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0730" windowHeight="11160" tabRatio="849" activeTab="3"/>
  </bookViews>
  <sheets>
    <sheet name="Приложение 1" sheetId="3" r:id="rId1"/>
    <sheet name="Приложение 2" sheetId="2" r:id="rId2"/>
    <sheet name="Приложение 3" sheetId="1" r:id="rId3"/>
    <sheet name="Приложение 5" sheetId="7" r:id="rId4"/>
  </sheets>
  <definedNames>
    <definedName name="_xlnm._FilterDatabase" localSheetId="0" hidden="1">'Приложение 1'!$G$1:$G$3705</definedName>
    <definedName name="_xlnm._FilterDatabase" localSheetId="3" hidden="1">'Приложение 5'!$G$1:$G$3176</definedName>
    <definedName name="_xlnm.Print_Titles" localSheetId="0">'Приложение 1'!$6:$6</definedName>
    <definedName name="_xlnm.Print_Titles" localSheetId="3">'Приложение 5'!$4:$4</definedName>
    <definedName name="_xlnm.Print_Area" localSheetId="0">'Приложение 1'!$A$3:$S$3516</definedName>
    <definedName name="_xlnm.Print_Area" localSheetId="1">'Приложение 2'!$A$1:$O$13</definedName>
    <definedName name="_xlnm.Print_Area" localSheetId="2">'Приложение 3'!$A$1:$O$29</definedName>
    <definedName name="_xlnm.Print_Area" localSheetId="3">'Приложение 5'!$A$1:$O$2987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934" i="7" l="1"/>
  <c r="P3450" i="3" l="1"/>
  <c r="P3423" i="3"/>
  <c r="P2966" i="3"/>
  <c r="P2922" i="3"/>
  <c r="P2514" i="3"/>
  <c r="G1833" i="7" l="1"/>
  <c r="G2480" i="7" s="1"/>
  <c r="G2888" i="7" s="1"/>
  <c r="G2368" i="3"/>
  <c r="G2514" i="3" s="1"/>
  <c r="G2922" i="3" l="1"/>
  <c r="G2966" i="3"/>
  <c r="G3423" i="3" l="1"/>
  <c r="G3450" i="3" s="1"/>
  <c r="Y2847" i="7" l="1"/>
  <c r="Z2847" i="7" s="1"/>
  <c r="S2881" i="3" l="1"/>
  <c r="R1891" i="3" l="1"/>
  <c r="R3022" i="3"/>
  <c r="R240" i="3"/>
  <c r="R1884" i="3"/>
  <c r="R3046" i="3"/>
  <c r="R1885" i="3"/>
  <c r="R3053" i="3"/>
  <c r="R3344" i="3"/>
  <c r="R2325" i="3"/>
  <c r="R3336" i="3"/>
  <c r="R2321" i="3"/>
  <c r="R2310" i="3"/>
  <c r="R3120" i="3"/>
  <c r="R2309" i="3"/>
  <c r="R3348" i="3"/>
  <c r="R2020" i="3"/>
  <c r="R3377" i="3"/>
  <c r="R2019" i="3"/>
  <c r="R3291" i="3"/>
  <c r="R1940" i="3"/>
  <c r="R2984" i="3"/>
  <c r="R1922" i="3"/>
  <c r="R3007" i="3"/>
  <c r="R1918" i="3"/>
  <c r="R3005" i="3"/>
  <c r="R1936" i="3"/>
  <c r="R1934" i="3"/>
  <c r="R3025" i="3"/>
  <c r="R1927" i="3"/>
  <c r="R3015" i="3"/>
  <c r="R1924" i="3"/>
  <c r="R3045" i="3"/>
  <c r="R1882" i="3" l="1"/>
  <c r="R2203" i="3"/>
  <c r="R2201" i="3"/>
  <c r="R2323" i="3"/>
  <c r="R2299" i="3"/>
  <c r="R1917" i="3" l="1"/>
  <c r="R1916" i="3"/>
  <c r="R1913" i="3"/>
  <c r="I2524" i="3" l="1"/>
  <c r="N422" i="3" l="1"/>
  <c r="J422" i="3"/>
  <c r="H422" i="3"/>
  <c r="H13" i="3"/>
  <c r="I2847" i="7" l="1"/>
  <c r="J2626" i="7"/>
  <c r="J2847" i="7" s="1"/>
  <c r="K2847" i="7"/>
  <c r="L2847" i="7"/>
  <c r="M2847" i="7"/>
  <c r="N2626" i="7"/>
  <c r="N2847" i="7" s="1"/>
  <c r="O2847" i="7"/>
  <c r="H2847" i="7"/>
  <c r="R2660" i="3" l="1"/>
  <c r="R2881" i="3" s="1"/>
  <c r="Q2881" i="3"/>
  <c r="P2881" i="3"/>
  <c r="O2881" i="3"/>
  <c r="N2660" i="3"/>
  <c r="N2881" i="3" s="1"/>
  <c r="M2881" i="3"/>
  <c r="L2881" i="3"/>
  <c r="K2881" i="3"/>
  <c r="J2660" i="3"/>
  <c r="J2881" i="3" s="1"/>
  <c r="I2881" i="3"/>
  <c r="H2881" i="3"/>
  <c r="AA2847" i="7" l="1"/>
  <c r="J3082" i="3"/>
  <c r="R3082" i="3"/>
  <c r="N3082" i="3"/>
  <c r="I3413" i="3" l="1"/>
  <c r="J3413" i="3"/>
  <c r="L3413" i="3"/>
  <c r="M3413" i="3"/>
  <c r="N3413" i="3"/>
  <c r="P3413" i="3"/>
  <c r="Q3413" i="3"/>
  <c r="R3413" i="3"/>
  <c r="H3413" i="3"/>
  <c r="I3378" i="3"/>
  <c r="J3378" i="3"/>
  <c r="L3378" i="3"/>
  <c r="M3378" i="3"/>
  <c r="N3378" i="3"/>
  <c r="P3378" i="3"/>
  <c r="Q3378" i="3"/>
  <c r="R3378" i="3"/>
  <c r="H3378" i="3"/>
  <c r="I3292" i="3"/>
  <c r="J3292" i="3"/>
  <c r="L3292" i="3"/>
  <c r="M3292" i="3"/>
  <c r="N3292" i="3"/>
  <c r="P3292" i="3"/>
  <c r="Q3292" i="3"/>
  <c r="R3292" i="3"/>
  <c r="H3292" i="3"/>
  <c r="R3130" i="3"/>
  <c r="Q3130" i="3"/>
  <c r="P3130" i="3"/>
  <c r="N3130" i="3"/>
  <c r="M3130" i="3"/>
  <c r="L3130" i="3"/>
  <c r="J3130" i="3"/>
  <c r="I3130" i="3"/>
  <c r="H3130" i="3"/>
  <c r="I3082" i="3"/>
  <c r="P2973" i="7" l="1"/>
  <c r="P2974" i="7"/>
  <c r="P2975" i="7"/>
  <c r="P2976" i="7"/>
  <c r="P2977" i="7"/>
  <c r="P2978" i="7"/>
  <c r="P2979" i="7"/>
  <c r="P2980" i="7"/>
  <c r="P2981" i="7"/>
  <c r="P2982" i="7"/>
  <c r="P2983" i="7"/>
  <c r="P2984" i="7"/>
  <c r="R1298" i="3" l="1"/>
  <c r="D23" i="1" l="1"/>
  <c r="E23" i="1"/>
  <c r="F23" i="1"/>
  <c r="G23" i="1"/>
  <c r="H23" i="1"/>
  <c r="I23" i="1"/>
  <c r="S2984" i="7" l="1"/>
  <c r="S2983" i="7"/>
  <c r="S2982" i="7"/>
  <c r="S2981" i="7"/>
  <c r="S2980" i="7"/>
  <c r="S2979" i="7"/>
  <c r="S2978" i="7"/>
  <c r="S2977" i="7"/>
  <c r="S2976" i="7"/>
  <c r="S2975" i="7"/>
  <c r="S2974" i="7"/>
  <c r="S2973" i="7"/>
  <c r="J2935" i="7"/>
  <c r="I2935" i="7"/>
  <c r="H2935" i="7"/>
  <c r="N2911" i="7"/>
  <c r="L2911" i="7"/>
  <c r="J2911" i="7"/>
  <c r="H2911" i="7"/>
  <c r="M2907" i="7"/>
  <c r="I2907" i="7"/>
  <c r="L2899" i="7"/>
  <c r="H2899" i="7"/>
  <c r="J2889" i="7"/>
  <c r="I2889" i="7"/>
  <c r="H2889" i="7"/>
  <c r="L2888" i="7"/>
  <c r="L2742" i="7"/>
  <c r="L2634" i="7"/>
  <c r="M2618" i="7"/>
  <c r="I2618" i="7"/>
  <c r="M2609" i="7"/>
  <c r="I2609" i="7"/>
  <c r="N2606" i="7"/>
  <c r="J2606" i="7"/>
  <c r="L2601" i="7"/>
  <c r="H2601" i="7"/>
  <c r="M2599" i="7"/>
  <c r="I2599" i="7"/>
  <c r="N2594" i="7"/>
  <c r="J2594" i="7"/>
  <c r="M2591" i="7"/>
  <c r="L2591" i="7"/>
  <c r="I2591" i="7"/>
  <c r="H2591" i="7"/>
  <c r="N2583" i="7"/>
  <c r="M2583" i="7"/>
  <c r="L2583" i="7"/>
  <c r="J2583" i="7"/>
  <c r="I2583" i="7"/>
  <c r="H2583" i="7"/>
  <c r="N2580" i="7"/>
  <c r="J2580" i="7"/>
  <c r="M2532" i="7"/>
  <c r="I2532" i="7"/>
  <c r="N2513" i="7"/>
  <c r="M2513" i="7"/>
  <c r="L2513" i="7"/>
  <c r="J2513" i="7"/>
  <c r="I2513" i="7"/>
  <c r="H2513" i="7"/>
  <c r="N2506" i="7"/>
  <c r="M2506" i="7"/>
  <c r="L2506" i="7"/>
  <c r="L2630" i="7" s="1"/>
  <c r="J2506" i="7"/>
  <c r="I2506" i="7"/>
  <c r="H2506" i="7"/>
  <c r="H2630" i="7" s="1"/>
  <c r="N2503" i="7"/>
  <c r="J2503" i="7"/>
  <c r="N2494" i="7"/>
  <c r="M2494" i="7"/>
  <c r="J2494" i="7"/>
  <c r="I2494" i="7"/>
  <c r="N2490" i="7"/>
  <c r="M2490" i="7"/>
  <c r="J2490" i="7"/>
  <c r="I2490" i="7"/>
  <c r="M2488" i="7"/>
  <c r="I2488" i="7"/>
  <c r="M2484" i="7"/>
  <c r="I2484" i="7"/>
  <c r="L2480" i="7"/>
  <c r="O2466" i="7"/>
  <c r="N2466" i="7"/>
  <c r="M2466" i="7"/>
  <c r="L2466" i="7"/>
  <c r="K2466" i="7"/>
  <c r="J2466" i="7"/>
  <c r="I2466" i="7"/>
  <c r="H2466" i="7"/>
  <c r="O2464" i="7"/>
  <c r="N2464" i="7"/>
  <c r="M2464" i="7"/>
  <c r="L2464" i="7"/>
  <c r="K2464" i="7"/>
  <c r="J2464" i="7"/>
  <c r="I2464" i="7"/>
  <c r="H2464" i="7"/>
  <c r="O2461" i="7"/>
  <c r="N2461" i="7"/>
  <c r="M2461" i="7"/>
  <c r="L2461" i="7"/>
  <c r="K2461" i="7"/>
  <c r="J2461" i="7"/>
  <c r="I2461" i="7"/>
  <c r="H2461" i="7"/>
  <c r="J2369" i="7"/>
  <c r="J2481" i="7" s="1"/>
  <c r="I2369" i="7"/>
  <c r="I2481" i="7" s="1"/>
  <c r="H2369" i="7"/>
  <c r="H2481" i="7" s="1"/>
  <c r="L2368" i="7"/>
  <c r="L2336" i="7"/>
  <c r="N2324" i="7"/>
  <c r="M2324" i="7"/>
  <c r="J2324" i="7"/>
  <c r="I2324" i="7"/>
  <c r="N2314" i="7"/>
  <c r="M2314" i="7"/>
  <c r="J2314" i="7"/>
  <c r="I2314" i="7"/>
  <c r="N2300" i="7"/>
  <c r="M2300" i="7"/>
  <c r="L2300" i="7"/>
  <c r="J2300" i="7"/>
  <c r="I2300" i="7"/>
  <c r="H2300" i="7"/>
  <c r="N2267" i="7"/>
  <c r="M2267" i="7"/>
  <c r="L2267" i="7"/>
  <c r="J2267" i="7"/>
  <c r="I2267" i="7"/>
  <c r="H2267" i="7"/>
  <c r="M2262" i="7"/>
  <c r="I2262" i="7"/>
  <c r="N2136" i="7"/>
  <c r="M2136" i="7"/>
  <c r="L2136" i="7"/>
  <c r="J2136" i="7"/>
  <c r="I2136" i="7"/>
  <c r="H2136" i="7"/>
  <c r="N2023" i="7"/>
  <c r="M2023" i="7"/>
  <c r="L2023" i="7"/>
  <c r="J2023" i="7"/>
  <c r="I2023" i="7"/>
  <c r="H2023" i="7"/>
  <c r="N1961" i="7"/>
  <c r="L1961" i="7"/>
  <c r="J1961" i="7"/>
  <c r="H1961" i="7"/>
  <c r="M1951" i="7"/>
  <c r="L1951" i="7"/>
  <c r="I1951" i="7"/>
  <c r="H1951" i="7"/>
  <c r="N1939" i="7"/>
  <c r="J1939" i="7"/>
  <c r="N1907" i="7"/>
  <c r="L1907" i="7"/>
  <c r="J1907" i="7"/>
  <c r="H1907" i="7"/>
  <c r="N1893" i="7"/>
  <c r="M1893" i="7"/>
  <c r="J1893" i="7"/>
  <c r="I1893" i="7"/>
  <c r="N1880" i="7"/>
  <c r="M1880" i="7"/>
  <c r="J1880" i="7"/>
  <c r="I1880" i="7"/>
  <c r="N1853" i="7"/>
  <c r="L1853" i="7"/>
  <c r="J1853" i="7"/>
  <c r="H1853" i="7"/>
  <c r="N1836" i="7"/>
  <c r="L1836" i="7"/>
  <c r="J1836" i="7"/>
  <c r="H1836" i="7"/>
  <c r="K1834" i="7"/>
  <c r="J1834" i="7"/>
  <c r="J2337" i="7" s="1"/>
  <c r="I1834" i="7"/>
  <c r="I2337" i="7" s="1"/>
  <c r="H1834" i="7"/>
  <c r="H2337" i="7" s="1"/>
  <c r="L1833" i="7"/>
  <c r="N1822" i="7"/>
  <c r="L1822" i="7"/>
  <c r="J1822" i="7"/>
  <c r="H1822" i="7"/>
  <c r="L1814" i="7"/>
  <c r="H1814" i="7"/>
  <c r="N1809" i="7"/>
  <c r="M1809" i="7"/>
  <c r="L1809" i="7"/>
  <c r="J1809" i="7"/>
  <c r="I1809" i="7"/>
  <c r="H1809" i="7"/>
  <c r="N1296" i="7"/>
  <c r="M1296" i="7"/>
  <c r="L1296" i="7"/>
  <c r="J1296" i="7"/>
  <c r="I1296" i="7"/>
  <c r="H1296" i="7"/>
  <c r="N431" i="7"/>
  <c r="M431" i="7"/>
  <c r="L431" i="7"/>
  <c r="J431" i="7"/>
  <c r="I431" i="7"/>
  <c r="H431" i="7"/>
  <c r="N420" i="7"/>
  <c r="L420" i="7"/>
  <c r="J420" i="7"/>
  <c r="H420" i="7"/>
  <c r="N407" i="7"/>
  <c r="L407" i="7"/>
  <c r="J407" i="7"/>
  <c r="H407" i="7"/>
  <c r="N320" i="7"/>
  <c r="M320" i="7"/>
  <c r="J320" i="7"/>
  <c r="I320" i="7"/>
  <c r="N199" i="7"/>
  <c r="M199" i="7"/>
  <c r="M1830" i="7" s="1"/>
  <c r="J199" i="7"/>
  <c r="I199" i="7"/>
  <c r="N127" i="7"/>
  <c r="L127" i="7"/>
  <c r="J127" i="7"/>
  <c r="H127" i="7"/>
  <c r="O1830" i="7"/>
  <c r="N11" i="7"/>
  <c r="L11" i="7"/>
  <c r="K1830" i="7"/>
  <c r="J11" i="7"/>
  <c r="H11" i="7"/>
  <c r="O9" i="7"/>
  <c r="N9" i="7"/>
  <c r="N2935" i="7" s="1"/>
  <c r="M9" i="7"/>
  <c r="M2935" i="7" s="1"/>
  <c r="L9" i="7"/>
  <c r="L2935" i="7" s="1"/>
  <c r="N1830" i="7" l="1"/>
  <c r="J1830" i="7"/>
  <c r="I1830" i="7"/>
  <c r="N2630" i="7"/>
  <c r="J2630" i="7"/>
  <c r="I2630" i="7"/>
  <c r="K2630" i="7"/>
  <c r="M2630" i="7"/>
  <c r="O2630" i="7"/>
  <c r="L1830" i="7"/>
  <c r="H1830" i="7"/>
  <c r="H2477" i="7"/>
  <c r="J2477" i="7"/>
  <c r="L2477" i="7"/>
  <c r="N2477" i="7"/>
  <c r="I2333" i="7"/>
  <c r="K2333" i="7"/>
  <c r="M2333" i="7"/>
  <c r="O2333" i="7"/>
  <c r="I2477" i="7"/>
  <c r="K2477" i="7"/>
  <c r="M2477" i="7"/>
  <c r="O2477" i="7"/>
  <c r="T2973" i="7"/>
  <c r="T2974" i="7"/>
  <c r="T2975" i="7"/>
  <c r="T2976" i="7"/>
  <c r="T2977" i="7"/>
  <c r="T2978" i="7"/>
  <c r="T2979" i="7"/>
  <c r="T2980" i="7"/>
  <c r="T2981" i="7"/>
  <c r="T2982" i="7"/>
  <c r="T2983" i="7"/>
  <c r="T2984" i="7"/>
  <c r="M2337" i="7"/>
  <c r="K2369" i="7"/>
  <c r="K2481" i="7" s="1"/>
  <c r="K2337" i="7"/>
  <c r="M1834" i="7"/>
  <c r="O1834" i="7"/>
  <c r="H2333" i="7"/>
  <c r="J2333" i="7"/>
  <c r="L2333" i="7"/>
  <c r="N2333" i="7"/>
  <c r="H2635" i="7"/>
  <c r="L2481" i="7"/>
  <c r="J2635" i="7"/>
  <c r="N2481" i="7"/>
  <c r="L2337" i="7"/>
  <c r="N2337" i="7"/>
  <c r="L1834" i="7"/>
  <c r="N1834" i="7"/>
  <c r="I2635" i="7"/>
  <c r="M2481" i="7"/>
  <c r="M2369" i="7"/>
  <c r="L2369" i="7"/>
  <c r="N2369" i="7"/>
  <c r="M2889" i="7"/>
  <c r="L2889" i="7"/>
  <c r="N2889" i="7"/>
  <c r="H2743" i="7" l="1"/>
  <c r="L2635" i="7"/>
  <c r="O2369" i="7"/>
  <c r="O2481" i="7" s="1"/>
  <c r="O2889" i="7" s="1"/>
  <c r="O2337" i="7"/>
  <c r="I2743" i="7"/>
  <c r="M2635" i="7"/>
  <c r="J2743" i="7"/>
  <c r="N2635" i="7"/>
  <c r="K2889" i="7"/>
  <c r="K2635" i="7"/>
  <c r="P1953" i="3"/>
  <c r="Q1953" i="3"/>
  <c r="Q1882" i="3"/>
  <c r="K2743" i="7" l="1"/>
  <c r="O2635" i="7"/>
  <c r="N2743" i="7"/>
  <c r="M2743" i="7"/>
  <c r="L2743" i="7"/>
  <c r="O2743" i="7" l="1"/>
  <c r="I2643" i="3"/>
  <c r="I2566" i="3"/>
  <c r="J2138" i="3"/>
  <c r="H2945" i="3" l="1"/>
  <c r="R3079" i="3" l="1"/>
  <c r="N3079" i="3"/>
  <c r="J3079" i="3"/>
  <c r="I17" i="1" l="1"/>
  <c r="F17" i="1"/>
  <c r="I14" i="1"/>
  <c r="I9" i="1" s="1"/>
  <c r="D10" i="2" s="1"/>
  <c r="G10" i="2" s="1"/>
  <c r="F14" i="1"/>
  <c r="F9" i="1" s="1"/>
  <c r="D9" i="2" s="1"/>
  <c r="M6" i="1"/>
  <c r="K6" i="1"/>
  <c r="N6" i="1" s="1"/>
  <c r="G6" i="1"/>
  <c r="E6" i="1"/>
  <c r="G9" i="2" l="1"/>
  <c r="L6" i="1"/>
  <c r="O6" i="1" s="1"/>
  <c r="H6" i="1"/>
  <c r="F6" i="1"/>
  <c r="I6" i="1" s="1"/>
  <c r="J2945" i="3"/>
  <c r="D17" i="1" l="1"/>
  <c r="D14" i="1" s="1"/>
  <c r="D9" i="1" s="1"/>
  <c r="L9" i="2" s="1"/>
  <c r="O9" i="2" s="1"/>
  <c r="E17" i="1"/>
  <c r="E14" i="1" s="1"/>
  <c r="G17" i="1"/>
  <c r="G14" i="1" s="1"/>
  <c r="G9" i="1" s="1"/>
  <c r="L10" i="2" s="1"/>
  <c r="O10" i="2" s="1"/>
  <c r="H17" i="1"/>
  <c r="H14" i="1" s="1"/>
  <c r="L422" i="3"/>
  <c r="P422" i="3"/>
  <c r="R422" i="3"/>
  <c r="J409" i="3"/>
  <c r="L409" i="3"/>
  <c r="N409" i="3"/>
  <c r="P409" i="3"/>
  <c r="R409" i="3"/>
  <c r="H409" i="3"/>
  <c r="E9" i="1" l="1"/>
  <c r="H9" i="2" s="1"/>
  <c r="H9" i="1"/>
  <c r="H10" i="2" s="1"/>
  <c r="K10" i="2" s="1"/>
  <c r="K9" i="2" l="1"/>
  <c r="H3082" i="3"/>
  <c r="L3082" i="3"/>
  <c r="M3082" i="3"/>
  <c r="P3082" i="3"/>
  <c r="Q3082" i="3"/>
  <c r="I3418" i="3"/>
  <c r="M3418" i="3"/>
  <c r="Q3418" i="3"/>
  <c r="J2628" i="3"/>
  <c r="N2628" i="3"/>
  <c r="R2628" i="3"/>
  <c r="H1855" i="3"/>
  <c r="J1855" i="3"/>
  <c r="L1855" i="3"/>
  <c r="N1855" i="3"/>
  <c r="P1855" i="3"/>
  <c r="R1855" i="3"/>
  <c r="I322" i="3"/>
  <c r="J322" i="3"/>
  <c r="M322" i="3"/>
  <c r="Q322" i="3"/>
  <c r="R322" i="3"/>
  <c r="J13" i="3"/>
  <c r="L13" i="3"/>
  <c r="N13" i="3"/>
  <c r="P13" i="3"/>
  <c r="R13" i="3"/>
  <c r="H129" i="3"/>
  <c r="J129" i="3"/>
  <c r="L129" i="3"/>
  <c r="N129" i="3"/>
  <c r="P129" i="3"/>
  <c r="R129" i="3"/>
  <c r="I201" i="3"/>
  <c r="J201" i="3"/>
  <c r="M201" i="3"/>
  <c r="N201" i="3"/>
  <c r="Q201" i="3"/>
  <c r="R201" i="3"/>
  <c r="N322" i="3" l="1"/>
  <c r="I1298" i="3" l="1"/>
  <c r="J1298" i="3"/>
  <c r="L1298" i="3"/>
  <c r="M1298" i="3"/>
  <c r="P1298" i="3"/>
  <c r="Q1298" i="3"/>
  <c r="H1298" i="3"/>
  <c r="L2945" i="3" l="1"/>
  <c r="P2945" i="3"/>
  <c r="R2945" i="3"/>
  <c r="J2614" i="3"/>
  <c r="R2614" i="3"/>
  <c r="J2537" i="3"/>
  <c r="R2537" i="3"/>
  <c r="I2500" i="3"/>
  <c r="J2500" i="3"/>
  <c r="K2500" i="3"/>
  <c r="L2500" i="3"/>
  <c r="M2500" i="3"/>
  <c r="O2500" i="3"/>
  <c r="P2500" i="3"/>
  <c r="Q2500" i="3"/>
  <c r="R2500" i="3"/>
  <c r="S2500" i="3"/>
  <c r="H2500" i="3"/>
  <c r="I2498" i="3"/>
  <c r="J2498" i="3"/>
  <c r="K2498" i="3"/>
  <c r="L2498" i="3"/>
  <c r="M2498" i="3"/>
  <c r="O2498" i="3"/>
  <c r="P2498" i="3"/>
  <c r="Q2498" i="3"/>
  <c r="R2498" i="3"/>
  <c r="S2498" i="3"/>
  <c r="H2498" i="3"/>
  <c r="I2495" i="3"/>
  <c r="J2495" i="3"/>
  <c r="K2495" i="3"/>
  <c r="L2495" i="3"/>
  <c r="M2495" i="3"/>
  <c r="O2495" i="3"/>
  <c r="P2495" i="3"/>
  <c r="Q2495" i="3"/>
  <c r="R2495" i="3"/>
  <c r="S2495" i="3"/>
  <c r="H2495" i="3"/>
  <c r="I2138" i="3"/>
  <c r="L2138" i="3"/>
  <c r="M2138" i="3"/>
  <c r="P2138" i="3"/>
  <c r="Q2138" i="3"/>
  <c r="R2138" i="3"/>
  <c r="H2138" i="3"/>
  <c r="I1895" i="3"/>
  <c r="J1895" i="3"/>
  <c r="L1895" i="3"/>
  <c r="M1895" i="3"/>
  <c r="N1895" i="3"/>
  <c r="Q1895" i="3"/>
  <c r="R1895" i="3"/>
  <c r="J2511" i="3" l="1"/>
  <c r="S2511" i="3"/>
  <c r="Q2511" i="3"/>
  <c r="O2511" i="3"/>
  <c r="L2511" i="3"/>
  <c r="H2511" i="3"/>
  <c r="R2511" i="3"/>
  <c r="P2511" i="3"/>
  <c r="M2511" i="3"/>
  <c r="K2511" i="3"/>
  <c r="I2511" i="3"/>
  <c r="I3459" i="3" l="1"/>
  <c r="J3459" i="3"/>
  <c r="K3459" i="3"/>
  <c r="L3454" i="3"/>
  <c r="L3459" i="3" s="1"/>
  <c r="M3459" i="3"/>
  <c r="N3459" i="3"/>
  <c r="O3459" i="3"/>
  <c r="P3454" i="3"/>
  <c r="Q3459" i="3"/>
  <c r="R3459" i="3"/>
  <c r="S3459" i="3"/>
  <c r="H3454" i="3"/>
  <c r="H3459" i="3" s="1"/>
  <c r="I3439" i="3"/>
  <c r="M3439" i="3"/>
  <c r="Q3439" i="3"/>
  <c r="L3437" i="3"/>
  <c r="P3437" i="3"/>
  <c r="H3437" i="3"/>
  <c r="L3429" i="3"/>
  <c r="P3429" i="3"/>
  <c r="H3429" i="3"/>
  <c r="H3447" i="3" s="1"/>
  <c r="I3069" i="3"/>
  <c r="J3069" i="3"/>
  <c r="L3069" i="3"/>
  <c r="M3069" i="3"/>
  <c r="N3069" i="3"/>
  <c r="P3069" i="3"/>
  <c r="Q3069" i="3"/>
  <c r="R3069" i="3"/>
  <c r="H3069" i="3"/>
  <c r="J3034" i="3"/>
  <c r="L3034" i="3"/>
  <c r="N3034" i="3"/>
  <c r="P3034" i="3"/>
  <c r="R3034" i="3"/>
  <c r="H3034" i="3"/>
  <c r="J2987" i="3"/>
  <c r="L2987" i="3"/>
  <c r="N2987" i="3"/>
  <c r="P2987" i="3"/>
  <c r="H2987" i="3"/>
  <c r="R2987" i="3"/>
  <c r="I3420" i="3"/>
  <c r="J2969" i="3"/>
  <c r="K3420" i="3"/>
  <c r="L2969" i="3"/>
  <c r="L3420" i="3" s="1"/>
  <c r="M3420" i="3"/>
  <c r="N2969" i="3"/>
  <c r="N3420" i="3" s="1"/>
  <c r="O3420" i="3"/>
  <c r="P2969" i="3"/>
  <c r="Q3420" i="3"/>
  <c r="R2969" i="3"/>
  <c r="H2969" i="3"/>
  <c r="I2941" i="3"/>
  <c r="M2941" i="3"/>
  <c r="Q2941" i="3"/>
  <c r="S2963" i="3"/>
  <c r="L2933" i="3"/>
  <c r="P2933" i="3"/>
  <c r="H2933" i="3"/>
  <c r="I2652" i="3"/>
  <c r="M2652" i="3"/>
  <c r="Q2652" i="3"/>
  <c r="M2643" i="3"/>
  <c r="Q2643" i="3"/>
  <c r="J2640" i="3"/>
  <c r="N2640" i="3"/>
  <c r="R2640" i="3"/>
  <c r="L2635" i="3"/>
  <c r="P2635" i="3"/>
  <c r="H2635" i="3"/>
  <c r="I2633" i="3"/>
  <c r="M2633" i="3"/>
  <c r="Q2633" i="3"/>
  <c r="I2625" i="3"/>
  <c r="L2625" i="3"/>
  <c r="M2625" i="3"/>
  <c r="P2625" i="3"/>
  <c r="Q2625" i="3"/>
  <c r="H2625" i="3"/>
  <c r="I2617" i="3"/>
  <c r="J2617" i="3"/>
  <c r="L2617" i="3"/>
  <c r="M2617" i="3"/>
  <c r="N2617" i="3"/>
  <c r="P2617" i="3"/>
  <c r="Q2617" i="3"/>
  <c r="R2617" i="3"/>
  <c r="H2617" i="3"/>
  <c r="M2566" i="3"/>
  <c r="Q2566" i="3"/>
  <c r="I2547" i="3"/>
  <c r="J2547" i="3"/>
  <c r="L2547" i="3"/>
  <c r="M2547" i="3"/>
  <c r="N2547" i="3"/>
  <c r="P2547" i="3"/>
  <c r="Q2547" i="3"/>
  <c r="R2547" i="3"/>
  <c r="H2547" i="3"/>
  <c r="I2540" i="3"/>
  <c r="J2540" i="3"/>
  <c r="L2540" i="3"/>
  <c r="M2540" i="3"/>
  <c r="N2540" i="3"/>
  <c r="P2540" i="3"/>
  <c r="Q2540" i="3"/>
  <c r="R2540" i="3"/>
  <c r="H2540" i="3"/>
  <c r="J2528" i="3"/>
  <c r="M2528" i="3"/>
  <c r="N2528" i="3"/>
  <c r="P2528" i="3"/>
  <c r="Q2528" i="3"/>
  <c r="R2528" i="3"/>
  <c r="I2528" i="3"/>
  <c r="J2524" i="3"/>
  <c r="M2524" i="3"/>
  <c r="N2524" i="3"/>
  <c r="Q2524" i="3"/>
  <c r="R2524" i="3"/>
  <c r="I2522" i="3"/>
  <c r="M2522" i="3"/>
  <c r="Q2522" i="3"/>
  <c r="I2518" i="3"/>
  <c r="M2518" i="3"/>
  <c r="Q2518" i="3"/>
  <c r="H2378" i="3"/>
  <c r="H2396" i="3" s="1"/>
  <c r="I2396" i="3"/>
  <c r="J2396" i="3"/>
  <c r="K2396" i="3"/>
  <c r="L2378" i="3"/>
  <c r="L2396" i="3" s="1"/>
  <c r="M2396" i="3"/>
  <c r="N2396" i="3"/>
  <c r="O2396" i="3"/>
  <c r="P2378" i="3"/>
  <c r="Q2396" i="3"/>
  <c r="R2396" i="3"/>
  <c r="S2396" i="3"/>
  <c r="I2326" i="3"/>
  <c r="J2326" i="3"/>
  <c r="M2326" i="3"/>
  <c r="N2326" i="3"/>
  <c r="Q2326" i="3"/>
  <c r="R2326" i="3"/>
  <c r="I2316" i="3"/>
  <c r="J2316" i="3"/>
  <c r="M2316" i="3"/>
  <c r="N2316" i="3"/>
  <c r="Q2316" i="3"/>
  <c r="R2316" i="3"/>
  <c r="I2302" i="3"/>
  <c r="J2302" i="3"/>
  <c r="L2302" i="3"/>
  <c r="M2302" i="3"/>
  <c r="N2302" i="3"/>
  <c r="P2302" i="3"/>
  <c r="Q2302" i="3"/>
  <c r="R2302" i="3"/>
  <c r="H2302" i="3"/>
  <c r="I2269" i="3"/>
  <c r="J2269" i="3"/>
  <c r="L2269" i="3"/>
  <c r="M2269" i="3"/>
  <c r="N2269" i="3"/>
  <c r="P2269" i="3"/>
  <c r="Q2269" i="3"/>
  <c r="R2269" i="3"/>
  <c r="H2269" i="3"/>
  <c r="I2264" i="3"/>
  <c r="M2264" i="3"/>
  <c r="Q2264" i="3"/>
  <c r="I2025" i="3"/>
  <c r="J2025" i="3"/>
  <c r="L2025" i="3"/>
  <c r="M2025" i="3"/>
  <c r="N2025" i="3"/>
  <c r="P2025" i="3"/>
  <c r="Q2025" i="3"/>
  <c r="R2025" i="3"/>
  <c r="H2025" i="3"/>
  <c r="I1963" i="3"/>
  <c r="J1963" i="3"/>
  <c r="L1963" i="3"/>
  <c r="N1963" i="3"/>
  <c r="P1963" i="3"/>
  <c r="R1963" i="3"/>
  <c r="H1963" i="3"/>
  <c r="I1953" i="3"/>
  <c r="L1953" i="3"/>
  <c r="M1953" i="3"/>
  <c r="H1953" i="3"/>
  <c r="J1941" i="3"/>
  <c r="N1941" i="3"/>
  <c r="P1941" i="3"/>
  <c r="R1941" i="3"/>
  <c r="J1909" i="3"/>
  <c r="L1909" i="3"/>
  <c r="N1909" i="3"/>
  <c r="P1909" i="3"/>
  <c r="R1909" i="3"/>
  <c r="H1909" i="3"/>
  <c r="I1882" i="3"/>
  <c r="J1882" i="3"/>
  <c r="L1882" i="3"/>
  <c r="M1882" i="3"/>
  <c r="N1882" i="3"/>
  <c r="J1838" i="3"/>
  <c r="L1838" i="3"/>
  <c r="N1838" i="3"/>
  <c r="P1838" i="3"/>
  <c r="R1838" i="3"/>
  <c r="H1838" i="3"/>
  <c r="J1824" i="3"/>
  <c r="L1824" i="3"/>
  <c r="N1824" i="3"/>
  <c r="P1824" i="3"/>
  <c r="R1824" i="3"/>
  <c r="H1824" i="3"/>
  <c r="L1816" i="3"/>
  <c r="P1816" i="3"/>
  <c r="H1816" i="3"/>
  <c r="I1811" i="3"/>
  <c r="J1811" i="3"/>
  <c r="L1811" i="3"/>
  <c r="M1811" i="3"/>
  <c r="N1811" i="3"/>
  <c r="P1811" i="3"/>
  <c r="Q1811" i="3"/>
  <c r="R1811" i="3"/>
  <c r="H1811" i="3"/>
  <c r="I433" i="3"/>
  <c r="J433" i="3"/>
  <c r="L433" i="3"/>
  <c r="M433" i="3"/>
  <c r="N433" i="3"/>
  <c r="P433" i="3"/>
  <c r="Q433" i="3"/>
  <c r="R433" i="3"/>
  <c r="H433" i="3"/>
  <c r="R3420" i="3" l="1"/>
  <c r="S2664" i="3"/>
  <c r="Q2664" i="3"/>
  <c r="O2664" i="3"/>
  <c r="M2664" i="3"/>
  <c r="K2664" i="3"/>
  <c r="I2664" i="3"/>
  <c r="P3420" i="3"/>
  <c r="H2664" i="3"/>
  <c r="R2664" i="3"/>
  <c r="P2664" i="3"/>
  <c r="L2664" i="3"/>
  <c r="J2664" i="3"/>
  <c r="J3420" i="3"/>
  <c r="H3420" i="3"/>
  <c r="R1832" i="3"/>
  <c r="L1832" i="3"/>
  <c r="J1832" i="3"/>
  <c r="S1832" i="3"/>
  <c r="Q1832" i="3"/>
  <c r="O1832" i="3"/>
  <c r="M1832" i="3"/>
  <c r="K1832" i="3"/>
  <c r="I1832" i="3"/>
  <c r="P3459" i="3"/>
  <c r="P1832" i="3"/>
  <c r="P2396" i="3"/>
  <c r="S3447" i="3"/>
  <c r="Q3447" i="3"/>
  <c r="M3447" i="3"/>
  <c r="K3447" i="3"/>
  <c r="I3447" i="3"/>
  <c r="R3447" i="3"/>
  <c r="P3447" i="3"/>
  <c r="N3447" i="3"/>
  <c r="L3447" i="3"/>
  <c r="J3447" i="3"/>
  <c r="S2335" i="3"/>
  <c r="Q2335" i="3"/>
  <c r="O2335" i="3"/>
  <c r="M2335" i="3"/>
  <c r="K2335" i="3"/>
  <c r="I2335" i="3"/>
  <c r="S3420" i="3"/>
  <c r="H2335" i="3"/>
  <c r="R2335" i="3"/>
  <c r="P2335" i="3"/>
  <c r="L2335" i="3"/>
  <c r="J2335" i="3"/>
  <c r="H1832" i="3" l="1"/>
  <c r="L2922" i="3" l="1"/>
  <c r="L2776" i="3"/>
  <c r="L2668" i="3"/>
  <c r="L2514" i="3"/>
  <c r="L2402" i="3"/>
  <c r="L2368" i="3"/>
  <c r="L2338" i="3"/>
  <c r="L1835" i="3"/>
  <c r="I3464" i="3"/>
  <c r="J3464" i="3"/>
  <c r="H3464" i="3"/>
  <c r="H6" i="2" l="1"/>
  <c r="L6" i="2" s="1"/>
  <c r="S11" i="3" l="1"/>
  <c r="O11" i="3"/>
  <c r="S1836" i="3" l="1"/>
  <c r="S2339" i="3" s="1"/>
  <c r="O1836" i="3"/>
  <c r="K1836" i="3"/>
  <c r="K2339" i="3" s="1"/>
  <c r="K2369" i="3" s="1"/>
  <c r="S2369" i="3" l="1"/>
  <c r="O2369" i="3"/>
  <c r="S2403" i="3"/>
  <c r="S2515" i="3" s="1"/>
  <c r="S2923" i="3" s="1"/>
  <c r="S2967" i="3" s="1"/>
  <c r="S3424" i="3" s="1"/>
  <c r="S3451" i="3" s="1"/>
  <c r="O2403" i="3"/>
  <c r="O2515" i="3" s="1"/>
  <c r="O2923" i="3" s="1"/>
  <c r="O2967" i="3" s="1"/>
  <c r="O3424" i="3" s="1"/>
  <c r="O3451" i="3" s="1"/>
  <c r="O2339" i="3"/>
  <c r="K2403" i="3"/>
  <c r="K2515" i="3" s="1"/>
  <c r="J1836" i="3"/>
  <c r="J2339" i="3" s="1"/>
  <c r="J2369" i="3" s="1"/>
  <c r="I1836" i="3"/>
  <c r="I2339" i="3" s="1"/>
  <c r="I2369" i="3" s="1"/>
  <c r="H1836" i="3"/>
  <c r="K2923" i="3" l="1"/>
  <c r="K2967" i="3" s="1"/>
  <c r="K3424" i="3" s="1"/>
  <c r="K3451" i="3" s="1"/>
  <c r="K2669" i="3"/>
  <c r="Q2369" i="3"/>
  <c r="M2369" i="3"/>
  <c r="R2369" i="3"/>
  <c r="N2369" i="3"/>
  <c r="Q2339" i="3"/>
  <c r="M2339" i="3"/>
  <c r="L1836" i="3"/>
  <c r="H2339" i="3"/>
  <c r="H2369" i="3" s="1"/>
  <c r="R2339" i="3"/>
  <c r="N2339" i="3"/>
  <c r="S2669" i="3" l="1"/>
  <c r="K2777" i="3"/>
  <c r="O2669" i="3"/>
  <c r="P2369" i="3"/>
  <c r="L2369" i="3"/>
  <c r="P2339" i="3"/>
  <c r="L2339" i="3"/>
  <c r="S2777" i="3" l="1"/>
  <c r="O2777" i="3"/>
  <c r="R1836" i="3"/>
  <c r="Q1836" i="3"/>
  <c r="P1836" i="3"/>
  <c r="N1836" i="3"/>
  <c r="M1836" i="3"/>
  <c r="J3451" i="3" l="1"/>
  <c r="N3451" i="3" s="1"/>
  <c r="I3451" i="3"/>
  <c r="Q3451" i="3" s="1"/>
  <c r="H3451" i="3"/>
  <c r="L3451" i="3" s="1"/>
  <c r="J3424" i="3"/>
  <c r="R3424" i="3" s="1"/>
  <c r="I3424" i="3"/>
  <c r="M3424" i="3" s="1"/>
  <c r="H3424" i="3"/>
  <c r="P3424" i="3" s="1"/>
  <c r="J2967" i="3"/>
  <c r="N2967" i="3" s="1"/>
  <c r="I2967" i="3"/>
  <c r="Q2967" i="3" s="1"/>
  <c r="H2967" i="3"/>
  <c r="L2967" i="3" s="1"/>
  <c r="J2923" i="3"/>
  <c r="R2923" i="3" s="1"/>
  <c r="I2923" i="3"/>
  <c r="M2923" i="3" s="1"/>
  <c r="H2923" i="3"/>
  <c r="P2923" i="3" s="1"/>
  <c r="J2403" i="3"/>
  <c r="J2515" i="3" s="1"/>
  <c r="J2669" i="3" s="1"/>
  <c r="I2403" i="3"/>
  <c r="I2515" i="3" s="1"/>
  <c r="I2669" i="3" s="1"/>
  <c r="H2403" i="3"/>
  <c r="H2515" i="3" s="1"/>
  <c r="H2669" i="3" s="1"/>
  <c r="R11" i="3"/>
  <c r="R3464" i="3" s="1"/>
  <c r="N11" i="3"/>
  <c r="N3464" i="3" s="1"/>
  <c r="Q11" i="3"/>
  <c r="Q3464" i="3" s="1"/>
  <c r="M11" i="3"/>
  <c r="M3464" i="3" s="1"/>
  <c r="P11" i="3"/>
  <c r="P3464" i="3" s="1"/>
  <c r="L11" i="3"/>
  <c r="L3464" i="3" s="1"/>
  <c r="I2777" i="3" l="1"/>
  <c r="Q2669" i="3"/>
  <c r="M2669" i="3"/>
  <c r="H2777" i="3"/>
  <c r="P2669" i="3"/>
  <c r="L2669" i="3"/>
  <c r="J2777" i="3"/>
  <c r="N2669" i="3"/>
  <c r="R2669" i="3"/>
  <c r="Q2515" i="3"/>
  <c r="M2515" i="3"/>
  <c r="L2515" i="3"/>
  <c r="P2515" i="3"/>
  <c r="N2515" i="3"/>
  <c r="R2515" i="3"/>
  <c r="P2403" i="3"/>
  <c r="Q2403" i="3"/>
  <c r="R2403" i="3"/>
  <c r="L2923" i="3"/>
  <c r="N2923" i="3"/>
  <c r="Q2923" i="3"/>
  <c r="M2967" i="3"/>
  <c r="P2967" i="3"/>
  <c r="R2967" i="3"/>
  <c r="L3424" i="3"/>
  <c r="N3424" i="3"/>
  <c r="Q3424" i="3"/>
  <c r="M3451" i="3"/>
  <c r="P3451" i="3"/>
  <c r="R3451" i="3"/>
  <c r="L2403" i="3"/>
  <c r="M2403" i="3"/>
  <c r="N2403" i="3"/>
  <c r="P2777" i="3" l="1"/>
  <c r="L2777" i="3"/>
  <c r="R2777" i="3"/>
  <c r="N2777" i="3"/>
  <c r="Q2777" i="3"/>
  <c r="M2777" i="3"/>
  <c r="N2537" i="3" l="1"/>
  <c r="N2945" i="3"/>
  <c r="N2614" i="3"/>
  <c r="N2500" i="3"/>
  <c r="N2498" i="3"/>
  <c r="N2495" i="3"/>
  <c r="N2664" i="3" l="1"/>
  <c r="N2511" i="3"/>
  <c r="N1298" i="3"/>
  <c r="N1832" i="3" s="1"/>
  <c r="N2138" i="3"/>
  <c r="N2335" i="3" s="1"/>
</calcChain>
</file>

<file path=xl/sharedStrings.xml><?xml version="1.0" encoding="utf-8"?>
<sst xmlns="http://schemas.openxmlformats.org/spreadsheetml/2006/main" count="7011" uniqueCount="2232">
  <si>
    <t>N п/п</t>
  </si>
  <si>
    <t>Показатели</t>
  </si>
  <si>
    <t>1.</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</si>
  <si>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</si>
  <si>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</si>
  <si>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</si>
  <si>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</si>
  <si>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</si>
  <si>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</si>
  <si>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</si>
  <si>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</si>
  <si>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</si>
  <si>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</si>
  <si>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</si>
  <si>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</si>
  <si>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</si>
  <si>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</si>
  <si>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</si>
  <si>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</si>
  <si>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</si>
  <si>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</si>
  <si>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</si>
  <si>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</si>
  <si>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</si>
  <si>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</si>
  <si>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</si>
  <si>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</si>
  <si>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</si>
  <si>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</si>
  <si>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</si>
  <si>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</si>
  <si>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</si>
  <si>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</si>
  <si>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</si>
  <si>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 прочие обоснованные расходы</t>
  </si>
  <si>
    <t>1.6.4.</t>
  </si>
  <si>
    <t>- денежные выплаты социального характера (по Коллективному договору)</t>
  </si>
  <si>
    <t>Наименование мероприятий</t>
  </si>
  <si>
    <t>Информация для расчета стандартизированной тарифной ставки С1</t>
  </si>
  <si>
    <t>Объем максимальной мощности (кВт)</t>
  </si>
  <si>
    <t>Расходы на одно присоединение (руб. на одно ТП)</t>
  </si>
  <si>
    <t>2.</t>
  </si>
  <si>
    <t>Количество технологических присоединений, шт.</t>
  </si>
  <si>
    <t>Расходы на строительство, тыс.руб</t>
  </si>
  <si>
    <t>ВЛ 6-10 кВ</t>
  </si>
  <si>
    <t>КЛ 0,4 кВ</t>
  </si>
  <si>
    <t>КЛ 6-10 кВ</t>
  </si>
  <si>
    <t>до 25 кВА</t>
  </si>
  <si>
    <t>25-100 кВА</t>
  </si>
  <si>
    <t>100-250 кВА</t>
  </si>
  <si>
    <t>Объем строительства, шт.</t>
  </si>
  <si>
    <t>Однотрансформаторные</t>
  </si>
  <si>
    <t>Двухтрансформаторные и более</t>
  </si>
  <si>
    <t>до 50 вкл.</t>
  </si>
  <si>
    <t>50 - 100</t>
  </si>
  <si>
    <t>100 - 200</t>
  </si>
  <si>
    <t>200-500</t>
  </si>
  <si>
    <t>500-800</t>
  </si>
  <si>
    <t>сталеалюминиевый</t>
  </si>
  <si>
    <t>изолированный</t>
  </si>
  <si>
    <t>неизолированный</t>
  </si>
  <si>
    <t>свыше 800</t>
  </si>
  <si>
    <t>Способ прокладки КЛ</t>
  </si>
  <si>
    <t>территории городских населенных пунктов</t>
  </si>
  <si>
    <t>в траншеях</t>
  </si>
  <si>
    <t>одножильный</t>
  </si>
  <si>
    <t>резиновая и пластмассовая изоляция</t>
  </si>
  <si>
    <t>бумажная изоляция</t>
  </si>
  <si>
    <t xml:space="preserve">многожильный </t>
  </si>
  <si>
    <t>в каналах</t>
  </si>
  <si>
    <t>в туннелях и коллекторах</t>
  </si>
  <si>
    <t>в галереях и эстакадах</t>
  </si>
  <si>
    <t>территории, не относящиеся к территориям городских населенных пунктов</t>
  </si>
  <si>
    <t>Материал опоры</t>
  </si>
  <si>
    <t>железобетонные опоры</t>
  </si>
  <si>
    <t>до 100 А включительно</t>
  </si>
  <si>
    <t>100-250 А</t>
  </si>
  <si>
    <t>250-500 А</t>
  </si>
  <si>
    <t>500-1000 А</t>
  </si>
  <si>
    <t>свыше 1000 А</t>
  </si>
  <si>
    <t xml:space="preserve">Реклоузеры </t>
  </si>
  <si>
    <t>РП</t>
  </si>
  <si>
    <t>ПП</t>
  </si>
  <si>
    <t>С5. Строительство трансформаторных подстанций (ТП), за исключением распределительных трансформаторных подстанций (РТП), с уровнем напряжения до 35 кВ</t>
  </si>
  <si>
    <t>С4. Строительство пунктов секционирования</t>
  </si>
  <si>
    <t>С7. Строительство центров питания, подстанций уровнем напряжения 35 кВ и выше (ПС)</t>
  </si>
  <si>
    <t>Трансформаторная мощность, кВА</t>
  </si>
  <si>
    <t>ПС - 35 кВ</t>
  </si>
  <si>
    <t xml:space="preserve">ПС - 110 кВ и выше </t>
  </si>
  <si>
    <t>постоянная схема электроснабжения</t>
  </si>
  <si>
    <t>С2. Строительство воздушных линий</t>
  </si>
  <si>
    <t>С3. Строительство кабельных линий</t>
  </si>
  <si>
    <t>руб.</t>
  </si>
  <si>
    <t>(рекомендуемый образец)</t>
  </si>
  <si>
    <t xml:space="preserve">временная схема электроснабжения, в том числе для обеспечения электрической энергией передвижных энергопринимающих устройств с максимальной мощностью до 150 кВт включительно (с учетом мощности ранее присоединенных в данной точке присоединения энергопринимающих устройств) </t>
  </si>
  <si>
    <t>- работы и услуги непроизводственного характера, в том числе:</t>
  </si>
  <si>
    <t>Подготовка и выдача сетевой организацией технических условий (далее - ТУ) Заявителю и их согласование с СО и ССО (при необходимости)</t>
  </si>
  <si>
    <t>Схема электроснабжения</t>
  </si>
  <si>
    <t xml:space="preserve">Постоянная схема электроснабжения </t>
  </si>
  <si>
    <t>Временная схема электроснабжения</t>
  </si>
  <si>
    <t>Подготовка и выдача сетевой организацией технических условий (ТУ) Заявителю</t>
  </si>
  <si>
    <t xml:space="preserve">Подготовка и выдача сетевой организацией ТУ Заявителю </t>
  </si>
  <si>
    <t>Проверка сетевой организацией выполнения Заявителем ТУ (включая процедуры, предусмотренные подпунктами "г" - "е" пункта 7 Правил ТП)</t>
  </si>
  <si>
    <t>Проверка сетевой организацией выполнения Заявителем ТУ в соответствии с разделом IX Правил ТП (включая процедуры, предусмотренные подпунктами "г" - "е" пункта 7 Правил ТП)</t>
  </si>
  <si>
    <t xml:space="preserve"> Тип кабеля</t>
  </si>
  <si>
    <t>Материал изоляции</t>
  </si>
  <si>
    <r>
      <t>Сечение провода, мм</t>
    </r>
    <r>
      <rPr>
        <vertAlign val="superscript"/>
        <sz val="11"/>
        <rFont val="Times New Roman"/>
        <family val="1"/>
        <charset val="204"/>
      </rPr>
      <t>2</t>
    </r>
  </si>
  <si>
    <t>Тип провода</t>
  </si>
  <si>
    <t>Материал провода</t>
  </si>
  <si>
    <t xml:space="preserve">горизонтально-направленное бурение </t>
  </si>
  <si>
    <t>Тип территории</t>
  </si>
  <si>
    <t>Тип пунктов секционирования</t>
  </si>
  <si>
    <t>Номинальный ток, А</t>
  </si>
  <si>
    <t>Тип ТП</t>
  </si>
  <si>
    <t>Тип ПС</t>
  </si>
  <si>
    <t>Тип РТП</t>
  </si>
  <si>
    <t>Протяженность (для линий электропередачи), м</t>
  </si>
  <si>
    <t>Максимальная мощность, кВт</t>
  </si>
  <si>
    <t>1.5.3.5.*</t>
  </si>
  <si>
    <t>1.6.3.*</t>
  </si>
  <si>
    <t>Приложение 5 к Методическим указаниям ФАС России от 29.08.2017г. №1135/17</t>
  </si>
  <si>
    <t>ВЛ 35 кВ</t>
  </si>
  <si>
    <t>ВЛ 110 кВ</t>
  </si>
  <si>
    <t>КЛ 35 кВ</t>
  </si>
  <si>
    <t>КЛ 110 кВ</t>
  </si>
  <si>
    <r>
      <t>Сечение провода, мм</t>
    </r>
    <r>
      <rPr>
        <vertAlign val="superscript"/>
        <sz val="11"/>
        <rFont val="Times New Roman"/>
        <family val="1"/>
        <charset val="204"/>
      </rPr>
      <t>2 *</t>
    </r>
  </si>
  <si>
    <t>Количество цепей на опоре</t>
  </si>
  <si>
    <t>Количество кабеля в траншее и число жил провода</t>
  </si>
  <si>
    <t>Для ГНБ - количество труб и кабеля в трубе</t>
  </si>
  <si>
    <t xml:space="preserve">ВЛ 0,4 кВ </t>
  </si>
  <si>
    <t>План (в случае отсутствия фактических значений)</t>
  </si>
  <si>
    <r>
      <t>Объект электросетевого хозяйства</t>
    </r>
    <r>
      <rPr>
        <sz val="14"/>
        <rFont val="Times New Roman"/>
        <family val="1"/>
        <charset val="204"/>
      </rPr>
      <t>*</t>
    </r>
  </si>
  <si>
    <t>Расходы на строительство объекта, тыс. руб.</t>
  </si>
  <si>
    <t>Расходы на строительство, тыс. руб.</t>
  </si>
  <si>
    <t>Расходы согласно приложению 4 по каждому мероприятию (руб.)</t>
  </si>
  <si>
    <t>С8. Обеспечение средствами коммерческого учета электрической энергии (мощности)</t>
  </si>
  <si>
    <t>Двухтрансформаторные</t>
  </si>
  <si>
    <t>Уровень напряжения, кВ</t>
  </si>
  <si>
    <t>0,4 кВ и ниже</t>
  </si>
  <si>
    <t>1 - 20 кВ</t>
  </si>
  <si>
    <t>35 кВ</t>
  </si>
  <si>
    <t>110 кВ и выше</t>
  </si>
  <si>
    <t>однофазный</t>
  </si>
  <si>
    <t>трехфазный</t>
  </si>
  <si>
    <t>прямого включения</t>
  </si>
  <si>
    <t>полукосвенного включения</t>
  </si>
  <si>
    <t>косвенного включения</t>
  </si>
  <si>
    <t>Объем установки, шт.</t>
  </si>
  <si>
    <t>Тип средства учета</t>
  </si>
  <si>
    <t>Приложение № 2
к приказу ПАО "Россети Юг"
от "___"__________2020 г. №____</t>
  </si>
  <si>
    <t>алюминиевый</t>
  </si>
  <si>
    <t>Расходы на обеспечение средствами коммерческого учета электрической энергии (мощности), тыс. руб.</t>
  </si>
  <si>
    <t>Строительство ТП-10/0,4 кВ и ВЛ-0,4кВ для электроснабжения здания по СНТ «Комбайностроитель» участок №3-619,х. Октябрьский Родионово-Несветайского района Ростовской области</t>
  </si>
  <si>
    <t>Строительство отпаечной ВЛ-0,4 кВ для электроснабжения охотничьего домика в х. Греково-Балка Родионово-Несветайского района Ростовской области</t>
  </si>
  <si>
    <t>Строительство ответвления ВЛ-0,4 кВ для электроснабжения жилого дома в сл. Родионово-Несветайская ул. Ворошилова, 21, Родионово-Несветайского района Ростовской области</t>
  </si>
  <si>
    <t>Строительство отпайки ВЛ-0,4кВ от оп.29 ВЛ-0,4кВ №1 КТП №7 Усть-Донецкий р-н х.Апаринский  ул. Комсомольская 46 Б (Заварзин В.Ф.)</t>
  </si>
  <si>
    <t>Строительство отпайки ВЛ-0,4кВ от оп. 12 ВЛ-0,4кВ №3 от КТП №6 Усть-Донецкий р-н х. Апаринский ул. Буденного,5 (Афанасьев В.Н.)</t>
  </si>
  <si>
    <t>Строительство ВЛ-0,4 кВ до магазина  х.Пухляковский, ул.Студенческая д.7А (ИП Потатуев К.А.)</t>
  </si>
  <si>
    <t>Строительство ВЛ-0,4 кВ от РУ-0,4 кВ КТП №227 Усть-Донецкий район 2 км на С-В от ст. Раздорская (Киляхов В.С.)</t>
  </si>
  <si>
    <t>Строительство  ВЛ-0,4 кВ  до границы земельного участка х.Маркин, ул.Полевая, д.8 (Санин В.В.)</t>
  </si>
  <si>
    <t>Строительство  ВЛ-0,4 кВ  до границы земельного участка х.Киреевка ул.Буденного, д.44 (Гайдук В.И.)</t>
  </si>
  <si>
    <t>Строительство  ВЛ-0,4 кВ до границы земельного участка п.Новосветловский,  ул.Южная, д.25 (Кучеренко В.А.)</t>
  </si>
  <si>
    <t>Строительство  ответвления ВЛ-0,4 кВ для электроснабжения жилого дома в х. Каменный Брод пер. Набережный, 4А, Родионово – Несветайского района Ростовской области</t>
  </si>
  <si>
    <t>Строительство  ответвления ВЛ-0,4 кВ  для электроснабжения жилого дома в х.Каменный Брод, ул.Каменка, 7А, Родионово-Несветайского района Ростовской области</t>
  </si>
  <si>
    <t>Строительство отпайки ВЛ-0,4кВ от оп.8/7 ВЛ-0,4кВ №2 КТП №4 Усть-Донецкий р-н х. Апаринский ул. Токовая (Елжов И.П.)</t>
  </si>
  <si>
    <t>Строительство  ВЛ-0,4 кВ  до границы земельного участка ст.Бессергеневская, ул.Аксайская, д.1-б (Иванов О.А.)</t>
  </si>
  <si>
    <t>Строительство  ответвления ВЛ-0,4 кВ  для электроснабжения жилого дома  в с. Генеральское ул. Тузловая 1Б Родионово-Несветайского  района Ростовской области</t>
  </si>
  <si>
    <t>Строительство  ответвления ВЛ-0,4 кВ  для электроснабжения жилого дома  в с. Генеральское  ул. Советская 83А Родионово-Несветайского  района Ростовской области</t>
  </si>
  <si>
    <t>Строительство отпайки ВЛ-0,4 кВ до здания мастерских х.Апаринский , ул.Механизаторов д.2(Беспалов С.В.</t>
  </si>
  <si>
    <t>Строительство отпайки ВЛ-0,4кВ до гаража х.Апаринский, ул.Механизаторов д.2 (Острянский О.А.)</t>
  </si>
  <si>
    <t>Строительство отпайки ВЛ-0,4 кВ до границы земельного участка х.Мостовой, ул.Горького д.6 Усть-Донецкого района (Погосян К.А.)</t>
  </si>
  <si>
    <t>Строительство ВЛ-0,4 кВ до границы земельного участка склада с/х продукции в  ст. Заплавская, ул. Клубная, д. 1-в (Благодарев В.В.)</t>
  </si>
  <si>
    <t>Строительство ответвления  ВЛ-0,4 кВ  для электроснабжения здания свинарника в с.Греково-УльяновкаРодионово-Несветайского района Ростовской области</t>
  </si>
  <si>
    <t>Строительство  ответвления ВЛ-0,4 кВ  для электроснабжения жилого дома  в сл. Родионово-Несветайская ул. Сливовая 17  Родионово-Несветайского  района Ростовской области</t>
  </si>
  <si>
    <t>Строительство отпайки ВЛ-0,4 кВ до гаража  х.Апаринский, ул.Механизаторов д.2 (Кулиничев И.В., Госаян Х.А.</t>
  </si>
  <si>
    <t>Строительство ВЛ-0,4 кВ от КТП № 424 до земельного участка 50 м на Ю-В от ст. Верхнекундрюченской ( Калинин В.Е.)</t>
  </si>
  <si>
    <t>Строительство отпайки ВЛИ-0,4 кВ от ВЛИ-0,4 кв КТП № 48 до земельного участка ул. Дачная, № 149 х. Апаринский (Рябоволов Г.Ф.)</t>
  </si>
  <si>
    <t>Строительство отпайки ВЛИ-0,4 кВ от ВЛ-0,4кВ КТП №197 до зем. участка ул. Коммунистическая 25а х. Апаринский (Цыкун Е.К.</t>
  </si>
  <si>
    <t>Строительство  ВЛИ-0,4 кВ  до границы земельного участка жилого дома в сл.Родионово-Несветайская, ул.Панфиловцев 18 (Пугачева Н.Н.)</t>
  </si>
  <si>
    <t>Строительство ВЛ-0,4 кВ до границы земельного участка  двух жилых домов в х. Киреевка, ул. Набережная (Григорьев Е.А., Григорьев Н.И.)</t>
  </si>
  <si>
    <t>Строительство ВЛ-,4 кВ до границы земельного участка жилого дома в х. Керчик - Савров , ул Колхозная , д. 25 ( Тихонова О.Л.)</t>
  </si>
  <si>
    <t>Строительство ВЛ-0,4 кВ до границы земельного участка жилого дома в х. Коммуна, ул. Клубная, д.9 ( Шармазаньянц Е.Н.)</t>
  </si>
  <si>
    <t>Строительство отпайки ВЛИ-0,4 кВ от ВЛ -0,4 кВ КТП № 10 до земельного участка ул. Механизаторов 4Б, х. Апаринский  (Пинчуков С.М.)</t>
  </si>
  <si>
    <t>Строительство ответвления ВЛ-0,4кВ для электроснабжения жилого дома в х. Веселый ул. Новая 2Б Родионово-Несветайского района Ростовской области</t>
  </si>
  <si>
    <t>Строительство ВЛ-0,4 кВ от опоры №8 по ВЛ-0,4 кВ №1 КТП-10/0,4 № 102 по ВЛ-10 кВ№ 6 ПС 35/10 "Боковская"</t>
  </si>
  <si>
    <t>Строительство ВЛ-0,4 кВ от КТП -10/0,4 № 349 по ВЛ-10 кВ №2 ПС 110/10 "Дегтевская"</t>
  </si>
  <si>
    <t>Строительство ВЛ-0,4кВ от опоры №7 ВЛ-0,4кВ №2 КТП-10/0,4кВ №176 по ВЛ-10кВ №2 ПС "НС-3"</t>
  </si>
  <si>
    <t>Строительство ВЛ-0,4кВ от РУ-0,4кВ КТП-10/0,4кВ №344 по ВЛ-10кВ №3 ПС 35/10кВ "Терновская-2"</t>
  </si>
  <si>
    <t>Строительство  ВЛ-0,4 кВ от опоры  №25 по ВЛ 0,4кВ №1 КТП 10/0,4 кВ №205 по ВЛ-10кВ №1 ПС 110/35/10 кВ "Вешенская-1"</t>
  </si>
  <si>
    <t>Строительство ВЛ-0,4кВ от опоры №6/14 ВЛ-0,4кВ №1 КТП 10/0,4кВ №92 по ВЛ-10кВ №3 ПС 35/10кВ "Боковская"</t>
  </si>
  <si>
    <t>Строительство ВЛ-10кВ от опоры №52/157 по ВЛ-10кВ №4 ПС 35/10кВ "Бакайская" с установкой КТП и строительством ВЛ-0,4кВ</t>
  </si>
  <si>
    <t>Строительство ВЛ-0,4кВ от РУ-0,4кВ КТП-10/0,4кВ №283 по ВЛ-10кВ №3 ПС 35/10кВ "Дударевская"</t>
  </si>
  <si>
    <t>Строительство ВЛ-0,4кВ от опоры №8 по ВЛ-0,4кВ №3 КТП 10/0,4кВ №104 по ВЛ-10кВ №1 ПС 35/10кВ "Базковская"</t>
  </si>
  <si>
    <t>Строительство ВЛ-10кВ от опоры №120 по ВЛ-10кВ №1 ПС 110/35/10кВ "НС 3" с установкой КТП и строительством ВЛ-0,4кВ</t>
  </si>
  <si>
    <t>Строительство ВЛ-0,4 кВ от опоры № 4/6 по ВЛ-0,4 кВ №2 КТП 10/0,4 кВ №333 по ВЛ-10 кВ №2 ПС 35/10 "Терновская-2"</t>
  </si>
  <si>
    <t>Строительство ВЛ-0,4кВ от опоры №7 по ВЛ-0,4кВ №2 КТП-10/0,4кВ №94 по ВЛ-10кВ №1 ПС 35/10кВ "Базковская"</t>
  </si>
  <si>
    <t>Строитеьство ВЛ-0,4кВ от опоры №5 по ВЛ-0,4кВ №1 КТП-10/0,4кВ №624 по ВЛ-10кВ №1 ПС 110/27,5/10кВ "Старая Станица"</t>
  </si>
  <si>
    <t>Строительство КТП-10/0,4кВ от опоры №2/45 по ВЛ-10кВ №1 ПС 110/10кВ "Дегтевская" и строительство ВЛ-0,4кВ</t>
  </si>
  <si>
    <t>Строительство ВЛ-0,4кВ от опоры №3/18 по ВЛ-0,4кВ №2 КТП-10/0,4кВ №71 по ВЛ-10кВ №2 ПС 110/35/10кВ "Каргинская"</t>
  </si>
  <si>
    <t>Строительство ВЛ-0,4кВ от опоры №19 по ВЛ-0,4кВ №1 КТП 10/0,4кВ №191 по ВЛ-10кВ №2 ПС 110/35/10кВ "Каргинская"</t>
  </si>
  <si>
    <t>Строительство ВЛ-0,4кВ от опоры №19 по ВЛ-0,4кВ №2 КТП 10/0,4кВ №226 по ВЛ-10кВ №5 ПС 110/35/10кВ "Каргинская"</t>
  </si>
  <si>
    <t>Строительство ВЛ-0,4кВ от опоры №11/16 по ВЛ-0,4кВ №1 КТП-10/0,4кВ №231 по ВЛ-10кВ №2 ПС 110/35/10кВ "Вешенская 1"</t>
  </si>
  <si>
    <t>Строительство ВЛ-0,4кВ от РУ-0,4кВ КТП 10/0,4кВ №383 по ВЛ-10кВ №3 ПС 35/10кВ "Колундаевская"</t>
  </si>
  <si>
    <t>Строительство ВЛИ-0,4кВ от КТП-10/0,4кВ №69 по ВЛ-10кВ №5 ПС 35/10кВ "Титовская"</t>
  </si>
  <si>
    <t>Строительство ВЛ-0,4кВ №2 КТП-10/0,4кВ №97 по ВЛ-10кВ 32 ПС 110/35/10кВ "Каргинская"  (ориентировочная протяженность ЛЭП 0,06 км)</t>
  </si>
  <si>
    <t>Строительство ВЛ-0,4кВ от КТП-10/0,4кВ №48 по ВЛ-10кВ №6 ПС 35/10кВ "Боковская" (ориентировочная протяженность 0,12км)</t>
  </si>
  <si>
    <t>Строительство ВЛ-0,4кВ от КТП-10/0,4кВ №62 по ВЛ-10кВ №4 ПС 35/10кВ "Боковская" (ориентировочная протяженность 0,05км)</t>
  </si>
  <si>
    <t>Строительство ВЛ-0,4кВ от опоры №3/6 по ВЛ-0,4кВ №1 КТП-10/0,4кВ №287 по ВЛ-10кВ №3 ПС 35/10кВ "Дударевская"</t>
  </si>
  <si>
    <t>Строительство ВЛ-10кВ от опоры №66/62 по ВЛ-10кВ №1 ПС 220/110/10кВ "Вешенская 2" с установкой КТП и строительством ВЛ-0,4кВ</t>
  </si>
  <si>
    <t>Строительство ВЛ-0,4кВ от опоры №10 по ВЛ-0,4кВ №1 КТП-10/0,4кВ №316 по ВЛ-10кВ №1 ПС 35/10кВ «Терновская-2», для электроснабжения трехфазного щита учета электроэнергии, заявителя Кошелева Н.А. (ориентировочная протяженность ЛЭП - 0,12 км)</t>
  </si>
  <si>
    <t>Строительство ВЛ-0,4 кВ  от опоры №3/6 по ВЛ-0,4 кВ №2 КТП-10/0,4 кВ № 312 по ВЛ-10 кВ № 1 ПС 35/10 кВ «Терновская-2» (ориентировочная протяженность 0,13 км)</t>
  </si>
  <si>
    <t>Строительство ВЛ-0,4кВ от опоры №5/1 по ВЛ-0,4кВ №1 КТП-10/0,4кВ №178 по ВЛ-10кВ №6 ПС 35/10кВ «Боковская», для электроснабжения щита учета электроэнергии, ИП Софина В.Ю. (ориентировочная протяженность ЛЭП-0,08км)</t>
  </si>
  <si>
    <t>Строительство ВЛИ-0,4кВ от  КТП-10/0,4кВ №321 по ВЛ-10кВ №2 ПС 110/35/10кВ «Целинская» для технологического присоединения складского помещения, в с. Степное, Целинского района, Ростовской области, заявитель Гаврилова С.Н.</t>
  </si>
  <si>
    <t>Строительство ВЛИ-0,4кВ от опоры 2-00/9-1 ВЛ-0,4кВ №2 КТП-10/0,4кВ №177 по ВЛ-10кВ №1 ПС 35/10кВ "Раздольненская" для технологического присоединения склада общего назначения в с. Михайловка, Целинского района, Ростовской области, заявитель Лишняя Т.С.</t>
  </si>
  <si>
    <t>Строительство ВЛИ-0,4 кВ от опоры 1-00/8ВЛ-0,4 кВ №1 КТП-10/0,4 кВ №17 по ВЛ-10кВ №3ПС 35/10кВ "Ново-Донская" для технологического присоединения аптеки с магазином, в с. Среднем Егорлыке, Целинского района, Ростовской области, заявитель Войсковой И.В.</t>
  </si>
  <si>
    <t>Строительство ВЛИ-0,4 кВ от опоры 2-00/18 ВЛ-0,4 кВ №2 КТП-10/0,4 кВ№166 по ВЛ-10кВ №33 ПС 35/10кВ "Жуковская" дял технологического присоединения производственной базы , ул.8 Марта,2-а с.Жуковское, Песчанокопского района, Ростовской области, заявитель Тарасов Д.А.</t>
  </si>
  <si>
    <t>Строительство ВЛИ-0,4 кВ от опоры1-01/12 ВЛ-0,4кВ №1 КТП-10/0,4кВ №85 по ВЛ-10кВ №2 ПС 35/10 кВ "Целинский ССК" для технологического присоединения площадки под технику, в х. Северном, Целинского района, Ростовской области, заявитель Горбунов А.Н.</t>
  </si>
  <si>
    <t>Строительство ВЛИ-0,4кВ от опоры 1-00/3 ВЛ-0,4кВ №1 КТП-10/0,4 кВ №403 по ВЛ-10кВ №2 ПС 35/10 кВ "Целинский ССК" для технологического присоединения площадки под технику, в х. Северном, Целинского района, Ростовской области, заявитель Турко Т.И.</t>
  </si>
  <si>
    <t xml:space="preserve">Строительство ВЛ-0,4 кВ от вновь построенной опоры от ВЛ-0,4 кВ №1  КТП-10/0,4 кВ №109 по ВЛ-10 кВ №3 ПС 110/35/10 кВ «Целинская» для технологического присоединения жилого дома, в п. Целина, Целинского района, Ростовской области, заявитель Шаров Е.Г. </t>
  </si>
  <si>
    <t xml:space="preserve">Строительство ВЛИ-0,4кВ от опоры 2-00/15-4 ВЛ-0,4кВ №2 КТП-10/0,4кВ №287 ВЛ-10кВ №1 ПС 110/35/10кВ "Целинская" для электроснабжения объекта "непродовольственный магазин", расположенного по адресу: ул.Гагарина, п.Новая Целина, Целинского района, Ростовской области,заявитель Скворцов Валерий Александрович </t>
  </si>
  <si>
    <t>Строительство ВЛИ-0,4 кВ от опоры №3-00/3-1-3 ВЛ-0,4кВ №3 КТП-10/0,4кВ №445 по ВЛ-10кВ №4 ПС 35/10кВ «Водозабор» для технологического присоединения объекта незавершенного строительства, расположенного по адресу: 347617 ул.Ленина, 13, х. Новосёлый 1-й, Сальского района, Ростовской области, заявитель ООО «Мелисса»</t>
  </si>
  <si>
    <t xml:space="preserve">Строительство ВЛ-0,4 кВ от вновь построенной опоры от ВЛ-0,4 кВ №1  КТП-10/0,4 кВ №296 по ВЛ-10 кВ №3 ПС 110/35/10 кВ «Целинская» для технологического присоединения жилого дома, в п. Новая Целина, Целинского района, Ростовской области, заявитель Трофименко А.В. </t>
  </si>
  <si>
    <t>Строительство ВЛ-0,4кВ от существующей опоры №2-00/4 ВЛ-0,4кВ №2 КТП-10/0,4кВ №14 по ВЛ-10кВ №8 ПС 110/35/10кВ «Пролетарская» для технологического присоединения дома рыбака, расположенного на участке №22, а/д «х. Сухой-Б-Орловка» - 17 км от х. Конармейский, ЗАО им. 50 летия СССР, Пролетарского района Ростовской области, заявитель А.Г. Видерников</t>
  </si>
  <si>
    <t>Строительство ВЛ-0,4 кВ от существующей опоры №1-00/12 ВЛ-0,4 кВ №1 от КТП 10/0,4 кВ №713 по ВЛ-10 кВ №5 ПС 35/10 кВ «Наумовская» для технологического присоединения объекта «жилой дом», расположенного по ул. Школьной, д.1, х. Харьковский 1-й, Пролетарского района Ростовской области, заявитель Д.А. Бикмаметов</t>
  </si>
  <si>
    <t>Строительство ВЛИ-0,4 кВ от опоры 1-00/10 ВЛ-0,4 кВ №1 КТП-10/0,4 кВ №192 ВЛ-10 кВ №3 РП-3Р ВЛ-10 кВ №3 ПС 110/35/10 кВ «Развиленская» для электроснабжения объекта «ФАП», расположенного по адресу: пл. Центральная, 3-а. с. Поливянка, Песчанокопского района, Ростовской области, заявитель МБУЗ "ЦРБ" Песчанокопского района. (Ориентировочная протяжённость ЛЭП- 0,037 км)</t>
  </si>
  <si>
    <t>Строительство ВЛИ-0,4кВ от опоры 1-00/11 ВЛ-0,4кВ №1 КТП-10/0,4кВ №206 ВЛ-10кВ №2 РП-3Р ВЛ-10кВ №3 ПС 110/35/10кВ "Развиленская" для электроснабжения объекта "дом рыбака", расположенного по адресу: граф. учет №98-1 вблизи с. Поливянка, Песчанокопского района, Ростовской области, заявитель    ИП Алексеев С.А.</t>
  </si>
  <si>
    <t>Строительство ВЛИ-0,4кВ от опоры 1-00/16 ВЛ-0,4кВ №287 ВЛ-10кВ №1 ПС 110/35/10кВ "Целинская" для электроснабжения объекта "Жилой дом", расположенного по адресу: ул. Тихая, п. Новая Целина, Целинского района, Ростовской области, заявитель Чужинов В.Н.</t>
  </si>
  <si>
    <t xml:space="preserve">Строительство ВЛ-0,4 кВ от вновь построенного КТП 10/0,4 кВ по вновь построенной ВЛ-10 кВ от существующей опоры №6-00/9-4 ВЛ-10 кВ №6 РП 1-6П ВЛ-10 кВ №6 ПС 110/35/10 кВ «Пролетарская» для электроснабжения объекта «два четырёхквартирных дома», расположенных по ул. Московской, в г. Пролетарске, Ростовской области, заявитель МАУ «Служба градостроительной деятельности и дорожного хозяйства» Пролетарского района. </t>
  </si>
  <si>
    <t>Строительство ВЛ-0,4кВ от опоры №3 ВЛ-0,4кВ №1 ТП 6/0,4кВ №299 по КВЛ-6 кВ №44 ПС Т-8 до границ земельного участка заявителя(Дыгай С.В.)</t>
  </si>
  <si>
    <t>Строительство ВЛ-0,4кВ от концевой опоры ВЛ-0,4кВ от ТП-6/0,4кВ №294 (2х630) по КВЛ-6кВ №80 Таганрогского РЭС ПС 35/6кВ Т-8 ПО ЮЗЭС, построенной по договору ТП №61-1-15-002232733 до границы земельного участка заявителя (Романычев И.Г.)</t>
  </si>
  <si>
    <t>Строительство ВЛ 0,4 кВ от ВЛ 0,4 кВ №3 ТП-6/0,4кВ №87 по КВЛ 6 кВ №74 ПС 35/6 «Т-8» до границы земельного участка заявителя. (Шафран Е.Ю.)</t>
  </si>
  <si>
    <t>Строительство ВЛ-0,4кВ от ТП 6/0,4кВ №294 по КВЛ 6кВ №80 ПС 35/6кВ Т-8 до границы земельного участка заявителя (Кочетков В.Г)</t>
  </si>
  <si>
    <t>Строительство ТП-10/0,4кВ. Строительство ВЛ-0,4кВ от новой ТП-10/0,4кВ по ул. Бахтали, г. Таганрога вдоль участков заявителей ( Косатенко Л.А, Квасков А.В., Баженов С.А.).</t>
  </si>
  <si>
    <t>Строительство КЛ-6кВ от существующей КЛ-6кВ №927 до новой КТП-6/0,4кВ. Строительство КТП-6/0,4кВ. Строительство ВЛ-0,4кВ от новой КТПН-6/0,4кВ до земельного участка заявителя. (ООО "Омнитрейд")</t>
  </si>
  <si>
    <t>Строительство участка ВЛ-0,4кВ для подключения магазина заявителя Кочемасов А.В., г.Зерноград, Ростовская область, Зерноградский район</t>
  </si>
  <si>
    <t>Строительство участка ВЛ-0,4кВ для подключения жилых домов Кобыляцкой Н.Н. и Колесниковой Ю.И., г.Зерноград, Зерноградский район, Ростовская область</t>
  </si>
  <si>
    <t>Строительство участка ВЛИ-0,4кВ для электроснабжения жилого дома заявителя Нестеренко А.И. г.Азов Ростовская область</t>
  </si>
  <si>
    <t>Строительство ВЛ-0,4 кВ до границы земельного участка х.Яново_Грушевский, ул.Луговая, д. 1 (Беляева Т.Ф.)</t>
  </si>
  <si>
    <t>Строительство ВЛ-0,4 кВ до границы земельного участка ст. Кривянская ул. Советская, д.161 (Назарова Л.Ю.)</t>
  </si>
  <si>
    <t>Строительство участка ВЛ-0,4кВ для подключения жилого дома заявителя Мацко М.С., город Азов РО</t>
  </si>
  <si>
    <t>Строительство ВЛ-0,4 кВ до границы земельного участка жилых домов в  х. Калинин, пер. Матвеевский, пер. Багаевский</t>
  </si>
  <si>
    <t>Строительство ВЛ-0,4кВ от КТП-10/0,4кВ №916 по ВЛ-10кВ №2 ПС 110/35/10кВ «Ганчуковская» для электроснабжения объекта – жилой дом, расположенного по адресу: Российская Федерация, Ростовская обл., р-н. Пролетарский, х. Ганчуков, пер. Новый, д.1, кв.1, заявитель Жидовкина Е.А.</t>
  </si>
  <si>
    <t>Строительство ВЛИ-0,4 кВ от опоры №2-00/2 от КТП 10/0,4 кВ №316 по ВЛ-10 кВ Л-2 Ленинец для электроснабжения объекта «БС № 61-02324», расположенного по адресу: Ростовская область, Сальский район, х. Новосёлый 1-й, ул. Прохладная, к.н. 61:34:0120101:762, заявитель ПАО «Мобильные ТелеСистемы» (ПАО «МТС»)</t>
  </si>
  <si>
    <t>Строительство ВЛ-10 кВ от опоры №2-00/41 по ВЛ-10 кВ №2 ПС 35/10 кВ «Сеятель», строительство КТП 10/0,4 и ВЛ 0,4 кВ для электроснабжения объекта – склада-холодильника, расположенного по адресу: Ростовская область, Сальский район, п. Сеятель Северный, К/к № 61:34:600020 с условным центром в п. Сеятель Северный, поле III2к., заявитель ООО «ПродРесурс»</t>
  </si>
  <si>
    <t>Строительство ВЛ-0,4кВ от существующей опоры №2-01/8 ВЛ-0,4кВ №2 КТП 10/0,4кВ №14 по ВЛ-10кВ №8 ПС 110/35/10 "Пролетарская" для электроснабжения объекта - "домик рыбака", расположенного по адресу: Ростовская область, Пролетарский район, а/д "х. Сухой-Б-Орловка" - 17км от х. Конармейский ЗАО им. 50 летия СССР, участок №4, к.н. 61:31:0600008:1364, заявитель Чувпило А.Н.  (ориентировочная протяженность ЛЭП - 0,45км)</t>
  </si>
  <si>
    <t>Строительство ВЛ-10 кВ от опоры №4-03/23 ВЛ-10 кВ №4 ПС 110/10кВ «Уютная», строительство КТП 10/0,4 и ВЛ-0,4 кВ для электроснабжения дачных домиков, расположенных по адресу: Ростовская область, Пролетарский район, садоводческое товарищество «Заречное», заявители Гаркушенко Ю.В., Слюсарев Г.А., Принцевский М.Н., Северчуков А.И., Дендиберя Т.Н. (Ориентировочная протяженность ЛЭП – 0,44 км, ориентировочная мощность ТП – 0,1 МВА)</t>
  </si>
  <si>
    <t>Строительство ВЛ-0,4 кВ от существующей опоры №2-00/6 по ВЛ-0,4 кВ №2 КТП-10/0,4 кВ №211/100 кВА по ВЛ-10кВ №4 ПС 35/10 кВ КРС для электроснабжения БС №612323, расположенного по адресу: Российская Федерация, Ростовская обл., р-н. Пролетарский, п. Опенки, ул. Мира, д. 26А, заявитель Публичное акционерное общество «Мобильные ТелеСистемы»</t>
  </si>
  <si>
    <t>Строительство ВЛ-0,4 кВ от ТП №39 по ВЛ-10 кВ №2 ПС 35/10 кВ «Коневод» для электроснабжения объекта «полевой стан», расположенного по адресу: Ростовская область, Целинский район, п. Вороново, с/с Кировский, в границах СПК «1 Мая» кад. поле №29,32, к.н. 61:40:0600013:86, заявитель ИП глава КФХ Костюкова Е.В.</t>
  </si>
  <si>
    <t>Строительство ВЛ-10 кВ от ВЛ-10 кВ №4 ПС 35/10кВ «ГПЗ», строительство КТП 10/0,4 кВ и ВЛ-0,4 кВ для электроснабжения объекта – жилой дом, расположенного по адресу: Ростовская область, Пролетарский район, п. Протоки, ул. Транспортная, д. 16а, к.н. 61:31:0000000:729, заявитель Пономарев И.И. (Ориентировочная протяженность ЛЭП - 0,053 км, ориентировочная мощность ТП – 0,025 МВА)</t>
  </si>
  <si>
    <t>Строительство ВЛ-0,4 кВ от опоры №1-00/5 по ВЛ-0,4кВ №1 от ТП 10/0,4кВ №446 по ВЛ-10 кВ №1 ПС 35/10кВ "Шаблиевская" для электроснабжения объекта «БС № 61-01943», расположенного по адресу: Ростовская область, Сальский район, с. Шаблиевская, ул. Димитрова, 38, к.н. 61:34:0050201:2477, заявитель ПАО «Мобильные ТелеСистемы» (ПАО «МТС»)</t>
  </si>
  <si>
    <t>Строительство ВЛИ-0,4 кВ от опоры №1-00/9 по ВЛ-0,4 кВ Л-1от КТП 10/0,4 кВ №187 по ВЛ-10 кВ Л-3 Шаблиевская для электроснабжения объекта «БС № 61-02332», расположенного по адресу: Ростовская область, Сальский район, с. Екатериновка, кадастровый номер земельного участка 61:34:0050101:3803, заявитель ПАО «Мобильные Теле Системы» (ПАО «МТС»)</t>
  </si>
  <si>
    <t>Строительство ВЛ-10 кВ от ВЛ-10 кВ №4 ПС 35/10кВ «Жуковская», строительство КТП 10/0,4 и ВЛ 0,4 кВ для электроснабжения объекта – модульная бойня по убою КРС, расположенная по адресу: Ростовская область, Песчанокопский район, вблизи с. Жуковское, граф. учет №175, кад. № 61:30:0600008:3547,     заявитель     СССПК         «Песчанокопскагроснаб» Гридин С.П. (Ориентировочная протяженность ЛЭП - 0,05 км, ориентировочная мощность ТП – 0,16 МВА)</t>
  </si>
  <si>
    <t>Строительство ВЛ-0,4 кВ от ТП №235 по ВЛ-10 кВ №2 ПС 35/10 «Целинский ССК» для электроснабжения объекта «квартира», расположенного по адресу: Ростовская область, Целинский район, х. Северный, ул. Молодежная, д. 13, кв. 1, к.н. 61:40:0031101:2426, заявитель Акланов Леонид Николаевич</t>
  </si>
  <si>
    <t>Строительство ВЛ-0,4 кВ от опоры №1-00/15 ВЛ-0,4кВ №1 от КТП 10/0,4 кВ №163 ВЛ-10 кВ №4 ПС 110/10 кВ «Уютная» для электроснабжения объекта – дачный дом, расположенного по адресу: РФ, Ростовская область, Пролетарский район, х. Уютный, ул. Первомайская, 5,5 км юго-западнее х. Уютный, к.н. земельного участка: 61:31:0600011:886, заявитель Чулков И.О.</t>
  </si>
  <si>
    <t>Строительство ВЛ-10 кВ от опоры №16-00/63 по ВЛ-10 кВ №16 ПС 220/110/10кВ «Сальская», строительство КТП 10/0,4 и ВЛ- 0,4 кВ для электроснабжения объекта – торгово-гостиничного комплекса, расположенного по адресу: РФ, Ростовская область, г. Сальск, Сальский район, справа от автодороги 339+50 м «Песчанокопское-Котельниково», к. н. земельного участка: 61:57:0010101:57. Заявитель ИП Жеребцова А.А.»</t>
  </si>
  <si>
    <t>Строительство ВЛ-10 кВ от опоры №21-01/55 ВЛ-10 кВ Л-21 Сальская, строительство КТП 10/0,4 кВ и ВЛ- 0,4 кВ для электроснабжения объекта –магазин, расположенный по адресу: РФ, Ростовская область, Сальский район, около автодороги «г. Котельниково – п. Зимовники – г. Сальск – с. Песчанокопское (от границы Волгоградской области)», 328+150 м слева к.н. 61:34:0040101:4172. Заявитель ИП Резниченко С.И.</t>
  </si>
  <si>
    <t>Строительство ВЛ 0,4 кВ от ЗТП 10/0,4 кВ №330 по ВЛ 10 кВ Л-7 ПС Ново-Егорлыкская для электроснабжения объекта – «нежилой объект», расположенного по адресу: 347616 РФ, Ростовская область, Сальский район, с. Новый Егорлык, ул. Советская, д. 1 , корп. в, к.н. 61:34:0110101:2369, заявитель местная религиозная организация православный Приход Храма святителя Николая Чудотворца с. Новый Егорлык Сальского района Ростовской области Религиозной организации Волгодонская Епархия Русской Православной Церкви</t>
  </si>
  <si>
    <t>«Строительство ВЛ-10 кВ от опоры №7-00/140 ВЛ-10 кВ №7 ПС 35/10кВ «КРС», строительство КТП 10/0,4 и ВЛ-0,4 кВ для электроснабжения объектов, расположенных по адресу: Ростовская область, Пролетарский район, ДНТ №2, ул. Ковыльная, №129, №166, №170, №174, №190, №214, №230, заявитель Котлярова Е.С, Комаров С.Н, Богданова Е.А., Федотов Ю.И., Петров В.Н., Донченко Т.С., Носенко С.П., (Ориентировочная протяженность ЛЭП – 0,7 км, ориентировочная мощность ТП – 0,25МВА)»</t>
  </si>
  <si>
    <t>Строительство ВЛ 0,4 кВ от опоры №1-00/16 ВЛ 0,4 кВ Л-1 ТП 10/0,4 кВ №445 ВЛ 10 кВ Л-7 ПС Кундрюченская для электроснабжения объекта – «Производственная база», расположенного по адресу: Ростовская область, Орловский район, Луганское сельское поселение, в 100 м на юг от х. Быстрянский, к.н. 61:29:0600006:1498, заявитель ИП Глуховский Ю.Н.</t>
  </si>
  <si>
    <t>Строительство ВЛ-0,4кВ от опоры №2-00/15-4 Л-2 КТП-10/0,4кВ №287 Л-1 Целинская для электроснабжения объекта – «гараж», расположенного по адресу: РФ, Ростовская область, Целинский район, п.Новая Целина, ул.Родниковая, д.6, к.н. 61:40:0010145:28, заявитель Горохова Т.Н.</t>
  </si>
  <si>
    <t>Строительство ВЛЗ-10 кВ от опоры №21-01/56 по ВЛ-10 кВ Л-21 ПС 220/110/10кВ «Сальская», строительство КТП 10/0,4 и ВЛЗ-0,4 кВ для электроснабжения объекта – автосервис, расположенного по адресу: РФ, Ростовская область, Сальский р-н, около автодороги г. Котельниково - п. Зимовники - г. Сальск - с. Песчанокопское, к.н. 61:34:0040101:4132, заявитель ИП Тубольцев Р.В</t>
  </si>
  <si>
    <t>Строительство ВЛ-0,4 кВ от КТП-10/0,4 кВ №323 Л-2 Лопанская для электроснабжения объекта – «БС №61-02327», расположенного по адресу: РФ, Ростовская область, Целинский район, ст. Сладкая Балка, ул. Донская, д.46, к.н. 61:40:0040501:1519, заявитель ПАО «МТС»</t>
  </si>
  <si>
    <t>Строительство ВЛ-0,4 кВ от опоры №2-00/11 Л-2 КТП-10/0,4 кВ №23 Л-4 Плодородненская для электроснабжения объекта – «жилой дом», расположенного по адресу: РФ, Ростовская область, Целинский район, с. Плодородное, ул. Набережная, д.3, к.н. 61:40:0070101:108, заявитель Бахолдин И.В.</t>
  </si>
  <si>
    <t>Строительство ВЛ-10 кВ от опоры №4-05/16 ВЛ-10 кВ №4 ПС 110/10кВ «Уютная», строительство КТП 10/0,4 и ВЛ-0,4 кВ для электроснабжения объекта – подсобное помещение, расположенного по адресу: РФ, Ростовская область, Пролетарский район, х. Уютный, 2,7 км на северо-восток, к.н. 61:31:0600011:792, заявитель Губанов А.Н.» (Ориентировочная протяженность ЛЭП - 0,05 км, ориентировочная мощность ТП – 0,025 МВА)</t>
  </si>
  <si>
    <t>Строительство ВЛИ-0,4 кВ от КТП 10/0,4 кВ №65 по ВЛ-10 кВ Л-4 ПС 110/35/10 кВ «Развиленская», для электроснабжения объекта – здание, расположенного по адресу: РФ, Ростовская область, Песчанокопский р-н, с. Развильное, ул. Ростовская, 107а к.н. 61:30:0090101:9344, заявитель ИП Шкурат А.Д.</t>
  </si>
  <si>
    <t>«Строительство ВЛ-0,4 кВ от КТП 10/0,4 кВ №736 Л-5 Наумовская для электроснабжения объекта – «жилой дом», расположенного по адресу: РФ, Ростовская область, Пролетарский район, х. Черниговский,
 ул. Степная, д. 29, к.н. 61:31:0020501:38, заявитель Кулеш В.И.</t>
  </si>
  <si>
    <t>«Строительство ВЛ 0,4 кВ от КТП 10/0,4 кВ №2 по ВЛ 10 кВ Л-2 от РП-21С ПС Сальская для электроснабжения объекта – «нежилой объект», расположенного по адресу: 347608 РФ, Ростовская область, Сальский район, к/з им. Буденного, ул. Семашко, д. 1, к.н. 61:34:0040400:867, заявитель Муниципальное бюджетное учреждение здравоохранение «Центральная районная больница Сальского района»</t>
  </si>
  <si>
    <t>Строительство ВЛИ-0,4 кВ   до границы земельного участка жилых домов в п. Красногорняцкий, ул. Петренко, ул. Маграждановой</t>
  </si>
  <si>
    <t>Строительство ВЛ-10 кВ  с установкой ТП 10/0,4 кВ и ВЛИ 0,4 кВ до границы земельного участка жилых домов в п. Красногорняцкий , ул. Кудаченко, ул. Маграждановой</t>
  </si>
  <si>
    <t>Строительство ВЛ-0,4кВ от РУ-0,4кВ КТП 10/0,4кВ №208 по ВЛ-10кВ №1 ПС 110/35/10кВ "Вешенская-1"</t>
  </si>
  <si>
    <t>Строительство ВЛ-10кВ от опоры №15/59 по ВЛ-10кВ №6 ПС 35/10кВ "Боковская" с установкой КТП и строительством ВЛ-0,4кВ</t>
  </si>
  <si>
    <t>Строительство участка ВЛ-0,23кВ для подключения магазина заявителя Друзякиной Т.И., г. Азов, Азовский район Ростовской области</t>
  </si>
  <si>
    <t>Строительство ВЛ-6кВ с установкой  ТП-6/0,4кВ и ВЛИ-0,4кВ до границы земельного участка здания школы в ст. Кривянская, ул. Советская, д.100 (ориентировочная протяженность ВЛ-6кВ -0,03км, ориентировочная протяженность ВЛ-0,4кВ -0,02км, мощность ТП-250кВА)</t>
  </si>
  <si>
    <t>Строительство ВЛ-10кВ, КТП10/0,4кВ и ВЛ-0,4кВ до земельного участка в ст. Мелиховской, Усть-Донецкого района, в Ростовской области, (ИП Лопата А.И.), (ориентировочная протяженность ЛЭП - 0,245км, мощность ТП-160кВА)</t>
  </si>
  <si>
    <t>Строительство участка ВЛ-10кВ от оп. №4 отпайки за Р-5 ВЛ-10кВ «КРС» ПС 110/35/10кВ Ш-34, с установкой ТП-10/0,4 кВ, и строительство ВЛИ-0,4 кВ от вновь установленной ТП-10/0,4 кВ для присоединения придорожного сервиса ИП Ильгов С.А. (ориентировочная протяженность ЛЭП 0,04 км, ориентировочная мощность трансформатора 40 кВА)</t>
  </si>
  <si>
    <t>Строительство участка ВЛ-10 кВ от существующей оп. №8 отпайки на КТП№557 ВЛ-10 кВ «СТФ» от   ПС Ш-38, с установкой ТП-10/0,4 кВ, и строительство ВЛИ-0,4 кВ от вновь установленной ТП-10/0,4 кВ для присоединения песчаного карьера ИП Афониной В.Н. (ориентировочная протяженность ЛЭП 0,150 км, ориентировочная мощность трансформатора 25 кВА)</t>
  </si>
  <si>
    <t>Строительство участка ВЛ-10кВ от оп. №67 ВЛ-10кВ «Комплекс» ПС 110/35/27,5/10кВ Ш-14, с установкой ТП-10/0,4 кВ, и строительство ВЛИ-0,4 кВ от вновь установленной ТП-10/0,4 кВ для присоединения ЩУ сада ИП Ильгов С.А. в р.п.Усть-Донецкий (ориентировочная протяженность ЛЭП 0,07 км, ориентировочная мощность трансформатора 100 кВА</t>
  </si>
  <si>
    <t>Строительство ВЛЗ-10 кВ от опоры №15 отпайки к ТП 10/0,4кВ №225 ВЛ-10кВ «Комплекс» ПС 110/35/10 кВ Ш-34, с установкой ТП-10/0,4 кВ, и строительство ВЛИ-0,4 кВ от вновь установленной ТП-10/0,4 кВ в ст.Мелиховской, Усть-Донецкого района, Ростовской области, для присоединения (МБОУ МСОШ), ориентировочная протяженность ЛЭП 0,105 км, ориентировочная мощность трансформатора 160 кВА</t>
  </si>
  <si>
    <t>Строительство участка ВЛ-10кВ от оп. №23 ВЛ-10кВ «Черни» ПС 35/10кВ Ш-32, с установкой ТП-10/0,4 кВ, и строительство ВЛИ-0,4 кВ от вновь установленной ТП-10/0,4 кВ для присоединения системы орошения ИП Мешков А.Н. в х.Черни, Усть-Донецкого района (ориентировочная протяженность ЛЭП 0,06 км, ориентировочная мощность трансформатора 160 кВА)</t>
  </si>
  <si>
    <t>Строительство ВЛ-10кВ и КТП 10/0,4кВ до границы земельного участка жилого дома Огнева В.В. и строительство ВЛ-0,4кВ до границы участков заявителей по ул. Цветочная, в сл. Красюковская, Ростовской области, (ориентировочная протяженность ЛЭП -1,14 км, мощность ТП-250кВА)</t>
  </si>
  <si>
    <t>Строительство ВЛ-10кВ, КТП10/0,4кВ и ВЛ-0,4кВ до границы земельного участка х.Листопадов, Усть-Донецкого района, в Ростовской области,  (Яковенко П.А.), (ориентировочная протяженность ЛЭП - 0,380 км, мощность ТП-63кВА)</t>
  </si>
  <si>
    <t>Строительство ВЛ-10кВ, КТП10/0,4кВ и ВЛ-0,4кВ до границ земельных участков в х. Бронницком, Усть-Донецкого района, в Ростовской области, (Рыковская Ю.В., Казачук О.Ю., Кашина В.С.), (ориентировочная протяженность ЛЭП - 0,320 км, мощность ТП-100кВА)</t>
  </si>
  <si>
    <t>Строительство участка ВЛ-10 кВ от существующей оп. №18 отпайки на КТП№121 ВЛ-10 кВ «Генеральское» от ПС Н-19, с установкой ТП-10/0,4 кВ, и строительство ВЛИ-0,4 кВ от вновь установленной ТП-10/0,4 кВ для присоединения садового домика Орлова А.П. (ориентировочная протяженность ЛЭП 0,446 км, ориентировочная мощность трансформатора 25 кВА)</t>
  </si>
  <si>
    <t>Строительство ВЛ-10кВ, КТП10/0,4кВ и ВЛ-0,4кВ до очистных сооружений водопровода в ст. Мелиховской, Усть-Донецкого района, в Ростовской области, (МКУ Служба заказчика), (ориентировочная протяженность ЛЭП - 0,030 км, мощность ТП-160кВА)</t>
  </si>
  <si>
    <t>Строительство ВЛИ-0,4кВ для электроснабжения Модульного здания врачебной амбулатории  п.Тополевый, ул.Мира д.15, Божковское сельское поселение, Красносулинского района (МБУЗ "РБ г. Красного Сулина) (ориентировочная протяженность ЛЭП-0,25км)</t>
  </si>
  <si>
    <t>Строительство ВЛИ-0,4кВ от оп.№23 ВЛ-0,4кВ №2 КТП №14 по ВЛ-10кВ «Кундрючий» для электроснабжения жилого дома х.Чумаковский, ул. Полевая, д.2, Усть-Донецкого района, Ростовской области. (Алексеенко Д.В.) (ориентировочная протяженность ЛЭП – 0,190 км)</t>
  </si>
  <si>
    <t>Строительство ВЛИ-0,4кВ от  оп. №7 ВЛ-0,4 кВ №2 от КТП №213 по ВЛ-6кВ «Прогресс» от ПС 35/6 кВ Ш-41 для электроснабжения жилого дома  в ст. Заплавская, Октябрьского района , Ростовской области. (Чеботарев А.Е) (ориентировочная протяженность ЛЭП – 0,150 км)</t>
  </si>
  <si>
    <t>Строительство ВЛИ-0,4кВ до границы земельного участка участка садового домикам х. Юдино ул. Новоселов Родионово-Несветайского района ростовской области. (Догадин Н.В.) (ориентировочная протяженность ЛЭП-0,32км)</t>
  </si>
  <si>
    <t>Строительство ВЛИ-0,4 кВ до границы земельного участка жилого дома в сл. Родионово-Несветайская, ул. Папанина 22,24 Родионово-Несветайского района Ростовской области» (Тихомировы) (ориентировочная протяженность ЛЭП – 0,2 км)</t>
  </si>
  <si>
    <t>Строительство ВЛИ-0,4кВ от ВЛ-0,4кВ №3 КТП №9 по ВЛ-10кВ «Апаринка» от ПС 110/35/27,5/10кВ Ш-14 для электроснабжения жилого дома р.п. Усть-Донецкий, ул. Социалистическая, д.20А, Усть-Донецкого района, Ростовской области. (Земидов М.В.) (ориентировочная протяженность ЛЭП – 0,050 км)</t>
  </si>
  <si>
    <t>СТроительство ВЛИ-0,4кВ от оп. №13 ВЛ-0,4 кВ №1 от КТП №423 по ВЛ-10кВ «Комсомолец» от ПС 110/35/10кВ Ш-35 для электроснабжения жилого дома п. Новозарянский, ул. Степная, д. 1-а, Октябрьского района, Ростовской области. (Казьмина М.А.) (ориентировочная протяженность ЛЭП – 0,055 км)</t>
  </si>
  <si>
    <t>Строительство ВЛИ-0,4кВ от ВЛ-0,4кВ №1 ТП №85 до ВРУ-0,4кВ жилого дома, ст. Верхнекундрюченская, Усть-Донецкого района, Ростовской обл. (Слизовская И.Г.) (ориентировочная протяженность ЛЭП - 0,200 км.)</t>
  </si>
  <si>
    <t>Строительство ВЛИ-0,4кВ от оп. №11 ВЛ-0,4 кВ №1 от КТП №579 по ВЛ-6кВ «Прогресс» от ПС 35/6кВ Ш-41 для электроснабжения жилого дома ст. Заплавская, ул. Вишневая, д. 4,Октябрьского района , Ростовской области. (Костенко И.М.) (ориентировочная протяженность ЛЭП – 0,04 км)</t>
  </si>
  <si>
    <t>Строительство ВЛИ-0,4кВ от оп. №31 ВЛ-0,4 кВ №1 КТП №128 по ВЛ-10кВ «Совхоз» от ПС 110/35/10кВ Ш-16 для электроснабжения магазина и стройбазы в п. Красногорняцкий, ул. Свердлова, д. 3-а, 3-б, Октябрьского района, Ростовской области. (Петрова Г.А., Кухмистров А.В.) (ориентировочная протяженность ЛЭП – 0,2 км)</t>
  </si>
  <si>
    <t>Строительство ВЛИ-0,4 кВ от оп. №5 ВЛ-0,4 кВ от КТП 10/0,4 кВ № 70 по ВЛ-10 кВ «Каменный Брод» от ПС АС-12 для присоединения садового домика (Белакина В.В.) (ориентировочная протяженность ЛЭП – 0,262 км)</t>
  </si>
  <si>
    <t>Строительство ВЛИ-0,4 кВ от ЗТП 6/0,4 кВ №411 по ВЛ 6 кВ Поселок от ПС 110/6 кВ С-6 для присоединения хозяйственного строения Красносулинский район, х .Садки, ул. Набережная, д.18 (ИП Сливаев Н.П.)(ориентировочная протяженность ЛЭП -0,3 км)</t>
  </si>
  <si>
    <t>Строительство ВЛИ-0,4 кВ от ВЛИ-0,4кВ №2 ТП-10/0,4 кВ № 48 по ВЛ-10 кВ «Апаринка» от ПС Ш-14 в х.Апаринском, Усть-Донецкого района, Ростовской области, для присоединения (Осколкова А. А.), ориентировочная протяженность ЛЭП - 0,065км»</t>
  </si>
  <si>
    <t>Строительство ВЛ-0,4 кВ до границы земельного участка складского помещения в п. Новоперсиановка, ул. Советская, д. 49  (ИП глава КФХ Чебураков А.А .) (ориентировочная протяженность ЛЭП- 0,3 км)</t>
  </si>
  <si>
    <t>Строительство ВЛИ-0,4кВ от КТП-10/0,4кВ №198 до земельного участка х. Крымский, Усть-Донецкого района, ростовской обл. (Кравченко В.Б.) (ориентирвочная протяженность ЛЭП-0,436км)</t>
  </si>
  <si>
    <t>Строительство ВЛИ-0,4кВ от  оп. №2 ВЛ-0,4 кВ №1 от КТП №54 по ВЛ-6кВ «Рыбхоз» от ПС 35/6кВ Ш-41 для электроснабжения  базовой станции сотовой связи №839   (ООО «Т2 Мобайл») (ориентировочная протяженность ЛЭП – 0,09 км)</t>
  </si>
  <si>
    <t>Строительство ВЛИ-0,4кВ от РУ-0,4кВ КТП №180 по ВЛ-10кВ «Красюковка» от ПС 35/10кВ Ш-39 для электроснабжения карьера в сл. Красюковская Октябрьского района Ростовской области (ООО «Донресурс») (ориентировочная протяженность ЛЭП–0,3км)</t>
  </si>
  <si>
    <t>Строительство ВЛИ-0,4кВ от оп. №6 ВЛ-0,4кВ №2 от КТП №163 по ВЛ-10кВ «Родина" от ПС 110/10кВ Ш-42 для электроснабжения жилого дома (Казьменкова А.П.) (ориентировочная протяженность ЛЭП 0,095км)</t>
  </si>
  <si>
    <t>Строительство ВЛИ-0,4кВ от оп. №9 ВЛ-0,4кВ №1 от КТП №621 по ВЛ-6кВ «Почтовый" от ПС 35/6кВ Ш-20 для электроснабжения жилого дома (Никитина Е.А.) (ориентировочная протяженность ЛЭП 0,045км)</t>
  </si>
  <si>
    <t>Строительство ВЛИ-0,4кВ от оп. №13 ВЛ-0,4кВ №1 от КТП 10/0,4кВ №Б-16 по ВЛ-10кВ «Россия" от ПС Н-17 для присоединения жилого дома (Привалов И.С.) (ориентировочная протяженность ЛЭП 0,200км)</t>
  </si>
  <si>
    <t>Строительство ВЛИ-0,4 кВ от оп. №3 ВЛ-0,4 кВ №1 от КТП №423 по ВЛ-10кВ «Комсомолец» от ПС 110/35/10кВ Ш-35 для электроснабжения жилого дома в п. Новозарянский, ул. Степная, д. 23 Октябрьского района Ростовской области (Золотухина Н.А) (ориентировочная протяженность ЛЭП – 0,1 км)</t>
  </si>
  <si>
    <t>Строительство ВЛИ-0,4 кВ от оп. №6 ВЛ-0,4 кВ № 3 от МТП 10/0,4 кВ № 05 по ВЛ-10 кВ «Кутейниково» от ПС Н-9 для присоединения жилого дома (Столбин Ю.Н.) (ориентировочная протяженность ЛЭП – 0,065 км»</t>
  </si>
  <si>
    <t>Строительство ВЛИ 0,4кВ от оп. №3 ВЛ 0,4кВ №1 КТП №579 по ВЛ 6кВ Прогресс от ПС 35/6кВ Ш 41 для электроснабжения автомойки-самообслуживания в ст. Заплавская, ул. Шоссейная, д. 40-а Октябрьского района Ростовской области (ИП Аветян Д.В.) (ориентировочная протяженность ЛЭП 0,03км)</t>
  </si>
  <si>
    <t xml:space="preserve"> Строительство ВЛИ-0,4кВ от оп. №34 ВЛ-0,4 кВ №2 от КТП №206 по ВЛ-6кВ «Кривянка» для электроснабжения садового дома ст. Кривянская, Октябрьского района, Ростовской области. (Цебенко А.В.) (ориентировочная протяженность ЛЭП – 0,130 км) </t>
  </si>
  <si>
    <t xml:space="preserve"> Строительство ВЛИ-0,4кВ от оп. №26 ВЛ-0,4 кВ №1 от КТП №358 по ВЛ-10кВ «Зверпромхоз» для электроснабжения жилого дома в сл. Красюковская, ,Октябрьского района , Ростовской области. (Марков П.А) (ориентировочная протяженность ЛЭП – 0,2 км)</t>
  </si>
  <si>
    <t>Строительство ВЛ-0,4 кВ для электроснабжения сарая крупнорогатого скота, Ростовская область, Красносулинский район, ст. Владимировская, в 1 км на запад от дома №1 по ул.Советская. (Шубин А.А.) (ориентировочная протяженность ЛЭП- 0,350 км)</t>
  </si>
  <si>
    <t>Строительство ВЛИ-0,4 кВ от строящейся ТП-10/0,4 кВ (по договору ТП №61-1-16-00288075  от 29.11.2016) до границы земельного участка жилых домов в  п. Красногорняцкий, ул. Магражданова, ул. Парковая, ул.Королевой(ориентир. протяженность ЛЭП – 0,26 км.)</t>
  </si>
  <si>
    <t>Строительство отпайки ВЛИ-0,4 кВ от ВЛ-0,4кВ КТП №58 до земельного участка ул. Школьная, 10 р.п. Усть-Донецкий (Яицков И.В.) (ориентир. протяженность ЛЭП -0,104км.)</t>
  </si>
  <si>
    <t>Строительство ВЛИ-0,4кВ от №510 по ВЛ-10кВ «Новогеоргиевка» ПС 110/35/10кВ Н-9 для электроснабжения ангара расположенного по адресу: Ростовская область, р-н Родионово-Несветайский, примерно в 225 м по направлению на запад от х. Новоегоровка (ИП Першина И.А.) (ориентировочная протяженность ЛЭП – 0,1км)</t>
  </si>
  <si>
    <t>Строительство ВЛИ-0,4 кВ от КТП №375 по ВЛ-6 кВ «Пролетарка» от ПС 110/6кВ С-2 для электроснабжения нежилого помещения в х. Малая Гнилуша, ул. Центральная, д. 5, корп. 1-а Красносулинского района Ростовской области (ИП Алексеева Ю.И.) (ориентировочная протяженность ЛЭП – 0,09 км)</t>
  </si>
  <si>
    <t>Строительство ВЛИ-0,4 кВ от оп. №13 ВЛИ-0,4 кВ №3 КТП №533 по ВЛ-10 кВ «Красюковка» от ПС Ш-39 для электроснабжения жилого дома в сл. Красюковская, ул. Молодежная, д. 15 Октябрьского района Ростовской области (Дмитриев Ю.В.) (ориентировочная протяженность ЛЭП – 0,08 км)</t>
  </si>
  <si>
    <t>Строительство ВЛИ-0,4 кВ от КТП-10/0,4кВ №339 ВЛ-10кВ «Федоровка» ПС 110/10кВ ПС С-5 до границы земельного участка ангара в 200 м. на восток от  х.Большая Федоровка, Красносулинского района Ростовской области, (Иванов А.М.) (ориентировочная протяженность ЛЭП-0,030 км)</t>
  </si>
  <si>
    <t>Строительство ВЛИ-0,4 кВ от РУ-0,4 кВ КТП №10 по ВЛ-6 кВ «Прогресс» от ПС 35/6кВ Ш-41 для электроснабжения магазина в ст. Заплавская, ул. Шоссейная, д. 42 б Октябрьского района Ростовской области ( ИП Мироненко С.А) (ориентировочная протяженность ЛЭП – 0,15 км)</t>
  </si>
  <si>
    <t>Строительство ВЛИ-0,4кВ от  оп. №23 ВЛ-0,4 кВ №1 от КТП №487 по ВЛ-6кВ «Совхоз-7» от ПС 35/6кВ Ш-15 для электроснабжения жилого дома  п. Интернациональный, ул. Ясеневая, д. 21,Октябрьского района , Ростовской области. (Донских М.А.) (ориентировочная протяженность ЛЭП – 0,170 км)</t>
  </si>
  <si>
    <t>Строительство ВЛИ-0,4кВ от РУ-0,4кВ КТП-6/0,4кВ №285 по ВЛ-6кВ «Прогресс» от ПС 35/6кВ Ш-41 для электроснабжения жилого дома  ст. Заплавская, ул. Первомайская, д. 81,Октябрьского района, Ростовской области. (Черепахин Е.А.) (ориентировочная протяженность ЛЭП – 0,125 км)</t>
  </si>
  <si>
    <t>Строительство ВЛИ-0,4 кВ от РУ-0,4 кВ КТП №654/250 кВА по ВЛ-10кВ «Совхоз» от ПС 110/35/10кВ Ш-16 для электроснабжения жилого дома п. Каменоломни, ул. Пролетарская, д. 56,Октябрьского района , Ростовской области. (Игольникова Л.И.) (ориентировочная протяженность ЛЭП – 0,135 км)</t>
  </si>
  <si>
    <t>Строительство ВЛИ 0,4кВ от ВЛ 0,4кВ №5 КТП №265 ВЛ 10кВ "Мелиховка" ПС 110/35/10кВ Ш-34 для электроснабжения бытовых построек в ст. Мелиховской Усть-Донецкого района Ростовской области (Ажогин А.А.) (ориентировочная протяженность ЛЭП-0,09км)</t>
  </si>
  <si>
    <t>Строительство ВЛ-0,4 кВ от существующей оп. №44 ВЛ 0,4 кВ №1 от КТП № 91 по ВЛ-6 кВ «Родина» от ПС Г-14 для присоединения здания кошары Тищенко А.Г. Красносулинский район, х.Зайцевка, ул.Каменная, д.13 (ориентировочная протяженность ВЛ 0,215 км)</t>
  </si>
  <si>
    <t>Строительство ВЛИ-0,4 кВ от ВЛ-0,4кВ №1 КТП № 315 ВЛ-10кВ «Пухляковка» ПС Ш-34 для базовой станции сотовой связи в х.Пухляковском Усть-Донецкого района Ростовской области (ПАО «Вымпел-Коммуникации») (ориентировочная протяженность ЛЭП – 0,09 км)</t>
  </si>
  <si>
    <t>Строительство ВЛИ-0,4кВ от конечной опоры строящейся ВЛ-0,4 кВ от РУ-0,4 кВ КТП №654 по ВЛ-10кВ «Совхоз» от ПС 110/35/10кВ Ш-16 (по договору от 25.05.2018г. №61-1-18-00375275 с Игольниковой Л.И) для электроснабжения жилого дома    Молчанова А.Ю. п. Каменоломни, ул. Пролетарская, д. 60 (ориентировочная протяженность ЛЭП – 0,04 км)</t>
  </si>
  <si>
    <t>Строительство ВЛИ-0,4 кВ от оп.39 ВЛ 0,4 кВ №1 от КТП 10/0,4 кВ №124 по ВЛ-10 кВ "Юдино" от ПС 35/10 кВ Н-19 для электроснабжения жилого дома в х. Волошино, ул. Северная, д. 21 (Белоусов А.Н.) Родионово-Несветайского района Ростовской области (ориентировочная протяженность ЛЭП - 0,095 км)</t>
  </si>
  <si>
    <t>Строительство ВЛИ-0,4кВ от ВЛ-0,4кВ ТП №323 ВЛ-10кВ «КРС» ПС 110/35/10кВ Ш-34 для присоединения жилого дома Полубедова С.А. в ст.Раздорской, Усть-Донецкого района (ориентировочная протяженность ЛЭП 0,2 км)</t>
  </si>
  <si>
    <t>Строительство ВЛИ-0,4кВ от РУ-0,4 кВ КТП №388 по ВЛ-10кВ «Центр» от ПС Ш-36 для электроснабжения врачебной амбулатории в х. Керчик-Савров, ул. Буденного, д. 1-а Октябрьского района, Ростовской области. (МБУЗ ЦРБ.) (ориентировочная протяженность ЛЭП - 0,11 км)</t>
  </si>
  <si>
    <t>Строительство ВЛИ-0,4кВ от РУ -0,4 кВ КТП-6/0,4кВ №626 по ВЛ-6кВ «Прогресс» от ПС 35/6кВ Ш-41 для электроснабжения жилого дома ст. Заплавская, ул. Центральная, д. 8,Октябрьского района , Ростовской области. (Дмитров Ф.В) (ориентировочная протяженность ЛЭП – 0,19 км)</t>
  </si>
  <si>
    <t>Строительство ВЛИ-0,4кВ от КТП-10/0,4кВ №124 по ВЛ-10кВ «Юдино» от ПС 35/10кВ Н-19 для электроснабжения жилого дома х. Волошино ул. Северная 15 Родионово-Несветайского района Ростовской области». (Зинкин П.В.) (ориентировочная протяженность ЛЭП - 0,270км)</t>
  </si>
  <si>
    <t>Строительство ВЛИ-0,4кВ от КТП-10/0,4кВ №215 по ВЛ-10кВ «Ростовский» от ПС 110/35/10кВ Н-9 для электроснабжения жилого дома, х. Веселый ул. Садовая 1 Родионово-Несветайского района Ростовской области». (Миронова М.В.) (ориентировочная протяженность ЛЭП - 0,324км)</t>
  </si>
  <si>
    <t>Строительство ВЛИ-0,4кВ от ВЛ-0,4кВ КТП №127 до земельного участка х. Огиб, Усть-Донецкого района, Ростовской обл. (Крошнева Л.В.) (ориентировочная протяженность ЛЭП - 0,340км)</t>
  </si>
  <si>
    <t>Строительство ВЛИ-0,4 кВ от РУ-0,4 кВ КТП №69/100 кВА по ВЛ-10кВ «Кирова» от ПС 35/10кВ Ш-48 для электроснабжения хозяйственной постройки п. Красный Луч, в границах бывшего СПК им.Кирова, Октябрьского района , Ростовской области. (Демирчан Г.К.) (ориентировочная протяженность ЛЭП – 0,5 км)</t>
  </si>
  <si>
    <t>Строительство ВЛИ-0,4кВ от ВЛ-0,4кВ №1 ТП №301 до ВРУ-0,4кВ здания корпуса б/о Строитель, ст. Мелиховская, Усть-Донецкого района, Ростовской обл. (ИП Козаченко Н.С.) (ориентировочная протяженность ЛЭП - 0,360 км.)</t>
  </si>
  <si>
    <t>Строительство ВЛИ-0,4 кВ от оп. 3 ВЛ 0,4 кВ № 2 от КТП 10/0,4кВ № 127 по ВЛ-10кВ «Ростовский» ПС Н-9 для электроснабжения гаража в х. Веселый, ул. Центральная, д. 1В (Тыцкий В.А.) Родионово-Несветайского района Ростовской области (ориентировочная протяженность ЛЭП – 0,097 км)</t>
  </si>
  <si>
    <t>Строительство участка ВЛ-0,4кВ для подключения жилого дома заявителя Гриднева И.М., г.Зерноград Зерноградский район, Ростовская область</t>
  </si>
  <si>
    <t>Строительство ВЛИ-0,4 кВ до границы земельного участка нежилого помещенияв г. Шахты , с/т "Прогресс" 111-р-н тарной базы, уч. 112 (Острижный Д.В.)</t>
  </si>
  <si>
    <t>Строительство ВЛ-0,4 кВ от РУ 0,4 кВ КТП-10/0,4 №171 по ВЛ-10 кВ №2 ПС 110/35/10 «НС-3», для технологического присоединения энергопринимающих устройств заявителя, Щировой Ю.И. (ориентировочная протяженность ЛЭП - 0,52 км)</t>
  </si>
  <si>
    <t>Строительство ВЛ-10 кВ от опоры №190 по ВЛ-10 кВ №1 ПС 35/10 кВ «Пономаревская» с установкой КТП и строительством   ВЛ-0,4 кВ» (ориентировочная   протяженность ЛЭП – 0,05 км, ориентировочная мощность ТП – 0,025 мВА) для технологического присоединения энергопринимающих устройств заявителя, ФГУП «Российская Телевизионная и радиовещательная сеть», расположенного в 1 км на восток от здания Администрации Талловеровского сельского поселения, кадастровый номер № 61:16:0160101:721</t>
  </si>
  <si>
    <t>Строительство ВЛ-0,4 кВ (ориентировочной протяженностью 0,7 км) от опоры №32/3 ВЛ- 0,4 кВ №2 КТП-10/0,4 №284 по ВЛ-10 кВ №5 ПС 35/10 «Ореховская», для технологического присоединения нежилого помещения заявителя Дрозденко И.А. расположенного на земельном участке с кадастровым номером № 61:22:0600027</t>
  </si>
  <si>
    <t>"Строительство ВЛ-0,4 кВ от опоры №2/3/6 ВЛ- 0,4 кВ №1 КТП-10/0,4  №45 по ВЛ-10 кВ №6 ПС 35/10  "Боковская", для технологического присоединения жилого дома заявителя Гордейчук О.Ю. расположенного в Ростовской области Боковский р-н, х. Коньков, ул. Коньковская 72" (61:05:0040502:228) (ориентировочная протяженность 0,06 км)</t>
  </si>
  <si>
    <t>Строительство ВЛ-0,4  от опоры №13 по  ВЛ-0,4 кВ №1 КТП-10/0,4 №220 по ВЛ-10 кВ №2 ПС 110/35/10  "Вешенская 1", для технологического присоединения жилого дома заявителя Ерофеевой Л.П., расположенного в Ростовской области Шолоховский р-н, х.Зубковский, ул. Заречная 13" (61:43:0030301:341) (ориентировочной протяженностью 0,44 км.).</t>
  </si>
  <si>
    <t>Строительство ВЛ-0,4 кВ от опоры №3/15 ВЛ-0,4кВ №1 КТП-10/0,4 №45 по ВЛ-10 кВ №6 ПС 35/10 "Боковская", для технологического присоединения жилого дома заявителя Лащёнов С.Ю. расположенного в Ростовской области Боковский р-н, х. Коньков, ул.Коньковская 60 б." (61:05:0040502:229) (ориентировочной протяженностью 0,06 км)</t>
  </si>
  <si>
    <t>Строительство ВЛ-0,4 кВ от РУ 0,4 кВ КТП-10/0,4 №201 по ВЛ-10 кВ №2 ПС 110/35/10 кВ "Вешенская 1", для технологического присоединения жилого дома заявителя Карева А.Ю. расположенного в Ростовской области Шолоховский р-н, х. Дубровский, пер. Большой Озерный 7" (61:43:0030101:541) (ориентировочной протяженностью 0,44 км)</t>
  </si>
  <si>
    <t>Строительство ВЛ-0,4 кВ от РУ 0,4 кВ КТП-10/0,4 № 44 по ВЛ-10 кВ № 1 ПС 110/35/10 кВ «НС-3», для технологического присоединения жилого дома заявителя Рычнева В.С. расположенного в Ростовской области Шолоховский р-н, х. Верхнетокинский, ул. Молодежная 8» (61:43:0010401:109) (ориентировочной протяженностью 0,36 км)</t>
  </si>
  <si>
    <t>Строительство ВЛ-0,4 кВ от опоры № 7/13 по ВЛ 0,4 кВ № 1 КТП-10/0,4 № 40 по ВЛ-10 кВ № 1 ПС 110/35/10 кВ «НС-3», для технологического присоединения жилого дома заявителя Никонова В.В. расположенного в Ростовской области Шолоховский р-н, х. Верхнетокинский, ул. Анны Рассказовой 6» (61:43:0010401:82) (ориентировочной протяженностью 0,32 км)</t>
  </si>
  <si>
    <t>Строительство ВЛ-0,4 кВ от опоры № 12 по ВЛ 0,4 кВ № 1 КТП-10/0,4 № 236 по ВЛ-10 кВ № 6 ПС 110/35/10 кВ «Вёшенская 1», для технологического присоединения жилого дома заявителя Губанова С..В. расположенного в Ростовской области Шолоховский р-н, х. Гороховский, ул. Асфальтная 105» (61:43:0060401:1112) (ориентировочной протяженностью 0,12 км)</t>
  </si>
  <si>
    <t>Строительство ВЛ-0,4 кВ от опоры № 12/5 ВЛ 0,4 кВ № 1 КТП-10/0,4 № 697 по ВЛ-10 кВ № 1 ПС 35/10 кВ «Криворожская», для технологического присоединения жилого дома заявителя Невечеря Н.Г. расположенного в Ростовской области Миллеровский р-н, х. Криничный, ул. Речная 42 кв/оф. 2» (61:22:0050501:146) (ориентировочная протяженность ЛЭП 0,09 км)</t>
  </si>
  <si>
    <t>Строительство ВЛ-0,4 кВ от опоры № 14 ВЛ-0,4 кВ № 1 КТП-10/0,4 № 283 по ВЛ-10 кВ № 3 ПС 35/10 кВ «Дударевская», для технологического присоединения квартиры заявителя Назаркиной С.Л., расположенной в Ростовской области, Шолоховский р-н, х. Дударевский, ул. Восточная, д.14, кв.2» (61:43:0040101:772) (ориентировочная протяженность ЛЭП 0,03 км)</t>
  </si>
  <si>
    <t>Строительство ВЛ-0,4 кВ от опоры № 17 ВЛ-0,4 кВ № 2 КТП-10/0,4 № 298 по ВЛ-10 кВ № 4 ПС 35/10 кВ «Дударевская», для технологического присоединения жилого дома заявителя Колычева М.И., расположенного в Ростовской области, Шолоховский р-н, х. Дударевский, ул. Луговая, д.10» (61:43:040101:636) (ориентировочная протяженность ЛЭП 0,17 км)</t>
  </si>
  <si>
    <t>Строительство ВЛ-0,4 кВ от опоры №10/6 ВЛ- 0,4 кВ №2 КТП-10/0,4  №333 по ВЛ-10 кВ №2 ПС 110/35/10 кВ "Терновская 2", для технологического присоединения жилого дома заявителя Шушпанов И.Ф., расположенного в Ростовской области, Шолоховский р-н, ст. Еланская, ул. Лесная, д. 20" (61:43:020301:127) (ориентировочная протяженность ЛЭП 0,23 км)"</t>
  </si>
  <si>
    <t>Строительство ВЛ-0,4 кВ от опоры №11 ВЛ 0,4 кВ №3 КТП-10/0,4  №185 по ВЛ-10 кВ №2 ПС 35/10 кВ "Илларионовская", для технологического присоединения жилого дома заявителя Пруссаковой Н.Н.  расположенного в Ростовской области Боковский р-н, ст. Краснокутская, ул. Школьная 22" (61:05:0060102:39) (ориентировочная протяженность 0,035 км)"</t>
  </si>
  <si>
    <t>Строительство ВЛ-0,4 кВ от опоры №4 ВЛ- 0,4 кВ №1 КТП-10/0,4 кВ №723 по ВЛ-10 кВ №5 ПС 110/10 кВ "Маяк", для технологического присоединения жилого дома заявителя Грищенко А.И.,  расположенного в Ростовской области Миллеровский р-н, сл. Никольская, ул. Школьная, д.42" (61:22:0100101:206) (ориентировочная протяженность ЛЭП- 0,1 км)"</t>
  </si>
  <si>
    <t>Строительство ВЛ-0,4 кВ от опоры №6  ВЛ- 0,4 кВ №1 КТП-10/0,4 №182 по ВЛ-10 кВ №2 ПС 110/35/10 кВ  "Тиховская", для технологического присоединения жилого дома заявителя Бибик В.Г. расположенного в Ростовской области Шолоховский р-н, х. Калиновский, ул. Нагорная, д.19" (61:43:0080501:316) (ориентировочная протяженность ЛЭП 0,5 км)"</t>
  </si>
  <si>
    <t>Строительство ВЛ-0,4 кВ от опоры №8 ВЛ- 0,4 кВ №1 КТП-10/0,4  №189 по ВЛ-10 кВ №1 ПС 35/10 кВ "Шулейкинская", для технологического присоединения базовой станции сотовой связи №2221 заявителя ООО "Т2 Мобайл", расположенного в Ростовской области, Кашарский р-н, с. Верхнегреково, ул. Береговая, 3Б" (61:16:0020102:16) (ориентировочная протяженность ЛЭП 0,03 км)"</t>
  </si>
  <si>
    <t>Строительство ВЛ-0,4 кВ от РУ 0,4 кВ КТП- 10/0,4 кВ №97 по ВЛ-10 кВ №3 ПС 110/35/10 кВ "НС- 3", для технологического присоединения  жилого дома заявителя Гербовой Е.В., расположенного в Ростовской области, Шолоховский р-н, х. Альшанский, ул. Кооперативная, д. 16" (61:43:0010201:126), ( ориентировочная протяженность ЛЭП 0,6 км)"</t>
  </si>
  <si>
    <t>Строительство ВЛ-0,4 кВ от опоры №18 ВЛ 0,4 кВ №3 КТП-10/0,4 №12 по ВЛ-10 кВ № 2 ПС 110/35/10 кВ «Калининская», для технологического присоединения жилого дома заявителя, Бедаковой Е.П., расположенного в Ростовской области, Шолоховский р-н, х. Плешаковский, ул. Лесная 9, (61:43:0050501:59), (ориентировочная протяженность ЛЭП 0,1 км)</t>
  </si>
  <si>
    <t>Строительство ВЛ-0,4 кВ от опоры №10/2/13 ВЛ 0,4 кВ №1 КТП-10/0,4 №104 по ВЛ-10 кВ № 1 ПС 35/10 кВ «Базковская», для технологического присоединения жилых домов заявителей, Блинова Р.Ю. и Агрызковой Н.И., расположенных в Ростовской области, Шолоховский р-н, х. Громковский, ул. Почтовая 159, Почтовая 161 (61:43:010501:536), (61:43:0010501:1175), (ориентировочная протяженность ЛЭП 0,09 км)»</t>
  </si>
  <si>
    <t>Строительство ВЛ-0,4 кВ от опоры №12 ВЛ 0,4 кВ №3 КТП-10/0,4 №131 по ВЛ-10 кВ № 2 ПС 35/10 кВ «В. Чирская», для технологического присоединения ангара для хранения и ремонта техники, ООО «Юбилейное», расположенного в Ростовской области, Боковский р-н, х. Большенаполовский, ул. Лесная 90» (61:05:0020202:107) (ориентировочная протяженность ЛЭП 0,035 км)»</t>
  </si>
  <si>
    <t>Строительство ВЛ-0,4 кВ от опоры №18 ВЛ 0,4 кВ №1 КТП-10/0,4 №587 по ВЛ-10 кВ № 1 ПС 110/10 кВ «Промзона», для технологического присоединения жилого дома заявителя, Харьковской В.В., расположенного в Ростовской области, Миллеровский р-н, х. Терновой, ул. Луговая 15, (61:22:0061001:869), (ориентировочная протяженность ЛЭП 0,09 км)»</t>
  </si>
  <si>
    <t>Строительство ВЛ-0,4 кВ от опоры №2/6 ВЛ 0,4 кВ №2 КТП-10/0,4 кВ №27 по ВЛ-10 кВ №1 ПС 35/10 кВ «Базковская», для технологического присоединения жилого дома заявителя Гениевского С.Я., расположенного в Ростовской области, Шолоховский р-н, ст. Базковская, ул. Калинина 38, (61:43:0010102:3462), (ориентировочная протяженность ЛЭП 0,03 км)»</t>
  </si>
  <si>
    <t>Строительство ВЛ-0,4 кВ от опоры №13 ВЛ 0,4 кВ №2 КТП-10/0,4 кВ №21 по ВЛ-10 кВ №1 ПС 35/10 кВ «Волошинская», для технологического присоединения нежилого здания заявителя ИП Глава КФХ Захаровой И.А., расположенного в Ростовской области, Миллеровский р-н, Волошинское сельское поселение, (61:22:0600017:515), (ориентировочная протяженность ЛЭП 0,1 км)»</t>
  </si>
  <si>
    <t>Строительство ВЛ-0,4 кВ от опоры №9 ВЛ 0,4 кВ №3 КТП-10/0,4 №333 по ВЛ-10 кВ № 2 ПС 35/10 кВ «Терновская 2», для технологического присоединения жилого дома заявителя, Абнизов Р.С., расположенного в Ростовской области, Шолоховский р-н, ст. Еланская, ул. Лесная 6, (61:43:0020301:112), (ориентировочная протяженность ЛЭП 0,34 км)»</t>
  </si>
  <si>
    <t>Строительство ВЛ-0,4 кВ от опоры № 8 ВЛ 0,4 кВ № 3 КТП-10/0,4 № 59 по ВЛ-10 кВ № 1 ПС 35/10 кВ «Белавинская», для технологического присоединения ЗАВА заявителя ИП Немудрякиной З.В., расположенного в Ростовской области, Боковский р-н, х. Дубовой, ул. Дубовская 43, (61:05:0600006:431), (ориентировочная протяженность ЛЭП 0,35 км)»</t>
  </si>
  <si>
    <t>Строительство ВЛ-0,4 кВ от КТП-10/0,4 №119 по ВЛ-10 кВ № 6 ПС 35/10 кВ «Боковская», для технологического присоединения жилого дома заявителя Мельниковой Л.Н., расположенного в Ростовской области, Боковский р-н, ст. Боковская, пер. Коньковский 4Е, (61:05:0010104:1268), (ориентировочная протяженность ЛЭП 0,099 км)</t>
  </si>
  <si>
    <t>Строительство ВЛ-0,4 кВ от опоры №13 по ВЛ 0,4 кВ №1 КТП-10/0,4 №102 по ВЛ-10 кВ № 6 ПС 35/10 кВ «Боковская», для технологического присоединения станции технического обслуживания заявителя Тележенко И.В., расположенного в Ростовской области, Боковский р-н, ст. Боковская, ул. Совхозная 13Н, (61:05:0010104:1254), (ориентировочная протяженность ЛЭП 0,045 км)</t>
  </si>
  <si>
    <t>Строительство ВЛ-0,4 кВ от опоры №9/9 ВЛ 0,4 кВ №2 КТП-10/0,4 №206 по ВЛ-10 кВ № 1 ПС 110/10 кВ «Дегтевская», для технологического присоединения БС 61-02517 заявителя, ПАО «Мобильные ТелеСистемы», расположенной в Ростовской области, Миллеровский р-н, (61:22:0600006), (ориентировочная протяженность ЛЭП 0,03 км)</t>
  </si>
  <si>
    <t>Строительство ВЛ-0,4 кВ от опоры №1/8 ВЛ 0,4 кВ №2 КТП-10/0,4 №721 по ВЛ-10 кВ № 5 ПС  110/10 кВ «Маяк», для технологического присоединения жилого дома заявителя, Лебедева Р.В., расположенного в Ростовской области, Миллеровский р-н,  сл. Никольская, ул. Вербовая 29, (61:22:0100101:745),   (ориентировочная протяженность ЛЭП  0,095 км)</t>
  </si>
  <si>
    <t>Строительство ВЛ-0,4 кВ от опоры №9  ВЛ 0,4 кВ №1 КТП-10/0,4 кВ №231 по ВЛ-10 кВ №2 ПС 110/35/10 кВ "Вешенская 1", для технологического присоединения жилого дома заявителя, Михайловской Г.Г.,  расположенного в Ростовской области, Шолоховский р-н, х. Дубровский, ул. Сосновая 26, (61:43:0030101:1459), (ориентировочная протяженность ЛЭП 0,05 км.)</t>
  </si>
  <si>
    <t>Строительство ВЛ-0,4 кВ от опоры №6 ВЛ 0,4 кВ №2 КТП-10/0,4 №28 по ВЛ-10 кВ №2 ПС 35/10 кВ  "Волошинская", для технологического присоединения БССС №70423 РсО "Волошино Горького 31 ОДН" заявитель, ПАО "Вымпел- Коммуникации", расположенного в Ростовской области, Миллеровский р-н,сл. Волошино, ул. Максима Горького 31, (61:22:0020101:3026), (ориентировочная протяженность ЛЭП 0,1 км)"</t>
  </si>
  <si>
    <t>"Строительство ВЛ-10 кВ от опоры №182 по ВЛ-10 кВ №3 ПС 110/35/10 кВ "Колодезянская" с установкой КТП и строительством ВЛ-0,4 кВ, для технологического присоединения нежилого здания заявителя Серебрякова Н.Г., расположенного в Ростовской области, Миллеровский р-н, сл. Колодези, (61:22:0600005:1113), (ориентировочная протяженность ЛЭП- 5,02 км, ориентировочная мощность ТП- 0,063 МВА)"</t>
  </si>
  <si>
    <t>Строительство ВЛ-0,4 кВ от опоры №16 ВЛ-0,4 кВ №4 КТП-10/0,4 №280 по ВЛ-10 кВ №3 ПС 35/10 кВ «Дударевская», для технологического присоединения жилого дома заявителя Солдатов А.М., расположенного в Ростовской оласти, Шолоховском р-не, х. Дударевский, ул. Березовая, д.9 (61:43:0040101:704), (ориентировочная протяженность ЛЭП-0,05 км)»</t>
  </si>
  <si>
    <t>Строительство ВЛ-0,4 кВ от опоры №6 ВЛ 0,4 кВ №2 КТП-10/0,4 №267 по ВЛ-10 кВ №4 ПС 110/10 кВ "Дёгтевская", для технологическо присоединения здания пожарного депо ПЧ- 240 заявителя, ГКУ РО "Противопожарная служба Ростовской области" расположенного в Ростовской области, Миллеровский р-н, с. Дёгтево, ул. Школьная 18-а (61:22:0030101:2317), (ориентировочная протяженность ЛЭП 0,1 км)</t>
  </si>
  <si>
    <t>«Строительство ВЛ-10 кВ от опоры №35/192 по ВЛ-10 кВ №2 ПС 110/35/10 кВ «Вёшенская-1» с установкой КТП и строительством ВЛ-0,4 кВ» для технологического присоединения жилых домов заявителей», (ориентировочная протяженность ЛЭП – 2,3 км, ориентировочная мощность ТП – 0,160 мВА)»</t>
  </si>
  <si>
    <t>Строительство участка ВЛ-0,22 кВ от опоры №1, ВЛ-0,4 кВ№2, КТП №221,  ВЛ 10 кВ №1, ПС 110/10 кВ «Обливская ПТФ» для подключения строящегося жилого дома Медведева С.В., расположенного по адресу: Ростовская обл., Обливский р-н, п.Средний Чир, ул. Куйбышева, д.2а (ориентировочная протяженность ЛЭП – 0,190 км)</t>
  </si>
  <si>
    <t>Строительство участка ВЛ-0,4кВ от опоры №2 ВЛ 0,4кВ №2 КТП №91 ВЛ 10кВ №5  ПС 35/10кВ «Войковская» для подключения жилого дома Зубковой Т.Т. (ориентировочная протяженность ЛЭП – 0,130км)</t>
  </si>
  <si>
    <t>Строительство участка ВЛ-0,4кВ от опоры №39 ВЛ 0,4кВ №1, КТП №395, ВЛ 10кВ №2, ПС 35/10кВ «Нижнепоповская» для подключения жилого дома Теперечкина М.В. (ориентировочная протяженность ЛЭП-0,194км)</t>
  </si>
  <si>
    <t>Строительство участка ВЛ-0,4кВ от опоры №32, ВЛ-0,4кВ №1, ТП № 389, ВЛ-10кВ №1, ПС 35/10кВ «ЗСК» для подключения жилого дома Устинова В.В. (ориентировочная протяженность ЛЭП – 0,300 км)</t>
  </si>
  <si>
    <t>Строительство участка ВЛ-0,4 кВ от опоры № 38, ВЛ-0,4 кВ № 2, КТП № 515, ВЛ-10 кВ № 2 Л-СП-3, ПС 110/10 кВ «Богатовская ПТФ» для подключения  жилого дома Фомского А.Ф. (ориентировочная протяженность ЛЭП – 0,151 км)</t>
  </si>
  <si>
    <t>Строительство участка ВЛ-0,4кВ от опоры №9, ВЛ-0,4кВ №1, ТП № 148, ВЛ-10кВ №4, ПС 35/10кВ «КСХТ» для подключения строящегося жилого дома Новикова Г.В. (ориентировочная протяженность ЛЭП – 0,025 км)</t>
  </si>
  <si>
    <t>Строительство участка ВЛ-0,4кВ от опоры №6, ВЛ-0,4кВ №3, ТП № 58, ВЛ-10кВ №3, ПС 110/35/10/6кВ «К-4» для подключения строящегося магазина Шепелева М.А. (ориентировочная протяженность ЛЭП – 0,040 км)</t>
  </si>
  <si>
    <t>Строительство участка ВЛ-0,4кВ от опоры №3, ВЛ-0,4кВ №2, КТП № 11, ВЛ-10кВ №3, ПС 35/10кВ «Каменская СХТ» для подключения жилого дома Капленко А.И., расположенного по адресу: КН 61:15:0130104:548, дом №185, улица Буденного, хутор Старая Станица, Каменского района, Ростовской области (ориентировочная протяженность ЛЭП – 0,140 км)</t>
  </si>
  <si>
    <t>Строительство участка ВЛ-0,4 кВ от опоры №2 ВЛ 0,4 кВ №1, КТП № 20, ВЛ 10 кВ №8, ПС 110/35/10 кВ «Советская-2» для подключения склада ИП Яковенко А.Б., расположенного по адресу: Ростовская обл., Советский р-н, примерно в 1,1 км на северо-запад от ориентира п. Чирский к.н. 61:36:0600006:420 (ориентировочная протяженность ЛЭП – 0,055 км)</t>
  </si>
  <si>
    <t>Строительство участка ВЛ-0,4 кВ от опоры №43 ВЛ 0,4 кВ № 2 КТП № 12 ВЛ 10кВ № 3 ПС 35/10 кВ «Широко-Атамановская» для подключения жилых домов Беляевского Н.С., Стрельцова С.М., Пономарева А.А. (ориентировочная протяженность ЛЭП – 0,280 км)</t>
  </si>
  <si>
    <t>Строительство участка ВЛ-0,4кВ от КТП №122, ВЛ-10кВ №3 ПС 35/10 кВ «КСХТ», для подключения жилого дома Черноусова Д.В. (ориентировочная протяженность ЛЭП – 0,190км)</t>
  </si>
  <si>
    <t>Строительство участка ВЛ-0,4 кВ от  опоры №56, ВЛ-0,4 кВ№2, КТП №290,  ВЛ 10 кВ №2, ПС 110/ 35/10 кВ «Тарасовская» для подключения строящегося жилого дома Фирсовой В.П. (ориентировочная протяженность ЛЭП –   0,022 км)</t>
  </si>
  <si>
    <t>Строительство участка ВЛ-0,4кВ от опоры №1, ВЛ-0,4кВ №1, КТП №518, ВЛ-10кВ №2 Л-СП3, ПС 110/10кВ Богатовская ПТФ для подключения строящегося жилого дома Звягиной С.А. (ориентировочная протяженность ЛЭП – 0,245 км)</t>
  </si>
  <si>
    <t>Строительство участка ВЛ-0,4кВ от шин-0,4кВ, КТП№448, ВЛ-10кВ№1, ПС 35/10кВ Колушкинская  для подключения квартиры  Никифоровой О. Н. (ориентировочная протяженность ЛЭП-390 м.)</t>
  </si>
  <si>
    <t>Строительство участка ВЛ-0,4кВ от опоры №7, ВЛ-0,4 В №2, КТП №680, ВЛ-6кВ «Восход», ПС 110/6кВ Б-1 для подключения жилого дома Семиглазовой Н.В. (ориентировочная протяженность ЛЭП – 0,312км)</t>
  </si>
  <si>
    <t>Строительство участка ВЛ-0,4 кВ от опоры №12/1, ВЛ-0,4 кВ №1, КТП №57, ВЛ-10 кВ №3, ПС 35/10 кВ "КСХТ" для подключения жилого дома Матяшова В.М. (ориентировочная протяженность ЛЭП - 0,025 км)</t>
  </si>
  <si>
    <t>Строительство участка ВЛ-0,4кВ от опоры №14, ВЛ-0,4кВ №1, КТП №30, ВЛ-10кВ №3, ПС 35/10кВ «КСХТ» для подключения жилого дома Кравцовой А.А. (ориентировочная протяженность ЛЭП – 0,025км)</t>
  </si>
  <si>
    <t>Строительство участка ВЛ-0,4кВ от опоры№12 ВЛ 0,4кВ №1 КТП №392 ВЛ 10кВ №2  ПС 35/10кВ «Курнолиповская» для подключения коровника ИП К(Ф)Х Петровская В.А. (ориентировочная протяженность ЛЭП – 0,140км)</t>
  </si>
  <si>
    <t>Строительство участка ВЛ-0,4кВ от опоры№22 ВЛ 0,4кВ №1 КТП № 515 ВЛ 10кВ №3  ПС 35/10кВ «Колушкинская» для подключения жилого дома Вошедского Н.П. (ориентировочная протяженность ЛЭП – 0,07км)</t>
  </si>
  <si>
    <t>Строительство участка ВЛ-0,4 кВ от опоры №1, ВЛ-0,4 кВ №2 КТП №46 ВЛ 10 кВ №3 ПС 35/10 кВ "Войковская" для подключения жилого дома Рудаковой В.Г. (ориентировочная протяженность ЛЭП - 0,080 км)</t>
  </si>
  <si>
    <t>Строительство участка ВЛ-0,4 кВ от КТП № 235, ВЛ 10 кВ №4, ПС 110/10 кВ «Обливская ПТФ» для подключения вагончика Тащилина А.И., расположенного по адресу: Ростовская обл., Обливский р-н, х.Глухомановскиий, ул.Озерная, д.33а (ориентировочная протяженность ЛЭП – 0,232 км)»</t>
  </si>
  <si>
    <t>Строительство участка ВЛЗ-10 кВ от опоры № 139 ВЛ-10 кВ № 3 ПС 110/35/10/6 кВ «К-4», КТП 10/0,4 кВ и участка ВЛ-0,4 кВ от РУ-0,4 кВ проектируемого КТП 10/0,4 кВ для подключения жилого дома Любимцевой М.В.  (ориентировочная протяженность ЛЭП 10 кВ - 0,44 км, ЛЭП-0,4 кВ - 0,053 км, ориентировочная трансформаторная мощность-0,160 МВА)</t>
  </si>
  <si>
    <t>Строительство участка ВЛ-0,4 кВ от опоры № 4, ВЛ 0,4 кВ №2, КТП № 673, ВЛ 6 кВ «Восход», ПС 110/6 кВ «Б-1» для подключения магазина ИП Козодоева Р. Н.</t>
  </si>
  <si>
    <t>Строительство участка ВЛ-0,4 кВ от опоры № 2, ВЛ 0,4 кВ №1, КТП № 49, ВЛ 10 кВ № 2, ПС 110/10 кВ «Головокалитвинская» для подключения  жилого дома Черевкова В.И. ориентировочная протяженность ЛЭП – 0,300 км)</t>
  </si>
  <si>
    <t>Строительство участка ВЛ-0,4 кВ от АВ-0,4 кВ № 2, КТП № 49, ВЛ-10 кВ № 2, ПС 110/10 кВ «Головокалитвинская» для подключения  жилого дома Затикян С.Ф., расположенного по адресу: Ростовская обл., Белокалитвинский р-н, х. Ильинка, ул. Новая, д. 9, кв 1. (ориентировочная протяженность ЛЭП – 0,225 км)</t>
  </si>
  <si>
    <t>Строительство участка ВЛ-0,4кВ от опоры №52, ВЛ-0,4кВ №4, КТП №140, ВЛ-10кВ №5, ПС 110/10кВ «Волченская ПТФ» для подключения жилого дома Метелкиной С.Г. (ориентировочная протяженность ЛЭП – 0,030км)</t>
  </si>
  <si>
    <t>Строительство участка ВЛ-10кВ от опоры №17, ВЛ-10кВ №3, ПС 35/10кВ «Камен-ская СХТ», ТП 10/0,4кВ и участка ВЛ-0,4кВ от РУ-0,4кВ проектируемой ТП 10/0,4кВ для подключения жилого дома Смирновой О.С., расположенной по адресу: д. №5, ул. Ломоносова, х. Старая Станица, Каменского р-на, Ростовской области (ориентирово-чная протяженность ЛЭП – 0,39 км, ориентировочная мощность ТП - 0,160 МВА)</t>
  </si>
  <si>
    <t>Строительство участка ВЛ-0,22кВ от опоры №18, ВЛ-0,4кВ №3, ТП № 100, ВЛ-10кВ  «Кирова-2», ПС 110/35/10кВ «Б-4» для подключения строящегося жилого дома Карабаджаковой А.Р. (ориентировочная протяженность ЛЭП – 0,150 км)</t>
  </si>
  <si>
    <t>Строительство участка ВЛ-0,4кВ от РУ-0,4кВ проектируемой КТП 10/0,4кВ (по договору №61-1-18-00381521 от 15.06.2018) для подключения строящегося жилого дома Лакеевва В.В., расположенного по адресу: Ростовсккая область, Каменский р-н, х. Старая Станица, ул. Ломоносова, д. 7а (ориентировочная протяженногсть ЛЭП - 0,030км)</t>
  </si>
  <si>
    <t>Строительство участка ВЛ-0,4 кВ от РУ-0,4 кВ , проектируемой КТП 10/0,4 кВ , для подключения жилого дома Лакеева В.В., расположенного по адресу: Ростовская обл., Каменский р-н., х. Старая Станица, ул. Ломоносова, д.7 (ориентировочная протяженность ЛЭП  – 0,01 км)</t>
  </si>
  <si>
    <t>Строительство участка ВЛ-0,4кВ от опоры №17, ВЛ-0,4кВ №2, КТП №21, ВЛ-10кВ № 1, ПС 110/35/10/6кВ «К-4» для подключения жилого дома Акопян В.А. расположенного по адресу: д. №9, ул. Московская, х. Масаловка, р-н Каменский, обл. Ростовская. (ориентировочная протяженность ЛЭП – 0,180км)</t>
  </si>
  <si>
    <t>Строительство участка ВЛ-0,4кВ от опоры №15, ВЛ-0,4кВ №2, ТП №431, ВЛ-10кВ № 1, ПС 35/10кВ «ЗСК» для подключения жилого дома Белоусова Д.В. расположенного по адресу: д. №5, ул. Цветочная, х. Верхний Пиховкин, р-н Каменский, обл. Ростовская. (ориентировочная протяженность ЛЭП – 0,108км)</t>
  </si>
  <si>
    <t>Строительство участка ВЛ-0,4кВ от опоры №57 ВЛ 0,4кВ №1, КТП №120, ВЛ 10кВ №2, ПС 35/10 кВ «КСХТ» для подключения жилого дома Плугина А.И. (ориентировочная протяженность ЛЭП – 0,040км)</t>
  </si>
  <si>
    <t>Строительство участка ВЛ-0,4 кВ от опоры № 6, ВЛ-0,4 кВ № 3, КТП № 221, ВЛ-10 кВ №3, ПС 35/10 кВ «Селивановская» для подключения ВРУ-0,4 кВ нежилого здания ИП Главы К(Ф)Х Сахно В.С., расположенного по адресу: Ростовская обл., Милютинский р-н, примерно в 1,5 км. от ориентира ст. Селивановская по направлению на юго-восток, к.н. 61:23:0600003:497 (ориентировочная протяженность ЛЭП – 0,200 км)</t>
  </si>
  <si>
    <t>Строительство участка  ВЛ-0,22 кВ от опоры №2 ВЛ-0,4 кВ № 1, КТП № 169, ВЛ-10 кВ № 1, ПС 35/10 кВ «Советская-1» для подключения  здания гаража Плющева С.В., расположенного по адресу: Ростовская обл., Советский р-н, сл. Чистяково, ул. Степная, д. 30 (ориентировочная протяженность ЛЭП – 0,060км)</t>
  </si>
  <si>
    <t>Строительство участка ВЛ-0,4 кВ от РУ-0,4кВ КТП №183 ВЛ 10 кВ №3 ПС 110/35/10 кВ «Чеботовская» для подключения жилого дома Щёголевой Н.М. (ориентировочная протяженность ЛЭП – 0,450 км)</t>
  </si>
  <si>
    <t>Строительство участка ВЛ-0,4кВ от опоры №22, ВЛ-0,4кВ №2, КТП №519, ВЛ-10кВ №3 ПС 35/10кВ "Колушкинская" для подключения жилого дома Жуковой В.А. (ориентировочная протяженность ЛЭП-0,15км)</t>
  </si>
  <si>
    <t>Строительство участка ВЛ-0,4 кВ от РУ-0,4 кВ КТП №113 ВЛ 10 кВ №4 ПС 35/10 кВ «Войковская» для подключения жилого дома Селиной А.С. (ориентировочная протяженность ЛЭП – 0,34 км)</t>
  </si>
  <si>
    <t>Строительство участка ВЛ-0,4кВ от опоры №11 ВЛ 0,4кВ №2 КТП № 352 ВЛ 10кВ №1  ПС 35/10кВ «Тарасовская СХТ» для подключения жилого дома Светляк А.В. (ориентировочная протяженность ЛЭП – 0,46км)</t>
  </si>
  <si>
    <t>Строительство участка ВЛ-0,4 кВ от АВ-0,4кВ № 1, КТП № 55, ВЛ 10 кВ № 2, ПС 110/10 кВ «Головокалитвинская» для подключения жилого дома Гречихиной О.И. (ориентировочная протяженность ЛЭП – 0,332 км)</t>
  </si>
  <si>
    <t>Строительство ТП-10/0,4кВ, участка ВЛ-0,4кВ от РУ-0,4кВ проектируемого ТП-10/0,4кВ для подключения здания зерносклада Палехина А.В. (ориентировочная протяженность ЛЭП-0,045км, ориентировочная трансформаторная мощность - 0,04МВА)</t>
  </si>
  <si>
    <t>Строительство участка ВЛ-0,4 кВ от опоры № 77, ВЛ-0,4 кВ № 1, КТП № 67, ВЛ-10 кВ № 7, ПС 110/35/10 кВ «Милютинская» для подключения БС № 61-02322 ПАО «Мобильные ТелеСистемы», расположенного по адресу: Ростовская обл., Милютинский р-н, х. Юдин, пер. Оборонный, д.2 (ориентировочная протяженность ЛЭП – 0,055 км)</t>
  </si>
  <si>
    <t>Строительство участка ВЛ-0,4 кВ от опоры № 17, ВЛ-0,4 кВ № 1, КТП № 85, ВЛ-10 кВ №7, ПС 110/35/10 кВ «Милютинская» для подключения жилого дома Дегтярева Д.В., расположенного по адресу: Ростовская обл., Милютинский р-он, х. Агропролетарский, ул.  Молодежная, д.17 (ориентировочная протяженность ЛЭП - 0,300 км)</t>
  </si>
  <si>
    <t>Строительство участка ВЛ-10 кВ от опоры №7, ВЛ-10 кВ № 1, ПС 35/10 кВ «Митякинская» для подключения нежилого здания фермы ИП главы К(Ф)Х Табуленко А.И., расположенного по адресу: Ростовская обл., Тарасовский р-н,  Красновское с.п., 360м. на северо-запад от жилого дома №14 по ул.Строителей, п.Весенний, к.н. 61:37:0600011:1190 (ориентировочная протяженность ЛЭП – 0,195 км)</t>
  </si>
  <si>
    <t>Строительство участка ВЛ-0,4кВ от опоры №14 ВЛ-0,4кВ №1, КТП № 537, ВЛ-10кВ №4, ПС 35/10кВ «Первомайская» для подключения фельдшерско-акушерского пункта муниципального бюджетного учреждения здравоохранения Каменского района «Центральная районная больница», расположенного по адресу: Ростовская область, Каменский район, х. Плешаков, севернее земельного участка по улице Московская, д. №16, КН 61:15:0060601:637 (ориентировочная протяженность ЛЭП – 0,040 км)</t>
  </si>
  <si>
    <t>Строительство участка ВЛ-0,4кВ от опоры №2, ВЛ-0,4кВ №2, КТП № 417, ВЛ-10кВ №2, ПС 35/10кВ «Глубокинская» для подключения фельдшерско-акушерского пункта муниципального бюджетного учреждения здравоохранения Каменского района «Центральная районная больница» расположенного по адресу: Ростовская область, Каменский район, п. Каменногорье, юго-восточнее земельного участка по улице Спортивная, д. №41, КН 61:15:0010301:1294 (ориентировочная протяженность ЛЭП – 0,040 км)</t>
  </si>
  <si>
    <t>Строительство участка ВЛ-10кВ от опоры №78, Л-140П, ВЛ-10кВ №4, ПС 35/10кВ «Каменская СХТ»,  ТП 10/0,4кВ и участка ВЛ-0,4кВ от РУ-0,4кВ проектируемого КТП 10/0,4кВ для подключения строящегося магазина Сыроежкина А.В. (ориентировочная протяженность ЛЭП  – 0,100 км, трансформаторная мощность - 0,025 МВА)</t>
  </si>
  <si>
    <t>Строительство участка ВЛ-6кВ от опоры № 36, ВЛ-6кВ Атлас, ПС 110/35/10/6 кВ «К-4»,  ТП 6/0,4кВ и участка ВЛ-0,4кВ от РУ-0,4кВ проектируемого ТП 6/0,4кВ для подключения придорожного сервиса ИП Рудакова Д.В., расположенного по адресу: Ростовская обл., Каменский р-н, земли фонда перераспределения (ПТФ «Старостаничная») участок №12, к.н. 61:15:0601601:233 (ориентировочная протяженность ЛЭП – 0,520км,  ориентировочная трансформаторная мощность  – 0,160МВА)</t>
  </si>
  <si>
    <t>Строительство участка ВЛ-10кВ от опоры № 57, ВЛ-10кВ № 3 Л -124, ПС 35/10кВ «Каменская СХТ»,  ТП 10/0,4кВ и участка ВЛ-0,4кВ от РУ-0,4кВ проектируемой ТП 10/0,4кВ для подключения придорожного сервиса ИП Рудакова Д.В., расположенной по адресу: Ростовская обл., Каменский р-н, х. Старая Станица,  АКХ «Колос» участок  № 127г, к.н. 61:15:0602101:1308 (ориентировочная протяженность ВЛ – 0,315 км, ориентировочная мощность ТП – 0,160 МВА)</t>
  </si>
  <si>
    <t>Строительство участка ВЛ-10 кВ, от опоры №65 ВЛ-10 кВ №4, ПС 35/10 кВ «Каменская СХТ», ТП 10/0,4 кВ и ВЛ-0,4 кВ от РУ проектируемого ТП 10/0,4 кВ,  для подключения овощехранилища Рудакова Д.В. расположенной, по адресу: Ростовская обл., Каменский р-н, х. Диченский, северо-западная окраина хутора в сторону дороги на ст. Калитвенскую, к.н. 61:15:060201:2550. (ориентировочная протяженность ЛЭП – 0,058 км, ориентировочная мощность ТП – 0,160 МВА)</t>
  </si>
  <si>
    <t>Строительство участка ВЛ-10 кВ от опоры №36, ВЛ-10 кВ №1, ПС 35/10 кВ "Каменская СХТ", ТП 10/0,4 кВ и участка ВЛ-0,4 кВ от РУ-0,4 кВ проектируемой ТП 10/0,4 кВ для подключения строящегося склада ИП Харчикова А.В., расположенного по адресу: Ростовская обл., Каменский р-н, х. Старая Станица, восточнее земельного участка по ул. Буденного №267, КН 61:15:0602101:1906 (ориентировочная протяженность ЛЭП - 0,025 км, ориентировочная мощность ТП - 0,160 МВА)</t>
  </si>
  <si>
    <t>Строительство участка ВЛ-10кВ от опоры №140, ВЛ-10кВ №5, ПС 35/10кВ «Калитвенская»,  ТП 10/0,4кВ и участка ВЛ-0,4кВ от РУ-0,4кВ проектируемого ТП 10/0,4кВ для подключения дома Копыловой С.Е.» (ориентировочная протяженность ЛЭП  – 0,175 км, трансформаторная мощность - 0,025 МВА)</t>
  </si>
  <si>
    <t>Строительство участка ВЛ-10кВ от опоры №3, Л-19, ВЛ-10кВ №2, ПС 110/35/10кВ «Обливская-1»,  ТП 10/0,4кВ и участка ВЛ-0,4кВ от РУ-0,4кВ проектируемого КТП 10/0,4кВ для подключения жилого дома Рокало Н.В., расположенного по адресу: Обливский район, хутор Ковыленский, улица Казарма 215 км, дом 2 кв.2 к.н. 61:27:0071101:106  (ориентировочная протяженность ЛЭП  – 0,228 км, трансформаторная мощность - 0,025 МВА)»</t>
  </si>
  <si>
    <t>Строительство участка ВЛ-10кВ от опоры №106, ВЛ-10кВ №2, ПС 35/10кВ «Вольно-Донская»,  ТП 10/0,4кВ и участка ВЛ-0,4кВ от РУ-0,4кВ проектируемой КТП 10/0,4кВ для подключения плотины Золотовского В.Л., расположенной по адресу: к.н. 61:24:0600007:595, ориентир 3,5 км юго-восточнее х. Власова, Морозовского р-на, Ростовской обл. (ориентировочная протяженность ЛЭП  – 0,48 км, трансформаторная мощность - 0,025 МВА)</t>
  </si>
  <si>
    <t>Строительство участка ВЛ-10кВ от опоры № 155, ВЛ-10кВ № 7, ПС 110/35/10кВ «Милютинская»,  ТП 10/0,4кВ и участка ВЛ-0,4кВ от РУ-0,4кВ проектируемого ТП 10/0,4кВ для подключения нежилых зданий (складов) Морозова Е.А., Колесниковой Е.Е., Каланчина А.А., расположенных по адресу: Ростовская обл., Милютинский р-н, на юго-восток от х. Агропролетарский к.н. 61:23:0600014:872; 61:23:0600014:873  (ориентировочная протяженность ЛЭП – 0,090км, ориентировочная мощность ТП – 0,063МВА)</t>
  </si>
  <si>
    <t>Строительство участка ВЛ-10кВ от опоры № 2, отпайка Л-122, ВЛ-10кВ № 4, ПС 35/10кВ «Семеновская»,  ТП 10/0,4кВ и участка ВЛ-0,4кВ от РУ-0,4кВ проектируемого ТП 10/0,4кВ для подключения здания мастерской ООО «Зерно Дон», расположенного по адресу: Ростовская обл., Милютинский р-н, х. Орлов, ул. Колхозная, д. 2 (ориентировочная протяженность ЛЭП – 0,220км, ориентировочная мощность ТП – 0,025МВА)</t>
  </si>
  <si>
    <t>Строительство участка ВЛ-10кВ от опоры № 7, отпайки Л-335, ВЛ-10кВ № 1, ПС 35/10кВ «Знаменская»,  ТП 10/0,4кВ и участка ВЛ-0,4кВ от РУ-0,4кВ проектируемого ТП 10/0,4кВ для подключения нежилого здания (склада) Еременко Н.П. расположенного по адресу: Ростовская обл., Милютинский р-н, 910 м. на север от сл. Маньково-Березовская, к.н. 61:23:0600006:775 (ориентировочная протяженность ЛЭП – 0,020 км, ориентировочная мощность ТП – 0,025 МВА)</t>
  </si>
  <si>
    <t>Строительство участка ВЛ-10кВ от опоры № 382,  ВЛ-10кВ № 2, ПС 35/10кВ «Обливская-2»,  ТП 10/0,4кВ и участка ВЛ-0,4кВ от РУ-0,4кВ проектируемого ТП 10/0,4кВ для подключения жилого дома Чувилевой  Т.С., расположенного по адресу: Ростовская обл., Обливский район, хутор Машинский, улица Береговая, 35, к.н. 61:27:0020201:11 (ориентировочная протяженность ЛЭП – 0,034км, ориентировочная мощность ТП – 0,025МВА)</t>
  </si>
  <si>
    <t>Строительство участка ВЛ-0,4кВ от РУ-0,4кВ КТП № 515,ВЛ-10кВ №2, ПС 35/10кВ «Первомайская» для подключения строящегося жилого дома Леонова А.Н.» (ориентировочная протяженность ЛЭП – 0,525 км)</t>
  </si>
  <si>
    <t>Строительство участка ВЛ-0,4кВ от ТП № 64, ВЛ-10 кВ № 3, ПС 35/10 кВ «Каменская СХТ» для подключения строящегося жилого дома Абрамовой Ю.А., расположенного по адресу: д. 1а, ул. 50 лет Победы, х. Старая Станица, р-н Каменский, обл. Ростовская (ориентировочная протяженность ЛЭП – 0,265км)</t>
  </si>
  <si>
    <t>Строительство участка ВЛ 0,4 кВ от КТП 10/0,4 кВ №119, ВЛ 10 кВ №6, ПС 110/35/10 кВ «Б-11» для подключения жилого дома Вифлянцевой Н.А. , расположенного по адресу: Ростовская обл., г. Морозовск, ул. Халтурина, д. 304б (ориентировочная протяженность ЛЭП – 0,29 км)</t>
  </si>
  <si>
    <t>Строительство участка ВЛ-0,4 кВ от КТП № 100, ВЛ-10 кВ № 2, ПС 35/10 кВ «Владимировская» для подключения коровника ИП Главы К(Ф)Х  Терентьевой М.С., расположенного по адресу: Ростовская обл., Морозовский р-н, ориентир 200м северо-западнее от домовладения № 7 по ул. Придорожная, х. Николаев, к.н.61:24:0600017:279 (ориентировочная протяженность ЛЭП – 0,07 км)</t>
  </si>
  <si>
    <t>Строительство участка ВЛ-0,4кВ от оп. №1, ВЛ-0,4 кВ №1, КТП №409, ВЛ 10 кВ №2, ПС 35/10 кВ «Скосырская» для подключения базовой станции сотовой связи №2170 ООО «Т2 Мобайл», расположенной по адресу: Ростовская обл., Тацинский р-н, х. Верхнеобливский, ул. Школьная, д.16а. (ориентировочная протяженность ЛЭП – 0,065 км)</t>
  </si>
  <si>
    <t>Строительство участка ВЛ-0,4кВ от опоры № 2, ВЛ-0,4кВ №1, КТП №19, ВЛ-10 кВ  №5, ПС 110/35/10кВ «Милютинская»,  для подключения жилого дома Авсецина В.В., расположенного по адресу: Ростовская обл., Милютинский р-н, х. Широкий Лог, ул. Питомник, д. №5, кв. 2 (ориентировочная протяженность ЛЭП – 0,060км)</t>
  </si>
  <si>
    <t>Строительство участка ВЛ-0,22 кВ от опоры № 7, ВЛ 0,4 кВ №4 , КТП№253 ВЛ 10кВ №3 ПС 35/10 кВ «Баклановская», для подключения нежилого помещения (библиотека) МБУК МЦБ, расположенного по адресу: Ростовская обл., Морозовский р-н, х. Костино-Быстрянский, ул. Котельникова, 74 (ориентировочная протяженность ЛЭП – 0,050 км)</t>
  </si>
  <si>
    <t>Строительство участка ВЛ-0,4кВ от опоры № 15, ВЛ-0,4кВ №1, КТП №287, ВЛ-10кВ  №6, ПС 35/10кВ «Вишневецкая»,  для подключения строящегося гаража Хорошилова С.Н. расположенного по адресу: Ростовская обл., Каменский р-н, х. Филиппенков, ул. Пушкина, д. № 2, корп. А (ориентировочная протяженность ЛЭП – 0,096км)</t>
  </si>
  <si>
    <t>Строительство участка ВЛ-0,4кВ от опоры № 41, ВЛ-0,4кВ №2, КТП №32, ВЛ-10кВ №1, ПС 35/10кВ «Калитвенская»  для подключения строящегося жилого дома Ходова И.Н., расположенного по адресу: Ростовская обл., Каменский р-н, ст. Калитвенская, ул. Щаденко, д. № 2 (ориентировочная протяженность ЛЭП – 0,045км)</t>
  </si>
  <si>
    <t>Строительство участка ВЛ-0,4 кВ от опоры № 10, ВЛ-0,4 кВ №2, КТП №382, ВЛ-10кВ №1, ПС 110/35/10/6 кВ «К-4» для подключения строящегося жилого дома Комиссарова Д.Ю., расположенного по адресу: Ростовская обл., Каменский р-н, х. Астахов, примыкает с южной стороны к участку пер. Чкалова, д. №1, к.н. 61:15:0020201:2234 (ориентировочная протяженность ЛЭП – 0,046км)</t>
  </si>
  <si>
    <t>Строительство участка ВЛ-0,4кВ от опоры № 6, ВЛ-0,4кВ №2, КТП №138, ВЛ-10кВ  №2, ПС 110/35/10/6кВ «К-4»,  для подключения жилого дома Краснянского В.С. расположенного по адресу: Ростовская область, Каменский район, х. Масаловка, ул. Д. Бедного, д. № 6 (ориентировочная протяженность ЛЭП – 0,077км)</t>
  </si>
  <si>
    <t>Строительство участка ВЛ-0,4кВ от опоры № 24, ВЛ-0,4кВ №1, КТП №6, ВЛ-10кВ №3, ПС 35/10кВ «Каменская СХТ», для подключения жилого дома Тимофеевой А.М. расположенного по адресу: Ростовская обл., Каменский р-н, х. Старая Станица, ул. Заветы Ильича, д. № 100, корп. А (ориентировочная протяженность ЛЭП – 0,042км)</t>
  </si>
  <si>
    <t>Строительство участка ВЛ-0,4кВ от опоры № 49, ВЛ-0,4кВ №2, КТП №516, ВЛ-10кВ №2, ПС 35/10кВ «Первомайская» для подключения жилого дома Кушниной Н.В., расположенного по адресу: Ростовская обл., Каменский р-н,  х. Первомайский, ул. Романовская, д. №16 (ориентировочная протяженность ЛЭП – 0,070км)</t>
  </si>
  <si>
    <t>Строительство участка ВЛ-0,4кВ от опоры № 58, ВЛ-0,4кВ №1, ТП № 15, ВЛ-10кВ №4, ПС 35/10кВ «Каменская СХТ» для подключения незавершенного строительством жилого дома Колодько А.В., расположенного по адресу: Ростовская обл., Каменский р-он, х. Диченский, ул. Левитана, д. №39, корп. А (ориентировочная протяженность ЛЭП – 0,180км)</t>
  </si>
  <si>
    <t>Строительство участка ВЛ-0,4кВ от опоры № 1, ВЛ-0,4кВ №1, КТП №249, ВЛ-10кВ  №6, ПС 35/10кВ «Селивановская»,  для подключения жилого дома Демидова А.В., расположенного по адресу: Ростовская обл., Милютинский р-н, х. Севостьянов, ул. Россошанская, д. №48 (ориентировочная протяженность ЛЭП – 0,490км)</t>
  </si>
  <si>
    <t>Строительство участка ВЛ-0,4кВ от опоры № 1, ВЛ-0,4кВ №3, КТП №378, ВЛ-10кВ  №2, ПС 35/10кВ «Селивановская»,  для подключения жилого дома Лагунова Н.Н., расположенного по адресу: Ростовская обл., Милютинский р-н, ст-ца. Селивановская, ул. Ворошилова, д. №39 (ориентировочная протяженность ЛЭП – 0,350км)</t>
  </si>
  <si>
    <t>Строительство участка ВЛ-0,4кВ от опоры № 4, ВЛ-0,4кВ №1, КТП №378, ВЛ-10кВ  №2, ПС 35/10кВ «Селивановская»,  для подключения жилого дома Шаповалова А.Н., расположенного по адресу: Ростовская обл., Милютинский р-н, ст-ца. Селивановская, ул. Заречная, д. №3 (ориентировочная протяженность ЛЭП – 0,490км)</t>
  </si>
  <si>
    <t>Строительство участка ВЛ-0,4кВ от опоры № 16, ВЛ-0,4 кВ №2 КТП № 42, ВЛ-10кВ № 3, ПС 35/10кВ «Калитвенская» для подключения строящегося жилого дома Бабай Е.С. расположенного по адресу: Ростовская обл., Каменский р-он, х. Муравлев, ул. Зеленая д. №86 (ориентировочная протяженность ЛЭП – 0,230км)</t>
  </si>
  <si>
    <t>Строительство КТПН-6/0,4 кВ, ВЛ-6 кВ, ВЛ-0,4 кВ от ВЛ-6 кВ № 3 РП-5  для электроснабжения нестационарного торгового объекта Воронко Ю. И. по адресу: Ростовская обл., г. Батайск, кадастровый квартал 61:46:0012401</t>
  </si>
  <si>
    <t>Строительство  ВЛ 0,4 кВ от опоры № 17 ВЛ 0,4 кВ №3  КТП № 177 ВЛ 10 кВ №125  ПС 110 кВ  СМ1  для электроснабжения  жилого дома заявителя Подскребалина В.В. по адресу: Ростовская обл., р-н. Семикаракорский, г. Семикаракорск, ул. Заводская,  д. 26, кадастровый номер земельного участка: 61:35:0110205:132</t>
  </si>
  <si>
    <t>Строительство КТПН 10/0,4 кВ, ВЛ 10 кВ, ВЛ 0,4 кВ от КЛ 10 кВ №3Ф5 РП-3 КЛ 10 кВ №1532 и №1546 ПС 110 кВ АС15 для электроснабжения жилых домов по ул. Виктора Дацко в г. Аксае Аксайского района Ростовской области (ориентировочная мощность трансформатора 0,250 МВА, ориентировочная протяжённость ЛЭП 0,347 км)</t>
  </si>
  <si>
    <t>Строительство участка ВЛИ-0,4 кВ  для подклучения жилых домов заявителей Угринович В. В. и Прокопенко А. И. г. Зерноград, Зерноградский район, Ростовская область</t>
  </si>
  <si>
    <t>Строительство ВЛ-6 кВ от оп. №5 ВЛ 6 кВ №10706 ПС 110/35/6 кВ А-1, строительство ТП 6/0,4 кВ, строительство участка ВЛИ-0,4 кВ для электроснабжения производственной базы Зозуля С.Ю. г. Азов Ростовская область (ориентировочная протяженность ЛЭП - 0.050 км, ориентировочная трансформаторная мощность – 0,16 МВА</t>
  </si>
  <si>
    <t>Строительство участка ВЛ-0,4кВ для подключения пунктов по прокату заявителей Обертышева С.А. и Савченко М.В. г.Зерноград Зерноградский район, Ростовская область</t>
  </si>
  <si>
    <t>Строительство участка ВЛ-0,4кВ от ВЛ-0,4кВ №1 ТП-6/0,4кВ №135 по КЛ-6 кВ №1397/2 ПС-110/35/6 кВ «Т-13» до границ участка заявителя (Ковалев С.А.)</t>
  </si>
  <si>
    <t>Строительство участка ВЛ 0,4 кВ от ВЛ 0,4 кВ от ТП-6/0,4 кВ №294 по КВЛ 6 кВ №80 ПС 35/6 «Т-8» (проектируемой по договору ТП №61-1-15-00237739 от 05.11.2015 г. с Романычевой И.Г.; №61-1-15-00232733 от 02.10.2015 г. с Кочетковой В.Г.) до границ земельного участка заявителя (Таран В.В.)</t>
  </si>
  <si>
    <t>«Строительство ВЛИ-0,4кВ от РУ 0,4кВ ТП 6/0,4кВ №207 по КЛ 6кВ №48 РП-6 по КЛ 6кВ №1393 от ПС 110/6кВ Т-21 до границ земельного участка заявителя (ООО «МонтажЖил Строй-К»)»</t>
  </si>
  <si>
    <t>Строительство ВЛ-0,4кВ от опоры №19 ВЛ 0,4кВ №4 ТП 6/0,4кВ №122 по КЛ 6кВ №80 ПС Т-8  до границ земельного участка Заявителя (Архипенко А.А.)</t>
  </si>
  <si>
    <t>Строительство двух ВЛ 0,4кВ от ТП №71 по КЛ 6кВ №75/2 ПС 35/10 кВ Т-7 и от ТП №40 по КЛ 6 кВ №10 ПС 110/10 кВ Т-5 до гр.з.уч.заявителя ИП Мешков С.Ю.</t>
  </si>
  <si>
    <t>Строительство ВЛ 0,4 кВ от опоры №19 ВЛ 0,4 кВ №1 ТП 6/0,4 кВ №296 по КВЛ 6кВ №74 до границы земельного участка заявителя (Слобода А.П.)</t>
  </si>
  <si>
    <t>Строительство ВЛ 0,4 кВ от ВЛ 0,4 кВ №1 от КТП-6/0,4 кВ №289 по КВЛ 6 кВ №6 ПС 110/6 Т-5 до границ земельного участка заявителя (Сигида Н.Е.)</t>
  </si>
  <si>
    <t>Строительство ВЛ-0,4кВ от опоры №5 ВЛ 0,4кВ №3 ТП 6/0,4кВ №271 по КЛ 6кВ №911/2 ПС Т-9  до границ земельного участка Заявителя (Церюта О.А.)</t>
  </si>
  <si>
    <t>Строительство ВЛ 0,4 кВ от ВЛ 0,4 кВ №7 ТП 6/0,4 кВ №23 по ВЛ 6 кВ №8/2 ПС-110/35/6 кВ Т-1 до границы земельного участка заявителя.  (Шахрай П.А.)</t>
  </si>
  <si>
    <t>Строительство 2-х ВЛ 0,4 кВ от ТП-6/0,4 кВ №298 по КЛ 6 кВ №171/1 ПС 110/6 кВ «Т-17» до гр.зем.уч.заявителя (ГБУ ДО Ростовской области «СДЮСШОР №3»)</t>
  </si>
  <si>
    <t>«Строительство ВЛ-10 кВ от опоры № 375 по ВЛ-10 кВ № 2 ПС 110/35/10 кВ «Вешенская 1» с установкой КТП и строительством ВЛ-0,4 кВ», для технологического присоединения жилых домов заявителей, Синякиной Е.М. и Иванкова В.С., расположенных в Ростовской области, Шолоховский р-н, х. Зубковский, ул. Лесная 56, Лесная 57 (61:43:0030301:150) (ориентировочная   протяженность ЛЭП – 0,89 км, ориентировочная мощность ТП – 0,04 МВА)»</t>
  </si>
  <si>
    <t>«Строительство ВЛ-10 кВ от опоры № 75 по ВЛ-10 кВ № 5 ПС 35/10 кВ «Долотинская» с установкой КТП и строительством ВЛ-0,4 кВ», для технологического присоединения жилого дома заявителя, Шкондина В.Н., расположенных в Ростовской области, Миллеровский р-н, х. Новоалександровка, ул. Горная 9 (61:22:0060901:16) (ориентировочная протяженность ЛЭП – 0,255 км, ориентировочная мощность ТП – 0,025 МВА)»</t>
  </si>
  <si>
    <t>Строительство ВЛ-10 кВ от опоры №22/100 по ВЛ-10 кВ №18 ПС 110/35/10 кВ "ГОК" с установкой КТП и строительством ВЛ-0,4 кВ, (ориентировочная протяженность ЛЭП-0,28 км, ориентировочная мощность ТП-0,16 МВА) для технологического присоединения нежилого помещения заявителя, Кубаева Ш.М. расположенного в Ростовской области, Миллеровский р-н, с/п Первомайское (61:22:0600028:933)</t>
  </si>
  <si>
    <t>Строительство ВЛ-0,4 кВ от РУ 0,4 кВ КТП 10/0,4 кВ №237 по ВЛ-10 кВ №6 ПС 110/35/10  "Вешенская- 1", для технологического присоединения  жилого дома заявителя Сапронова А.Н., расположенного в Ростовской области Шолоховский р-н, х. Гороховский, ул. Асфальтная, д. 79. ( ориентировочная протяженность ЛЭП- 0,55 км) (61:43:0060401:398)"</t>
  </si>
  <si>
    <t>Строительство ВЛ-10 кВ от опоры №196 по ВЛ-10 кВ №8 ПС 110/35/10 кВ "Калининская" с установкой КТП и строительством ВЛ-0,4 кВ (ориентировочная протяженность ЛЭП-0,1 км, ориентировочная мощность ТП-0,025 МВА) для технологического присоединения жилого дома заявителя, Сметанникова И.В. расположенного в Ростовской области, Шолоховский р-н, х. Рубежинский, ул. Береговая 45" (61:43:0050601:64).</t>
  </si>
  <si>
    <t>Строительство ВЛ-10 кВ от опоры №2/68 по ВЛ-10 кВ №2 ПС 35/10 кВ "Криворожская" с установкой КТП и строительством ВЛ-0,4 кВ, для технологического присоединения мастерской заявителя Мамасаидов М.Х. расположенного в Ростовской области, Миллеровский р-н, с/п Криворожское (61:22:0600024:504) (ориентировочная протяженность ЛЭП-0,035 км, ориентировочная мощность ТП-0,025 МВА)</t>
  </si>
  <si>
    <t>Строительство ВЛ-10 кВ от опоры №294 по ВЛ-10кВ №3 ПС 35/10 кВ "Мальчевская" с установкой КТП и строительством ВЛ-0,4 кВ", для технологического присоединения объекта розничной торговли заявителя, Беликовой Т.А., расположенного в Ростовской области, Миллеровский р-н, Мальчевское сельское поселение  (61:22:0600008:1211) (ориентировочная протяженность ЛЭП- 0,035 км, ориентировочная мощность ТП- 0,040 МВА)"</t>
  </si>
  <si>
    <t>Строительство ВЛ-10 кВ от опоры №5/242 по ВЛ-10 кВ №2 ПС 110/35/10 кВ "Колундаевская" с установкой КТП и строительством ВЛ-0,4 кВ (ориентировочная протяженность ЛЭП-0,16 км, ориентировочная мощность ТП-0,025 МВА) для технологического присоединения жилого дома заявителя, Резцова И.С. расположенного в Ростовской области, Шолоховский р-н, х. Кочетковский, ул. Степная 8" (61:43:0090501:1).</t>
  </si>
  <si>
    <t>Строительство ВЛ-10 кВ от опоры №5/327 по ВЛ-10кВ №1 ПС 35/10 кВ "Маньковская" с установкой КТП и строительством ВЛ-0,4 кВ", для технологического присоединения энергопринимающих устройств заявителя, ОАО "Российские железные дороги" расположенного в Ростовской области Чертковский р-н, х. Марьяны, ул. Школьная 1" (61:42:02000101:898) (ориентировочная протяженность ЛЭП- 0,53 км, ориентировочная мощность ТП- 0,063 мВА)</t>
  </si>
  <si>
    <t>Строительство ВЛ-0,4 кВ от РУ 0,4 кВ ТП-10/0,4 № 393 по ВЛ-10 кВ № 3 ПС 35/10 «Мальчевская», для технологического присоединения личного подсобного хозяйства заявителя Костюковой Т.Н. расположенного в Ростовской области Миллеровский р-н, х. Ленина» (61:22:0070701:151) (ориентировочной протяженностью 0,3 км)</t>
  </si>
  <si>
    <t>Строительство ВЛ-0,4 кВ от РУ 0,4 кВ КТП-10/0,4 №281 по ВЛ-10 кВ №3 ПС 35/10 кВ «Дударевская», для технологического присоединения жилого дома заявителя Буданова Л.В. расположенного в Ростовской области Шолоховский р-н, х. Дударевский, ул. Лесная 3» (61:43:0040101:643) (ориентировочной протяженностью 0,31 км)</t>
  </si>
  <si>
    <t>Строительство ВЛ-10 кВ от опоры № 195 по ВЛ-10 кВ № 3 ПС 110/10 кВ «Дегтевская» с установкой КТП и строительством ВЛИ-0,4 кВ», для технологического присоединения нежилого сооружения заявителя, Коптев А.С., расположенного в Ростовской области, Миллеровский р-н, б. Лозовая, в 1 км на юго-запад от х. Хмызов (61:22:060000:209) (ориентировочная   протяженность ЛЭП – 0,32 км, ориентировочная мощность ТП – 0,025 МВА)</t>
  </si>
  <si>
    <t>Строительство ВЛ-10 кВ от опоры №24 по ВЛ-10 кВ №1 ПС 220/110/10 кВ "Вешенская 2". Строительство новой КТП-10/0,4 кВ. Строительство 2-х ВЛ-0,4 кВ от новой КТП-10/0,4 кВ" для технологического присоединения энергопринимающих устройств заявителей, (ориентировочная протяженность ЛЭП-1,11 км, ориентировочная мощность ТП-0,1 мВА)</t>
  </si>
  <si>
    <t>Строительство ВЛ-0,4 кВ от КТП-10/0,4 кВ №157 по ВЛ-10 кВ №6 ПС 35/10 кВ "Боковская", для технологического присоединения жилого дома заявителя Кошелец А.Ю., расположенного в Ростовской области, Боковский р-н, ст. Боковская, ул. Подтелкова, д. 3" (61:05:0010104:1255) (ориентировочная протяженность ЛЭП 0,09 км)"</t>
  </si>
  <si>
    <t>Строительство ВЛ-0,4 кВ от КТП-10/0,4 №175 по ВЛ-10 кВ № 2 ПС 110/ 35/10 кВ «Сохрановская», для технологического присоединения модульной амбулатории МБУЗ ЦРБ Чертковского района, расположенного в Ростовской области, Чертковский р-н, х. Нагибин, ул. Ленина 29» (61:42:0100201:1459) (ориентировочная протяженность ЛЭП 0,04 км)»</t>
  </si>
  <si>
    <t>Строительство ВЛ-0,4 кВ  от РУ 0,4 кВ КТП-10/0,4 №573 по ВЛ-10 кВ №18 ПС 110/35/10 кВ «ГОК», для технологического присоединения энергопринимающих устройств, ЛЭП 0,4 кВ заявителя, ООО «Миллеровский Торговый Комплекс», расположенного в Ростовской области, Миллеровский р-н,  г. Миллерово, (61:54:0050001:222),   (ориентировочная протяженность ЛЭП  0,12 км)»</t>
  </si>
  <si>
    <t>Строительство ВЛ-0,4 кВ от КТП-10/0,4 № 526 по ВЛ-10 кВ № 4 ПС 110/35/10 кВ «ГОК», для технологического присоединения базовой станции № 61-01035 заявителя, ПАО «Мобильные ТелеСистемы», расположенного в Ростовской области, Миллеровский р-н, х. Новоспасовка, ул. Центральная 1, (61:22:0120701:21), (ориентировочная протяженность ЛЭП 0,2 км)»</t>
  </si>
  <si>
    <t>Строительство ВЛ-10 кВ от опоры № 138 по ВЛ-10 кВ № 9 ПС 11035//10 кВ «Ал. Лозовская» с установкой КТП и строительством ВЛ-0,4 кВ для технологического присоединения энергопринимающих устройств РТС Алексеево-Лозовское II категории, заявитель ФГУП «Российская телевизионная и радиовещательная сеть» филиал «Ростовский областной радиотелевизионный передающий центр» расположенной в Ростовской области, Чертковский р-н, с.Алексеево-Лозовское (61:42:0600015:1). (ориентировочная протяженность ЛЭП – 0,05 км, ориентировочная мощность ТП – 0,063 МВА)»</t>
  </si>
  <si>
    <t>Строительство ВЛ-10 кВ от опоры № 34/29 по ВЛ-10 кВ № 4 ПС 35/10 кВ «Волошинская» с установкой КТП и строительством ВЛ-0,4 кВ», для технологического присоединения магазина заявителя, ИП Громова А.А., расположенной в Ростовской области, Миллеровский р-н, с. Волошино, ул. Советская 33 А (61:22:0020101:3046) (ориентировочная   протяженность ЛЭП – 0,135 км, ориентировочная мощность ТП – 0,160 МВА)»</t>
  </si>
  <si>
    <t>Строительство ВЛ-0,4 кВ от опоры №21 ВЛ 0,4 кВ №2 КТП-10/0,4 №97 по ВЛ-10 кВ № 3 ПС 110/35/10 кВ «НС-3», для технологического присоединения жилого дома заявителя, Тимофеева Ю.Ю., расположенного в Ростовской области, Шолоховский р-н, х. Альшанский, ул. Кооперативная 25, (61:43:0010201:118), (ориентировочная протяженность ЛЭП 0,05 км)»</t>
  </si>
  <si>
    <t>Строительство ВЛ-0,4 кВ от КТП №47 по ВЛ-10 кВ № 1 ПС 35/10 кВ «Титовская», для технологического присоединения животноводческого корпуса заявителя ИП Карганян О.Г., расположенного в Ростовской области, Миллеровский р-н, Волошинское с.п., севернее х. Новорусский, (61:22:0020701:112), (ориентировочная протяженность ЛЭП 0,25 км)»</t>
  </si>
  <si>
    <t>Строительство участка ВЛ-0,4кВ от опоры №1, ВЛ-0,4кВ №2, КТП №424, ВЛ 10кВ №3 ПС 35/10кВ «Нижнепоповская», для подключения жилого дома Янгулова С.В. (ориентировочная протяженность ЛЭП – 0,341 км)</t>
  </si>
  <si>
    <t>Строительство участка ВЛ-0,4 кВ от опоры № 41, ВЛ-0,4 кВ № 1, КТП № 118, ВЛ-10 кВ № 6, ПС 110/10 кВ "Волченская ПТФ" для подключения объекта управления ФГКУ "Пограничное управление Федеральной службы безопасности РФ по Ростовской области" (ориентировочная протяженность ЛЭП - 1,2 км.)</t>
  </si>
  <si>
    <t>Строительство участка ВЛ-10 кВ от опоры № 16, ВЛ-10 кВ Л-24 фид. №14, ПС 110/35/10 кВ «Б-3», установка ТП 10/0,4кВ и участка ВЛ-0,4кВ от проектируемого ТП 10/0,4 кВ для подключения строящегося жилого дома  Казаковой С.Ю. (ориентировочная протяженность ЛЭП -0,614 км, ориентировочная трансформаторная мощность-100 кВА)</t>
  </si>
  <si>
    <t>Строительство участка ВЛ-0,4 кВ от РУ-0,4 кВ КТП №607, ВЛ-10 кВ № 4, ПС 35/10 кВ «Краснодонецкая»,  для подключения жилого дома Агапова В.Н. (ориентировочная протяженность ЛЭП – 0,482 км)</t>
  </si>
  <si>
    <t>Строительство участка ВЛ-0,4 кВ от АВ-0,4 кВ № 2, КТП № 393, ВЛ-10 кВ № 2, ПС 35/10 кВ «Нижнепоповская» для подключения жилого дома  Бугрей Г.В. (ориентировочная протяженность ЛЭП – 0,394 км)</t>
  </si>
  <si>
    <t>Строительство участка ВЛ-10кВ от опоры № 239, ВЛ-10кВ №4, ПС 35/10кВ «Литвиновская», ТП 10/0,4 кВ и участка ВЛ 0,4 кВ от проектируемого ТП 10/0,4 кВ для подключения коровника Зайцева Н.Н., расположенного по адресу: Ростовская обл., Белокалитвинский р-н, х. Гусынка, к.н 61:04:0090603:117 (ориентировочная протяженность ЛЭП – 1,300 км ориентировочная мощность ТП – 0,040 МВА)</t>
  </si>
  <si>
    <t>Строительство участка ВЛ-0,4 кВ от опоры №1,  ВЛ-0,4 кВ № 2, КТП № 953    ВЛ-10кВ фид « Западной», ПС 35/10кВ «Ш-26»,  для подключения жилого дома Половинкина Д.Е. (ориентировочная длинна ЛЭП  – 0,663км)</t>
  </si>
  <si>
    <t>Строительство участка ВЛ-0,4кВ от ТП № 277, ВЛ-10 кВ «Кирова-2», ПС 110/35/10 кВ «Б-4» для подключения жилого дома Мурзагалиева С.З., расположенного по адресу: дом №6, улица Речная, хутор Нижнеговейный, район Каменский, область Ростовская (ориентировочная протяженность ЛЭП – 0,365км)</t>
  </si>
  <si>
    <t>Строительство участка ВЛ-0,4 кВ от КТП № 17, ВЛ-10 кВ № 4, ПС 35/10 кВ «Широко-Атамановская» для подключения  жилого дома Стороженко Е.Д., расположенного по адресу: Ростовская обл., Морозовский р-н, п. Комсомольский, ул. Степная, д. 32 (ориентировочная протяженность ЛЭП – 0,45 км)</t>
  </si>
  <si>
    <t>Строительство участка ВЛ-0,4кВ от опоры № 13, ВЛ-0,4кВ №1, КТП №16, ВЛ-10 кВ №5, ПС 110/35/10кВ «Милютинская», для подключения жилого дома Швечиковой А.В., расположенного по адресу: Ростовская обл., Милютинский р-н, х. Старокузнецов, ул. Заболотная, д. 17 (ориентировочная протяженность ЛЭП – 0,35 км)</t>
  </si>
  <si>
    <t xml:space="preserve">Строительство ВЛ 0,4 кВ от РУ 0,4 кВ КТП 10/0,4 кВ РПБ от ВЛ 10 кВ №702 ПС 35 кВ НГ7 для электроснабжения производственной базы ИП Юрченко К.С. на участке с КН 61:55:0010201:24 в г. Новочеркасске Ростовской области </t>
  </si>
  <si>
    <t xml:space="preserve">Строительство ТП 10/0,4 кВ, ВЛ 10 кВ, ВЛ 0,4 кВ от отпайки №2 ВЛ 10 кВ №702 ПС 35 кВ НГ7 для электроснабжения складского помещения ООО “Церс Прайд” на участке с КН 61:55:0010219:179 в г. Новочеркасске по ул. Буденновской Ростовской области  </t>
  </si>
  <si>
    <t>Строительство ВЛИ-0,4кВ от ВЛ-0,4кВ №1 КТП-112 ВЛ-10кВ №1408 ПС АС-14 для электроснабжения жилого дома Серебряковой Т.В. по ул. Комарова, д.45, корп.Б, в п. Рассвет, Аксайского района, Ростовской области</t>
  </si>
  <si>
    <t>Строительство ВЛ-0,4 кВ от  опоры №28/4 ВЛ-0,4 кВ №1 КТП-10/0,4 кВ №36 по ВЛ-10 кВ №263 ПС 110/35/10/6 кВ БГ-2  для энергоснабжения хозяйственной постройки Ивановой Н.М. и личного подсобного хозяйства Перкова В.И. по адресу: ул. Луговая,  х. Арпачин,  Багаевский район, Ростовская область</t>
  </si>
  <si>
    <t>Строительство ВЛ-0,4кВ от КТП 10/0,4 кВ № 51 для электроснабжения  жилого дома Рамзаева А. А. по ул. Донская, 59 в п. Веселый, Веселовского района, Ростовской области</t>
  </si>
  <si>
    <t>Строительство ВЛ-0,4 кВ от ВЛ-0,4 кВ № 1 КТП № 25 ВЛ-10 кВ № 657 для электроснабжения жилого дома Рогальского В. Н. по ул. Платова, д. 28 в ст-це Старочеркасская, Аксайского района, Ростовской области</t>
  </si>
  <si>
    <t>Строительство ВЛ-0,4 кВ от  опоры №29   ВЛ-0,4 кВ№1  КТП №630  ВЛ-10 кВ № 608  ПС 35/10 СМ-6  для электроснабжения  земельного участка  Давидова Валиддина Алавидиновича  по адресу:  203 м по направлению на юго-восток от строения, расположенного по адресу: РО, Семикаракорский р-н, х. Маломечетный, 6-й переулок, 3</t>
  </si>
  <si>
    <t>Строительство ВЛ-0,4 кВ от ВЛ-0,4 кВ № 1 КТП № 7 ВЛ-10 кВ № 657 для электроснабжения жилого дома Дедович Т. П. по адресу: Ростовская обл., Аксайский р-н, ст. Старочеркасская, пер. Партизанский, д. 8, корп. 1</t>
  </si>
  <si>
    <t>Строительство  ВЛ-0,4 кВ от опоры №3 ВЛ-0,4 кВ № 1, КТП-10/0,4 кВ № 21 по ВЛ-10 кВ № 259 ПС 110/35/10/6 кВ БГ-2  для электроснабжения  личного подсобного  хозяйства Усовой Е.Н. по адресу: Ростовская обл., Багаевский р-н, ст. Манычская, ул. Советская, д.23</t>
  </si>
  <si>
    <t>Строительство  ВЛ-0,23 кВ от опоры №9 ВЛ-0,4 кВ № 2, КТП-10/0,4 кВ № 22 по ВЛ-10 кВ № 259 ПС 110/35/10 кВ БГ-2  для электроснабжения  жилого дома Анисимовой Г.В. по адресу: Ростовская обл., Багаевский р-н, ст. Манычская, ул. Советская, д.64, корп. Е</t>
  </si>
  <si>
    <t>Строительство ВЛ-0,4кВ от КТП-10/0,4кВ №94, ВЛ-10кВ №309 ПС 35/10кВ В-3 для электроснабжения квартиры Бакалиной О.К. по пер. Промышленный, 4, кв.1 в п.Веселый, Веселовского района, Ростовской области</t>
  </si>
  <si>
    <t>Строительство участка ВЛ-0,23 кВ от ВЛ-0,4 кВ № 1 КТП № 163 ВЛ-10 кВ № 408 для электроснабжения жилого дома Коршкова В. Н. по адресу: Ростовская обл., Веселовский р-н, х. Красное Знамя, ул. Рассветная, д. 1-а</t>
  </si>
  <si>
    <t>Строительство участка ВЛ-0,4 кВ от ВЛ-0,4 кВ № 1 КТП № 36, ВЛ-10 кВ № 207 для электроснабжения станции катодной защиты ГБУ РО «Ростоблгазификация» по адресу: Ростовская обл., Веселовский р-н, х. Маныч Балабинка, АО «Шахаевский» (к. н. 61:06:0000000:2299)</t>
  </si>
  <si>
    <t>Строительство ВЛ-0,4 кВ от ВЛ-0,4 кВ № 1 КТП № 653 ВЛ-10 кВ № 403 для электроснабжения жилого дома Туча А. И. по пер. Короткий, д. 20, корп. “А” в х. Ленина, Аксайского района, Ростовской области</t>
  </si>
  <si>
    <t>Строительство ВЛ-0,4 кВ от ВЛ-0,4 кВ № 1 КТП № 15 ВЛ-10 кВ № 657 для электроснабжения жилого дома Панковой Е. А. по ул. Северная, д. 16, корп. “А” в ст. Старочеркасская, Аксайского района, Ростовской области</t>
  </si>
  <si>
    <t>Строительство участка ВЛ-10 кВ от существующей оп. №148 ВЛ-10 кВ «Совхоз» от ПС Ш-16, с установкой ТП-10/0,4 кВ, и строительство ВЛИ-0,4 кВ от вновь установленной ТП-10/0,4 кВ для присоединения автоматической блочной АЗС ООО «Флэш» (ориентировочная протяженность ЛЭП 0,205 км, ориентировочная мощность трансформатора 100 кВА)</t>
  </si>
  <si>
    <t>Строительство участка ВЛ-10 кВ от существующей оп. №2 отпайки на КТП№252 ВЛ-10 кВ «Красюковка» от ПС Ш-39, с установкой ТП-10/0,4 кВ, и строительство ВЛИ-0,4 кВ от вновь установленной ТП-10/0,4 кВ для присоединения НСО «Курень»(ориентировочная протяженность ЛЭП 0,01 км, ориентировочная мощность трансформатора 160 кВА)</t>
  </si>
  <si>
    <t>Строительство участка ВЛИ-0,4кВ от опоры №1/2 ВЛ-0,4кВ №2 КТП 6487/250кВА по ВЛ-10кВ №12 ПС 110/35/10кВ Комаровская для присоединения складских объектов Таштанова Х.М.</t>
  </si>
  <si>
    <t>Строительство участка ВЛИ-0,4 кВ от опоры №3 ВЛ-0,4 кВ №2   КТП 2676/100 кВА по ВЛ-10 кВ №8 ПС 110/10 кВ «Василевская»  для присоединения жилого дома Огурцова Н.Ю.</t>
  </si>
  <si>
    <t>Строительство участка ВЛИ-0,4 кВ от опоры №1/3 ВЛ-0,4 кВ №1   КТП 8157/160 кВА по ВЛ-10 кВ №1 ПС 35/10//6 кВ «Донская»     для присоединения водонапорной башни МПЖКХ «Содружество"</t>
  </si>
  <si>
    <t>Строительство участка ВЛИ-0,4 кВ от опоры №7 ВЛ-0,4 кВ №1 КТП-8471/400 кВА и строительство ответвления от вновь установленной опоры на ВЛ-0,4 кВ №1 КТП-8471/400 кВА по ВЛ-6 кВ №14 ПС 35/6 кВ «Романовская» для присоединения жилого дома Бияновой А.Е.</t>
  </si>
  <si>
    <t>Строительство участка ВЛИ-0,4 кВ от опоры №2/7 ВЛ-0,4 кВ №2 КТП-8480/400 кВА по ВЛ-6 кВ №14 ПС 35/6 кВ «Романовская» для присоединения жилого дома Москового А.А.</t>
  </si>
  <si>
    <t>Строительство участка ВЛИ-0,4 кВ от опоры №2/4 ВЛ-0,4 кВ №2 КТП-8524/400 кВА и строительство ответвления от вновь установленной опоры на ВЛ-0,4 кВ №2 КТП-8524/400 кВА по ВЛ-10 кВ №12 ПС 110/10 кВ «ВПТФ» для присоединения жилого дома Бойко Г.В.</t>
  </si>
  <si>
    <t>Строительство участка ВЛИ-0,4 кВ от опоры №24 ВЛ-0,4 кВ №1 КТП-8444/160 кВА по ВЛ-6 кВ №2 ПС 35/6 кВ «НС-15» для присоединения квартиры Лапиной Н.А.</t>
  </si>
  <si>
    <t>Строительство участка ВЛИ-0,4 кВ от опоры №3/11 ВЛ-0,4 кВ №3 КТП-8470/250 кВА и строительство ответвления от вновь установленной опоры на ВЛ-0,4 кВ №3 КТП-8470/250 кВА по ВЛ-6 кВ №14 ПС 35/6 кВ "Романовская" для присоединения жилого дома Хассан И.А.</t>
  </si>
  <si>
    <t>Строительство ответвления от опоры №1/13 ВЛ-0,4кВ №1 КТП-8113/250кВА по ВЛ-10кВ №5 ПС 35/10/6кВ "Виноградная" для присоединения магазина Хачатрян Л.В.</t>
  </si>
  <si>
    <t>Строительство ответвления от опоры №11 ВЛ-0,4кВ №1 КТП-8097/400кВА по ВЛ-10кВ №9 ПС 35/10/6кВ "Донская" для присоединения магазина Джавахова И.Ф.</t>
  </si>
  <si>
    <t>Строительство ответвления от опоры №4/4 ВЛ-0,4кВ №1 КТП-8522/160 кВА по ВЛ-10 кВ №12 ПС 110/10 кВ "ВПТФ" для присоединения жилого дома Штановой А.А.</t>
  </si>
  <si>
    <t>Строительство ответвления от опоры №4 ВЛ-0,4 кВ №1 КТП-8148/100 кВА по ВЛ-10 кВ №5 ПС 110/35/10 "Большовская" для присоединения жилого дома Пламадялэ В.К.</t>
  </si>
  <si>
    <t>Строительство ответвления от опоры №2/1 ВЛ-0,4 кВ №3 КТП-8168/250 кВА по ВЛ-10 кВ №5 ПС 35/10 "Виноградная" для присоединения жилого дома Ромасюковой Т.В.</t>
  </si>
  <si>
    <t>Строительство ответвления от опоры №1/3 ВЛ-0,4 кВ №2 КТП-8594/100 кВА по ВЛ-6 кВ №5 ПС 35/6 кВ "Романовская" для присоединения жилого дома Милова М.А.</t>
  </si>
  <si>
    <t>Строительство ответвления от опоры №6/1 ВЛ-0,4 кВ №3 КТП-6484/315 кВА по ВЛ-10 кВ №1 ПС 35/10 кВ «Рассвет» для присоединения столярной мастерской Слюсарева М.Н</t>
  </si>
  <si>
    <t>Строительство ответвления от опоры №26 ВЛ-0,4 кВ №4 КТП-6525/160 кВА по ВЛ-10 кВ №12 ПС 110/35/10 кВ «Комаровская» для присоединения вагончика Махмудова Н.Б</t>
  </si>
  <si>
    <t>Строительство ответвления от опоры №4 ВЛ-0,4 кВ №1 КТП-6041/160 кВА по ВЛ-6 кВ №2 ПС 110/6 кВ "НС-1" для присоединения жилого дома Лысюк С.В.</t>
  </si>
  <si>
    <t>Строительство ответвления от опоры №21-а ВЛ-0,4 кВ №1 КТП-6567/100 кВА по ВЛ-10 кВ №6 ПС 35/10 кВ «Рассвет» для присоединения магазина №89 Большовского потребительского общества</t>
  </si>
  <si>
    <t>Строительство ответвления от опоры №19 ВЛ-0,4 кВ №2 КТП-6487/160 кВА по ВЛ-10 кВ №12 ПС 110/35/10 кВ «Комаровская» для присоединения жилого дома Кулак И.Н</t>
  </si>
  <si>
    <t>Строительство участка ВЛИ-0,4 кВ от опоры №1/9 ВЛИ-0,4 кВ №1 КТП-6078/100 кВА и строительство ответвления от вновь установленной опоры на ВЛИ-0,4 кВ №1 КТП-6078/100 кВА по ВЛ-6 кВ №1 ПС 110/6 кВ «Северный Портал» для присоединения жилого дома Расуловой Т.М.</t>
  </si>
  <si>
    <t>Строительство участка ВЛИ-0,4 кВ от опоры №23 ВЛ-0,4 кВ №1  КТП 1602/160 кВА по ВЛ-10 кВ №1 ПС 35/10 кВ «Антоновская»   для присоединения жилого дома Чупалаева С.А</t>
  </si>
  <si>
    <t>Строительство ответвления от опоры №1/9 ВЛ-0,4 кВ №1 КТП-1329/160 кВА по ВЛ-10 кВ №5 ПС 110/35/10 кВ "Цимлянская" для присоединения полевого стана Кучкиной Н.К</t>
  </si>
  <si>
    <t>Строительство ответвления от опоры №2/1 ВЛ-0,4 кВ №2 КТП-1396/160 кВА по ВЛ-10 кВ №2 ПС 35/10 кВ «ЖБИ» для присоединения жилого дома Киреевой Ю.А.</t>
  </si>
  <si>
    <t>Строительство участка ВЛИ-0,4кВ от опоры №1/1 ВЛ-0,4кВ №2 КТП-8522/160кВА по ВЛ-10кВ №12 ПС 110/10кВ "ВПТФ" для присоединения квартиры Бойкова В.Н.</t>
  </si>
  <si>
    <t>Строительство ответвления от опоры №1/6 ВЛ-0,4кВ №1 КТП-8490/250кВА по ВЛ-6кВ №5 ПС 35/6кВ «Романовская» для присоединения жилого дома Чиликиной Г.А.</t>
  </si>
  <si>
    <t>Строительство участка ВЛИ-0,4 кВ от опоры №4/6 ВЛ-0,4 кВ №2 КТП-8453/250 кВА и строительство ответвления 0,4 кВ от вновь установленной опоры на ВЛ-0,4 кВ №2 КТП-8453/250 кВА по ВЛ-6 кВ №1 ПС 35/6 кВ «Романовская» для присоединения жилого дома Шахова Н.В</t>
  </si>
  <si>
    <t>Строительство ответвления от опоры №1/9 ВЛ-0,4кВ №1 КТП-8036/400кВА по ВЛ-10кВ №11 ПС 35/10кВ «Рябичевская» для присоединения жилого дома Кострюкова В. И</t>
  </si>
  <si>
    <t>Строительство ответвления от опоры №1 ВЛ-0,4кВ №1 КТП-8142/400кВА по ВЛ-10кВ №5 ПС 110/35/10кВ "Большовская" для присоединения жилого дома Аведикова И.П.</t>
  </si>
  <si>
    <t>Строительство ответвления от опоры №1/3 ВЛ-0,4кВ №2 КТП-8452/250кВА по ВЛ-6кВ №1 ПС 35/6кВ "Романовская" для присоединения жилого дома Пшенициной Н.Б.</t>
  </si>
  <si>
    <t>Строительство ответвления от опоры №1/26 ВЛ-0,4кВ №2 КТП-8461/400кВА по ВЛ-6кВ №11 ПС 35/6кВ "Шлюзовая" для присоединения жилого дома Норец А.Л.</t>
  </si>
  <si>
    <t xml:space="preserve">Строительство ответвления от опоры №9 ВЛ-0,4кВ №2 КТП-8007/630кВА по ВЛ-10кВ №7 ПС 35/10кВ «Рябичевская» для присоединения магазина ИП Иванисова С.Д.
</t>
  </si>
  <si>
    <t>Строительство участка ВЛИ-0,4 кВ от опоры №5 ВЛ-0,4 кВ №1 КТП-8488/400 кВА и строительство ответвления от вновь установленной опоры на ВЛ-0,4 кВ №1 КТП - 8488/400 кВА по ВЛ-6 кВ№5 ПС 35/6 кВ "Романовская" для присоединения ветлаборатории ГБУ РО " Ростовская областная станция по борьбе с болезнями животных с противоэпизоотическим отрядом</t>
  </si>
  <si>
    <t>Строительство участка ВЛИ-0,4 кВ от опоры №1/11 ВЛ-0,4 кВ №3 КТП-8494/100 кВА и строительство ответвления от вновь установленной опоры на ВЛ-0,4 кВ №3 КТП-8494/100 кВА по ВЛ-6 кВ №14 ПС 35/6 кВ "Романовская"  для присоединения жилого дома Кравченя А.С.</t>
  </si>
  <si>
    <t>Строительство участка ВЛИ-0,4 кВ от опоры №20 ВЛ-0,4 кВ №2 КТП-8397/100 кВА и строительство ответвления от вновь установленной опоры на ВЛ-0,4 кВ №2 КТП-8397/100 кВА по ВЛ-6 кВ №11 ПС 35/6 кВ «Шлюзовая» для присоединения жилого дома Горященко А.В.</t>
  </si>
  <si>
    <t>Строительство участка ВЛИ-0,4 кВ от опоры №1/9 ВЛ-0,4 кВ №3 КТП-8456/100 кВА и строительство ответвления от вновь установленной опоры на ВЛ-0,4 кВ №3 КТП-8456/100 кВА по ВЛ-6 кВ №14 ПС 35/6 кВ "Романовская" для присоединения объекта незавершенного строительства Самсанидзе С.Б.</t>
  </si>
  <si>
    <t>Строительство участка ВЛИ-0,4 кВ от опоры №3/11 ВЛ-0,4 кВ №2 КТП-8453/250 кВА и строительство ответвления от вновь установленной опоры на ВЛ-0,4 кВ №2 КТП-8453/250 кВА по ВЛ-6 кВ №1 ПС 35/6 кВ "Романовская" для присоединения жилого дома Лазаревой Т.Н.</t>
  </si>
  <si>
    <t>Строительство ответвления от опоры №4/3 ВЛ-0,4кВ №2 КТП-6078/100кВА по ВЛ-6кВ ПС 110/6кВ "Северный Портал" для присоединения магазина Бут С.Д.</t>
  </si>
  <si>
    <t>Строительство ответвления от опоры №5/1 ВЛ-0,4кВ №1 КТП-6530/250кВА по ВЛ-10кВ №12 ПС 110/35/10кВ "Комаровская" для присоединения жилого дома Игришина И.В.</t>
  </si>
  <si>
    <t>Строительство ответвления от опоры №10 ВЛ-0,4 кВ №4 КТП-6568/250 кВА ВЛ-10 кВ №6 ПС 35/10 кВ "Рассвет" для присоединения магазина Пашалиева А.А.</t>
  </si>
  <si>
    <t>Строительство участка ВЛИ-0,4 кВ от опоры№5 ВЛ-0,4 кВ №1 КТП-6605/250 кВА и строительство ответвления от вновь установленной опоры на ВЛ-0,4 кВ №1 КТП-6605/250 кВА по ВЛ-6 кВ №6 ПС 110/35/6 кВ "Обливная" для присоединения квартиры Байрамова В.В.</t>
  </si>
  <si>
    <t>Строительство участка ВЛИ-0,4 кВ от опоры №1/6 ВЛ-0,4 кВ №2 КТП-6181/100 кВА и строительство ответвления от вновь установленной опоры на ВЛ-0,4 кВ №2 КТП-6181/100 кВА по ВЛ-10 кВ №5 ПС 110/10 кВ «Несмеяновская» для присоединения жилого дома Идрисова Р.А</t>
  </si>
  <si>
    <t>Строительство участка ВЛИ-0,4кВ от опоры №14 ВЛ-0,4кВ №1 КТП-6517/160кВА и строительство ответвления от вновь установленной опоры на ВЛ-0,4кВ №1 КТП-6517/160кВА по ВЛ-10кВ №12 ПС 110/35/10кВ "Комаровская" для присоединения жилого дома Ахмедовой Х.Б.</t>
  </si>
  <si>
    <t>Строительство участка ВЛИ-0,4кВ от опоры №5 ВЛ-0,4кВ №1 КТП-6616/63кВА и строительство ответвления от вновь установленной опоры на ВЛ-0,4кВ №1 КТП-6616/63кВА по ВЛ-6кВ №10 ПС 110/35/6кВ "Обливная" для присоединения здания Давудилова З.Д.</t>
  </si>
  <si>
    <t>Строительство участка ВЛИ-0,4 кВ от опоры №1/2 ВЛ-0,4 кВ №4 КТП-1621/160 кВА и строительство ответвления от вновь установленной опоры на ВЛ-0,4 кВ №4 КТП-1621/160 кВА по ВЛ-10 кВ №5 ПС 110/10 кВ «Искра» для присоединения жилого дома Парамонова Ю.П</t>
  </si>
  <si>
    <t>Строительство участка ВЛИ-0,4 кВ от опоры №4 ВЛ-0,4 кВ №2 КТП-1629/63 кВА и строительство ответвления от вновь установленной опоры на ВЛ-0,4 кВ №2 КТП-1629/63 кВА по ВЛ-10 кВ №17 ПС 110/35/10 кВ «Цимлянская» для присоединения Храма Казанской иконы Божией Матери</t>
  </si>
  <si>
    <t>Строительство участка ВЛИ-0,4 кВ от опоры №38 ВЛ-0,4 кВ №2 КТП-1395/400 кВА и строительство ответвления от вновь установленной опоры на ВЛ-0,4 кВ №2 КТП-1395/400кВА по ВЛ-10 кВ №2 ПС 35/10 кВ «ЖБИ» для присоединения жилого дома Афониной Л.П-А.</t>
  </si>
  <si>
    <t>Строительство участка ВЛИ-0,4 кВ от вновь установленной опоры построенной ВЛИ-0,4 кВ от опоры №38 ВЛ-0,4 кВ №2 КТП-1395/400 кВА по ВЛ-10 кВ №4 ПС 35/10 кВ «ЖБИ» для присоединения жилого дома Ухалиной И.А</t>
  </si>
  <si>
    <t>Строительство участка ВЛИ-0,4 кВ от  вновь смонтированной   ВЛИ-0,4 кВ от вновь смонтированной ТП-10/0,4 кВ по ВЛ-10 кВ №5  ПС 35/10 кВ «Лозновская» для присоединения жилого дома Крот П.Н</t>
  </si>
  <si>
    <t>Строительство участка ВЛИ-0,4 кВ от опоры №2/6 ВЛ-0,4 кВ №3 КТП-8494/100 кВА и строительство ответвления 0,4 кВ от вновь установленной опоры на ВЛ-0,4 кВ №3 КТП-8494/100 кВА по ВЛ-6 кВ №14 ПС 35/6 кВ «Романовская» для присоединения жилого дома Ерышева Д.В</t>
  </si>
  <si>
    <t>Строительство участка ВЛИ-0,4 кВ от опоры №11 ВЛ-0,4 кВ №1 КТП-8490/250 кВА по ВЛ-6 кВ №5 ПС 35/6 кВ «Романовская»  для присоединения жилого дома Анисимова В.Г.</t>
  </si>
  <si>
    <t>Строительство участка ВЛИ-0,4 кВ от опоры №3/19 ВЛ-0,4 кВ №1 КТП-8379/160 кВА по ВЛ-6 кВ №2 ПС 35/6 кВ «Потаповская»  для присоединения жилого дома Малышенко А.Ю.</t>
  </si>
  <si>
    <t>Строительство участка ВЛИ-0,4 кВ от опоры №21 ВЛ-0,4 кВ №2 КТП-8058/100 кВА по ВЛ-10 кВ №4 ПС 110/35/10 кВ «Дубенцовская»  для присоединения квартиры Забитовой З.С</t>
  </si>
  <si>
    <t>Строительство участка ВЛИ-0,4 кВ от опоры №10 ВЛ-0,4 кВ №1 КТП-8404/100 кВА по ВЛ-6 кВ №11 ПС 35/6 кВ «Шлюзовая»  для присоединения магазина Сельковой Ю.В.</t>
  </si>
  <si>
    <t>Строительство ответвления от опоры  №1/22 ВЛ-0,4 кВ №2 КТП-8011/250 кВА по ВЛ-10 кВ №7 ПС 35/10 кВ «Рябичевская» для присоединения жилого дома Кац С.С.</t>
  </si>
  <si>
    <t>Строительство участка ВЛИ-0,4 кВ от опоры №34 ВЛ-0,4 кВ №2 КТП-8144/160 кВА по ВЛ-10 кВ №5 ПС 110/35/10 кВ «Большовская»  для присоединения жилого дома Поваляевой Л.В.</t>
  </si>
  <si>
    <t>Строительство участка ВЛИ-0,23 кВ от опоры №1/1 ВЛ-0,4 кВ №1 КТП 6071/100 кВА по ВЛ-10 кВ №12 ПС 110/35/10 кВ «Мартыновская» для присоединения квартир Дусариева К.Ж., Дусариевой С.Г.</t>
  </si>
  <si>
    <t>Строительство участка ВЛИ-0,4 кВ от опоры №13 ВЛ-0,4 кВ № 3 КТП-6448/160 кВА и строительство ответвления от вновь установленной опоры на ВЛ-0,4 кВ №3 КТП-6448/160 кВА по ВЛ-10 кВ №3 ПС 110/35/10 кВ "Комаровская" для присоединения жилого дома Таштанова О.В.</t>
  </si>
  <si>
    <t>Строительство участка ВЛИ-0,4 кВ от опоры №1/8 ВЛ-0,4 кВ №1 КТП-1466/63 кВА и строительство ответвления от вновь установленной опоры на ВЛ-0,4 кВ №1 КТП-1466/63 кВА по ВЛ-10 кВ №11 ПС 35/10 кВ «Камышевская» для присоединения жилого дома Фетисова Ю.И.</t>
  </si>
  <si>
    <t>Строительство ответвления от опоры №17 ВЛ-0,4 кВ №1 КТП-1465/100 кВА по ВЛ-10 кВ №11 ПС 35/10 кВ "Камышевская" для присоединения жилого дома Приходько Г.П.</t>
  </si>
  <si>
    <t>Строительство ответвления от опоры №17 ВЛ-0,4 кВ №3 КТП 1505/160 кВА по ВЛ-10 кВ №5 ПС 35/10 кВ "Лозновская" для присоединения жилого дома Андреева С.А.</t>
  </si>
  <si>
    <t>Строительство участка ВЛИ-0,4 кВ от опоры №12 ВЛ-0,4 кВ №1 КТП-1508/160 кВА и строительство ответвления 0,4 кВ от вновь установленной опоры на ВЛ-0,4 кВ №1 КТП-1508/160 кВА по ВЛ-10 кВ №5 ПС 35/10 кВ «Лозновская»  для присоединения жилого дома Путанашенко А.А.</t>
  </si>
  <si>
    <t>Строительство участка ВЛИ-0,4 кВ от опоры №18 ВЛ-0,4 кВ №1 КТП-1338/160 кВА и строительство ответвления 0,4 кВ от вновь установленной опоры на ВЛ-0,4 кВ №1 КТП-1338/160 кВА по ВЛ-10 кВ №5 ПС 110/35/10 кВ «Цимлянская»  для присоединения магазина Карпеева М.В</t>
  </si>
  <si>
    <t>Строительство участка ВЛИ-0,4 кВ от опоры №2 ВЛ-0,4 кВ №1 КТП-1325/400 кВА и строительство ответвления от вновь установленной опоры на ВЛ-0,4 кВ №1 КТП-1325/400 кВА по ВЛ-10 кВ №5 ПС 110/35/10 кВ "Цимлянская" для присоединения вахтового домика Мельникова Н.С.</t>
  </si>
  <si>
    <t>Строительство участка ВЛИ-0,4 кВ от опоры №1/18 ВЛ-0,4 кВ №2 КТП-8168/250 кВА и строительство ответвления 0,4 кВ от вновь установленной опоры на ВЛ-0,4 кВ №2 КТП-8168/250 кВА по ВЛ-10 кВ №5 ПС 35/10 кВ «Виноградная» для присоединения теплицы Пак С.А.</t>
  </si>
  <si>
    <t>Строительство участка ВЛИ-0,4 кВ от опоры №1/1 ВЛ-0,4 кВ №1 КТП-8471/400 кВА и строительство ответвления 0,4 кВ от вновь установленной опоры на строящемся участке ВЛИ-0,4 кВ от ВЛ-0,4 кВ №1 КТП-8471/400 кВА по ВЛ-6 кВ №14 ПС 35/6 кВ «Романовская» для присоединения жилого дома Басацкого А.В</t>
  </si>
  <si>
    <t>Строительство участка ВЛИ-0,4кВ от опоры №1/3 ВЛ-0,4кВ №4 КТП-8470/250кВА по ВЛ-6кВ №14 ПС 35/6кВ "Романовская" для присоединения жилого дома Шалаевских Т.И.</t>
  </si>
  <si>
    <t>Строительство ответвления от опоры №1/17 ВЛ-0,4кВ №1 КТП-8390/160кВА по ВЛ-6кВ №6 ПС 35/6кВ "Потаповская" для присоединения жилого дома Кострюковой З.П.</t>
  </si>
  <si>
    <t>Строительство участка ВЛИ-0,4 кВ от опоры №19 ВЛ-0,4 кВ №1 КТП-8533/400 кВА по ВЛ-6 кВ №5 ПС 35/6 кВ «НС-13» для присоединения жилого дома Ярового А.А.</t>
  </si>
  <si>
    <t>Строительство участка ВЛИ-0,4 кВ от опоры №7 ВЛ-0,4 кВ №2 КТП-8074/100 кВА по ВЛ-10 кВ №3 ПС 110/35/10 кВ «Дубенцовская»  для присоединения детского садика МБОУ Пирожковская ООШ</t>
  </si>
  <si>
    <t>Строительство участка ВЛИ-0,4 кВ от опоры №1/9 ВЛ-0,4 кВ №3 КТП-8494/100 кВА по ВЛ-6 кВ №14 ПС 35/6 кВ «Романовская»  для присоединения жилого дома Гриднева А.Ю.</t>
  </si>
  <si>
    <t>Строительство участка ВЛИ-0,4 кВ от опоры №1/7 ВЛ-0,4 кВ №3КТП-1549/160 кВА по ВЛ-10 кВ №17 ПС 110/35/10 кВ «Цимлянская»  для присоединения жилого дома Арбузова С.А</t>
  </si>
  <si>
    <t>Строительство участка ВЛИ-0,4 кВ от опоры вновь построенной  ВЛИ-0,4 кВ (по договору ТП №61-1-16-00290637 от 30.11.2016г) от вновь смонтированной ТП-10/0,4 кВ по ВЛ-10 кВ №7 ПС 110/35/10 кВ «Комаровская» (по договору ТП №№61-1-16-00284485 от 14.10.2016 г) и строительство ответвления 0,4 кВ от вновь установленной опоры на вновь построенном участке ВЛИ-0,4 кВ для присоединения жилого дома Азалханова Т.К</t>
  </si>
  <si>
    <t>Строительство участка ВЛИ-0,4 кВ от опоры №20 ВЛ-0,4 кВ №2 КТП-6423/250 кВА и строительство ответвления от вновь установленной опоры на ВЛ-0,4 кВ №2 КТП-6423/250 кВА по ВЛ-10 кВ №12 ПС 110/35/10 кВ "Комаровская" для присоединения сарая Мамедовой Н.И.</t>
  </si>
  <si>
    <t>Строительство участка ВЛИ-0,4 кВ от опоры №1/2 ВЛ-0,4 кВ №2 КТП-6416/100 кВА и строительство ответвления от вновь установленной опоры на ВЛ-0,4 кВ №2 КТП-6416/100 кВА по ВЛ-10 кВ №5 ПС 110/35/10 кВ «Комаровская» для присоединения квартиры Каргина А.И.</t>
  </si>
  <si>
    <t>Строительство участка ВЛИ-0,4 кВ от опоры вновь построенной   ВЛИ-0,4 кВ и строительство ответвления от вновь установленной опоры на вновь построенном участке ВЛИ-0,4 кВ от вновь смонтированной ТП-10/0,4 кВ по ВЛ-10 кВ №7 ПС 110/35/10 кВ «Комаровская» для присоединения жилого дома Шапазовой Р.Д</t>
  </si>
  <si>
    <t>Строительство участка ВЛИ-0,4 кВ от опоры №4 ВЛ-0,4 кВ №1 КТП-6472/160 кВА и строительство ответвлений 0,22 кВ от вновь установленных опор на строящемся участке ВЛИ-0,4 кВ от ВЛ-0,4 кВ №1 КТП-6472/160 кВА по ВЛ-10 кВ №2 ПС 35/10 кВ «Рассвет» для присоединения жилых домов Джавриева А.М. и Фоминых А.Л.</t>
  </si>
  <si>
    <t>Строительство участка ВЛИ-0,4 кВ от опоры №3 ВЛ-0,4 кВ №1 КТП-6555/100 кВА по ВЛ-10 кВ №6 ПС 110/10 кВ «Несмеяновская»  для присоединения гаража Кулак А.Ю</t>
  </si>
  <si>
    <t>Строительство участка ВЛИ-0,4 кВ от опоры №1/3 ВЛ-0,4 кВ №1 КТП-6486/100 кВА по ВЛ-10 кВ №3 ПС 110/35/10 кВ «Комаровская»  для присоединения магазина Чумакова В.А. (Алиева Ф)</t>
  </si>
  <si>
    <t>Строительство участка ВЛИ-0,4 кВ от опоры №9/3 ВЛ-0,4 кВ №1 КТП-3395/160 кВА и строительство ответвления от вновь установленной опоры на ВЛ-0,4 кВ №1 КТП-3395/160 кВА по ВЛ-10 кВ №14 ПС 110/10 кВ «Жуковская» для присоединения жилого дома Рукавицына С.В.</t>
  </si>
  <si>
    <t>Строительство участка ВЛИ-0,4 кВ от опоры №13 ВЛ-0,4 кВ №2 от КТП-8062/100 кВА по ВЛ-10 кВ №4 ПС 110/35/10 кВ «Дубенцовская»  для присоединения квартиры Дубенцовой Л.В.»</t>
  </si>
  <si>
    <t>Строительство участка ВЛИ-0,4 кВ от опоры вновь построенной ВЛИ-0,4 кВ от КТП-8168/250 кВА по ВЛ-10 кВ №5 ПС 35/10 кВ «Виноградная» (по договорам ТП 20.04.2017 361-1-17-00304221 и 361-1-17-00304247 от 20.04.2017г) для присоединения теплицы Югай К.А.</t>
  </si>
  <si>
    <t>Строительство участка ВЛ-0,4кВ от опоры №8 ВЛ-0,4кВ №1 КТП-8589/100кВА по ВЛ-6кВ №14 ПС 35/6кВ "Романовская" для присоединения жилого дома Сусловой Л.А.</t>
  </si>
  <si>
    <t>Строительство участка ВЛИ-0,4 кВ от опоры №1/12 ВЛ-0,4 кВ №1 КТП-8390/160 кВА по ВЛ-6 кВ №6 ПС 35/6 кВ «Потаповская»  для присоединения жилого дома Черникова А.С</t>
  </si>
  <si>
    <t xml:space="preserve">Строительство участка ВЛИ-0,4кВ от опоры №17 ВЛ-0,4кВ №2 КТП-8579/250кВА по ВЛ-6кВ №1 ПС 35/6кВ "НС-12" для присоединения жилого дома Алиева М.М. (ориентировочная протяженность ЛЭП 0,234км) </t>
  </si>
  <si>
    <t>Строительство участка ВЛИ-0,4 кВ от вновь установленной опоры в пролете опор №9 и №10  ВЛ-0,4 кВ №3 КТП-8485/160 кВА по ВЛ-6 кВ №5 ПС 35/6 кВ «Романовская» для присоединения жилого дома Малых Т.А.(ориентировочная протяженность ЛЭП 0,07 км)»</t>
  </si>
  <si>
    <t>Строительство участка ВЛИ-0,4кВ от опоры №13 ВЛ-0,4кВ №1 КТП-8595/100кВА по ВЛ-6к//В №5 ПС 35/6кВ "Романовская" для присоединения жилого дома Бакулиной Н.В. (ориентирвочная протяженность ЛЭП 0,18км)</t>
  </si>
  <si>
    <t>Строительство участка ВЛИ-0,4 кВ от опоры №22 ВЛ-0,4 кВ №1 КТП-8595/100 кВА по ВЛ-6 кВ №5 ПС 35/6 кВ «Романовская» для присоединения жилого дома Данилова В.С. (ориентировочная протяженность ЛЭП 0,04км)»</t>
  </si>
  <si>
    <t>Строительство участка ВЛИ-0,4 кВ от опоры №1/13 ВЛ-0,4 кВ №1 от КТП-8475/100 кВА по ВЛ-6 кВ №14 ПС 35/6 кВ «Романовская»для присоединения жилого дома Ключко Г.К. (ориентировочная протяженность ЛЭП 0,012км)</t>
  </si>
  <si>
    <t>Строительство участка ВЛИ-0,4 кВ от опоры №17 ВЛ-0,4 кВ №1 от КТП-8498/100 кВА по ВЛ-6 кВ №5 ПС 35/6 кВ «Романовская» для присоединения жилого дома Старостиной О.Н. (ориентировочная протяженность ЛЭП 0,03км)»</t>
  </si>
  <si>
    <t>Строительство участка ВЛИ-0,4 кВ от опоры №1 ВЛ-0,4 кВ №1 от КТП-6072/100 кВА по ВЛ-10 кВ №12 ПС 110/35/10 кВ «Мартыновская» для присоединения жилого дома Тишко Н.А.(ориентировочная стоимость ЛЭП 0,077 км)</t>
  </si>
  <si>
    <t>Строительство участка ВЛ-6 кВ от опоры №5/12 по ВЛ-6 кВ №1 ПС 110/6 кВ «НС-2», с монтажом ТП-6/0,4 кВ и строительство ВЛИ-0,4 кВ от вновь смонтированной ТП-6/0,4 кВ для присоединения 
жилого дома Краснобаева В.В.(ориентировочная протяженность ЛЭП 0,27 км, ориентировочная мощность трансформатора 40 кВА)</t>
  </si>
  <si>
    <t>Строительство участка ВЛ-10кВ от опоры №60 по ВЛ-10кВ №24 ПС 110/35/10кВ "КГУ", с монтажем ТП-10/0,4кВ, и строительство ВЛИ-0,4кВ от вновь построенной ТП-10/0,4кВ для присоединения квартир Кисель С.В., Носульчак Ю.Ю., Петровой А.В., Жучковой Л.Ю.</t>
  </si>
  <si>
    <t>Строительство участка ВЛ-0,4кВ для подключения жилого дома заявителя Тышлангян А.В., в п. Мокрый Батай Кагальницкий район Ростовская область</t>
  </si>
  <si>
    <t>Строительство  участка ВЛИ-0,4кВ для подключения жилого дома Гадьян Л.В., Азовский район, Ростовская область</t>
  </si>
  <si>
    <t>Строительство участка ВЛИ-0,4кВ для подключения жилого дома Крикущенко Г.М., Азовский район, Ростовская область</t>
  </si>
  <si>
    <t>Строительство участка ВЛИ-0,4кВ для подключения весовой заявителя Халидова К.Ш., Егорлыкский район, Ростовская область</t>
  </si>
  <si>
    <t>Строительство участка ВЛИ-0,4 кВ для подключения жилой кухни Ефимова О.Н., ул.Степная,4а,х.Изобильный,Егорлыкский район,Ростовская область</t>
  </si>
  <si>
    <t>Строительство участка ВЛ-0,4кВ для подключения жилого дома заявителя Фролова С.А., х.Гуляй-Борисовка, Зерноградский район,Ростовская область</t>
  </si>
  <si>
    <t>Строительство участка ВЛ-0,4кВ для подключения склада жидкого газа заявителя Шнурова С.Н., х.Гуляй-Борисовка , Зерноградский район, Ростовская область</t>
  </si>
  <si>
    <t>Строительство участка ВЛИ-0,4кВ для подключения гаража заявителя Гюрджян Ю.М., Егорлыкский район, Ростовская область</t>
  </si>
  <si>
    <t>Строительство участка ВЛ-0,4кВ для подключения жилого дома заявителя Тысевич В.С., п. Овощной Азовский район Ростовская область</t>
  </si>
  <si>
    <t>Строительство участка ВЛИ-0,4кВ для подключения жилого дома заявителя Швецова А.В., п. Суходольск, Азовский район Ростовская область</t>
  </si>
  <si>
    <t>Строительство участка ВЛИ-0,4 кВ для подключения жилого дома заявителя Косякова А.Г. х.Рогожкино Азовский район, Ростовская область</t>
  </si>
  <si>
    <t>Строительство участка  ВЛИ-0,4кВ для подключения жилого дома заявителя Иноземцева С.А. п. Овощной Азовский район, Ростовская область</t>
  </si>
  <si>
    <t>Строительство участка ВЛИ-0,4кВ для подключения магазина заявителя Дегтярева Л.О., с .Кулешовка Азовский район, Ростовская область</t>
  </si>
  <si>
    <t>Строительство участка ВЛИ-0,4 кВ для подключения торгового павильона заявителя ИП Маркарян М.А. с.Кулешовка Азовский район, Ростовская область</t>
  </si>
  <si>
    <t>Строительство участка ВЛ-0,22кВ для технологического присоединения «пожарно-химической станции» в Калитвенском лесничестве, Каменского района, Ростовской области</t>
  </si>
  <si>
    <t>Строительство участка ВЛ-0,4кВ от опоры №50, ВЛ-0,4кВ №2, КТП №290, ВЛ-10кВ №2,  ПС 110/35/10кВ «Тарасовская» для подключения строящегося жилого дома заявителя Димитренко К.В.</t>
  </si>
  <si>
    <t>Строительство участка ВЛ-0,4кВ от опоры №61, ВЛ-0,4кВ №1, КТП №205, ВЛ-10кВ №1, ПС 35/10кВ «Митякинская» для подключения жилого дома заявителя Власова А.Г.</t>
  </si>
  <si>
    <t>Строительство участка ВЛ-0,4 кВ от опоры № 40, ВЛ-0,4 кВ №3, КТП № 30, ВЛ-10 кВ № 3, ПС 35/10 кВ «КСХТ» для подключения строящихся жилых домов заявителей Кундрюцковой О.Н. и Чопорова В.А.</t>
  </si>
  <si>
    <t>Строительство участка ВЛ-0,4кВ от опоры №20, ВЛ-0,4кВ №2, КТП №22, ВЛ-10кВ №1, ПС 35/10кВ «Войковская» для подключения жилого дома заявителя Тропина А.Д.</t>
  </si>
  <si>
    <t>Строительство ВЛ-0,22кВ от опоры №19, ВЛ-0,4кВ №3,  КТП  №125,  ВЛ-10кВ  №2,  ПС 110/35/10/6кВ  «К-4» для присоединения  жилого дома Прохорова Р.Б.</t>
  </si>
  <si>
    <t>Строительство участка ВЛ-0,4кВ для технологического присоединения жилого дома Акбаюковой Н.О. в х. Федорцов, Каменского района,РО</t>
  </si>
  <si>
    <t>Строительство участка ВЛ-0,4кВ для технологического присоединения строящегося жилого дома Гибатовой Т.Б. в х. Старая Станица, Каменского района, Ростовской области</t>
  </si>
  <si>
    <t>Строительство участка ВЛ-0,22кВ от опоры №15, ВЛ-0,4кВ №2, КТП №73, ВЛ-10кВ №5, ПС 110/10кВ "ВПТФ" для подключения летней кухни Пинчук Ю.В.</t>
  </si>
  <si>
    <t>Строительство участка ВЛ-0,22кВ от опоры №4, ВЛ-0,4кВ №1, КТП №425, ВЛ-10кВ №3, ПС-35/10кВ Нижнепоповская для подключения строящегося жилого дома Култышева В.Ю.</t>
  </si>
  <si>
    <t>Строительство участка ВЛ-0,4кВ от опоры №55  ВЛ-0,4кВ№5, КТП№283, ВЛ-10кВ№2,ПС 110/35/10кВ «Тарасовская»  для подключения жилого дома Лучкина В.В.</t>
  </si>
  <si>
    <t>Строительство участка ВЛ-0,4кВ от опоры №19 ВЛ-0,4кВ №2, КТП №352, ВЛ-10кВ№1, ПС 35/10кВ «Тарасовская СХТ»  для подключения жилого дома Кострубовой М.Е.</t>
  </si>
  <si>
    <t>Строительство участка ВЛ-0,4 кВ от опоры №12, ВЛ-0,4кВ №2, КТП №519, ВЛ-10кВ №3, ПС 35/10кВ «Колушкинская» для подключения здания склада ИП К(Ф)Х Ковалева Н.Н.</t>
  </si>
  <si>
    <t>Строительство участка ВЛ-0,22кВ от опоры №13, ВЛ-0,4кВ №1, КТП №240, ВЛ-10кВ №1, ПС 35/10кВ "КСХТ" для подключения жилого дома Петькова А.А.</t>
  </si>
  <si>
    <t>Строительство ВЛ-0,22 кВ от опоры № 31 ВЛ-0,4 кВ № 2 КТП № 13 ВЛ-10 кВ № 2 ПС 35/10 «Широко-Атамановская» для подключения регулируемого железнодорожного переезда (16 км ПК 9)</t>
  </si>
  <si>
    <t>Строительство участка ВЛ-0,4 кВ от опоры №21, ВЛ-0,4кВ №5, КТП №283, ВЛ-10кВ №2, ПС 110/35/10кВ «Тарасовская» для подключения жилого дома  Варданян М.А.</t>
  </si>
  <si>
    <t>Строительство участка ВЛ-0,4 кВ для технологического присоединения строящегося магазина Матиевской Н.Н. в х. Красновка Каменского района, Ростовской области</t>
  </si>
  <si>
    <t>Строительство участка ВЛ-0,4 кВ от опоры № 3, ВЛ-0,4 кВ №1, КТП № 62, ВЛ-10 кВ № 4, ПС 35/10 кВ "Советская-1" для подключения жилого дома заявителя Долгих Г.И.</t>
  </si>
  <si>
    <t>Строительство участка ВЛ-0,4кВ от опоры №31, ВЛ-0,4кВ №1, КТП №6, ВЛ-10кВ №2, ПС 110/35/10кВ "Обливская-1" для подключения жилого дома заявителя Скидан Р.М.</t>
  </si>
  <si>
    <t>Строительство участка ВЛ-0,4кВ от опоры №78 ВЛ-0,4кВ №1 КТП №67, ВЛ-10кВ №7, ПС 110/35/10кВ "Милютинская" для подключения строящегося жилого дома Смирновой Н.Ю.</t>
  </si>
  <si>
    <t>Строительство участка ВЛ-0,4кВ от опоры №70, ВЛ-0,4кВ №2, КТП №82, ВЛ-10кВ №6, ПС 35/10кВ "Вишневецкая" жилого дома Палкиной Т.А.</t>
  </si>
  <si>
    <t>Строительство участка ВЛ-0,4кВ от опоры №15, ВЛ-0,4кВ №1,КТП №100,ВЛ-10кВ №2,ПС 110/35/10кВ "Б-4" для подключения строящегося дома Карасева Е.А.</t>
  </si>
  <si>
    <t>Строительство участка ВЛ-0,4кВ от КТП №66, ВЛ-10кВ №7, ПС 110/35/10кВ «Милютинская» для подключения  здания Каменева Ю.Н.</t>
  </si>
  <si>
    <t>Строительство участка ВЛ-0,4 кВ от опоры №5, ВЛ-0,4кВ №2, КТП №464, ВЛ-10кВ фид. №39/8, ПС 110/35/10кВ Б-3 для подключения строящегося жилого дома Калюжина Е.П.</t>
  </si>
  <si>
    <t>Строительство участка ВЛ-0,4кВ от опоры №24, ВЛ-0,4кВ №3, КТП №168, ВЛ-10кВ №1, ПС 110/35/10/6кВ "К-4" жилого дома Комиссарова Д.Ю.</t>
  </si>
  <si>
    <t>Строительство участка ВЛ-0,4кВ от опоры №1 ВЛ-0,4кВ №1 КТП №89, ВЛ-10кВ №7, ПС 110/35/10кВ "Милютинская" для подключения строящегося жилого дома Морозовой Н.И.</t>
  </si>
  <si>
    <t>Строительство участка ВЛ-0,4кВ от опоры №11, ВЛ-0,4кВ №1, КТП №430, ВЛ-10кВ №3, ПС 35/10кВ "Нижнепоповская" для подключения строящегося жилого дома заявителя Беликова С.С.</t>
  </si>
  <si>
    <t>Строительство участка ВЛ-0,4кВ от опоры №22, ВЛ-0,4кВ №1, КТП №105, ВЛ-10кВ №8, ПС 110/35/10кВ "Советская-2" для подключения строящейся кашары, заявитель ИП Попов А.В.</t>
  </si>
  <si>
    <t>Строительство  ВЛ-0,4кВ  от  опоры  №6,  ВЛ-0,4кВ №2,  КТП  №12, ВЛ-10кВ  №4,  ПС 35/10кВ «КСХТ» для присоединения строящегося жилого дома Воротынцева Д.В.</t>
  </si>
  <si>
    <t>Строительство участка ВЛ-0,4кВ для технологического присоединения свинарника в с. Селивановская, Милютинского района, Ростовской области</t>
  </si>
  <si>
    <t>Строительство участка ВЛ-0,4кВ для технологического присоединения жилого дома Плешаковой Е.М. в х. Малая Каменка, Каменского района, Ростовской области</t>
  </si>
  <si>
    <t>Строительство ВЛ-0,4кВ для технологического присоединения жилых домов Тарасенко Е.Н., Хударова А.Б., Марина Ю.В. в х. Грузинов, Морозовского района, Ростовской области</t>
  </si>
  <si>
    <t>Строительство участка ВЛ-0,4кВ от опоры №23, ВЛ-0,4кВ №1, КТП №183, ВЛ-10кВ №4, ПС 35/10кВ "Советская-1" для подключения строящегося здания автосервиса</t>
  </si>
  <si>
    <t>Строительство участка ВЛ-0,4 кВ от опоры №6, ВЛ-0,4кВ №1, КТП №556, ВЛ-10кВ №5, ПС 35/10кВ «Колушкинская» для МТМ Пивоварова А.С.</t>
  </si>
  <si>
    <t>Строительство участка ВЛ-0,4кВ от опоры №9, ВЛ-0,4кВ №3, КТП №138, ВЛ-10кВ №2, ПС 110/35/10/6кВ "К-4" для подключения строящегося жилого дома Письменского А.Ф.</t>
  </si>
  <si>
    <t>Строительство участка ВЛ-0,4кВ от опоры №8, ВЛ-0,4кВ №2, КТП №30, ВЛ-10кВ №3, ПС 35/10кВ "КСХТ" для подключения жилого дома Параскевич Е.В.</t>
  </si>
  <si>
    <t>Строительство участка ВЛ-0,4 кВ от опоры №1. ВЛ-0,4 кВ  №2, КТП №341 , ВЛ-10 кВ №1 ПС 35/10 кВ "Знаменская" для подключения нежилого здания Щекина А.Н.</t>
  </si>
  <si>
    <t>Строительство участка ВЛ-0,4кВ от  КТП №47, ВЛ-10кВ №6,  ПС 110/35/10кВ «Обливская-1» для подключения нежилого здания Фокина А.А</t>
  </si>
  <si>
    <t>Строительство участка ВЛ-0,4кВ от опоры №8, ВЛ-0,4кВ №3, КТП №100, ВЛ-10кВ №2, ПС 110/35/10кВ «Б-4» для подключения строящегося дома  Розовой Т.В.</t>
  </si>
  <si>
    <t>Строительство участка ВЛ-0,4кВ от опоры №4, ВЛ-0,4кВ №2, КТП №184, ВЛ-10кВ №2, ПС 35/10кВ «КСХТ» для подключения строящегося дома Ковалева И.Н.</t>
  </si>
  <si>
    <t>Строительство участка ВЛ-0,4 кВ от опоры №15, Вл-0,4 кВ №2, КТП №156, ВЛ-10 кВ №5 , ПС 35/10 кВ "Обливская-2" для подключения полевого дома Колесникова А.И.</t>
  </si>
  <si>
    <t>Строительство участка ВЛ-0,4кВ от опоры №88, ВЛ-0,4кВ №2, КТП №189, ВЛ-10кВ №2, ПС 110/35/10кВ "Б-4" для присоединения жилого дома Кружилина А.Н.</t>
  </si>
  <si>
    <t>Строительство участка ВЛ-0,4кВ от опоры №4, ВЛ-0,4кВ №2, КТП №184, ВЛ-10кВ "Кирова-2", ПС 110/35/10/6кВ "Б-4" для подключения строящегося жилого дома Собко О.А.</t>
  </si>
  <si>
    <t>Строительство участка ВЛ-0,4кВ от опоры №22, ВЛ-0,4кВ №1, КТП №15, ВЛ-10кВ №4, ПС 35/10кВ "КСХТ" для подключения строящегося жилого дома Дерепаскиной О.Ю.</t>
  </si>
  <si>
    <t>Строительство участка ВЛ-0,4кВ от опоры №63, ВЛ-0,4кВ №1, КТП №12, ВЛ-10кВ №4, ПС 35/10кВ "КСХТ" для подключения жилого дома Шемет В.Д.</t>
  </si>
  <si>
    <t>Строительство участка ВЛ-0,4кВ от опоры №48 по ВЛ-0,4кВ №2, КТП №290, ВЛ-10кВ №2, ПС 110/35/10кВ "Тарасовская" для подключения строящегося жилого дома Рябченко Е.С.</t>
  </si>
  <si>
    <t>Строительство участка ВЛ-0,4 кВ от опоры №50 по ВЛ-0,4 кВ №2, КТП №290, ВЛ-10 кВ №2 , ПС 110/35/10 кВ "Тарасовская" для подключения здания механизированной тракторной мастерской Черняева С.В.</t>
  </si>
  <si>
    <t>Строительство участка ВЛ-0,4кВ от опоры №11, ВЛ-0,4кВ №1, КТП №68, ВЛ-10кВ №7, ПС 110/35/10кВ "Милютинская" для подключения помещения телятника Молочновой В.Н.</t>
  </si>
  <si>
    <t>Строительство участка ВЛ-0,4кВ от РУ-0,4кВ, КТП №169, ВЛ-10кВ №7, ПС 110/35/10кВ "Милютинская" для подключения здания котельной Полехина Н.Ю.</t>
  </si>
  <si>
    <t>Строительство участка ВЛ-0,4кВ от опоры №10 по ВЛ-0,4кВ №1, КТП №126, ВЛ-10кВ №2, ПС 110/35/10кВ "Чеботовская" для подключения здания (сепараторное отделение) Пташкиной О.И.</t>
  </si>
  <si>
    <t>Строительство участка ВЛ-0,4кВ от опоры №2 по ВЛ-0,4кВ №4, КТП №257, ВЛ-10кВ №4, ПС 35/10кВ "Митякинская" для подключения склада ИП К(Ф)Х Умрыхин А.Н.</t>
  </si>
  <si>
    <t>Строительство участка ВЛ-0,4кВ от РУ-0,4кВ,КТП №153, ВЛ-10кВ №3, ПС 35/10кВ "КСХТ" для подключения 18 гаражей в х. Лесной</t>
  </si>
  <si>
    <t>Строительство участка ВЛ-0,4кВ от опоры №4 ВЛ-0,4кВ №2 КТП №570, ВЛ-10кВ №5, ПС 35/10кВ "Тацинская СХТ" для подключения квартиры Ткачева Н.Ф.</t>
  </si>
  <si>
    <t>Строительство участка ВЛ-0,4кВ от опоры №17, ВЛ-0,4кВ №1, КТП №55, ВЛ-10кВ №5,  ПС 110/35/10кВ «Советская-2» для подключения жилого дома заявителя Овчинникова В.А.</t>
  </si>
  <si>
    <t>Строительство участка ВЛ-0,4 кВ от ТП №4 ВЛ-10кВ №3, ПС 110/35/10/6кВ "К-4" для подключения строящегося объекта торговли Леоновой Е.А.</t>
  </si>
  <si>
    <t>Строительство участка ВЛ-0,4кВ от опоры №2, ВЛ-0,4кВ №1, КТП №294, ВЛ-10кВ №3, ПС 110/35/10/6кВ "К-4" для подключения жилого дома Карпикова В.В.</t>
  </si>
  <si>
    <t>Строительство участка ВЛ-10 кВ от опоры № 7, Л-219, ПС 110/35/10/6 кВ «К-4», КТП 10/0,4 кВ и участка ВЛ-0,4 кВ от РУ-0,4 кВ проектируемого КТП 10/0,4 кВ для подключения строящегося объекта торговли ООО «Партнер-Строй»</t>
  </si>
  <si>
    <t>Строительство ТП 10/0,4 кВ от опоры № 11, Л-124, ВЛ-10 кВ №3, АС 35/10 «КСХТ» и участка ВЛ-0,4 кВ от РУ-0,4 кВ проектируемого ТП 10/0,4 кВ для подключения строящегося жилого дома Романовского А.М.</t>
  </si>
  <si>
    <t>Строительство  ТП-10/0,4 и участка ВЛ-0,4 кВ от ВЛ-10 кВ №3, ПС 35/10/6 кВ "К-4" для подключения строящихся объектов торговли Селезневой Е.А., Захаровой Т.В., Полозова В.И.</t>
  </si>
  <si>
    <t>Строительство  ВЛ-0,4кВ  от КТП 10/0,4 кВ № 3  для электроснабжения  магазина Чуйко В. А.  по ул. Октябрьская, 25-а в п. Веселый, Веселовского района, Ростовской области</t>
  </si>
  <si>
    <t>Строительство  ВЛИ-0,4 кВ от ВЛ-0,4кВ №3 КТП-151 ВЛ-6кВ №804 35/6 кВ ПС АС-8 для электроснабжения ж/дома  Девликамова Ш.А. в п. Российский, Аксайского района Ростовской области.</t>
  </si>
  <si>
    <t>Строительство  ВЛ-0,4 кВ  от ВЛ-0,4кВ №1 КТП №30 ВЛ-10кВ №655 для электроснабжения жилого дома в ст.Старочеркасская, участок с кадастровым номером 61:02:0110102:2872, Аксайского района, Ростовской области</t>
  </si>
  <si>
    <t>Строительство ВЛ -0,4 кВ от ВЛ-0,4 кВ №2 КТП№ 173 ВЛ-10 кВ 1204 для электроснабжения жилого дома в АО "Щепкинское" Аскайского района Ростовской области"</t>
  </si>
  <si>
    <t>Строительство ВЛ-0,4кВ от опоры №6 ВЛ-0,4кВ №1 КТП-10/0,4кВ №41 по ВЛ-10кВ №263 ПС 110/35/6кВ БГ-2 для лектроснабжения жилого дома Якубова Ю.Н. по ул.Донская 35-б, х.Арпачин Багаевского района Ростовской области</t>
  </si>
  <si>
    <t>Строительство ВЛ-0,4кВ от ВЛ-0,4кВ №4 КТП-10/0,4кВ №12 для электроснабжения магазина Афанасьева А.В. по пер.Комсомольский, №42, в п.Веселый, Веселовского района, Ростовской области</t>
  </si>
  <si>
    <t>Строительство ВЛ-0,4 кВ от РУ-0,4кВ КТП-10/0,4 кВ №29 по ВЛ-10 кВ №263 ПС 110/35/10/6 кВ БГ-2 для энергоснабжения садового домика  по адресу: ул. Береговая, д.24 х. Арпачин Багаевского района Ростовской области</t>
  </si>
  <si>
    <t>Строительство ВЛ-0,4  кВ от опоры № 20  ВЛ-0,4 кВ № 1 КТП-10/0,4 кВ № 15 по ВЛ-10 кВ № 259  ПС 110/35/10/6 кВ БГ-2  для жилого дома  Якубова М.Ю. по адресу: ул. Советская, 66 Б   ст. Манычская  Багаевского района Ростовской области</t>
  </si>
  <si>
    <t>Строительство КТПН-10/0,4 кВ, ВЛ-0,4 кВ и ВЛ 10 кВ от ВЛ 10 кВ № 125 опора № 3/2 ПС 110/35/10 СМ - 1 для энергоснабжения жилого дома заявителя Липатовой Г.П. В х.Молчанов ул. Заводская д. 1/6 Семикаракорского района Ростовской области</t>
  </si>
  <si>
    <t>Строительство  ВЛ-0,4  кВ  от  РУ-0,4 кВ  КТП №641 ВЛ-10 кВ №608 ПС 35/10 СМ-6  для электроснабжения: производственной базы  заявителя Кузьмичева Анатолия Леонидовича. по адресу:  примерно в 50 м по направлению на юго-восток от х. Большемечетный,  Семикаракорского р-она, Ростовской области</t>
  </si>
  <si>
    <t>Строительство  ВЛ-0,4  кВ  от  РУ-0,4 кВ  КТП №641 ВЛ-10 кВ №608 ПС 35/10 СМ-6  для электроснабжения: производственной базы  заявителя ИП Глава КФХ  Борисов А. Л. по адресу:  примерно в 50 м по направлению на восток от х. Большемечетный,  Семикаракорского р-она, Ростовской области</t>
  </si>
  <si>
    <t xml:space="preserve">Строительство ВЛ-0,4 кВ от РУ-0,4 кВ КТП-10/0,4 кВ №20 по ВЛ-10 кВ №259 ПС 110/35/10/6 кВ БГ-2 для энергоснабжения двух четырехквартирных одноэтажных жилых дома по адресу: Ростовская область, Багаевский район, ст. Манычская, ул. Советская, д.187-К
</t>
  </si>
  <si>
    <t>Строительство КТП 10/0,4 кВ, ВЛ-10 кВ, ВЛ-0,4 кВ от ВЛ-10 кВ №263 ПС 110/35/10/6 кВ БГ-2 для энергоснабжения жилого дома Шалина В. А. по адресу: Ростовская область, Багаевский район, х. Арпачин, ул. Луговая, д.6</t>
  </si>
  <si>
    <t xml:space="preserve">Строительство ВЛ-0,4 кВ от опоры № 73 ВЛ-0,4 кВ №2  КТП-10/0,4 кВ №163 по ВЛ-10 кВ №605 ПС 110/10 кВ БГ-6 для энергоснабжения жилого дома Смоляковой  И.А.  по адресу: Ростовская область, Багаевский район, х. Карповка, ул. Центральная, д.2, корп. К
</t>
  </si>
  <si>
    <t>Строительство ВЛ-0,4 кВ от РУ-0,4 кВ КТП-10/0,4 кВ №20 по ВЛ-10 кВ №259 ПС 110/35/10/6 кВ БГ-2 для энергоснабжения двух четырехквартирных одноэтажных жилых дома по адресу: Ростовская область, Багаевский район, ст. Манычская, ул. Советская, д.187-Л</t>
  </si>
  <si>
    <t>Строительство ВЛ 0,4кВ от  КТП10/0,4 кВ № 29 по ВЛ10кВ № 263 ПС110/35/10-6  кВ БГ2  для энергоснабжения личного подсобного Апариной Е.Э.  по адресу: ул. Береговая д. 28. х. Арпачин   Багаевского района Ростовской области</t>
  </si>
  <si>
    <t>Строительство КТПН-6/0,4кВ, ВЛ-6кВ, ВЛ-0,4кВ от ВЛ-6кВ №802 для электроснабжения жилых домов по адресу: Ростовская обл., Аксайский р-н, х. Б.Лог, уч-ки с кад. ном. 61:02:0600011:1715, 61:02:0600011:1703</t>
  </si>
  <si>
    <t xml:space="preserve">Строительство ВЛ-0,4 кВ от ВЛ-0,4 кВ № 1 КТП № 287 ВЛ-6 кВ № 805 ПС 35/6 кВ АС-8 для электроснабжения жилого дома Квашенко Е. М. по ул. Фруктовая, д. 33 в х. Большой Лог, Аксайского района, Ростовской области </t>
  </si>
  <si>
    <t xml:space="preserve">Строительство ВЛ-0,4 кВ от ВЛ-0,4 кВ № 2 КТП № 188 ВЛ-6 кВ № 804 для электроснабжения жилого дома Гончаровой В. А. по ул. Октябрьская, д. 1, корп. “А” в п. Российский, Аксайского района, Ростовской области </t>
  </si>
  <si>
    <t>Строительство ВЛ-0,4 кВ от РУ-0,4 кВ КТП № 740 ВЛ-10 кВ № 101
для электроснабжения жилого дома Катрич А. С. по ул. 7 Февраля,
д. 26 в х. Махин, Аксайского района, Ростовской области</t>
  </si>
  <si>
    <t>Строительство ВЛ-0,4 кВ от РУ-0,4 кВ КТП № 188 ВЛ-6 кВ № 804 для электроснабжения жилого дома Коник Ж. Н. по пер. Широкий, д. 9 в пос. Российский, Аксайского района, Ростовской области</t>
  </si>
  <si>
    <t>Строительство ВЛ-0,4 кВ от РУ-0,4 кВ КТП № 236 ВЛ-10 кВ № 706 для электроснабжения жилого дома Никитенко Н. И. по ул. Парковая, д. 26 в пос. Красный Колос, Аксайского района, Ростовской области</t>
  </si>
  <si>
    <t>Строительство ВЛ-0,4 кВ от ВЛ-0,4 кВ № 1 КТП № 175 ВЛ-10 кВ № 1208 ПС 110/10 кВ АС-12 для электроснабжения жилого дома Андриянова В. В. по адресу: Ростовская обл., Аксайский р-н, п. Щепкин, ул. Дорожная,
д. 7, корп. “А”</t>
  </si>
  <si>
    <t>Строительство ВЛ-0,4 кВ от ВЛ-0,4 кВ № 1 КТП № 15 ВЛ-10 кВ № 657 ПС 110/10/6 кВ АС-6 для электроснабжения автоматической блочной АЗС по ул. Полевая, д. 9, корп. “А” в ст-це Старочеркасская Аксайского района Ростовской области</t>
  </si>
  <si>
    <t>Строительство  ВЛ-0,4 кВ от опоры №7 ВЛ-0,4 кВ № 1, КТП-10/0,4 кВ № 13 по ВЛ-10 кВ № 259 ПС 110/35/10 кВ БГ-2  для электроснабжения  земельного участка для размещения домов индивидуальной жилой застройки Пшеницкого О.С. по адресу: Ростовская обл., Багаевский р-н, ст. Манычская, ул. Луговая, д.26, корп. А</t>
  </si>
  <si>
    <t>Строительство ВЛ-0,4 кВ от опоры №23 ВЛ-0,4 кВ №1 КТП-10/0,4 кВ №103 по  ВЛ-10 кВ № 305 ПС 35/10 кВ БГ-3 для электроснабжения жилого дома Лю В.А. по адресу: Ростовская обл., Багаевский р-н, х. Краснодонский, ул. Победы, д. 3</t>
  </si>
  <si>
    <t>Строительство ВЛ-0,4 кВ от опоры №28/11 ВЛ-0,4 кВ №2 КТП-10/0,4 кВ №36 по  ВЛ-10 кВ № 263 ПС 110/35/10 кВ БГ-2 для электроснабжения земельного участка, предназначенного для размещения домов индивидуальной жилой застройки Громова А.Н. по адресу: Ростовская обл., Багаевский р-н, х. Арпачин, ул. Луговая, д. 9, корп. В</t>
  </si>
  <si>
    <t xml:space="preserve">Строительство участка ВЛ-0.4 кВ от ВЛ-0,4 кВ № 2, КТП № 28, ВЛ-10 кВ № 160 ПС 110/35/10/6 кВ «В-1» для электроснабжения жилого  дома Губского Г. Г., Гайдаева С. К., Овчинникова Е. Б.  по адресу: Ростовская обл., Веселовский р-н, п. Веселый, ул. Береговая,  д. 2 е, и, ж </t>
  </si>
  <si>
    <t>Строительство КТПН-10/0,4 кВ, ВЛ-10 кВ, ВЛ-0,4 кВ от ВЛ-10 кВ № 1203 ПС 110/10 кВ АС-12 для электроснабжения жилого дома Кочиева Ф. А. на уч-ке с кад. ном. 61:33:0600015:791, Родионово-Несветайского района, Ростовской области</t>
  </si>
  <si>
    <t>Строительство ВЛ-0,4 кВ от опоры № 15   ВЛ-0,4 кВ № 1 КТП № 294  ВЛ-10 кВ № 208  ПС110/35/10 СМ-2 для электроснабжения жилого дома Абдусаламова Зайнудина Магомедовича по адресу: пер. Казачий, д.19 х. Жуков Семикаракорского района, Ростовской области</t>
  </si>
  <si>
    <t>Строительство КТПН-10/0,4 кВ, ВЛ-10 кВ, ВЛ-0,4 кВ от ВЛ-10 кВ № 115 для электроснабжения нежилого здания  Бокатого И.И. по адресу: Ростовская обл., Семикаракорский  р-н, 1,6 км к востоку от г. Семикаракорска вдоль автодороги Ольгинская - Волгодонск, уч-к с кад. ном. 61:35:0600012:26</t>
  </si>
  <si>
    <t>Строительство    ВЛ-0,4 кВ от опоры № 13   ВЛ-0,4 кВ № 1 КТП № 143  ВЛ-10 кВ № 125  ПС 110/35/10 СМ-1 для электроснабжения жилого дома  заявителя Щегрова Александра Викторовича  по адресу: ул. Горького, д.96, х. Чебачий, Семикаракорского района, Ростовской области</t>
  </si>
  <si>
    <t xml:space="preserve">Строительство ВЛ-0,4 кВ от опоры № 38   ВЛ-0,4 кВ № 3 КТП № 177  ВЛ-10 кВ № 125  ПС 110/35/10 СМ-1 для электроснабжения земельного участка  заявителя Шушиной Н.Е по адресу: ул. Солнечная, д.65 г. Семикаракорск, Семикаракорского района, Ростовской области </t>
  </si>
  <si>
    <t xml:space="preserve">Строительство ВЛ-0,4 кВ от опоры № 6   ВЛ-0,4 кВ № 1 КТП № 647  ВЛ-10 кВ № 608  ПС 35/10 СМ-6 для электроснабжения земельного участка  заявителя Хохлачева Алина Олеговна  по адресу: ул. Луговая, д.6 х. Большемечетный, Семикаракорского района, Ростовской области </t>
  </si>
  <si>
    <t>Монтаж дополн-х двухфазных проводов на участке ВЛ 0,23кВ в пролетах опор №9-№21 КТП №18 ВЛ 10кВ №5 ПС Лиманная до гр.зем.уч. заявителя (Неткачев А.В.)</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</si>
  <si>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Кормщикова Н.М.</t>
  </si>
  <si>
    <t>«Строительство участка ВЛ-0,4кВ от ВЛ-0,4кВ №3 КТП №335 по ВЛ-10кВ №5/3 ПС "Троицкая-1" до границы земельного участка заявителя (Боташов В.Н.)»</t>
  </si>
  <si>
    <t>Строительство ВЛ-0,4 кВ от КТП №589 по ВЛ-10 кВ №2 ПС "Покровская" до границы земельного участка заявителя (Поддубная С.В.)</t>
  </si>
  <si>
    <t>Строительство участка ВЛИ-0,4кВ для подключения жилого дома заявителя Суворова А.В., п. Овощной, Азовский район, Ростовская область</t>
  </si>
  <si>
    <t>Строительство участка ВЛИ-0,4кВ для подключения жилого дома заявителя Сазонова А.Ю., х.Новоалександровка Азовский район Ростовская область</t>
  </si>
  <si>
    <t>Строительство участка ВЛИ-0,4кВ для подключения жилого дома Овлашенко А.И., Азовский район, Ростовская область</t>
  </si>
  <si>
    <t>Строительство участка ВЛ-0,4 кВ от опоры №1 ВЛ-0,4 кВ №1 КТП-8390/160 кВА по ВЛ-6 кВ №6 ПС "Потаповская" для присоединения квартиры Мартыновой Н.В</t>
  </si>
  <si>
    <t>«Строительство ВЛ 10 кВ от ВЛ 10 кВ № 1 ПС «Чалтырь» до новой ТП-10/0,4 кВ. Строительство новой ТП-10/0,4 кВ. Строительство ВЛИ 0,4 кВ от новой ТП-10/0,4 кВ до границ земельных участков заявителей (Заявители в х. Ленинаван по ул. Суворова, ул. Жукова, ул. Кутузова)»</t>
  </si>
  <si>
    <t>Техническое перевооружение  существующей  ВЛ-0,4 кВ №1 от РУ-0,4кВ  КТП 10/0,4кВ  № 33  для подключения  жилого дома заявителя Тумасян Э.А. х. Коса  Азовский район  Ростовской области</t>
  </si>
  <si>
    <t>Строительство ВЛ-0,4 кВ от ВЛ-0,4 кВ № 1 КТП № 607 ВЛ-10 кВ № 105 для электроснабжения жилого дома Трушиной Л. М. по адресу: Ростовская обл., Аксайский р-н, ст. Ольгинская, уч-к с кад. ном. 61:02:0090103:2906</t>
  </si>
  <si>
    <t xml:space="preserve">Строительство ВЛ-0,4 кВ от ВЛ-0,4 кВ № 1 КТП № 107 ВЛ-10 кВ № 1208 для электроснабжения складов Салахутдинова О. Ю. по адресу: Ростовская обл., Аксайский р-н, пос. Щепкин, ул. Первомайская, д. 52, корп. “А”
</t>
  </si>
  <si>
    <t>Строительство КТПН-6/0,4 кВ, ВЛ-6 кВ, ВЛ-0,4 кВ от ВЛ-6 кВ № 3 РП-5  для электроснабжения жилых домов по адресу: Ростовская обл., Азовский  р-н, п. Красный Сад, в границах землепользования СПК “Красный Сад”</t>
  </si>
  <si>
    <t xml:space="preserve">Строительство ВЛ-0,4 кВ от ВЛ-0,4 кВ № 1 КТП № 614 ВЛ-10 кВ № 105 ПС 110/35/10 кВ АС-1 для электроснабжения жилого дома Чернобаевой Г.И. по ул. Пролетарская, д.153, в ст. Ольгинская, Аксайского района, Ростовской области </t>
  </si>
  <si>
    <t xml:space="preserve">Строительство ВЛ-0,4 кВ от ВЛ-0,4 кВ № 1 КТП № 450 ВЛ-10 кВ № 1103 для электроснабжения жилого дома и хозяйственной постройки по адресу: Ростовская обл., Аксайский р-н, ст-ца Мишкинская, участок с кадастровым номером 61:02:0600009:2535, ул. Привольная, д. 5 </t>
  </si>
  <si>
    <t>Строительство ВЛ-0,4 кВ от ВЛ-0,4 кВ № 2 КТП № 289 ВЛ-6 кВ № 802 для электроснабжения жилого дома Передистовой В. А. на уч-ке с кад. ном. 61:02:0600011:1770 в х. Б. Лог, Аксайского района, Ростовской област</t>
  </si>
  <si>
    <t>Строительство ВЛИ-0,4 кВ от ВЛ-0,4 кВ № 2 КТП № 140 ВЛ-10 кВ № 706 ПС 35/10 кВ АС-7 для электроснабжения жилого дома Скрипник В.Г. по ул. Станичная, д.17, в п. Красный Колос, Аксайского района, Ростовской области</t>
  </si>
  <si>
    <t>Строительство участка ВЛИ-0,4кВ от опоры №2/5 ВЛ-0,4кВ №2 КТП-1509/250кВА и строительство ответвления от вновь установленной опоры на ВЛ-0,4кВ №2 КТП-1509/250кВА по ВЛ-10кВ №5 ПС 35/10кВ "Лозновская" для присоединения жилых домов Сивякова М.Н. и Кострюкова А.В.</t>
  </si>
  <si>
    <t>Строительство ВЛИ-0,4 кВ от РУ-0,4 кВ ВЛ-0,4кВ №2 КТП 6484/315 кВА и строительство ответвления от вновь установленной опоры на вновь построенной ВЛИ-0,4 кВ от КТП-6484/315 кВА по ВЛ-10 кВ №1 ПС 35/10 кВ "Рассвет" для присоединения нежилого помещения Тарасова С.П.</t>
  </si>
  <si>
    <t>«Строительство ВЛ-0.4кВ от РУ-0.4кВ КТП №260м ВЛ-10кВ №3 ПС Рябиновская (ООО РТ-ИНВЕСТ ТРАНСПОРТНЫЕ СИСТЕМЫ)»</t>
  </si>
  <si>
    <t>Строительство участка ВЛ-10 кВ от ВЛ-10 кВ №4 ПС Самбек, ТП 10/0,4 кВ и ВЛ-0,4 кВ до границ земельного участка заявителя (Клименко А.В.)</t>
  </si>
  <si>
    <t>Строительство ВЛ-0,4кВ от РУ-0,4кВ ЗТП-10/0,4 кВ №84 по ВЛ-10кВ №2 ПС-35/10кВ "Куйбышево-1" до границ земельного участка заявителя (Администрация Куйбышевского района)</t>
  </si>
  <si>
    <t>Строительство ВЛИ-0,4 кВ  в с. Крым по ул. Майи Пегливановой от проектируемой ТП 10/0,4 по договору на ТП №61-1-14-00177535 от 12.09.2014 по ВЛ-10 кВ №4 ПС Чалтырь Обухов А.П.</t>
  </si>
  <si>
    <t xml:space="preserve">«Строительство ВЛИ 0,4 кВ от РУ 0,4 кВ  ТП 10/0,4 кВ № 1/125 ПС  Чалтырь. до границы земельного участка заявителя. (Ивашенцев С.А., Чухлебова А.В., Коломацкий А.С.)» </t>
  </si>
  <si>
    <t>Строительство участка ВЛ-0,4кВ для подключения жилого дома заявителя Мащенко О.Н., с. Пешково Азовский район Ростовская область</t>
  </si>
  <si>
    <t xml:space="preserve"> Строительство ответвления  ВЛ-0,4 кВ  для электроснабжения фермы в сл.Большекрепинская, Родионово-Несветайского района Ростовской области (ИП КФХ Добринец)</t>
  </si>
  <si>
    <t>Строительство участка ВЛ-0,4 кВ и установка КТП-10/0,4 кВ для подключения конюшни заявителя Скрипкина Н.Г., п. Новонатальина Кагальницкого района Ростовской области</t>
  </si>
  <si>
    <t>Строительство отпаечной ВЛЗ-10кВ, установка КТП-10/0,4кВ, строительство участка ВЛИ-0,4кВ для подключения жилого дома Моисеева А.И., Азовский район Ростовская область</t>
  </si>
  <si>
    <t>Строительство участка ВЛИ-0,4кВ для подключения склада Насонова П.М., Азовский район, Ростовская области</t>
  </si>
  <si>
    <t>Строительство участка ВЛИ-0,4кВ для подключения жилого дома заявителя Адамова Л.А. с. Семибалки Азовский район, Ростовская область</t>
  </si>
  <si>
    <t>Строительство участка  ВЛИ-0,4кВ для подключения жилого дома заявителя Сироткина А.П. х. Победа Азовский район, Ростовская область</t>
  </si>
  <si>
    <t>Строительство участка ВЛИ-0,4кВ для подключения жилого дома заявителя Конкина Б.Б. х.Колузаево Азовсий район, Ростовская область</t>
  </si>
  <si>
    <t>Строительство участка ВЛИ-0,4 кВ для подключения жилого дома заявителя Думенко Н.Н. с.Кагальник Азовский район, Ростовская область</t>
  </si>
  <si>
    <t>Строительство участка ВЛИ-0,4кВ для подключения жилого дома заявителя Даллакян Ж.К. с Пешково Азовский район, Ростовская область</t>
  </si>
  <si>
    <t>Строительство отпайки ВЛЗ-10кВ, установка ТП-10/0,4кВ, участка ВЛИ-0,4кВ для подключения помещения №2 заявителя Левченко С.В., Зерноградский район, х. Донской Ростовская область (ориентировочная протяженность ЛЭП-0,08км, ориентировочная трансформаторная мощность 0,025МВА)</t>
  </si>
  <si>
    <t>Строительство участка ВЛИ-0,4кВ для подключения жилого дома заявителя ШалашовойТ.Н. п.Овощной, Азовский район, Ростовская область</t>
  </si>
  <si>
    <t>Строительство участка ВЛ-0,4кВ от проектируемой опоры ВЛ-0,4кВ (по договорам ТП №61-1-16-00270521, №61-1-16-00270539 от 16.08.2016г.) для подключения жилого дома заявителя Шаровой Г.А. х.Новоалександровка  Азовский район, Ростовская область</t>
  </si>
  <si>
    <t>Строительство участка ВЛИ-0,4кВ для подключения нежилого помещения заявителя ООО "Флавия Норд" х.Городище Азовский район, Ростовская область</t>
  </si>
  <si>
    <t>Строительство учатска ВЛИ-0,4кВ от проектируемой опоры ВЛ-0,4кВ (по договору ТП №61-1-17-00302303 от 21.03.2017) для подключения жилых домов заявителей Сасюк В.П., Фокина Т.О. с.Кагальник Азовский район, Ростовская область</t>
  </si>
  <si>
    <t>Строительство участка ВЛИ-0,4кВ для подключения жилого дома заявителя Ландырева В.В. с.Пешково Азовский район, Ростовская область</t>
  </si>
  <si>
    <t>Строительство участка ВЛИ-0,4кВ для подключения жилого дома заявителя Головко Ю.В. с.Кулешовка Азовский район, Ростовская область</t>
  </si>
  <si>
    <t>Строительство участка ВЛИ-0,4кВ от проектируемой опоры ВЛ-0,4кВ (по договорам ТП №61-1-16-00278825 от 02.09.2016, №61-1-16-00278835 от 02.09.2016, №61-1-16-00278831 от 06.09.2016, №61-1-16-00276325 от 05.09.2016, №61-1-16-00277745 от 06.09.2016) для подключения жилого дома заявителя Дубатовой А.С. Азовский район, Ростовская область (Ориентировочная протяженность ВЛИ - 0,120км)</t>
  </si>
  <si>
    <t>Строительство участка ВЛИ-0,4кВ для подключения жилого дома заявителя Макрушина А.А. х.Павло-Очаково Азовский район, Ростовская область (ориентировочная протяженность ЛЭП-0,18км)</t>
  </si>
  <si>
    <t>Строительство участка ВЛИ-0,4кВ для подключения жилого дома заявителя Шелест В.В. с.Пешково Азовский район, Ростовская область</t>
  </si>
  <si>
    <t>Строительство участка ВЛИ-0,4кВ для подключения объекта для переработки с/х продукции заявителя Хачатрян А.М. х. Песчаный Азовский район, Ростовская область (ориентировочная протяженность ЛЭП - 0,300км)</t>
  </si>
  <si>
    <t>Строительство участка ВЛИ-0,4 кВ для подключения жилого дома заявителя Мирошниченко В.А.х. Городище, Азовский район, Ростовская область</t>
  </si>
  <si>
    <t>Строительство отпаечной ВЛ-0,4 кВ от опоры 28-34 по ВЛ-0,4 кВ от КТП-10/0,4 кВ № 28 ВЛ-10кВ № 1815 ПС 35/10 А-18 для электроснабжения водонапорной башни в х. Курганы, Азовского района Ростовской области</t>
  </si>
  <si>
    <t>Строительство участка ВЛИ-0,4кВ для подключения полевого стана заявителя Шацкой Л.А. п.Овощной Азовский район, Ростовская область (ориентировочная протяженность ЛЭП - 0,100км)</t>
  </si>
  <si>
    <t xml:space="preserve">Строительство участка ВЛИ-0,4кВ для подключения складов заявителей ИП Следнева А.Н., ИП Горковца В.Н. п. Роговский, Егорлыкский район, Ростовская область (ориентировочная протяженность ЛЭП - 0,525км)  </t>
  </si>
  <si>
    <t xml:space="preserve">Строительство участка ВЛИ-0,4кВ для подключения нежилого здания заявителя Харжиева В.С. х. Кугейский, Егорлыкский район, Ростовская область (ориентировочная протяженность ВЛИ-0,125км) </t>
  </si>
  <si>
    <t>Строительство участка ВЛИ-0,4кВ для подключения жилого дома заявителя Стетюха Г.Н. с Елизоветовка Азовский район, Ростовская область (ориентировочная протяженность ЛЭП - 0,07км)   СХД-3012</t>
  </si>
  <si>
    <t xml:space="preserve">Строительство участка ВЛИ-0,4кВ для подключения жилого дома заявителя Чубова С.В. Азовский район, Ростовская область (ориентировочная протяженность ЛЭП 0,06км)  </t>
  </si>
  <si>
    <t xml:space="preserve">Строительство участка ВЛИ-0,4кВ для подключения жилого дома заявителя Кузьменко Л.П. с. Кулешовка Азовский район, Ростовская область (ориентировочная протяженность ЛЭП-0,110км)  </t>
  </si>
  <si>
    <t xml:space="preserve">Строительство участка ВЛИ-0,4кВ для подключения жилого дома заявителя Овчаренко А.В. с.Кагальник Азовский район, Ростовская область (ориентировочная протяженность ЛЭП - 0,05км)  </t>
  </si>
  <si>
    <t xml:space="preserve">Строительство участка ВЛИ-0,4 кВ для подключения жилого дома заявителя Хлыстунова А.Н. х. Новоалександровка Азовский район,Ростовская область(ориентировочная протяженность ЛЭП - 0,187 км)  </t>
  </si>
  <si>
    <t xml:space="preserve">Строительство участка ВЛИ-0,4кВ для подключения жилого дома заявителя Величко А.Е. х. Колузаево Азовский район, Ростовская область (ориентировочная протяженность ЛЭП - 0,150км) </t>
  </si>
  <si>
    <t>Строительство участка ВЛИ-0,4кВ от проектируемой опоры ВЛ-0,4кВ (по договору ТП №61-1-16-00264103 от 20.05.2016) для подключения домов заявителей Колодий Т.И., Тоболин Н.Б., Носуля Т.И. Азовский район, Ростовская область (ориентировочная протяженность ВЛИ-0,255км)</t>
  </si>
  <si>
    <t>Строительство участка ВЛИ-0,4кВ для подключения жилого дома заявителя Долженко С.П. х. Полушкин Азовский район, Ростовская область (ориентировочная протяженность ЛЭП - 0,300км)</t>
  </si>
  <si>
    <t xml:space="preserve">Строительство участка ВЛИ-0,4кВ от проектируемой опоры ВЛ-0,4кВ (по договору ТП №61-1-16-00276309 от 16.08.2016г.) для подключения жилого дома заявителя Гонченко И.А. Азовский район, Ростовская область (ориентировочная протяженность ЛЭП - 0.05км))  </t>
  </si>
  <si>
    <t xml:space="preserve">Строительство участка ВЛИ-0,4 кВ от проектируемой опоры ВЛИ-0,4 кВ(по договору ТП № 61-1-17-003250866 от 15.08.2017) для подключения жилого дома заявителя Бузмакова В.Н.,Азовский район,Ростовская область(ориентировочная протяженность ЛЭП - 0.07 км) </t>
  </si>
  <si>
    <t>Строительство участка ВЛИ-0,4кВ для подключения склада заявителя Кивест К.А. п.Тимирязевский Азовский район, Ростовская область</t>
  </si>
  <si>
    <t xml:space="preserve">Строительство участка ВЛИ-0,4кВ для подключения жилого дома заявителя Зубова В.В. х. Новоалександровка Азовский район, Ростовская область (ориентировочная протяженность ЛЭП-0,110км)  </t>
  </si>
  <si>
    <t xml:space="preserve">Строительство участка ВЛИ-0,4кВ от проектируемой опоры ВЛИ-0,4 кВ (по договору ТП № 61-1-17-00298843 от 16.02.2017 г.) для подключения жилого дома заявителя Власикова А.Б. Азовский район, Ростовская область (ориентировочная протяженность ЛЭП - 0.150 км) </t>
  </si>
  <si>
    <t>Строительство участка ВЛИ-0,4кВ для подключения жилого дома заявителя Волошиной И.А.  п. Роговский, Егорлыкский район, Ростовская область (ориентировочная протяженность ЛЭП – 0,170 км)</t>
  </si>
  <si>
    <t>Строительство участка ВЛИ-0,4кВ для подключения жилого дома заявителя Радченко Н.И. ст-ца. Кировская Кагальницкий район, Ростовская область (ориентировочная протяженность ВЛИ-0,06км)</t>
  </si>
  <si>
    <t xml:space="preserve">Строительство участка ВЛИ-0,4кВ для подключения жилого дома заявителя Масловской А.Н. х. Новоалександровка Азовский район, Ростовская область (ориентировочная протяженность ЛЭП-0.270км) </t>
  </si>
  <si>
    <t>Строительство участка ВЛИ-0,4кВ от вновь смонтированного ТП 10/0,4 кВ (по договору ТП № 61-1-17-00330049 от 12.09.2017г.) для подключения жилого дома заявителя Громыко Э.К. Азовский район, Ростовская область (ориентировочная протяженность ЛЭП - 0.250 км)   СХД-3390</t>
  </si>
  <si>
    <t xml:space="preserve">Строительство участка ВЛИ-0,4кВ от проектируемой опоры ВЛИ-0,4 кВ (по договору ТП № 61-1-17-00329351 от 12.09.2017г.) для подключения жилого дома заявителя Древс Н.В. Азовский район, Ростовская область (ориентировочная протяженность ЛЭП - 0.18 км) </t>
  </si>
  <si>
    <t>Строительство участка ВЛИ-0,4кВ от проектируемой опоры ВЛИ-0,4 кВ (по договору ТП № 61-1-16-00281663 от 23.09.2016 г.) для подключения нежилого дома заявителя Карпова В.М. Азовский район, Ростовская область (ориентировочная протяженность ЛЭП - 0.07 км))</t>
  </si>
  <si>
    <t xml:space="preserve">Строительство участка ВЛ-10кВ для подключения жилого дома заявителя Довбня Е.Ю., Азовский район, Ростовская область   </t>
  </si>
  <si>
    <t>Строительство участка ВЛИ-0,4кВ для подключения жилого дома заявителя Дудниковой Е.С. х. Дугино Азовский район, Ростовская область</t>
  </si>
  <si>
    <t xml:space="preserve">Строительство ВЛ-0,4 кВ от КТП 10/0,4 кВ №29 ВЛ-10кВ №3113ПС 110/35/10 кВ А-31 для подключения ангара заявителя ИП Глава КФХ Короленко А.И. с. Пешково, Азовский район, Ростовская область (ориентировочная протяженность ЛЭП - 0.250 км) </t>
  </si>
  <si>
    <t>Строительство ВЛ-10 кВ от оп. №99  ВЛ-10 кВ №1513 ПС 35/10 кВ А-15, установка ТП-10/0,4 кВ, строительство участка ВЛ-0,4 кВ для подключения жилого дома заявителя Мещеряковой М.А. х. Марков, Азовский район Ростовская область (ориентировочная протяженность ЛЭП – 0,110 км, ориентировочная трансформаторная мощность – 0,025 МВА)</t>
  </si>
  <si>
    <t xml:space="preserve">Строительство участка ВЛИ-0,4кВ для подключения торгового объекта Пустового С.Н. Азовский район, Ростовская область (ориентировочная протяженность ЛЭП 0,150км)  </t>
  </si>
  <si>
    <t xml:space="preserve">Строительство участка ВЛИ-0,4кВ для подключения жилого дома заявителя Зюменковой О.В. с. Пешково Азовский район, Ростовская область (ориентировочная протяженность ЛЭП - 0.06 км)  </t>
  </si>
  <si>
    <t>Строительство участка ВЛ-0,4кВ для подключения жилого дома заявителя Армейский П.Г. ст-ца Хомутовская Ростовская область</t>
  </si>
  <si>
    <t xml:space="preserve">Строительство участка ВЛИ-0,4кВ для подключения ангара заявителя Лагутиной Н.В., Кагальницкий район, ст. Кировская (ориентировочная протяженность ЛЭП – 0,45км) </t>
  </si>
  <si>
    <t xml:space="preserve">Строительство участка ВЛИ-0,4кВ для подключения жилого дома заявителя Лепяхова С.В. х.Колузаево Азовский район, Ростовская область </t>
  </si>
  <si>
    <t xml:space="preserve">Строительство участка ВЛ-0,4кВ для подключения жилого дома заявителя Куцовой Т.Н. с.Отрадовка Азовский район, Ростовская область </t>
  </si>
  <si>
    <t>Строительство участка ВЛИ-0,4кВ для подключения жилого дома заявителя Мухина А.П. с.Кулешовка Азовский район, Ростовская область   СХД-3134</t>
  </si>
  <si>
    <t xml:space="preserve">Строительство участка ВЛИ-0,4кВ для подключения логистического центра заявителя Красновой Э.Е. Азовский район, Ростовская область (ориентировочная протяженность ЛЭП - 0.075 км) </t>
  </si>
  <si>
    <t xml:space="preserve">Строительство участка ВЛИ-0,4кВ от проектируемой опоры ВЛИ-0,4 кВ (по договору ТП № 61-1-16-00283429 от 06.10.2016 г.) для подключения жилого дома заявителя Старостиной Е.С. Азовский район, Ростовская область (ориентировочная протяженность ЛЭП - 0.06 км) </t>
  </si>
  <si>
    <t>Строительство ВЛИ-0,4 кВ до границы земельного участка жилого дома в  х. Веселый, ул. Центральная 2А (Стрижаков С.А.) (ориентировочная протяженность ЛЭП - 0,055 км.)</t>
  </si>
  <si>
    <t xml:space="preserve">Строительство отпайки ВЛИ-0,4 кВ от ВЛ-0,4кВ КТП №265 до базы отдыха ст. Мелиховская 20м на юго-восток Усть-Донецкого района Ростовской обл. (Кузнецов М.Ю.) </t>
  </si>
  <si>
    <t>Строительство отпайки ВЛИ-0,4 кВ от ВЛ-0,4кВ КТП №49 до жилого дома ул. Терешковой 13, х. Апаринский, Усть-Донецкого района Ростовской обл. (Егорова Т.В.)</t>
  </si>
  <si>
    <t>Строительство ВЛИ-0,4 кВ до границы земельного участка жилого дома  в п. Мокрый Лог, ул. Рослова, д. 9-а  (Шторгин С.В.)</t>
  </si>
  <si>
    <t>"Строительство ВЛИ-0,4 кВ до границы земельного участка жилого дома в сл. Родионово-Несветайская,ул. Хабарова 16(Папусь Т.С.)"</t>
  </si>
  <si>
    <t>"Строительство ВЛИ-0,4 кВ до границы земельного участка жилого дома в х. Волошино, ул. Садовая 16Г (Мукасеева Т.С.)"</t>
  </si>
  <si>
    <t>"Строительство ВЛИ-0,4 кВ до границы земельного участка ангара сл. Родоново-Несветайская (Мельников М.В)"</t>
  </si>
  <si>
    <t xml:space="preserve"> "Строительство ВЛИ-0,4 кВ до границы земельного участка жилого дома в сл. Родионово-Несветайская, ул. 30 лет Победы 73 (Воронина Н.И)"</t>
  </si>
  <si>
    <t xml:space="preserve">Строительство отпайки ВЛИ-0,4кВ от ВЛ-0,4кВ КТП №292 до земельного участка пер. Тупиковый, 9 х. Исаевский (Сорокина Н.Д.) </t>
  </si>
  <si>
    <t>Строительство ВЛИ-0,4 кВ до границы земельного участка жилого дома в ст. Заплавская, ул. Шоссейная, д. 81 (Капустин С.Н.) ориентировочная протяженность ЛЭП -0,135 км</t>
  </si>
  <si>
    <t>Строительство ВЛИ-0,4кВ от оп. №1 ВЛ-0,4 кВ №1 от КТП №249 по ВЛ-6кВ «Кривянка» от ПС 110/6кВ Ш-43 для электроснабжения жилого дома ст. Кривянская, ул. Финские Домики, д. 10,Октябрьского района , Ростовской области. (Малышко А.В.</t>
  </si>
  <si>
    <t>Строительство ВЛИ-0,4кВ от оп. №22 ВЛ-0,4 кВ №1 от КТП №305 по ВЛ-6кВ «Поселок» от ПС 35/6кВ Ш-41 для электроснабжения жилого дома ст. Бессергеневская, ул. Семисохина, д. 24-а,Октябрьского района , Ростовской области. (Алипатов Ю.И.</t>
  </si>
  <si>
    <t>Строительство ВЛИ-0,4кВ от КТП-10/0,4кВ №218 по ВЛ-10кВ «Ростовский» от ПС 110/35/10кВ Н-9 для электроснабжения жилого дома, х. Веселый ул. Садовая 29 Родионово-Несветайского района Ростовской области». (Жукова Т.Г.)</t>
  </si>
  <si>
    <t xml:space="preserve">Строительство ВЛИ-0,4кВ от ВЛ-0,4 кВ №2 от КТП №168 по ВЛ-10кВ «Чумаки» для электроснабжения хозяйственнных строений в х. Чумаковский,Усть-Донецкого района , Ростовской области. (Юдин Р.В.) </t>
  </si>
  <si>
    <t>Строительство ВЛИ-0,4кВ от оп. №40 ВЛ-0,4кВ №2 от КТП №222 по ВЛ-6кВ «Пушкино» от ПС 110/6кВ С-2 для электроснабжения садового дома х. Пушкин, с/т. «Обогатитель», уч. 17, Красносулинского района, Ростовской области. (Жаворонкова Н.С.</t>
  </si>
  <si>
    <t>Строительство ВЛИ-0,4кВ от  КТП №143 по ВЛ-6кВ «Правда» от ПС 35/6кВ Г-6 для электроснабжения ангара х. Лихой, Комиссаровское (с) поселение, Красносулинского района, Ростовской области. (ИП Игнатов В.М.)</t>
  </si>
  <si>
    <t>Строительство ВЛИ-0,4кВ от оп.№7/18 ВЛ-0,4кВ №1 КТП №58 по ВЛ-10кВ «Апаринка» от ПС 110/35/27,5/10кВ Ш-14 для электроснабжения жилого дома р.п. Усть-Донецкий, ул. Школьная, д.25, Усть-Донецкого района, Ростовской области. (Григорьева С.М.</t>
  </si>
  <si>
    <t>Строительство ТП 10/0,4 кВ и ВЛ-0,4 кВ до границы земельного участка жилого дома сл. Родионово-Несветайская, ул. Амурская 13 (Михно Г.В.)</t>
  </si>
  <si>
    <t>Строительство участка ВЛ-0,4 кВ от опоры № 5, ВЛ-0,4 кВ № 1, КТП № 38, ВЛ-10 кВ № 6 ПС 110/35/10 «Б-11» для подключения жилого дома  Белименко С.М.</t>
  </si>
  <si>
    <t>Строительство участка ВЛ-0,4 кВ от опоры в пролете опор № 40-42, ВЛ-0,4 кВ № 1, КТП № 14 ВЛ-10 кВ № 2, ПС 110/35/10 кВ «Обливская-1» для подключения жилого дома  Бутрименко И.В. (ориентировочная протяженность ЛЭП-0,065 км)</t>
  </si>
  <si>
    <t>Строительство участка ВЛ-10 кВ от опоры № 63, Л-90, ВЛ-10 кВ № 7, ПС 110/35/10 кВ «Милютинская», ТП 10/0,4 кВ и участка ВЛ 0,4 кВ от РУ-0,4 кВ проектируемого ТП 10/0,4 кВ для подключения складского помещения Егоровой О.И.</t>
  </si>
  <si>
    <t>Строительство участка ВЛ-0,4кВ от опоры №33, ВЛ-0,4кВ №2, ТП №11,ВЛ-10кВ №3, ПС 35/10кВ «КСХТ» для подключения строящегося жилого дома Лакеева В.В.» (ориентировочная протяженность ЛЭП – 0,020км)</t>
  </si>
  <si>
    <t>Строительство участка ВЛ-0,4кВ от опоры № 6/4 ВЛ-0,4кВ №3, КТП №332, ВЛ 10 кВ №4 ПС 35/10 «КСХТ» для подключения жилого дома Гуровой Л.А. (ориентировочная протяженность ЛЭП – 0,160км)</t>
  </si>
  <si>
    <t>Строительство участка ВЛ-0,4кВ от опоры №33, ВЛ-0,4кВ №1, КТП №344, ВЛ-10кВ №3, ПС 35/10кВ «Глубокинская» для подключения почтового модуля (ориентировочная протяженность ЛЭП – 0,200км)</t>
  </si>
  <si>
    <t>Строительство участка ВЛ-0,4 кВ от опоры № 5, ВЛ-0,4 кВ № 1, КТП № 71, ВЛ-10 кВ № 4, ПС 35/10 кВ "КСХТ" для подключения строящегося жилого дома Мацакова А.В.</t>
  </si>
  <si>
    <t>Строительство участка ВЛ 0,4 кВ от опоры №1 ВЛ 0,4 кВ №1 КТП № 148,  ВЛ 10 кВ № 4 ПС 35/10 кВ «Литвиновская» для подключения строящегося коровника Индивидуального предпринимателя Кривова Д.В. (ориентировочная протяженность ЛЭП– 0,145 км)</t>
  </si>
  <si>
    <t>Строительство участка ВЛ 0,4 кВ от существующей опоры № 7 ВЛ 0,4 кВ №1 КТП № 641,  ВЛ 6 кВ «Победа», ПС ОАО «Апанасовское» КРУ 6 кВ «АКУ» для подключения жилого дома Азизова Г.А. (ориентировочная протяженность ЛЭП – 0,471 км.)</t>
  </si>
  <si>
    <t>Строительство участка ВЛ-0,4 кВ от опоры № 1 ВЛ-0,4кВ № 1, КТП № 28, ВЛ-10 кВ № 4, ПС 110/35/10кВ «Милютинская» для подключения жилого дома Салимова А.Ш. (ориентировочная протяженность ЛЭП-0.215 км)</t>
  </si>
  <si>
    <t>Строительство участка ВЛ-0,4 кВ от опоры № 13 ВЛ-0,4 кВ № 3 КТП № 346 ВЛ-10 кВ № 2 ПС 35/10 кВ «Скосырская»  для подключения ВРУ-0,4 кВ базовой станции сотовой связи "Верхнеобливский" ПАО «Мегафон» (ориентировочная протяженность ЛЭП - 0,09км)</t>
  </si>
  <si>
    <t>Строительство участка ВЛ-0,4 кВ от опоры № 24, ВЛ-0,4 кВ № 1, КТП № 10 ВЛ-10 кВ № 2, ПС 110/35/10 кВ «Обливская-1» для подключения строящегося жилого дома Горячева С.А.(ориентировочная протяженность ЛЭП – 0,240 км)</t>
  </si>
  <si>
    <t>Строительство участка ВЛ-0,4 кВ от опоры № 1, ВЛ-0,4 кВ № 2, ТП 10/0,4  № 122, ВЛ-10 кВ № 3, ПС 35/10 кВ «Обливская-2» для подключения модульной врачебной амбулатории МБУЗ ЦРБ Обливского района (ориентировочная протяженность ЛЭП - 0,150 км)</t>
  </si>
  <si>
    <t>Строительство участка ВЛ-0,22 кВ от опоры № 12, ВЛ-0,4 кВ № 3, КТП № 221 ВЛ-10 кВ № 1, ПС 110/10 кВ «Обливская ПТФ» для подключения строящегося жилого дома Бойко Л.В.  (ориентировочная протяженность ЛЭП – 0,045 км)</t>
  </si>
  <si>
    <t>Строительство участка ВЛ-0,4кВ от опоры № 17, ВЛ-0,4кВ № 1, КТП № 148, ВЛ-10кВ № 4, ПС 35/10кВ «КСХТ» для подключения жилого дома Харченко А.И. (ориентировочная протяженность ЛЭП– 120 м)</t>
  </si>
  <si>
    <t>Строительство участка ВЛ-0,4 кВ от опоры № 80, ВЛ-0,4 кВ № 2, КТП № 1, ВЛ-10 кВ № 3, ПС 110/35/10/6 кВ «К-4» для подключения строящегося дома Медведева В.И.</t>
  </si>
  <si>
    <t>Строительство участка ВЛ-0,4 кВ от опоры № 9, ВЛ-0,4 кВ № 2, КТП № 10, ВЛ-10 кВ № 3, ПС 35/10 кВ "КСХТ" для подключения строящегося жилого дома Ерехова Г.А.</t>
  </si>
  <si>
    <t>Строительство участка ВЛ-0,4кВ от опоры №2, ВЛ-0,4кВ №2, КТП №221, ВЛ-10кВ №3, ПС 35/10кВ «КСХТ» для подключения строящегося жилого дома Лукиной Н.А. (ориентировочная протяженность ЛЭП – 0,040км)</t>
  </si>
  <si>
    <t>Строительство участка ВЛ-0,4 кВ от опоры №3, ВЛ-0,4 кВ №1, КТП №382, ВЛ-10 кВ №1, ПС 110/35/10/6 кВ "К-4" для подключения жилого дома Теребунсковой В.В.(ориентировочная протяженность ЛЭП- 0,250км)</t>
  </si>
  <si>
    <t>Строительство участка ВЛ-0.4 кВ от опоры №1 ВЛ-0.4 кВ № 1 КТП № 65 ВЛ-10 кВ №3 ПС 35/10 кВ " Широко-Атамановская" для подключения дома Пархомовой Н.П.</t>
  </si>
  <si>
    <t>Строительство участка ВЛ 0,4 кВ от опоры №2 ВЛ 0,4 кВ №2 КТП № 190  ВЛ 10 кВ №1 ПС 35/10 кВ «Баклановская» для подключения сарая Ершова М.В.</t>
  </si>
  <si>
    <t>Строительство участка ВЛ-0,4 кВ от опоры № 73 по ВЛ-0,4кВ №3, КТП №144, ВЛ-10 кВ №1, ПС110/35/10 кВ «Чеботовская»  для подключения дома  Николаевой В.</t>
  </si>
  <si>
    <t>Строительство участка ВЛ-0,4кВ от опоры № 10, ВЛ-0,4кВ № 1, КТП № 277, ВЛ-10кВ «Кирова-2», ПС 110/35/10кВ «Б-4» для подключения дома Скрипник О.Г.</t>
  </si>
  <si>
    <t>Строительство участка ВЛ-0,4 кВ от опоры № 6, ВЛ-0,4 кВ № 3, КТП № 58, ВЛ-10 кВ № 3, ПС110/35/10/6«К4» для подключения строящегося дома Жукова А.Н.</t>
  </si>
  <si>
    <t xml:space="preserve">Строительство  участка ВЛ 0,4 кВ от опоры №1 ВЛ 0,4 кВ №1 КТП №418, ВЛ 10 кВ №3 ПС 35/10 кВ "Нижнепоповская" для подключения  жилого дома Черевковой </t>
  </si>
  <si>
    <t>Строительство уч-ка ВЛ-10кВ от опоры №16, ВЛ-10кВ №2, ПС Тарасовская , ТП-10/0,4кВ и уч-ка ВЛ-0,4 кВ для подключ. многоквартирных жил. домов Капитель</t>
  </si>
  <si>
    <t>Строительство участка ВЛ-0,4кВ от опоры №9, ВЛ-0,4кВ №2, КТП №153, ВЛ-10кВ №3, ПС 35/10 кВ Широко-Атамановская для подключения жилого дома Абуканова Д</t>
  </si>
  <si>
    <t>Строительство участка ВЛ-0,4 кВ от опоры № 24 по ВЛ-0,4кВ №2, КТП №126, ВЛ-10 кВ №2, ПС «Чеботовская»  для подключения жилого дома Рустамян Р.</t>
  </si>
  <si>
    <t>Строительство участка ВЛ-0,4кВ от опоры №10, ВЛ-0,4кВ №2, КТП №562, ВЛ-10кВ №3, ПС-35/10кВ "Краснодонецкая" для подключения жилого дома Мяличкиной Н.В</t>
  </si>
  <si>
    <t>Строительство участка ВЛ 0,4 кВ от опоры №1 ВЛ 0,4 кВ №1 КТП № 108  ВЛ 10 кВ №1 ПС «Широко-Атамановская» для подключения зерносклада Компанейцевой Т.В</t>
  </si>
  <si>
    <t>Строительство участка ВЛ-0,4 кВ от опоры №2 ,Вл-0,4 кВ №3, КТП №535, Вл-10 кВ №1, ПС-35/10 кВ "Краснодонецкая" для подключения жилого дома Долганова С</t>
  </si>
  <si>
    <t>Строительство участка ВЛ-0,4 кВ от опоры №13  ВЛ-0,4кВ №1, КТП №286, ВЛ-10 кВ №2, ПС110/35/10 кВ «Тарасовская»  для подключения жилого дома Гидеон Г.Г</t>
  </si>
  <si>
    <t>Строительство уч-ка ВЛ-0,4кВ от РУ-0,4 кВ КТП № 256 ВЛ 10 кВ№ 6  ПС Селивановская для подключения нежилых зданий (коровников МТФ) ООО «РЗК Ресурс"</t>
  </si>
  <si>
    <t>Строительство участка ВЛ-0,4кВ от опоры №4 ВЛ 0,4 кВ  №4 КТП № 66 ВЛ 10 кВ №7 ПС Милютинская для подключения нежилого здания ИП Глава КФХ Елин А.М.</t>
  </si>
  <si>
    <t>Строительство участка ВЛ-0,4кВ от РУ-0,4 кВ КТП № 68 ВЛ 10 кВ №7 ПС Милютинская для подключения  нежилого помещения (склада) ИП Глава КФХ Фролов В.А.</t>
  </si>
  <si>
    <t>Строительство уч-ка ВЛ-0,4 кВ от оп. №33,ВЛ-0,4 кВ №2,ТП №11,ВЛ-10 кВ №3,ПС КСХТ для подключения жилого дома Лакеева В.В. протяженнность ЛЭП- 0,080км</t>
  </si>
  <si>
    <t>Строительство уч-ка ВЛ-0,4кВ от оп. №9, ВЛ-0,4кВ №1, КТП №11,ВЛ-10кВ №3, ПС КСХТ для подключения объекта незавершенного строительства Камбуловой А.А.</t>
  </si>
  <si>
    <t xml:space="preserve">Строительство участка ВЛ-0,4кВ от опоры  №33 ВЛ-0,4 кВ №1 КТП № 266 ВЛ 10 кВ № 4  ПС 35/10 кВ «Митякинская» для подключения жилого дома Полобок И.В. </t>
  </si>
  <si>
    <t>Строительство участка ВЛ-0,22 кВ от опоры №24 ВЛ 0,4 кВ №1, КТП № 19, ВЛ 10 кВ №4, ПС 35/10 кВ «Советская-1» для подключения  коровника Артюковский И.</t>
  </si>
  <si>
    <t>Строительство участка ВЛ-0,4 кВ от опоры №3 ВЛ 0,4 кВ № 2 КТП № 169 ВЛ 10 кВ № 7  ПС «Милютинская» для подключения нежилого здания Скуратова С.В.</t>
  </si>
  <si>
    <t>Строительство участка ВЛ-0,4кВ от опоры №28 ВЛ-0,4кВ №5 КТП №283 ВЛ 10кВ №2 ПС 110/35/10кВ "Тарасовская" для подключения жилого дома Евсюковой З.В.</t>
  </si>
  <si>
    <t>Строительство участка ВЛ-0,4кВ от опоры №26 ВЛ 0,4кВ №2 КТП №9 ВЛ 10кВ №3  ПС 35/10кВ «Калач-Куртлакская» для подключения  коровника  ИП Абрамчук С.Н.</t>
  </si>
  <si>
    <t>Строительство ТП 10/0,4кВ от опоры №9 Л-183 ВЛ 10 №4 ПС Советская и уч-ка ВЛ-0,4кВ от РУ-0,4кВ ТП 10/0,4кВ для подключенияжилого дома ООО «Дом Строй»</t>
  </si>
  <si>
    <t>Строительство участка ВЛ-0,4 кВ от опоры № 43, ВЛ-0,4 кВ № 2, КТП № 256 ВЛ-10 кВ № 5, ПС«Обливская-ПТФ» для подключения жилого дома Куковинец З.Н.</t>
  </si>
  <si>
    <t>Строительство участка ВЛ-0,4кВ от опоры №10 ВЛ 0,4кВ №1 КТП №338 ВЛ 10кВ №1 ПС "Знаменская" для подключения коровника ИП Глава К(Ф)Х Володикова М.В.</t>
  </si>
  <si>
    <t>Строительство уч-ка ВЛ-0,4 кВ от РУ-0,4 кВ, КТП № 579, ВЛ-10 кВ №1, ПС Первомайская для подключения межпоселкового газопровода от ГРС ООО Газпром</t>
  </si>
  <si>
    <t>Строительство ВЛ-0,4 кВ от КТП-10/0,4 №4 по ВЛ-10 кВ №1 ПС 110/35/10 «Кашарская», для электроснабжения здания гостиничного комплекса, ИП Говорущенко В.А. (ориентировочная протяженность ЛЭП - 0,14 км)</t>
  </si>
  <si>
    <t>Строительство  ВЛ-10 кВ от №13/95 по ВЛ-10кВ №4 ПС 110/35/10 кВ "Гок" с установкой КТП и строит ВЛ-0,4кВ (ориентир  протяж ЛЭП-0,085км, мощ ТП-0,063мВА)</t>
  </si>
  <si>
    <t>Строительство ВЛ10 кВ от№276 по ВЛ10кВ №3 ПС110/35/10 кВ"Ал.Лозовская".Стр-во нов.КТП10/0,4кВ.СтроитВЛ-0,4кВ отКТП(ориент прот ЛЭП-0,61км,мощТП-0,04МВА)</t>
  </si>
  <si>
    <t>Строительство  ВЛ-0,4 кВ от КТП-10/0,4 №227 по ВЛ-10кВ №4 ПС 35/10 "В. Чирская"</t>
  </si>
  <si>
    <t>Строительство  ВЛИ-0,4 кВ от опоры №7 по ВЛ-0,4 кВ № 1 КТП-10/0,4 кВ №393 по ВЛ-10 кВ №3 ПС 35/10 кВ «Мальчевская» (ориентировочная протяженность 0,18 км.)</t>
  </si>
  <si>
    <t>Строительство ВЛ-10 кВ от опоры №143 по ВЛ-10кВ №1 ПС 110/10 кВ "Маяк" с установкой КТП и строительством ВЛ-0,4кВ" для технологического присоединения энергопринимающих устройств заявителя, мехмастерская Байчуриной Г.В.", (ориентировочная протяженность ЛЭП-0,1 км, ориентировочная мощность ТП-0,063 мВА)</t>
  </si>
  <si>
    <t>Строительство ВЛ-10 кВ от опоры №70 по ВЛ-10 кВ №5 ПС 110/10 кВ "Маяк" с установкой КТП и строительством ВЛИ-0,4 кВ для подключения щита учета электроэнергии Васильченко А.П. (ориентировочная протяженность ЛЭП- 0,27 км, ориентировочная мощность ТП- 0,025 мВА)</t>
  </si>
  <si>
    <t>"Строительство ВЛ-0,4 кВ от КТП-10/0,4  №39 по ВЛ-10 кВ №1 ПС 35/10 "Белавинская", для технологического присоединения энергопринимающих устройств заявителя, Майданников П.С. (ориентировочная протяженность ЛЭП - 0,35 км)"</t>
  </si>
  <si>
    <t>"Строительство ВЛ-10 кВ от опоры №11/16/129 по ВЛ 10 кВ №4 ПС 110/35/10 кВ "ГОК" с установкой КТП и строительством ВЛИ-0,4 кВ для подключения щита учета электроэнергии Бондаревой О.С. (ориентировочная протяженность ЛЭП-0,02 км., ориентировочная мощность ТП-0,025 мВА)".</t>
  </si>
  <si>
    <t xml:space="preserve">"Строительство ВЛ-10 кВ от №80 по ВЛ-10кВ №5 ПС 110/10 кВ "Дегтевская". Строит. новой КТП-10/0,4 кВ. Строит. ВЛ-0,4кВ от новой КТП-10/0,4 кВ" </t>
  </si>
  <si>
    <t>Строительство ВЛИ-0,4 кВ от опоры №3 по ВЛ-0,4 кВ №1 КТП-10/0,4 кВ №501 по ВЛ-10 кВ №4 ПС 110/35/10 кВ «ГОК», для технологического присоединения энергопринимающих устройств заявителя, Канцурова А.В. (ориентировочная протяженность ЛЭП - 0,15 км)</t>
  </si>
  <si>
    <t>Строительство ВЛ-0,4 кВ от опоры №11 по ВЛ-0,4 кВ № 3 КТП 10/0,4 кВ № 156 по ВЛ-10 кВ № 2 ПС 110/35/10 кВ «НС - 3»  для подключения щита учета электроэнергии Овчинникова А.П. (ориентировочная   протяженность ЛЭП – 0,13 км.)</t>
  </si>
  <si>
    <t>Строительство ВЛ-0,4 кВ от существующей опоры № 10 по ВЛ-0,4 кВ №3 КТП 10/0,4 кВ № 208 по ВЛ-10 кВ № 1 ПС 110/35/10 кВ «Вешенская-1» для технологического присоединения энергопринимающих устройств заявителя Иванков В.В. (ориентировочная протяженность ЛЭП - 0,5км)</t>
  </si>
  <si>
    <t>Строительство ВЛ-10 кВ  от  опоры №74 по ВЛ-10 кВ №1  ПС 220/110/10 кВ «Вёшенская 2» с установкой КТП и строительством   ВЛ-0,4 кВ» для подключения щита учета электроэнергии Завьялова В.И. (ориентировочная   протяженность ЛЭП – 0,04 км, ориентировочная мощность ТП – 0,025 МВА)</t>
  </si>
  <si>
    <t>Строительство ВЛ-0,4 кВ от опоры №5 ВЛ-0,4кВ №1 КТП-10/0,4кВ №119 по ВЛ-10кВ №6 ПС 35/10кВ "Боковская" для технологического присоединения энергопринимающих устройств заявителя, Фролова Ю.В. (ориентировочная протяженность ЛЭП-0,2 км)</t>
  </si>
  <si>
    <t>Строительство ВЛ-0,4 кВ от опоры №3/8 по ВЛ 0,4 кВ №1 КТП-10/0,4 кВ №100 по ВЛ-10 кВ №6 ПС 35/10 кВ "Боковска", для технологического присоединения щита учета электроэнергии заявителя Попова В.В. (ориентировочная протяженность ЛЭП-0,06 км)</t>
  </si>
  <si>
    <t>Строительство ВЛ-0,4кВ от опоры №20 по ВЛ 0,4 кВ №1 КТП-10/0,4 №571 по ВЛ-10 кВ №5 ПС110/35/10 "ГОК", для технологического присоединения энергопринимающих устройств заявителя, Орлова В.И. (ориентировочная протяженность ЛЭП-0,3 км)</t>
  </si>
  <si>
    <t>Строительство ВЛ-10 кВ от опоры №32 по ВЛ-10кВ №3 ПС 35/10 кВ "Долотинская" с установкой КТП и строительством ВЛИ-0,4кВ для подключения вводного устройства жилого дома Доброва В.В.  (ориентировочная   протяженность ЛЭП – 0,215 км, ориентировочная мощность ТП – 0,025 МВА)</t>
  </si>
  <si>
    <t>Строительство ВЛ-10 кВ  от  опоры №49 по ВЛ-10 кВ №18  ПС 110/35/10 кВ «ГОК» с установкой КТП и строительством   ВЛ-0,4 кВ» для технологического присоединения энергопринимающих устройств заявителя, Патетиной Л.И.», (ориентировочная   протяженность ЛЭП – 0,08 км, ориентировочная мощность ТП – 0,025 мВА)</t>
  </si>
  <si>
    <t>Строительство ВЛ-0,4 кВ от опоры №12 по ВЛ-0,4 кВ №2 КТП-10/0,4 кВ №174 по ВЛ-10 кВ №2 ПС 110/35/10 кВ «НС-3», для технологического присоединения энергопринимающих устройств заявителя, Кружилина П.А. (ориентировочная протяженность ЛЭП - 0,1 км)</t>
  </si>
  <si>
    <t>Строительство ВЛ-0,4 кВ (ориентировочной протяженностью 0,27 км) от РУ-0,4 кВ ТП-10/0,4 кВ №49 по ВЛ-10 кВ №1 ПС 35/10 кВ «Глушковская», для технологического присоединения нежилого помещения заявителя Кулика М.М.  расположенного в Ростовской области  Миллеровский р-н, сл. Нижненагольная» (61:22:0600002:670)</t>
  </si>
  <si>
    <t>Строительство ВЛ-0,4 кВ от опоры №6 по ВЛ-0,4 кВ №2 КТП-10/0,4 кВ №27 по ВЛ-10 кВ №1 ПС 35/10 кВ «Базковская», для технологического присоединения энергопринимающих устройств заявителя, Собуцкой И.И. (ориентировочная протяженность ЛЭП - 0,035 км)</t>
  </si>
  <si>
    <t>Строительство ВЛ-0,4 кВ (ориентировочной протяженностью  0,07 км) от опоры №2 ВЛ- 0,4 кВ №1 КТП-10/0,4 кВ №18 по ВЛ-10 кВ №3 ПС 35/10 кВ «Боковская», для технологического присоединения энергопринимающих устройств заявителя Егорова Н.В. расположенного в Ростовской области ст. Боковская , пер. Первомайский 26.» (61:05:0010101:602)</t>
  </si>
  <si>
    <t>Строительство ВЛ-0,4 кВ (ориентировочной протяженностью  0,13 км) от опоры №26 ВЛ- 0,4 кВ №2 КТП-10/0,4 №2 по ВЛ-10 кВ №2 ПС 35/10 «Боковская», для технологического присоединения энергопринимающих устройств заявителя Шаренко Г.А. расположенного в Ростовской области  Боковский р-н, х. Земцов, ул. Луговая 41а.» (61:05:0070502:181)</t>
  </si>
  <si>
    <t>Строительство ВЛ-0,4 кВ (ориентировочной протяженностью  0,45 км) от опоры №5 ВЛ- 0,4 кВ №2 КТП-10/0,4 №248 по ВЛ-10 кВ №4 ПС 110/35/10 «Каргинская», для технологического присоединения жилого дома заявителя Куликовой Т.А. расположенного в Ростовской области  Боковский р-н, х. Рогожкин, ул. Окраина 7» (61:05:0040801:45)</t>
  </si>
  <si>
    <t>Строительство ВЛ-0,4 кВ (ориентировочной протяженностью 0,52 км) от опоры №9 ВЛ-0,4 кВ №1 КТП-10/0,4 №396 по ВЛ-10 кВ №4 ПС 35/10 «Колундаевская», для технологического присоединения модульного фельдшерско-акушерского пункта, расположенного на земельном участке с кадастровым номером № 61:43:0060701:175</t>
  </si>
  <si>
    <t>Строительство ВЛ-0,4 кВ (ориентировочной протяженностью 0,06 км) от опоры №5 ВЛ-0,4 кВ №2 ЗТП-10/0,4 №379 по ВЛ-10 кВ №3 ПС 35/10 «Колундаевская», для технологического присоединения модульной врачебной амбулатории, расположенной на земельном участке с кадастровым номером № 61:43:0060101:1085</t>
  </si>
  <si>
    <t>Строительство ВЛ-0,4 кВ от опоры № 2 ВЛ 0,4 кВ № 2 КТП-10/0,4 № 97 по ВЛ-10 кВ № 2 ПС 110/35/10 кВ «Каргинская», для технологического присоединения жилого дома заявителя Каргиной С.Г. расположенного в Ростовской области Боковский р-н, ст. Каргинская, ул. Соловьева 20» (61:05:0040106:169) (ориентировочной протяженностью 0,035 км)</t>
  </si>
  <si>
    <t>Строительство ВЛ-0,4 кВ от опоры № 12 ВЛ- 0,4 кВ № 2 КТП-10/0,4 № 51 по ВЛ-10 кВ №6 ПС 35/10 «Боковская», для технологического присоединения жилого дома заявителя Неверова А.А. расположенного в Ростовской области Боковский р-н, ст. Боковская пер. Виноградный 21» (61:05:0600004:226) (ориентировочной протяженностью 0,03 км)</t>
  </si>
  <si>
    <t>Строительство участка ВЛИ-0,4кВ от КТП-10/0,4кВ №91 ВЛ-10кВ №3 ПС 35/10 «Хлебодарненская» для электроснабжения коровника, расположенного по адресу: Ростовская область, Целинский район, Западная окраина х. Васильевка, заявитель Зулумханова Ашура Мусалавдибировна» (Ориентировочная протяженность ЛЭП-0,4кВ - 0,5км)</t>
  </si>
  <si>
    <t>Строительство ВЛИ-0,4кВ от КТП-10/0,4кВ №500/100кВА по ВЛ-10кВ №1 ПС 35/10кВ «Фрунзе-1» для технологического присоединения рыболовецкого стана, расположенного по адресу: 347630, Ростовская обл., Сальский р-он, в кадастровом квартале 61:34:0600001:2495, с условным центром в п. Степной Курган, поле 11о. заявитель Дульский В.Н. (Ориентировочная протяженность ЛЭП - 0,3 км.)</t>
  </si>
  <si>
    <t>Строительство участка ВЛ-0,4кВ от существующей КТП-10/0,4кВ №925/100кВА ВЛ-10кВ №8 ПС 110/35/10кВ «Ганчуковская» для электроснабжения объекта «жилой дом», расположенного по адресу: Российская Федерация, Ростовская обл., Пролетарский р-н., х. Татнинов, ул. 8 Марта, д.11, заявитель Дмитриенко Н.И.» (Ориентировочная протяженность ЛЭП-0,4кВ - 0,7км)</t>
  </si>
  <si>
    <t>Строительство участка ВЛ-0,4 кВ от КТП-10/0,4 кВ №114 ВЛ-10 кВ №3 ПС 110/10 кВ «Уютная» для электроснабжения объекта «нежилое строение», расположенного по адресу: Российская Федерация, Ростовская обл., Пролетарский р-н., 50 м. на юг от х. Уютный, заявитель Бастракова Е.Н</t>
  </si>
  <si>
    <t>Строительство ВЛИ-0,4 кВ от опоры №1-00/6 ВЛ-0,4 кВ КТП №122 по ВЛ-10 кВ №2 ПС 35/10 "Целинский ССК" для электроснабжения объекта - нежилое помещение , расположенного по адресу : Ростовская область, Целинский район, п. Целина, ул. 7-я линия, 249-б, кн.61:40:0010102:256, заявитель Таликов А.В.(ориентировочная протяженность ЛЭП - 0,35 км)</t>
  </si>
  <si>
    <t>«Строительство ВЛ-10 кВ от опоры №2-00/48 ВЛ-10 кВ №2 РП-21С по ВЛ 10 кВ №21 ПС «Сальская», строительство КТП 10/0,4 и ВЛ-0,4 кВ для электроснабжения объекта - гостиница, расположенного по адресу: Ростовская область, Сальский район, п. Конезавод имени Будённого, ул. Чумакова, 1б, кн. 61:34:0040101:4187, заявитель Акопян К.П. (Ориентировочная протяженность ЛЭП - 0,08 км, ориентировочная мощность ТП – 0,25 МВА)»</t>
  </si>
  <si>
    <t>«Строительство участка ВЛ-0,4 кВ от существующей опоры №1-01/8 ВЛ-0,4 кВ №1 КТП-10/0,4 кВ №133 по ВЛ-10 кВ №9 ПС 110/35/10 Целинская для электроснабжения квартиры, расположенной по адресу: Ростовская область, Целинский район, п. Тихий, ул. Революции, д. 2, кв. 4, заявитель    Аллахвердиева Е. С.» (Ориентировочная протяженность      ЛЭП-0,4кВ - 0,1 км)»</t>
  </si>
  <si>
    <t>Строительство ВЛ-10кВ от опоры №1-00/38 ВЛ-10кВ №1 ПС 110/35/10кВ «Развиленская», строительство КТП 10/0,4 и ВЛ-0,4 кВ для электроснабжения объекта - магазин, расположенного по адресу: Ростовская область, Песчанокопский район, с. Развильное, ул. Партизанская, 7а, заявитель ИП Коваленко О.Н.</t>
  </si>
  <si>
    <t>Строительство участка ВЛИ-0,4кВ от КТП-10/0,4кВ №818 ВЛ-10кВ №3 ПС 35/10кВ «Буденновская» для электроснабжения объекта «жилой дом», расположенного по адресу: Российская Федерация, Ростовская обл., Пролетарский район, ст. Буденновская, ул. Морозова, д.57 кв.2, заявитель Асаева Е.Г.</t>
  </si>
  <si>
    <t xml:space="preserve">Строительство ВЛИ-0,4 от КТП №148 по ВЛ-10 кВ №5 ПС 35/10 «Ленинец» для электроснабжения объекта - производственная база , расположенного по адресу : Ростовская область, Сальский район, п.Крученная Балка , ул. Победы ,2-в ,к.н. 61:34:0090101:4179, заявитель ИП Глава К(Ф)Х Какасьев А.А. </t>
  </si>
  <si>
    <t>Строительство ВЛ-10кВ от опоры №8-00/111-5 ВЛ-10кВ №8 ПС «Песчанокопская», КТП 10/0,4кВ и ВЛ-0,4кВ для электроснабжения объекта - дом животновода, расположенного по адресу: Ростовская область, Песчанокопский район, вблизи с. Песчанокопское, вблизи уч. №121 граф. учета колхоза «Рассвет», граничит с землями ЗАО «Рассвет», кн. 61:30:0600004:432, заявитель Сугак А.Г.</t>
  </si>
  <si>
    <t>Строительство ВЛ-0,4 кВ от КТП-10/0,4 кВ №138 по ВЛ-10 кВ №4 ПС 110/10кВ «Уютная» для электроснабжения объекта – личное подсобное хозяйство, расположенного по адресу: Российская Федерация, Ростовская обл., р-н. Пролетарский, ДНТ «Ручеек №3», ул. Садовая, д. 4, заявитель Фаиков С.Р.</t>
  </si>
  <si>
    <t>Строительство ВЛ-0,4 кВ от опоры №1-00/11 КТП 10/0,4 кВ №30 ВЛ-10кВ №6 ПС 35/10 кВ Ленинец для электроснабжения объекта - многофункциональная опора, расположенного по адресу: Ростовская область, Сальский район, с. Сысоево-Александровское, ул. Молодежная 28, заявитель ООО «ТАУЭР»</t>
  </si>
  <si>
    <t>Строительство участка ВЛИ-0,4 кВ от существующей опоры №1-00/12 ВЛ-0,4 кВ №1 КТП-10/0,4 кВ №33 по ВЛ-10 кВ №2 ПС 35/10 Коневод для электроснабжения жилого дома, расположенной по адресу: Ростовская область, Целинский район, х. Партизан, ул. Заречная, д. 1, к.н.61:40:0030601:13, заявитель Веригина Пелагея Кузьминична» (Ориентировочная протяженность ЛЭП-0,4кВ - 0,46 км)</t>
  </si>
  <si>
    <t>Строительство ВЛИ-0,4кВ от опоры 3-00/2 ВЛ-0,4кВ №3 от КТП-10/0,4кВ №321 ВЛ-10кВ №2 ПС 110/35/10кВ «Целинская» для электроснабжения объекта – рыбоводный участок, расположенного по адресу: Ростовская обл., Целинский район, на реке Средняя Юла левый приток Веселовского водохранилища на балке Белая Юла 200 м. на запад от с. Степное,  к.н. 61:40:0600008:1603, заявитель ИП Колякин Б.М. (Ориентировочная протяженность ЛЭП - 0,22 км)</t>
  </si>
  <si>
    <t>Строительство ВЛ 10 кВ от отпайки на ТП 10/0,4 кВ №1/13 по ВЛ 10 кВ №1 ПС «Чалтырь» до новой ТП 10/0,4 кВ. Строительство ТП 10/0,4 кВ. Строительство ВЛ 0,4 кВ от новой ТП 10/0,4 кВ до границ земельных участков заявителей по ул. Пражская в х. Ленинаван Мясниковского района (Соловьёв Н.И., Ходыкин П.В.)</t>
  </si>
  <si>
    <t>Строительство ВЛ 10 кВ от отпайки на ТП 10/0,4 кВ №1/13 по ВЛ 10 кВ №1 ПС «Чалтырь» до новой ТП 10/0,4 кВ. Строительство ТП 10/0,4 кВ. Строительство ВЛ 0,4 кВ от новой ТП 10/0,4 кВ до границ земельных участков заявителей по ул. Кольцевая в х. Ленинаван Мясниковского района (Соловьёв Н.И., Ходыкин П.В.)</t>
  </si>
  <si>
    <t>Строительство ВЛ-10кВ от ВЛ-10кВ №1 ПС «Лакедемоновская» до новой КТП-10/0.4. Строительство КТП-10/0.4. Строительство ВЛ-0.4 кВ от вновь установленной КТП-10/0.4кВ до границы земельного участка заявителя (Гурин П.Н.)</t>
  </si>
  <si>
    <t>«Строительство ВЛИ-0,4кВ от РУ 0,4кВ ТП-10/0,4кВ №1/54 ПС «Чалтырь» до границы земельных участков заявителей (Дружинин Ю.П., Ачарян А.Т.)»</t>
  </si>
  <si>
    <t>«Строительство ВЛ-10кВ от опоры №44 отпайки на КТП №761 ВЛ-10кВ №6 ПС 110/10кВ «Самбек». Строительство КТП-10/0.4кВ. Строительство ВЛ-0.4кВ от вновь построенного КТП-10/0.4кВ до границ земельных участков Заявителей (Клименко А.В., Воротягин А.Д., Клименко Л.М.)»</t>
  </si>
  <si>
    <t>«Строительство ВЛИ-0.4кВ от опоры № 3/3 ВЛИ 0,4 кВ №1 от ТП-10/0,4кВ № 1-133 ПС Чалтырь до границ земельного участка заявителя (Гвоздевский О.А., Гвоздевская Е.И.)»</t>
  </si>
  <si>
    <t>«Строительство ВЛ 10 кВ, строительство ТП 10/0,4 кВ, строительство ВЛИ 0,4 кВ от новой ТП 10/0,4 кВ  по ВЛ 10кВ № 6 ПС Б.Салы ул. Цветочная, ул. Дружбы до границы земельного участка заявителей (Григорьян А.В., Туркян Р.С., Дукова Ю.В., Мачкалян В.Р., Меликян Г.В., Меликян Н.В., Оганесян Р.М., Синанян Н.П., Кармиркодиян В.Д., Григорян У.Л.)»</t>
  </si>
  <si>
    <t>«Строительство ВЛИ 0,4 кВ от РУ 0,4 кВ ТП 10/0,4кВ №7-21 ПС Синявская 110/35/10 кВ, до границ земельных участков заявителей (Прокопов Д.В., Прокопова И.В.)»</t>
  </si>
  <si>
    <t>Строительство ВЛ 0,4кВ в с.Крым по ул.Нольная Линия1б от опоры №14 по ВЛ 0,4 кВ №1 отТП №6/7 ПС Чалтырь (заявитель Орлова А.А.)</t>
  </si>
  <si>
    <t>«Строительство участка ВЛ-0.4 кВ от ВЛ-0.4 кВ, построенной по титулу: «Строительство ВЛ-10кВ от ВЛ-10кВ №2 ПС «Троицкая» до новой КТП-10/0,4. Строительство КТП-10/0,4. Строительство ВЛ 0,4 кВ от вновь установленной КТП-10/0,4кВ до границы земельного участка заявителя (Саргсян А.П.)», до границы земельного участка заявителя (Китаев М.А.)»</t>
  </si>
  <si>
    <t>«Строительство ВЛ-0.4 кВ от КТП №514 по ВЛ-10кВ №1/3 ПС  «Троицкая-1» до границы земельного участка заявителя (МБОУ Гаевская ООШ)»,</t>
  </si>
  <si>
    <t>«Строительство ВЛ-0,4кВ от РУ-0,4кВ КТП-10/0,4кВ №306 ВЛ-10кВ №8 ПС 35/10кВ «Покровская» до границ земельного участка Заявителя (ИП Волков М.В.)»</t>
  </si>
  <si>
    <t>Строительство ВЛИ 0,4 кВ от опоры №28 по ВЛ 0,4 кВ №1 ТП 10/0,4 кВ №1/102 ПС Чалтырь до границы земельного участка заявителя Диленян С.Р.</t>
  </si>
  <si>
    <t>Строительство ВЛИ 0,4 кВ от ВЛИ 0,4кВ №1 ТП 10/0,4кВ №1/106 по ВЛ 10кВ №1 ПС Чалтырь до гр.зем.уч.заявителей (Пудова Е.П., Осипова И.В., Ловцкая И.Е.)</t>
  </si>
  <si>
    <t>Строительство уч. ВЛ 0,4 кВ от опоры №8/8 по ВЛИ 0,4кВ №1 ТП10/0,4кВ №1/148 по ВЛ 10кВ №1 ПС Чалтырь до гр.зем. уч. заявит. Вадько И.В.,  Чунарев А.В.</t>
  </si>
  <si>
    <t>Строительство ВЛИ 0,4 кВ от опоры №10 по ВЛ 0,4 кВ №3 ТП 10/0,4 кВ №5-29 ПС Чалтырь до границы зем. уч. заявителей (Мелконян, Бзезян,Чувараян,Чориев)</t>
  </si>
  <si>
    <t>Строительство участка ВЛ-0.4кВ от ВЛ-0.4кВ, построенной по титулу объекта с кодом 612001311309 до границ земельного участка Заявителя (Шляхтин А.В.)</t>
  </si>
  <si>
    <t>Строительство ВЛИ 0,4 кВ от КТП-10/0,4 кВ №225 по ВЛ 10 кВ №2 ПС 110/35/10 кВ «Латоновская» до конечной опоры (ПАО «МегаФон»)</t>
  </si>
  <si>
    <t>Строительство ВЛ 0,4 кВ от ВЛ 0,4 кВ №1 КТП 10/0,4 кВ №46 по ВЛ 10 кВ №1/3 ПС 110/35/10 кВ «Троицкая-1» до границ зем. уч. Заявителя (Бендеберя А.А.)</t>
  </si>
  <si>
    <t>Строительство ВЛ 0,4 кВ от КТП 10/0,4 кВ №426м по ВЛ 10 кВ №2 ПС 35/10 кВ Таганрогская до гр.зем.уч.заявителя  (Тимченко З.В.)</t>
  </si>
  <si>
    <t xml:space="preserve"> Строит-во участка ВЛ0,4 от ВЛ0,4 №1 КТП №37 по ВЛ10 №2 ПС "Троцкая" (Аветисян Р.Г.)</t>
  </si>
  <si>
    <t>Строит-во уч-ка ВЛ0,4кВ от ВЛ0,4кВ №1 КТП№426м по ВЛ10кВ№2 ПС Таганрогская до гр.зем.уч.ЧерниченкоДВ</t>
  </si>
  <si>
    <t>Строительство ВЛ 0,4 кВ от ВЛ 0,4 кВ №1 от ТП 10/0,4 кВ №1-102 ПС Чалтырь в х.Ленинаван (Кошелева М.А., Шевцов Р.В.)</t>
  </si>
  <si>
    <t>Строительство ВЛ 0,4 кВ от ВЛ 0,4 кВ №1 КТП 10/0,4 кВ №710 по ВЛ 10 кВ №1/3 ПС Троицкая-1 до границы земельного участка заявителя (Долбня В.В.)</t>
  </si>
  <si>
    <t>Строительство ВЛ 0,4 кВ от ВЛ 0,4 кВ №4 ЗТП 10/0,4 кВ №295 по ВЛ 10 кВ №4 ПС Покровская до границы земельного участка заявителя (ООО" И. и И.")</t>
  </si>
  <si>
    <t>Строительство ВЛ 0,4 кВ от ВЛ 0,4 кВ №2 КТП 10/0,4 кВ №275м по ВЛ 10 кВ №АБЗ ПС ТОС до границы земельного участка заявителя (Ляшенко А.Е.)</t>
  </si>
  <si>
    <t>Строительство участка ВЛИ-0,4кВ от опоры №16 по ВЛИ-0,4кВ №1 ТП-10/0,4кВ №20-20 по ВЛ-10 кВ №2004 ПС Р-20 до гр.уч.заявит. (Радионов, Бабиян,Николаев)</t>
  </si>
  <si>
    <t>Строительство участка ВЛИ-0,4 кВ от опоры №12 по ВЛ-0,4 кВ №1 ТП-10/0,4 кВ №3/37 по ВЛ-10 кВ №3 ПС 110/35/10кВ Чалтырь до границ уч.заявителя Улуханян</t>
  </si>
  <si>
    <t>Строительство ВЛИ 0,4 кВ от опоры №24/6 по ВЛИ 0,4кВ №1 ТП 10/0,4кВ №1/24 ПС Чалтырь до границ земельного участка заявителя (Юрчик С.Г.)</t>
  </si>
  <si>
    <t>Строительство ВЛИ 0,4 кВ от опоры №1 по ВЛИ 0,4 кВ №5 от ТП 10/0,4 кВ №5/1 ПС Хапры-Тяговая до границ земельного участка заявителя Акопян О.А.</t>
  </si>
  <si>
    <t>Строительство участка ВЛИ 0,4 кВ по ВЛИ 0,4 кВ №1 ТП 10/0,4 кВ №12/2 по ВЛ 10 кВ №12 ПС Чалтырь до границы участка заявителя (Казанцев К.П.)</t>
  </si>
  <si>
    <t>Строительство участка ВЛИ 0,4 кВ от опоры №7 по ВЛИ 0,4 кВ №1 ТП 10/0,4кВ №20-17 по ВЛ 10кВ №20-04 ПС Р-20 до границы участка заявителя Болдырева В.А.</t>
  </si>
  <si>
    <t>Строительство ВЛИ 0,4кВ от опоры проектируемой ВЛИ 0,4кВ от ВЛ 0,4кВ №5 ТП 10/0,4кВ №5-1 ПС Хапры-Тяговая до границ зем.уч.заявителя (Колесников В.Г.)</t>
  </si>
  <si>
    <t>Строительство ВЛИ 0,4 кВ от опоры №9/5 по ВЛИ 0,4 кВ №1 от ТП 10/0,4 кВ №1-102 по ВЛ 10 кВ №1 ПС Чалтырь до границы зем.уч.заявителя (Кахкецян Ш.Б.)</t>
  </si>
  <si>
    <t>Строительство ВЛИ-0.4кВ от КТП №474 по ВЛ-10кВ №3 ПС «Лиманная» до границ земельного участка Заявителя (Зудилова Л.Ю.)</t>
  </si>
  <si>
    <t>Строительство ВЛИ-0,4кВ от проектируемой ВЛ-0,4кВ (для Рамазанова Т.К.) КТП №728 по ВЛ-10кВ №3 ПС ГСКБ до границ зем. участка заявителя (Кадыков М.Е.)</t>
  </si>
  <si>
    <t>Строительство участка ВЛ 0,4кВ от опоры №25 ВЛ 0,4кВ №2 КТП №231м ВЛ 10кВ №4 ПС 35/10 кВ ГСКБ  до границ земельного участка заявителя (Матюшенко Л.А.)</t>
  </si>
  <si>
    <t>Строительство ВЛИ 0,4 кВ от опоры №7 по ВЛИ 0,4 кВ №4 ТП 10/0,4 кВ № 1-16 по ВЛ 10 кВ №1 ПС Чалтырь до границы земельного уч. заявителя (Бабиева А.М.)</t>
  </si>
  <si>
    <t>Строительство участка ВЛ-0.4кВ от опоры №26/1 ВЛ-0.4кВ №1 КТП №148м ВЛ-10кВ №4 ПС 35/10кВ ГСКБ до границ земельного участка Заявителя (Назарчук В.И.)</t>
  </si>
  <si>
    <t>Строительство участка ВЛ 0,4кВ от ВЛ 0,4кВ, построенной по титулу объекта с кодом 612001311198 до границ зем.участка заявителя (Нечаева Ю.Е.)</t>
  </si>
  <si>
    <t>Техническое перевооружение участка ВЛ-0,4кВ от КТП №62 по ВЛ-10кВ №4 ПС «Троицкая» до границ земельных участков заявителей (Зволь Ю.Б., Абидина В.П.)</t>
  </si>
  <si>
    <t>Строительство ВЛ-10кВ от оп.№17 отпайки на ТП №5-46А ВЛ-10кВ №5 ПС Чалтырь. Стр-во ТП-10/0.4кВ. Стр-во ВЛИ-0.4кВ от новой ТП до гр.з.уч.Бардахчиян А.М</t>
  </si>
  <si>
    <t>Строительство ВЛИ-0.4кВ от опоры ВЛИ 0,4 кВ построенной по титулу с кодом 612001311292 до границ земельного участка Заявителя Мартыненко О.С.</t>
  </si>
  <si>
    <t>Строительство ВЛ10 кВ от оп.№ 22 по ВЛ10кВ №6 ПС Б.Салы, стр-во ТП10/0,4 кВ, стр-во ВЛИ 0,4 кВ до гр.зем.уч.Варданян, Скрипко, Балян, Шопин)</t>
  </si>
  <si>
    <t>Строительство ВЛ-0,4 кВ от опоры проектируемой ВЛ 0,4 кВ по договору №61-1-1600271501 в с. Несветай  до границ зем.участка Заявителя (Щербак С.В.)</t>
  </si>
  <si>
    <t>Строительство ВЛ0,4кВ от РУ-0,4кВ КТП10/0,4кВ №1-148 ВЛ10кВ №1 ПС Чалтырь, стр-во ВЛ0,4кВ от оп.№14 ВЛ0,4кВ №1 ТП10/0,4№1-148 ПС Чалтырь (БагдасарянР.</t>
  </si>
  <si>
    <t>Строительство ВЛ 0,4 кВ от ВЛ 0,4 кВ №1 КТП 10/0,4 кВ №761 ВЛ 10 кВ №6 ПС 110/10кВ «Самбек» до границ земельного участка Заявителя (Овсиенко С.В.)</t>
  </si>
  <si>
    <t>Строительство ВЛ 0,4кВ от КТП 10/0,4кВ, проект-й по титулу с кодом 612001311326 до границ зем. участка заявителя (Пеньков Н.П.)</t>
  </si>
  <si>
    <t>Строительство ВЛИ 0,4кВ от ВЛИ 0,4кВ до гр.з.уч.Хатламаджиян,Беллуян до гр.зем.уч.заявителя (Писирян В.К.)</t>
  </si>
  <si>
    <t>Строительство ВЛИ 0,4 кВ от опоры №11 по ВЛИ 0,4 кВ №2 от ТП 10/0,4 кВ № 4-38 ПС Чалтырь110/35/10 кВ, до границы зем. участка заявителя (Хазарян М.Р.)</t>
  </si>
  <si>
    <t>Строительство уч.ВЛ-0.4кВ от ВЛ-0.4кВ, постр-й по титулу до гр.зем.уч.Почтарева до гр.зем.уч.заявителя Рамазанов Т.К.</t>
  </si>
  <si>
    <t>Строительство ВЛ 0,4 кВ от ВЛ 0,4 кВ №1 КТП 10/0,4 кВ №245 ВЛ 10 кВ №6 ПС 35/10 кВ Покровская до границ земельного участка Заявителя (Понкрашов В.Н.)</t>
  </si>
  <si>
    <t>Строительство ВЛ 0,4 кВ от ВЛ 0,4 кВ проектируемой по титулу с кодом 612001311428 до гр.зем.уч.заявителя (Артемова С.И.)</t>
  </si>
  <si>
    <t>Строительство ВЛ 0,4 кВ от ВЛ 0,4 кВ №1 от ТП 10/0,4 кВ № 1-102 ПС «Чалтырь» до границы земельного участка заявителя. (Ерганян С.А.)</t>
  </si>
  <si>
    <t>Строительство ВЛ 10 кВ от отпайки на ЛР № 1/8 по ВЛ 10 кВ № 29-35 ПС Р-29 до новой ТП-10/0,4 кВ.Стр-во ТП10/0,4 кВ. С-во ВЛИ0,4 кВ до гр.зем.уч.заявит</t>
  </si>
  <si>
    <t>Строительство ВЛ 0,4 кВ от ВЛ 0,4 кВ ТП № 4-38 по ВЛ 10 кВ № 4 ПС Чалтырь до границы земельного участка заявителя (Морозенко М.А.)</t>
  </si>
  <si>
    <t>Строительство ВЛ 0,4 кВ от ВЛ 0,4 кВ №1 КТП 10/0,4 кВ №285 по ВЛ 10 кВ №2 ПС 35/10 кВ «Троицкая» до границ земельного участка Заявителя (Януш А.П.)</t>
  </si>
  <si>
    <t>Строительство ВЛ 0,4 кВ от ВЛ 0,4 кВ № 2 КТП 10/0,4 кВ №425м по ВЛ 10 кВ № 3 ПС 110/10 кВ Ефремовская до границ зем.участка заявителя Ревенко А.Б.</t>
  </si>
  <si>
    <t>Строительство ВЛИ-0.4кВ от ВЛ-0.4кВ №1 КТП №710 по ВЛ-10кВ №1/3 ПС «Троицкая-1» до границ земельного участка Заявителя (Батюк К.Е.)</t>
  </si>
  <si>
    <t>Строительство участка ВЛИ-0,4 кВ от КТП 8016/63 кВА по ВЛ-10 кВ №7 ПС 35/10 кВ «Рябичевская» для присоединения жилого дома Костик Е.В</t>
  </si>
  <si>
    <t>Строительство участка ВЛИ-0,4 кВ от опоры №18 ВЛ-0,4 кВ №1 от КТП-8132/250 кВА ВЛ-10 кВ №3 ПС 110/35/10 кВ «Большовская»  для присоединения жилого дома Фортуновой М.Г.</t>
  </si>
  <si>
    <t>Строительство участка ВЛИ-0,4 кВ от опоры вновь построенной ВЛИ-0,4 кВ (по договору ТП №61-1-17-00300663 от 28.04.2017г) от опоры №13 ВЛ-0,4 кВ  №2 от КТП-8062/100 кВА по  ВЛ-10 кВ №4 ПС 110/35/10 кВ «Дубенцовская»  для присоединения квартиры Макарова С.П.</t>
  </si>
  <si>
    <t>Строительство участка ВЛИ-0,4 кВ от опоры №5 ВЛ-0,4 кВ №3 от КТП-8487/250 кВА ВЛ-6 кВ №5 ПС 35/6 кВ «Романовская»  для присоединения жилого дома Ревенко Ю.Г</t>
  </si>
  <si>
    <t xml:space="preserve">Строительство участка ВЛИ-0,4кВ от опоры №1/2 ВЛ-0,4кВ №2 КТП-8372/160кВА по ВЛ-6кВ №5 ПС 35/6кВ "Романовская" для присоединения жилого дома Мухутдинова Р.Н. (ориентировочная протяженность ЛЭП 0,015км) </t>
  </si>
  <si>
    <t>Строительство участка ВЛИ-0,4 кВ от опоры №1/6 ВЛ-0,4 кВ №1 КТП-8472/160 кВА по ВЛ-6 кВ №14 ПС 35/6 кВ Романовская для присоединения кафе «Донские зори» Строевой О.В.(ориентировочная протяженность ЛЭП 0,014 км)</t>
  </si>
  <si>
    <t>Строительство участка ВЛИ-0,4 кВ от опоры №15 ВЛ-0,4 кВ №3 КТП-8061/160 кВА по ВЛ-10 кВ №4 ПС 110/35/10 кВ Дубенцовская для присоединения жилого дома Сапегина А.Н.(ориентировочная протяженность ЛЭП 0,017 км)</t>
  </si>
  <si>
    <t>Строительство участка ВЛИ-0,4 кВ от опоры №23 ВЛ-0,4 кВ №1 КТП-8478/160 кВА по ВЛ-6 кВ №14 ПС 35/6 кВ Романовская для присоединения жилого дома Бирюкова С.Е.(ориентировочная протяженность ЛЭП 0,025 км</t>
  </si>
  <si>
    <t>Строительство участка ВЛИ-0,4 кВ от опоры вновь построенной ВЛИ-0,4кВ (по договору ТП 61-1-17-00300663 от 28.04.2017г) от опоры №13 ВЛ-0,4 кВ №2 КТП-8062/100 кВА по ВЛ-10 кВ №4 ПС 110/35/10 кВ Дубенцовская для присоединения хозяйственной постройки Кононенко М.Ф.(ориентировочная протяженность ЛЭП 0,025 км)</t>
  </si>
  <si>
    <t>Строительство участка ВЛИ-0,4 кВ от опоры №3/4 ВЛ-0,4 кВ №1 КТП-8530/400 кВА по ВЛ-6 кВ №14 ПС 35/6 кВ Романовская для присоединения жилого дома Черногородцевой Л.Н.(ориентировочная протяженность ЛЭП 0,015 км)</t>
  </si>
  <si>
    <t>Строительство участка ВЛИ-0,4 кВ от опоры №20 ВЛ-0,4 кВ №1 КТП-8036/400 кВА по ВЛ-10 кВ №11 ПС 35/10 кВ Рябичевская для присоединения квартиры Гришина А.В.
(ориентировочная протяженность ЛЭП 0,02 км)</t>
  </si>
  <si>
    <t>Строительство участка ВЛИ-0,4 кВ от опоры №2 ВЛ-0,4 кВ №2 КТП-8352/100 кВА по ВЛ-6 кВ №1 ПС 35/6 кВ Потаповская для присоединения жилого дома Котарева С.В.
(ориентировочная протяженность ЛЭП 0,015 км)»</t>
  </si>
  <si>
    <t>Строительство участка ВЛИ-0,4 кВ от опоры №1/2 ВЛ-0,4 кВ №1 КТП-8543/160 кВА по ВЛ-10 кВ №12 ПС 110/10 кВ ВПТФ для присоединения жилого дома Славгородской А.Е. (ориентировочная протяженность ЛЭП 0,031 км)</t>
  </si>
  <si>
    <t xml:space="preserve">Строительство участка ВЛИ-0,4 кВ от опоры №2 ВЛИ-0,4 кВ №1 КТП-8569/63 кВА по ВЛ-6 кВ №5 ПС 35/6 кВ Романовская для присоединения жилого дома Попова С.А. (ориентировочная протяженность ЛЭП 0,125 км)
</t>
  </si>
  <si>
    <t>Строительство участка ВЛИ-0,4 кВ от опоры №15 ВЛ-0,4 кВ №1 КТП-8475/100 кВА по ВЛ-6 кВ №14 ПС 35/6 кВ Романовская для присоединения жилого дома Дзюбаненко С.В. (ориентировочная протяженность ЛЭП 0,011 км)</t>
  </si>
  <si>
    <t>Строительство участка ВЛИ-0,4 кВ от опоры №3 ВЛ-0,4 кВ №2 КТП-8464/250 кВА по ВЛ-6 кВ №1 ПС 35/6 кВ «Романовская» для присоединения спального домика Разнеченковой Е.В. (ориентировочная протяженность ЛЭП 0,18 км)</t>
  </si>
  <si>
    <t>Строительство участка ВЛИ-0,4 кВ от опоры №1/28 ВЛ-0,4 кВ №1 КТП-8484/100 кВА ВЛ-6 кВ №5 ПС 35/6 кВ Романовская для присоединения жилого дома Уткина В.А. (ориентировочная протяженность ЛЭП 0,065 км)</t>
  </si>
  <si>
    <t>Строительство участка ВЛИ-0,4 кВ от опоры №2/6 ВЛ-0,4 кВ №1 КТП-8498/100 кВА по ВЛ-6 кВ №5 ПС 35/6 кВ Романовская для присоединения жилого дома Лебедевой М.Г. 
(ориентировочная протяженность ЛЭП 0,025 км</t>
  </si>
  <si>
    <t>Строительство участка ВЛИ-0,4 кВ от опоры №1/1 ВЛИ-0,4 кВ №1 КТП-8569/63 кВА по ВЛ-6 кВ №5 ПС 35/6 кВ Романовская для присоединения жилого дома Медведевой Т.В. 
(ориентировочная протяженность ЛЭП 0,03 км</t>
  </si>
  <si>
    <t>Строительство участка ВЛИ-0,4 кВ от опоры №20 ВЛ-0,4 кВ №3 КТП-1369/100 кВА по ВЛ-10 кВ №2 ПС 35/10 кВ «ЖБИ»  для присоединения жилого дома Пономаревой Е.И.</t>
  </si>
  <si>
    <t>Строительство участка ВЛИ-0,4 кВ от опоры №7 ВЛИ-0,4 кВ №1 КТП-1511/250 кВА по ВЛ-10 кВ №5 ПС 35/10 кВ «Лозновская» для присоединения жилого дома Жалобай В.В. (ориентировочная протяженность ЛЭП 0,03 км)</t>
  </si>
  <si>
    <t>Строительство участка ВЛ-10кВ от опоры №219 по ВЛ-10кВ №15 ПС 110/35/10кВ «Константиновская»,  с монтажом ТП-10/0,4кВ и строительство ВЛИ-0,4кВ от вновь смонтированной ТП-10/0,4кВ для присоединения блочно-модульной установки подготовки питьевой воды Администрации Константиновского городского поселения (ориентировочная протяженность ЛЭП 1,255км, ориентировочная мощность трансформатора 25кВА)</t>
  </si>
  <si>
    <t>Строительство участка ВЛИ-0,4 кВ от опоры №17 ВЛ-0,4 кВ №1 КТП-7316/100 кВА по ВЛ-10 кВ №5 ПС 110/35/10 кВ Стычная для присоединения производственной базы ИП Попова А.А. (ориентировочная протяженность ЛЭП 0,134 км)</t>
  </si>
  <si>
    <t>Строительство участка ВЛИ-0,4 кВ от опоры №1 ВЛ-0,4 кВ №1 от КТП-6522/250 кВА по ВЛ-10 кВ №2 ПС 35/10 кВ «Рассвет»  для присоединения жилых домов Лукиенко А.Е.и Долматовой Л.А</t>
  </si>
  <si>
    <t>Строительство участка ВЛИ-0,4 кВ от опоры №13 ВЛ-0,4 кВ №3 КТП-6055/250 кВА по ВЛ-6 кВ №1 ПС 110/6 кВ Северный Портал для присоединения нежилого помещения (здания ФАП) муниципального бюджетного учреждения здравоохранения «Центральная районная больница» Мартыновского района Ростовской области (ориентировочная протяженность ЛЭП 0,025 км)</t>
  </si>
  <si>
    <t>Строительство ВЛИ-0,4 КВ от КТП-8534/160 кВА  по ВЛ-6 кВ №5 ПС 35/6 кВ "НС-13" для присоединения инкубатора для птицы Маркина В.П. (ориентировочная протяженность ЛЭП 0,150 км)"</t>
  </si>
  <si>
    <t>Строительство участка ВЛИ-0,4 кВ от опоры №1/1 ВЛ-0,4 кВ №4 КТП-8109/250 кВА по ВЛ-10 кВ №5 ПС 35/10 кВ Виноградная для присоединения хозяйственной постройки Сона А.К. (ориентировочная протяженность ЛЭП 0,08 км)</t>
  </si>
  <si>
    <t>Строительство участка ВЛИ-0,4 кВ от опоры №1/12 ВЛ-0,4 кВ №4 КТП-8168/250 кВА по ВЛ-10 кВ №5 ПС 35/10 кВ Виноградная для присоединения тепличного комплекса Ли А.Н. (ориентировочная протяженность ЛЭП 0,085 км)</t>
  </si>
  <si>
    <t>Строительство участка ВЛИ-0,4 кВ от ЗТП-8113/250 кВА по ВЛ-10 кВ №4 ПС 35/10 кВ Виноградная до опоры №2/21 ВЛ-0,4 кВ №1 ЗТП-8113/250 кВА  по ВЛ-10 кВ №4 ПС 35/10 кВ Виноградная для присоединения аптеки Большовского Потребительского Общества (ориентировочная протяженность ЛЭП 0,165 км)»</t>
  </si>
  <si>
    <t>Строительство участка ВЛИ-0,4 кВ от опоры №1/6 ВЛ-0,4 кВ №3 КТП-8168/250 кВА по ВЛ-10 кВ №5 ПС 35/10 кВ Виноградная для присоединения квартиры Доброниченко Л.С. (ориентировочная протяженность ЛЭП 0,015 км)</t>
  </si>
  <si>
    <t>Строительство участка ВЛ-10 кВ от опоры №11/2 по ВЛ-10 кВ №24 ПС 110/35/10 кВ «КГУ», с монтажом ТП-10/0,4 кВ, строительство ВЛИ-0,4 кВ от вновь смонтированной ТП-10/0,4 кВ и строительство ответвления 0,4 кВ от вновь построенной ВЛИ-0,4 кВ от вновь смонтированной ТП-10/0,4 кВ по ВЛ-10 кВ №24 ПС 110/35/10 кВ «КГУ» для присоединения нежилого здания Чуминок А.В</t>
  </si>
  <si>
    <t>Строительство участка ВЛИ-0,4 кВ от опоры №1/8 ВЛ-0,4 кВ №1 КТП-7242/63 кВА по ВЛ-10 кВ №1 ПС 35/10 кВ «Богоявленская» для присоединения фельдшерско-акушерского пункта Муниципального бюджетного учреждения здравоохранения «Центральная районная больница Константиновского района Ростовской области (ориентировочная протяженность ЛЭП 0,08 км)</t>
  </si>
  <si>
    <t>Строительство участка ВЛЗ-6 кВ от опоры №4/70 ВЛ-6 кВ №2 ПС 35/6 кВ НС-15, с монтажом ТП-6/0,4 кВ, и строительство ВЛИ-0,4 кВ от вновь смонтированной ТП-6/0,4 кВ, для присоединения комплекса зерноскладов ИП главы КФХ Запорожцевой О.Д. (ориентировочная протяженность ЛЭП 0,05 км, ориентировочная мощность трансформатора 40 кВА)</t>
  </si>
  <si>
    <t xml:space="preserve">Строительство участка ВЛИ-0,4 кВ от опоры №4 ВЛ-0,4 кВ №1 КТП-8281/100 кВА по ВЛ-6 кВ №5 ПС 35/6 кВ Романовская для присоединения жилого дома Басько Ю.П. (ориентировочная протяженность ЛЭП 0,021 км) </t>
  </si>
  <si>
    <t>Строительство участка ВЛИ-0,4 кВ от опоры №3 ВЛ-0,4 кВ №3 КТП-8009/400 кВА по ВЛ-10 кВ №7 ПС 35/10 кВ Рябичевская для присоединения квартиры Шорохова А.Г.(ориентировочная протяженность ЛЭП 0,065 км)</t>
  </si>
  <si>
    <t>Строительство участка ВЛИ-0,4кВ от опоры №6 ВЛИ-0,4кВ №2 КТП-6448/160кВА ВЛ-10 кВ №3 ПС 110/35/10кВ Комаровская для присоединения скважины для полива огорода Таштанова К.В. (ориентировочная протяженность ЛЭП 0,15км)</t>
  </si>
  <si>
    <t>Строительство участка ВЛИ-0,4 кВ от опоры №20 ВЛ-0,4 кВ №2 от КТП-6487/250 кВА по ВЛ-10 кВ №12 ПС 110/35/10 кВ «Комаровская» для присоединения жилого дома Таштанова С.М. (ориентировочная протяженность ЛЭП 0,06 км)</t>
  </si>
  <si>
    <t>Строительство участка ВЛИ-0,4 кВ от опоры №5 ВЛ-0,4 кВ №1 КТП-8072/100 кВА по ВЛ-10 кВ №3 ПС 110/35/10 кВ Дубенцовская для присоединения жилого дома Зинченко М.А.(ориентировочная протяженность ЛЭП 0,46 км)</t>
  </si>
  <si>
    <t>Строительство участка ВЛИ-0,4 кВ от опоры №12 ВЛ-0,4 кВ №3 КТП-8404/100 кВА по ВЛ-6 кВ №11 ПС 35/6 кВ Шлюзовая для присоединения жилого дома Пикулевой Ж.Н. (ориентировочная протяженность ЛЭП 0,065 км)</t>
  </si>
  <si>
    <t>Строительство участка ВЛИ-0,4 кВ от опоры №2 ВЛ-0,4 кВ №3 КТП-8351/160 кВА по ВЛ-6 кВ №1 ПС 35/6 кВ Потаповская для присоединения квартиры Понамарёвой И.В. (ориентировочная протяженность ЛЭП 0,09 км)</t>
  </si>
  <si>
    <t>Строительство участка ВЛИ-0,4 кВ от опоры №3 ВЛ-0,4 кВ №1 КТП-8475/100 кВА ВЛ-6 кВ №14 ПС 35/6 кВ Романовская для присоединения магазина Барбаянова С.Г. (ориентировочная протяженность ЛЭП 0,254 км)</t>
  </si>
  <si>
    <t>Строительство участка ВЛИ-0,4 кВ от КТП-6070/160 кВА по ВЛ-10 кВ №12 ПС 110/35/10 кВ Мартыновская для присоединения складов КХ «КОРФ» и Ермаковой Н.М. (ориентировочная протяженность ЛЭП 0,486 км)</t>
  </si>
  <si>
    <t>Строительство участка ВЛИ-0,4кВ от опоры №1 ВЛ-0,4кВ №1 КТП-6522А/250кВА по ВЛ-10кВ №2 ПС 35/10кВ Рассвет для присоединения жилых домов Орехова А.И. и Лысенко А.П. (ориентировочная протяженность ЛЭП 0,13км)</t>
  </si>
  <si>
    <t xml:space="preserve">Строительство ВЛИ-0,4 кВ от РУ-0,4 кВ ЗТП-7218/400 кВА по ВЛ-10 кВ №26 ПС 110/35/10 кВ КГУ для присоединения нежилого помещения Макарова С.Н. (ориентировочная протяженность ЛЭП 0,14 км) </t>
  </si>
  <si>
    <t>Строительство участка ВЛИ-0,4 кВ от КТП-1400/100 кВА по ВЛ-10 кВ №17 ПС 110/35/10 кВ Цимлянская для присоединения склада ИП Липилкиной О.Н. (ориентировочная протяженность ЛЭП 0,105 км)</t>
  </si>
  <si>
    <t>Строительство участка ВЛИ-0,4 кВ от опоры №2/4 ВЛ-0,4 кВ №3 КТП-1368/160 кВА по ВЛ-10 кВ №17 ПС 110/35/10 кВ Цимлянская для присоединения жилого дома Обливального И.О. (ориентировочная протяженность ЛЭП 0,03 км)</t>
  </si>
  <si>
    <t>Строительство участка ВЛИ-0,4 кВ от опоры №12 ВЛ-0,4 кВ №1 КТП-1356/100 кВА по ВЛ-10 кВ №2 ПС 35/10 кВ ЖБИ для присоединения жилого дома Прусак П.И. (ориентировочная протяженность ЛЭП 0,04 км)»</t>
  </si>
  <si>
    <t>Строительство участка ВЛИ-0,4кВ от опоры №1/3 ВЛИ-0,4кВ №2 КТП-1511/250кВА по ВЛ-10кВ №5 ПС 35/10кВ Лозновская для присоединения жилого дома Степановой С.В. (ориентирвочная протяженность ЛЭП-0,02км)</t>
  </si>
  <si>
    <t>Строительство участка ВЛИ-0,4 кВ от опоры №17 ВЛ-0,4 кВ №1 КТП-1546/100 кВА по ВЛ-10 кВ №5 ПС 110/10 кВ Искра для присоединения жилого дома Лепешкина А.А. (ориентировочная протяженность ЛЭП 0,09 км)</t>
  </si>
  <si>
    <t>Строительство участка ВЛИ-0,4 кВ от опоры №1/3 ВЛ-0,4 кВ №1 КТП-6488/100 кВА по ВЛ-10 кВ №3 ПС 110/35/10 кВ Комаровская для присоединения жилого дома Скрипиной А.И.(ориентировочная протяженность ЛЭП 0,015 км)»</t>
  </si>
  <si>
    <t>Строительство участка ВЛИ-0,4 кВ от опоры №15 ВЛ-0,4 кВ №1 КТП-6517/160 кВА ВЛ-10 кВ №12 ПС 110/35/10 кВ Комаровская для присоединения объекта для переработки сельскохозяйственной продукции Ахмедова Б.М. (ориентировочная протяженность ЛЭП 0,029 км)</t>
  </si>
  <si>
    <t>Строительство участка ВЛИ-0,4 кВ от опоры вновь построенной ВЛИ-0,4 кВ (по договорам ТП №61-1-17-00320065 от 04.09.2017г. и №61-1-17-00330797 от 04.09.2017г ) от опоры №1 ВЛ-0,4 кВ №1 КТП-6522А/250 кВА по ВЛ-10 кВ №2 ПС 35/10 кВ Рассвет для присоединения жилого дома Саитова С.В. (ориентировочная протяженность ЛЭП 0,051 км)»</t>
  </si>
  <si>
    <t>Строительство участка ВЛИ-0,4 кВ от опоры №4/2 ВЛ-0,4 кВ №2 КТП-6423/250 кВА по ВЛ-10 кВ №12 ПС 110/35/10 кВ Комаровская для присоединения магазина Чумаша И.А. (ориентировочная протяженность ЛЭП 0,03 км)</t>
  </si>
  <si>
    <t xml:space="preserve">Строительство участка ВЛИ-0,4 кВ от РУ-0,4 кВ КТП-2622/160 кВА по ВЛ-6 кВ №2 ПС 110/6 кВ «НС-2» для присоединения нежилого здания Романовской Т.Ю. (ориентировочная протяженность ЛЭП 0,15 км) </t>
  </si>
  <si>
    <t>Строительство ВЛИ-0,4 кВ от вновь устанавливаемой ТП-10/0,4 кВ от опоры №11/14 ВЛ-10 кВ №19 ПС 110/35/10 кВ Заветинская для присоединения жилого дома Курбанова Р.Г. (ориентировочная протяженность ЛЭП 0,06 км, ориентировочная мощность трансформатора 25 кВА)</t>
  </si>
  <si>
    <t>Строительство участка ВЛИ-0,4 кВ от опоры №4/10 ВЛ-0,4 кВ №2 КТП-4274/160 кВА ВЛ-10 кВ №6 ПС 35/10 кВ Валуевская для присоединения склада ИП главы К(Ф)Х Нурбагандова М.З. (ориентировочная протяженность ЛЭП 0,042 км)</t>
  </si>
  <si>
    <t>Строительство участка ВЛИ-0,4 кВ от опоры №26 ВЛ-0,4 кВ №3 КТП-6078/100 кВА по ВЛ-6 кВ №1 ПС 110/6 кВ «Северный Портал»  для присоединения жилого дома Мамедова Т.С.</t>
  </si>
  <si>
    <t>Строительство участка ВЛИ-0,4 кВ от опоры №17 ВЛ-0,4 кВ №1 КТП-6601/100 кВА ВЛ-6 кВ №10 ПС 110/35/6 кВ Обливная для присоединения ангара Индивидуального предпринимателя главы К(Ф)Х Корзуна С.А. (ориентировочная 
протяженность ЛЭП 0,175 км</t>
  </si>
  <si>
    <t>Строительство участка ВЛИ-0,4 кВ от опоры №2/6 ВЛ-0,4 кВ №3 КТП-6517/160 кВА ВЛ-10 кВ №12 ПС 110/35/10 кВ Комаровская для присоединения склада Кузьмич Е.В. (ориентировочная протяженность ЛЭП 0,038 км)</t>
  </si>
  <si>
    <t>Строительство участка ВЛИ-0,4 кВ от КТП-8352/100 кВА по ВЛ-6 кВ №1 ПС 35/6 кВ Потаповская для присоединения жилого дома Пащенко И.Ф.(ориентировочная протяженность ЛЭП 0,289 км)</t>
  </si>
  <si>
    <t>Строительство участка ВЛИ-0,4 кВ от опоры №8 ВЛ-0,4 кВ №1 КТП-8582/100 кВА и строительство ответвления от вновь установленной опоры на ВЛ-0,4 кВ №1 КТП-8582/100 кВА по ВЛ-6 кВ №5 ПС 35/6 кВ "Романовская" для присоединения нестационарного торгового объекта Буток Е.Н.</t>
  </si>
  <si>
    <t>Строительство участка ВЛИ-0,4 кВ от опоры №35 ВЛ-0,4 кВ №3 КТП-8345/160 кВА по ВЛ-6 кВ №6 ПС 35/6 кВ Потаповская для присоединения жилого дома Вишняк Л.А. (ориентировочная протяженность ЛЭП 0,1 км)</t>
  </si>
  <si>
    <t>Строительство участка ВЛИ-0,4 кВ от опоры №3 ВЛ-0,4 кВ №1 КТП-8430/160 кВА ВЛ-6 кВ №11 ПС 35/6 кВ Шлюзовая для присоединения жилых домов Гончарова А.В. и Лядова В.Н. 
(ориентировочная протяженность ЛЭП 0,03 км)</t>
  </si>
  <si>
    <t>Строительство участка ВЛИ-0,4 кВ от КТП-8097/400 кВА по ВЛ-10 кВ №9 ПС 35/10/6 кВ Донская для присоединения зерносклада ИП главы К(Ф)Х Бордачева А.А. (ориентировочная протяженность ЛЭП 0,417 км)</t>
  </si>
  <si>
    <t>Строительство участка ВЛИ-0,4 кВ от опоры №1/15 ВЛ-0,4 кВ №3 КТП-8396/160 кВА по ВЛ-6 кВ №11 ПС 35/6 кВ Шлюзовая для присоединения жилого дома Малаховой С.А. (ориентировочная протяженность ЛЭП 0,015 км)»</t>
  </si>
  <si>
    <t>Строительство участка ВЛИ-0,4 кВ от опоры №1/15 ВЛ-0,4 кВ №1 КТП-8397/100 кВА по ВЛ-6 кВ №11ПС 35/6 кВ Шлюзовая для присоединения жилого дома Нечаевой Г.Б. (ориентировочная протяженность ЛЭП 0,015 км)</t>
  </si>
  <si>
    <t xml:space="preserve">Строительство участка ВЛИ-0,4 кВ от опоры №2/2 ВЛ-0,4 кВ №1 КТП-8431/100 кВА по ВЛ-6 кВ №1 ПС 35/6 кВ НС-12 для присоединения жилого дома Кидрук Е.Ф. (ориентировочная протяженность ЛЭП 0,0343 км) </t>
  </si>
  <si>
    <t xml:space="preserve">Строительство участка ВЛИ-0,4 кВ от опоры №15 ВЛ-0,4 кВ №2 КТП-8453/250 кВА по ВЛ-6 кВ №1 ПС 35/6 кВ Романовская для присоединения жилого дома Ткаченко А.Л. (ориентировочная протяженность ЛЭП 0,023 км) </t>
  </si>
  <si>
    <t xml:space="preserve">Строительство участка ВЛИ-0,4 кВ от вновь устанавливаемой опоры по  ВЛ-0,4 кВ №1 КТП-8132/100 кВА ВЛ-10 кВ №3 ПС 110/35/10 кВ Большовская для присоединения жилого дома Котельниковой Н.С. (ориентировочная протяженность ЛЭП 0,014 км
</t>
  </si>
  <si>
    <t>Строительство участка ВЛИ-0,4 кВ от опоры №9 ВЛ-0,4 кВ №3 КТП-8478/160 кВА по ВЛ-6 кВ №14 ПС 35/6 кВ Романовская для присоединения жилого дома Максименко А.А. (ориентировочная протяженность ЛЭП 0,0145 км)»</t>
  </si>
  <si>
    <t>Строительство участка ВЛИ-0,4 кВ от опоры №10 ВЛИ-0,4 кВ №1 от КТП-8490/250 кВА ВЛ-6 кВ №5 ПС 35/6 кВ Романовская для присоединения жилого дома Чопурян А.А. (ориентировочная протяженность ЛЭП 0,134 км)</t>
  </si>
  <si>
    <t>Строительство участка ВЛИ-0,4 кВ от опоры №12 ВЛ-0,4 кВ №1 КТП-8595/100 кВА ВЛ-6 кВ №5 ПС 35/6 кВ Романовская для присоединения жилого дома Сямичева Н.Е. (ориентировочная протяженность ЛЭП 0,084 км)</t>
  </si>
  <si>
    <t>Строительство участка ВЛИ-0,4кВ от опоры №1/4 ВЛ-0,4кВ №1 КТП-6171/100кВА ВЛ-10 кВ №4 ПС 110/10кВ Несмеяновская для присоединения зерносклада КХ «Стрельцово» (ориентировочная протяженность ЛЭП 0,283км)</t>
  </si>
  <si>
    <t>Строительство участка ВЛИ-0,4 кВ от опоры вновь построенной ВЛИ-0,4 кВ (по договору ТП №61-1-17-00345361 от 15.11.2017г) от опоры №6 ВЛИ-0,4 кВ №2 КТП-6448/160 кВА ВЛ-10 кВ №3 ПС 110/35/10 кВ Комаровская для присоединения скважина для полива огорода Илькевича Г.С. (ориентировочная протяженность ЛЭП 0,021 км)</t>
  </si>
  <si>
    <t>Строительство участка ВЛ-10 кВ от опоры №10 по ВЛ-10 кВ №3 ПС 35/10 кВ «Нижне-Журавская», с монтажом ТП-10/0,4 кВ, строительство ВЛИ-0,4 кВ от вновь смонтированной ТП-10/0,4 кВ и строительство ответвления 0,4 кВ от вновь построенной ВЛИ-0,4 кВ от вновь смонтированной ТП-10/0,4 кВ по ВЛ-10 кВ №3 ПС 35/10 кВ «Нижне-Журавская»  для присоединения жилого дома Ратникова И.В.»</t>
  </si>
  <si>
    <t>Строительство участка ВЛИ-0,4 кВ от опоры №10 ВЛ-0,4 кВ №2 КТП-7035/63 кВА по ВЛ-10 кВ №2 ПС 35/10 кВ Нижне-Журавская для присоединения жилого дома Фоминичевой Н.М. (ориентировочная протяженность ЛЭП 0,015 км)</t>
  </si>
  <si>
    <t>Строительство участка ВЛИ-0,4 кВ от опоры №9 ВЛ-0,4 кВ №1 КТП-7103/250 кВА по ВЛ-10 кВ №6 ПС 35/10 кВ Почтовская для присоединения жилого дома Борща А.В. (ориентировочная протяженность ЛЭП 0,215 км)»</t>
  </si>
  <si>
    <t>Строительство ВЛИ-0,4 кВ от вновь устанавливаемой ТП-10/0,4 кВ от опоры №10/1 ВЛ-10 кВ №2 ПС 110/10 кВ Глубокинская для присоединения овчарни ООО «Степной» (ориентировочная протяженность ЛЭП 0,25 км, ориентировочная мощность трансформатора 25 кВА)</t>
  </si>
  <si>
    <t xml:space="preserve">Строительство отпайки ВЛЗ-10 кВ ,установка ТП-10/0,4 кВ,строительство участка ВЛИ-0,4 кВ для подключения жилого дома заявителя Швидченко О.Б. с .Кулешовка,Азовский район Ростовская область(ориентировочная протяженность ЛЭП - 0,280 ,ориентировочная трансформаторная мощность - 0,025 МВА)  </t>
  </si>
  <si>
    <t>Строительство КТПН-10/0,4 кВ; ВЛ-10 кВ и ВЛ-0,4 кВ от ВЛ-10 кВ № 608 опоры 7/11 ПС СМ-6 для электроснабжения навесов для скважины расположенных по адресу примерно в 50 м по направлению на запад от х. Большемечетный, Семикаракорский район, Ростовской области</t>
  </si>
  <si>
    <t>Строительство ВЛ-0,4 кВ от ВЛ-0,4 кВ № 2 КТП № 287 ВЛ-6 кВ № 805 для электроснабжения жилого дома Ким В. А. по ул. Природная, д. 29 в х. Большой Лог, Аксайского района, Ростовской области</t>
  </si>
  <si>
    <t>Строительство ВЛ-0,4 кВ от РУ-0,4 кВ проектируемой КТПН-6/0,4 кВ
для электроснабжения садового домика Вербицкой Н. Н. по адресу: РО, Аксайский р-н, с/х АО “Аксайское”, уч-к с кад. ном. 61:02:0600010:5435</t>
  </si>
  <si>
    <t>Строительство ВЛ-0,4 кВ от ВЛ-0,4 кВ № 1 КТП № 242 ВЛ-10 кВ № 3 для электроснабжения жилого дома Орлова В. А. по ул. Ереванская, д. 48 в п. Темерницкий, Аксайского района, Ростовской области</t>
  </si>
  <si>
    <t>Строительство ВЛ-0,4 кВ от ВЛ-0,4 кВ № 3 КТП № 734 ВЛ-10 кВ № 103
для электроснабжения жилого дома Микитиной В. А. по ул. Новостроек, д. 47 в х. Островского, Аксайского района, Ростовской области</t>
  </si>
  <si>
    <t>Строительство ВЛ-0,4 кВ от ВЛ-0,4 кВ № 3 КТП № 5 ВЛ-10 кВ № 657
для электроснабжения жилого дома Брызгалина О. А. по ул. Платова, д. 8 в ст-це Старочеркасская, Аксайского района, Ростовской области</t>
  </si>
  <si>
    <t>Строительство ВЛ-0,4 кВ от ВЛ-0,4 кВ № 1 КТП № 10 ВЛ-10 кВ № 655 для электроснабжения жилого дома Шелухиной И. В. по ул. Калинина, д. 25, корп. “А” в ст. Старочеркасская, Аксайского района, Ростовской области</t>
  </si>
  <si>
    <t xml:space="preserve">Строительство ВЛ-0,4 кВ от ВЛ-0,4 кВ № 1 КТП № 163 ВЛ-10 кВ № 1212 для электроснабжения жилого дома Величко И. Ю. по ул. Садовая, д. 43, корп. “А” в п. Октябрьский, Аксайского района, Ростовской области
</t>
  </si>
  <si>
    <t>Строительство ВЛ-0,4 кВ от ВЛ-0,4 кВ № 1 КТП № 104 ВЛ-10 кВ № 1208 для электроснабжения жилого дома Петрова А. Г. по адресу: Ростовская обл., Аксайский р-н, пос. Щепкин, уч-к с кад. ном. 61:02:0080503:1129</t>
  </si>
  <si>
    <t>Строительство ВЛ-0,4 кВ от ВЛ-0,4 кВ № 1 КТП № 740 ВЛ-10 кВ № 101 ПС 110/35/10 кВ АС-1для электроснабжения жилого дома Алимова Е. Л. по ул. Дружбы,д. 23 в х. Махин, Аксайского района, Ростовской области</t>
  </si>
  <si>
    <t xml:space="preserve">СтСтроительство ВЛ-0,4 кВ от ВЛ-0,4 кВ № 1 КТП № 8 ВЛ-10 кВ № 657 ПС 110/10 кВ АС-6 для электроснабжения жилого дома Диесперова Е. Н. по ул. Ленина, д. 58, корп. “А” в ст-це Старочеркасская, Аксайского района, Ростовской области </t>
  </si>
  <si>
    <t>Строительство ВЛ-0,4 кВ от ВЛ-0,4 кВ № 2 КТП № 299 ВЛ-6 кВ № 807 ПС 35/6 кВ АС-8 для электроснабжения объекта пищевой промышленности Мовсисян Д. В. по ул. Ленина, д. 61, корп. “А” в х. Большой Лог, Аксайского района, Ростовской области</t>
  </si>
  <si>
    <t xml:space="preserve">Строительство ВЛ-0,4 кВ от РУ-0,4 кВ КТП № 740 ВЛ-10 кВ № 101 ПС 110/35/10 кВ АС-1 для электроснабжения жилого дома Алексеева А. В. на участке с кад. ном. 61:02:0600015:5728 в х. Махин, Аксайского района, Ростовской области 
</t>
  </si>
  <si>
    <t xml:space="preserve">Строительство ВЛ-0,4 кВ от ВЛ-0,4 кВ № 2 КТП № 122 ВЛ-10 кВ № 1208 ПС 110/10 кВ АС-12 для электроснабжения жилого дома Сокольского А. В. по ул. Первомайская, д. 166 в п. Щепкин Аксайского района Ростовской области </t>
  </si>
  <si>
    <t>Строительство КТПН-10/0,4 кВ, ВЛ-10 кВ от ВЛ-10 кВ № 1208
ПС 110/10 кВ АС-12 для электроснабжения ангара для хранения сельхоз продукции по адресу: Ростовская обл., Аксайский р-н, пос. Щепкин</t>
  </si>
  <si>
    <t>Строительство ВЛ-0.4 кВ от опоры №20 ВЛ-0,4 кВ №3 КТП-10/0,4 кВ № 126 по ВЛ-10 кВ № 307 ПС 35/10  кВ БГ-3 для электроснабжения жилого дома Бердзенашвили Д.М.о.  по адресу: Ростовская обл., Багаевский р-н, х. Кудинов, ул. Новая,  д. 24-в</t>
  </si>
  <si>
    <t xml:space="preserve">Строительство ВЛ-0.4 кВ от опоры №2 ВЛ-0,4 кВ №3 КТП-10/0,4 кВ № 47 по ВЛ-10 кВ № 257 ПС 110/35/10  кВ БГ-2 для электроснабжения земельного участка, предназначенного для размещения домов индивидуальной жилой застройки  Ким З.А.  по адресу: Ростовская обл., Багаевский р-н, х. Усьман, ул. Вольная,  д. 23 </t>
  </si>
  <si>
    <t xml:space="preserve">Строительство ВЛ-0.23 кВ от опоры №19 ВЛ-0,4 кВ №3 КТП-10/0,4 кВ № 44 по ВЛ-10 кВ № 257 ПС 110/35/10  кВ БГ-2 для электроснабжения двух квартир ООО «Багаевск-Агро»  по адресу: Ростовская обл., Багаевский р-н, п. Первомайский, ул. Центральная,  д. 17-а, кв.1, кв.2 </t>
  </si>
  <si>
    <t xml:space="preserve">Строительство ВЛ-0.23 кВ от опоры №76 ВЛ-0,4 кВ №1 КТП-10/0,4 кВ № 118 по ВЛ-10 кВ № 307 ПС 35/10  кВ БГ-3 для электроснабжения личного подсобного хозяйства Мартючкова С.А.  по адресу: Ростовская обл., Багаевский р-н, х. Верхнеянченков, ул. Степная,  д. 16-а </t>
  </si>
  <si>
    <t xml:space="preserve">Строительство линии ВЛ 0,4 кВ от ВЛ 0,4 кВ № 1 КТП 10/0,4 кВ № 164 ВЛ 10 кВ № 125  ПС 110/35/10 СМ-1 для электроснабжения ФАП х. Чебачий заявителя МБУЗ "ЦРБ" Семикаракорского района. расположенного по адресу Ростовская область Семикаракорский район примерно в 3 м по направлению на восток от строения по адресу х. Чебачий ул. Гагарина д. 8/3.к.н.61:35:0060201  </t>
  </si>
  <si>
    <t>Строительство линии ВЛ 0,4 кВ от ВЛ 0,4 кВ № 1 КТП 10/0,4 кВ № 289 ВЛ 10 кВ № 208  ПС 110/35/10 СМ-2 для электроснабжения ФАП х. Жуков заявителя МБУЗ "ЦРБ" Семикаракорского района. расположенного по адресу Ростовская область Семикаракорский район примерно в 34 м по направлению на северо-восток от строения по адресу х. Жуков ул. И.И. Жукова д.21.</t>
  </si>
  <si>
    <t xml:space="preserve">Строительство ВЛ-0,23 кВ от опоры №52 ВЛ-0,4 кВ № 1 КТП-10/0,4 кВ № 632  ВЛ-10 кВ № 608 ПС 35/10 кВ «СМ-6»  для  электроснабжения земельного участка  Давидовой Назли по адресу: Ростовская обл., Семикаракорский  р-н, х. Маломечетный, ул. Школьная, д.16 </t>
  </si>
  <si>
    <t>Строительство ВЛ-0,4 кВ от ВЛ-0,4 кВ № 2 КТП № 422 ВЛ-10 кВ № 1109 для электроснабжения жилого дома Тарасова С. А. по пер. Луговой, д. 9, корп. “А” в ст-це Грушевская, Аксайского района, Ростовской области</t>
  </si>
  <si>
    <t xml:space="preserve">Строительство ВЛ-0,4 кВ от проектируемой опоры ВЛ-0,4 кВ КТП № 450 ВЛ-10 кВ № 1103 ПС 110/35/10 кВ АС-11 для электроснабжения жилого дома Мироновой Л. В. по адресу: Ростовская обл., Аксайский р-н, ст-ца Мишкинская, уч-к с кад. ном. 61:02:0600009:2540 </t>
  </si>
  <si>
    <t>Строительство ВЛ-0,4 кВ от РУ-0,4 кВ КТП № 5 ВЛ-10 кВ № 657 ПС 110/10/6 кВ АС-6 для электроснабжения жилого дома Гладкова П. В.по ул. Платова, д. 16, корп. “А” в ст. Старочеркасская, Аксайского района, Ростовской области</t>
  </si>
  <si>
    <t xml:space="preserve">Строительство ВЛ-0,4 кВ от ВЛ-0,4 кВ № 1 КТП № 177 ВЛ-6 кВ № 807 ПС 35/6 кВ АС-8 для электроснабжения жилых домов по адресу: Ростовская обл., Аксайский р-н, х. Большой Лог, ул. Благодатная, д. 16, 20 </t>
  </si>
  <si>
    <t>Строительство ВЛ-0,4 кВ от ВЛ-0,4 кВ № 4 КТП № 120 ВЛ-10 кВ № 1212 ПС 110/10 кВ АС-12 для электроснабжения жилого дома Иваненко Д. К. по ул. Горького, д. 6, корп. “А” в п. Октябрьский Аксайского района Ростовской области</t>
  </si>
  <si>
    <t xml:space="preserve">Строительство ВЛ 0,4 кВ от ВЛ 0,4 кВ №1 КТП №136А ВЛ 10 кВ №414 ПС 220 кВ Р4 для электроснабжения садового центра Миронова А. А. по ул. Модульная, 50 в х. Камышеваха Аксайского района Ростовской области
</t>
  </si>
  <si>
    <t xml:space="preserve">Строительство ВЛ 0,4 кВ от ВЛ 0,4 кВ №2 КТП №115 ВЛ 10 кВ №3 ПС 35 кВ Б. Салы для электроснабжения жилого дома Лесниковой Л. Н. поул. Ореховая, 26В в  п. Темерницкий Аксайского района Ростовской области </t>
  </si>
  <si>
    <t>Строительство ВЛ-0,4 кВ от РУ-0,4 кВ проектируемой КТПН-10/0,4 кВ ВЛ-10 кВ № 414 ПС 220/110/10 кВ Р-4 для электроснабжения нежилых помещений по ул. Светлая на участках с кад. ном. 61:02:0600010:12215, 61:02:0600010:12216 в х. Камышеваха, Аксайского района, Ростовской области</t>
  </si>
  <si>
    <t>Строительство ВЛ-0,4 кВ от ВЛ-0,4 кВ № 1 КТП № 26 ВЛ-10 кВ № 653 
для электроснабжения жилого дома Бабкина В. В. по адресу: Рост. обл.,Аксайский р-н, ст-ца Старочеркасская, уч-к с к. н. 61:02:0110102:3103</t>
  </si>
  <si>
    <t xml:space="preserve">Строительство ВЛ-0,4 кВ от ВЛ-0,4 кВ № 1 КТП № 626 ВЛ-10 кВ № 111 для электроснабжения жилого дома Маркарян А. Ф. по ул. Короткая, д. 1, корп. “Б” в пос. Дорожный, Аксайского района, Ростовской области
</t>
  </si>
  <si>
    <t xml:space="preserve">Строительство участка ВЛ-0.23 кВ от ВЛ-0,4 кВ № 3, КТП № 22, ВЛ-10 кВ № 158 ПС 110/35/10/6 кВ «В-1» для электроснабжения жилого дома Хван А. М.  по адресу: Ростовская обл., Веселовский р-н, п. Веселый, пер. Восточный,  д. 39-а </t>
  </si>
  <si>
    <t xml:space="preserve">Строительство участка ВЛ-0.4 кВ от ВЛ-0,4 кВ № 1, КТП № 26, ВЛ-10 кВ № 160 ПС 110/35/10/6 кВ «В-1» для электроснабжения жилого дома Злоцкого А. М.  по адресу: Ростовская обл., Веселовский р-н, п. Веселый, пер. Комсомольский,  д. 96-а </t>
  </si>
  <si>
    <t xml:space="preserve">Строительство ВЛ-0,4кВ от проектируемой опоры ВЛ-0,4кВ №1 КТП №740 ВЛ-10кВ №101 ПС 110/35/10кВ АС-1( по договору ТП № 61-1-17-00344093 от 09.11.2017 г.) для электроснабжения жилого дома Осипова Р.В. по ул. Жасминовая, д. 10 в х. Махин Аксайского района Ростовской области </t>
  </si>
  <si>
    <t xml:space="preserve">Строительство ВЛ-0,4кВ от проектируемой опоры ВЛ-0,4кВ №3 КТП №130 ВЛ-10кВ №1513 ПС 110/10кВ АС-15 (по договору ТП №61-1-16-00275983 от 22.08.2016) для электроснабжения жилого дома Мирошниченко О.В. по ул. Луговая, д. 18 в п. Водопадный Аксайского района Ростовской области </t>
  </si>
  <si>
    <t>Строительство ВЛ-0,4кВ от РУ-0,4кВ КТП №26 ВЛ-10кВ №653 ПС 110кВ АС-6 для электроснабжения жилых домов по пер. Звездный, 30, 32 в ст.Старочеркасская Аксайского района Ростовской области</t>
  </si>
  <si>
    <t xml:space="preserve">Строительство ВЛ-0,4кВ от ВЛ-0,4кВ №1 КТП №129 ВЛ-10кВ №1212 ПС 110кВ АС-12 для электроснабжения жилого дома Григорян В.З. на участке с КН 61:02:0080103:2 в п. Октябрьский Аксайского района Ростовской области </t>
  </si>
  <si>
    <t>Строительство ВЛ 0,4 кВ от ВЛ 0,4 кВ №1 КТП №175А ВЛ 10 кВ №1208 ПС 110 кВ АС12 для электроснабжения ВРУ 0,4 кВ жилого дома Ковпак     Л. В. на участке с КН 61:02:0080503:1024 в п. Щепкин Аксайского района Ростовской области</t>
  </si>
  <si>
    <t xml:space="preserve">Строительство ВЛ 0,4 кВ от ВЛ 0,4 кВ №3 КТП №219 ВЛ 10 кВ №441 ПС 220 кВ Р4 для электроснабжения магазина ИП Захарова С. В. по ул. Малахитовая, 2А в х. Камышеваха Аксайского района </t>
  </si>
  <si>
    <t>Строительство КТП 10/0,4 кВ, ВЛ-10 кВ, ВЛ-0,4 кВ от опоры № 6 ВЛ-10 кВ №307  ПС 35/10 кВ БГ-3 для энергоснабжения земельного участка сельскохозяйственного назначения  Киселевой А.С.. по адресу: Ростовская область, Багаевский район, Багаевское сельское поселение, к.н. 61:03:0600006:194.</t>
  </si>
  <si>
    <t>Строительство ВЛ-0,4 кВ от опоры № 5 ВЛ-0,4 кВ №2  КТП-10/0,4 кВ №29 по ВЛ-10 кВ №263 ПС 110/35/10 кВ БГ-2 для энергоснабжения земельного участка для ведения садоводства Мигдальского В.К.  по адресу: Ростовская область, Багаевский район, х. Арпачин, ул. Береговая, д.18, корп. Б</t>
  </si>
  <si>
    <t xml:space="preserve">Строительство ТП-10/0,4 кВ, ВЛ-0,23 кВ от опоры №2/58 ВЛ-10 кВ № 307 ПС 35/10 кВ БГ-3 для электроснабжения личного подсобного хозяйства Акатьева В.В. по адресу: Ростовская обл., Багаевский р-н, х. Елкин, ул. Стадионная, д. 2,2, </t>
  </si>
  <si>
    <t xml:space="preserve">Строительство  ВЛ-0,4 кВ от опоры № 8 ВЛ-0,4 кВ №4 КТП-10/0,4 кВ №506 по  ВЛ-10 кВ № 402 ПС 35/10 кВ БГ-4 для электроснабжения земельного участка, предназначенного для размещения домов индивидуальной жилой застройки Ливадней Ю.А. по адресу: Ростовская обл., Багаевский р-н, х. Тузлуков, ул. Береговая, д.1-д </t>
  </si>
  <si>
    <t xml:space="preserve">Строительство  ВЛ-0,4 кВ от опоры № 16 ВЛ-0,4 кВ №1 КТП-10/0,4 кВ №142 по  ВЛ-10 кВ № 307 ПС 35/10 кВ БГ-3 для электроснабжения жилого дома Ким А.В. и личного подсобного хозяйства Колосовой М.П. по адресу: Ростовская обл., Багаевский р-н, х. Елкин, ул. Стадионная 1 </t>
  </si>
  <si>
    <t>Строительство  ВЛ-0,23 кВ от опоры №5/6 ВЛ-0,4 кВ № 2, КТП-10/0,4 кВ № 50 по ВЛ-10 кВ № 257 ПС 110/35/10 кВ БГ-2  для электроснабжения  жилого дома Зудина А.П. по адресу: Ростовская обл., Багаевский р-н, х. Усьман, ул. Братская, д.3-б</t>
  </si>
  <si>
    <t xml:space="preserve">Строительство ВЛ-0.23 кВ от опоры № 5 ВЛ-0,4 кВ № 2, КТП-10/0,4 кВ №114 по ВЛ-10 кВ № 108 ПС 110/35/10 кВ БГ-1 для электроснабжения личного подсобного хозяйства Исафаровой  Х.Б.  по адресу: Ростовская обл., Багаевский р-н, х. Елкин, пер. Буденного,  д. 12-а </t>
  </si>
  <si>
    <t xml:space="preserve">Строительство  ВЛ-0,23 кВ от опоры №22 ВЛ-0,4 кВ № 1, КТП-10/0,4 кВ № 125 по ВЛ-10 кВ № 108 ПС 110/35/10 кВ БГ-1  для электроснабжения  подсобного хозяйства Горбикова В.А. по адресу: Ростовская обл., Багаевский р-н, х. Елкин, ул. Подпольная, д.1-г </t>
  </si>
  <si>
    <t>Строительство участка ВЛ-0,23 кВ от ВЛ-0,4 кВ № 3, КТП № 91, ВЛ-10 кВ № 160 для электроснабжения жилого дома Лысенко Т. А. по адресу: Ростовская обл., Веселовский р-н, п. Веселый, ул. Береговая, д. 34-в</t>
  </si>
  <si>
    <t>Строительство участка ВЛ-0,4 кВ от ВЛ-0,4 кВ № 3, КТП № 30, ВЛ-10 кВ № 158 для электроснабжения административного нежилого здания Колотовкина В. Ф. по адресу: Ростовская обл., Веселовский р-н, п. Веселый, пер. Комсомольский, д. 54-а</t>
  </si>
  <si>
    <t>Строительство участка ВЛ-0.4 кВ от ВЛ-0,4 кВ № 2, КТП № 12, ВЛ-10 кВ № 157 для электроснабжения жилого дома Крайнюковой В. Н .  по адресу: Ростовская обл., Веселовский р-н, п. Веселый, ул. Демьяна Бедного,  д. 110 А</t>
  </si>
  <si>
    <t>Строительство участка ВЛ-0.23 кВ от ВЛ-0,4 кВ № 1, КТП № 403, ВЛ-10 кВ № 702 для электроснабжения павильона Романюкиной А. В.  по адресу: Ростовская обл., Веселовский р-н, х. Верхнесоленый, ул. Центральная,  д. 2-а</t>
  </si>
  <si>
    <t>Строительство ВЛ 0,4 кВ от опоры №30 ВЛ 0,4 кВ №1 КТП 10/0,4 кВ № 47 по ВЛ 10 кВ № 257 ПС 110/35/10  кВ БГ2 для электроснабжения личного подсобного хозяйства  Давришева Ш.Ш.  по адресу: Ростовская обл., Багаевский р-н, х. Усьман, ул. Луговая,  д. 1-а</t>
  </si>
  <si>
    <t>Строительство участка ВЛ 0,4 кВ от ВЛ 0,4 кВ №5, КТП 10/0.4 кВ №70, ВЛ 10 кВ №158 ПС 110  кВ «В1» для  лектроснабжения жилого дома Тамилина К. Ф.  по адресу: Ростовская обл., Веселовский р-н, п. Веселый, ул. Заречная,  д. 28</t>
  </si>
  <si>
    <t>Строительство ВЛ 0,4 кВ от опоры №51 ВЛ 0,4 кВ №2 КТП 10/0,4 кВ № 167 по ВЛ 10 кВ № 603 ПС 110  кВ БГ6 для электроснабжения личного подсобного хозяйства  Бернецян М.Г.  по адресу: Ростовская обл., Багаевский р-н, х. Ажинов, ул. Школьная,  д. 2-б</t>
  </si>
  <si>
    <t xml:space="preserve">Строительство участка ВЛ 0,23 кВ от ВЛ 0,4 кВ №1, КТП 10/0.4 кВ №465, ВЛ 10 кВ №1009 ПС 110  кВ «В10» для электроснабжения жилого дома Калининой О. В.  по адресу: Ростовская обл., Веселовский р-н, х. Новоселовка, ул. Коллективная,  д. 37-в </t>
  </si>
  <si>
    <t>Строительство ВЛ-0,4 кВ от ВЛ-0,4 кВ № 1 КТП № 282 ВЛ-6 кВ № 804 ПС 35/6 кВ АС-8 для электроснабжения жилого дома Зеркаль М. Е. по адресу: Ростовская обл., Аксайский р-н, п. Российский, балка Капранова, уч-к с к. н. 61:02:0600010:10171</t>
  </si>
  <si>
    <t xml:space="preserve">Строительство ВЛ-0,4 кВ от ВЛ-0,4 кВ № 1 КТП № 725 ВЛ-10 кВ № 105 ПС 110/35/10 кВ АС-1 для электроснабжения жилого дома Козырнова Д. А. по ул. Новая, д. 1 в х. Нижнеподпольный Аксайского района Ростовской области </t>
  </si>
  <si>
    <t xml:space="preserve">Строительство ВЛ-0,4 кВ от ВЛ-0,4 кВ № 2 КТП № 665 ВЛ-10 кВ № 111 ПС 110/35/10 кВ АС-1 для электроснабжения жилого дома Ковалёва М. А. по адресу: Ростовская обл., Аксайский р-н, х. Маяковского, ул. Почтовая, д. 2, корп. “В” </t>
  </si>
  <si>
    <t xml:space="preserve">Строительство ВЛ-0,4 кВ от ВЛ-0,4 кВ № 2 КТП № 166 ВЛ-10 кВ № 1406 ПС 35/10 кВ АС-14 для электроснабжения жилого дома Михай Р. В. по ул. Степная, д. 43 в п. Золотой Колос, Аксайского района, Ростовской
области </t>
  </si>
  <si>
    <t>Строительство ВЛ-0,4 кВ от проектируемой опоры ВЛ-0,4 кВ КТП № 740 ВЛ-10 кВ № 101 ПС 110/35/10 кВ АС-1 для электроснабжения жилого дома Потемкиной Е. С. по ул. Жасминовая, д. 16 в х. Махин Аксайского района Ростовской области</t>
  </si>
  <si>
    <t xml:space="preserve">Строительство участка ВЛ-0,4 кВ от ВЛ-0,4 кВ № 3, КТП № 9, ВЛ-10 кВ № 157 ПС 110/35/10/6  кВ «В-1» для электроснабжения жилого дома Афанасьева А. В.  по адресу: Ростовская обл., Веселовский р-н, п. Веселый, ул. Первомайская,  д. 22-б </t>
  </si>
  <si>
    <t xml:space="preserve">Строительство участка ВЛ-0.4 кВ от ВЛ-0,4 кВ № 1, КТП № 143, ВЛ-10 кВ № 402 ПС 35/10 кВ «В-4» для электроснабжения жилого дома Гаврилова В. В.  по адресу: Ростовская обл., Веселовский р-н, х. Верхний Хомутец, ул. Курская,  д. 4-а </t>
  </si>
  <si>
    <t>Строительство участка ВЛ-0.23 кВ от ВЛ-0,4 кВ № 3, КТП № 7, ВЛ-10 кВ № 157 ПС 110/35/10/6  кВ «В-1» для электроснабжения жилого дома Курносова А. В.  по адресу: Ростовская обл., Веселовский р-н, п. Веселый, ул. Демьяна Бедного,  д. 2-а</t>
  </si>
  <si>
    <t>Строительство ВЛ-0.23 кВ от опоры №15 ВЛ 0,4 кВ №2 КТП 10/0,4 кВ № 125 по ВЛ 10 кВ № 108 ПС 110/35/10  кВ БГ 1 для электроснабжения земельного участка, предназначенного для размещения домов индивидуальной жилой застройки  Эминова И.С.о. по адресу: Ростовская обл., Багаевский р-н, х. Елкин, ул. Ермаковская,  д. 42-а</t>
  </si>
  <si>
    <t xml:space="preserve">Строительство ВЛ 0,23 кВ от опоры №1 ВЛ 0,4 кВ №1 КТП 10/0,4 кВ № 28 по ВЛ 10 кВ № 263 ПС 110/35/10  кВ БГ 2 для электроснабжения земельных участков, предназначенных для размещения домов индивидуальной жилой застройки  Денисова А.В., РевенкоЛ.В.  по адресу: Ростовская обл., Багаевский р-н, х. Арпачин, ул. Западная,  д. 33, д.35 </t>
  </si>
  <si>
    <t xml:space="preserve">Строительство ВЛ 0,4 кВ от опоры №10 ВЛ 0,4 кВ №2 КТП 10/0,4 кВ № 575 по ВЛ 10 кВ № 704 ПС 35/10  кВ БГ7 для электроснабжения личного подсобного хозяйства  Хурумова Г.Г.  по адресу: Ростовская обл., Багаевский р-н, х. Красный, ул. Набережная,  д. 2-д </t>
  </si>
  <si>
    <t xml:space="preserve">Строительство ВЛ-0,4 кВ от РУ-0,4 кВ КТП № 286 ВЛ-6 кВ № 807
для электроснабжения жилых домов по адресу: РО, Аксайский р-н,
пос. Российский, ул. Галактическая, д. 14, ул. Планетная, д. 18/9
</t>
  </si>
  <si>
    <t>Строительство ВЛ-0,4 кВ от проектируемой ВЛ-0,4 кВ КТПН-10/0,4 кВ для электроснабжения жилых домов по ул. Мира, д. 3, ул. Объединения, д. 21, 28 в пос. Янтарный, Аксайского района, Ростовской области</t>
  </si>
  <si>
    <t xml:space="preserve">Строительство ВЛ-0,4 кВ от ВЛ-0,4 кВ № 1 КТП № 236 ВЛ-10 кВ № 706 для электроснабжения жилого дома Пигарева Р. К. по адресу: Ростовская обл., Аксайский р-н, пос. Красный Колос, пер. Дальний, участок с кад. ном. 61:02:0100101:1322 </t>
  </si>
  <si>
    <t>Строительство ВЛ-0,4 кВ от ВЛ-0,4 кВ № 1 КТП № 240 ВЛ-10 кВ № 441 ПС 220/110/10 кВ Р-4 для электроснабжения жилого дома Марабян В. С. по ул. Дружбы, д. 17 в пос. Янтарный, Аксайского района, Ростовской области</t>
  </si>
  <si>
    <t>Строительство ВЛ-0,4 кВ от ВЛ-0,4 кВ № 2 КТП № 140 ВЛ-10 кВ № 706 ПС 35/10 кВ АС-7 для электроснабжения жилого дома Ресцовой Т. И. по ул. Станичная, д. 17, корп. “А” в п. Красный Колос, Аксайского района</t>
  </si>
  <si>
    <t>Строительство ВЛ-0,4 кВ от РУ-0,4 кВ КТП № 240 ВЛ-10 кВ № 441
для электроснабжения жилого дома Семыкиной М. Г. по пер. Лунный, д. 1, корп. 12 в пос. Янтарный, Аксайского района, Ростовской области</t>
  </si>
  <si>
    <t>Строительство ВЛ-0,4 кВ от проектируемой ВЛ-0,4  кВ проектируемого КТПН-6/0,4 кВ по ВЛ-6 кВ № 805 ПС 35/6 кВ АС-8 для электроснабжения жилого дома по адресу: Ростовская обл., Аксайский р-н, х. Большой Лог, ул. Юности, д.6</t>
  </si>
  <si>
    <t>Строительство ВЛ 0,4 кВ от ВЛ 0,4 кВ №1 КТП №136А  ВЛ 10 кВ №414 ПС 220 кВ Р-4 для электроснабжения нежилого здания ИП Кныш О.В. по ул. Светлая, д.2г,  КН 61:02:0600010:11907 в х. Камышеваха, Аксайского района Ростовской области</t>
  </si>
  <si>
    <t xml:space="preserve">Строительство ВЛ-0,4 кВ от ВЛ-0,4 кВ №1 КТП №615 Вл-10 кВ №101 ПС 110 кВ АС-1 для электроснабжения жилого дома Кветкиной А.В. на участке с КН 61:02:0090301:521 в х.Махин Аксайского района Ростовской области </t>
  </si>
  <si>
    <t>Строительство ВЛ 0,4 кВ, от опоры № 29 ВЛ 0,4 кВ № 1 КТП 10/0,4 кВ № 763  ВЛ 10 кВ № 710 ПС 35/10 СМ7 для электроснабжения  земельного участка заявителя Сурнина А.Л. по адресу; примерно 263м на северо запад от строения. ул. Летучева д.1 кв1 х. Балабинка Семикаракорского района Ростовской области</t>
  </si>
  <si>
    <t xml:space="preserve">Строительство ВЛ 0,4 кВ от опоры № 20 ВЛ 0,4 кВ № 2  КТП 10/0,4 кВ № 175 ВЛ 10 кВ № 125 ПС 110/35/10 СМ1 для  электроснабжения земельного участка заявителя Казанцевой В.М. расположенного по адресу Ростовская область Секмикаракорский район примерно в 40 м по направлению на юг от строения  ул. Солнечная 33 г. Семикаракорск к.н. 61:35:0110205:594  </t>
  </si>
  <si>
    <t>Строительство ВЛ 0,4 кВ от ВЛ 0,4 кВ №1, КТП 10/0.4 кВ №103, ВЛ 10 кВ №407 ПС 35  кВ  В4 для электроснабжения магазина ИП Шахбановой С. С.  по адресу: Ростовская обл., Веселовский р-н, х. Малая Западенка, пер. Первомайский,  д. 4</t>
  </si>
  <si>
    <t xml:space="preserve">Строительство ВЛ 0,4 кВ от ВЛ 0,4 кВ №1, КТП 10/0.4 кВ №27, ВЛ 10 кВ №160 ПС 110  кВ  В1 для электроснабжения  магазина с встроенными жилыми помещениями Шахбазов С. Т. О.  по адресу: Ростовская обл., Веселовский р-н, п. Веселый, ул. Набережная,  д. 2-а/1 </t>
  </si>
  <si>
    <t>Строительство, ВЛ 0,4 кВ от опоры № 16 ВЛ 0,4 кВ № 2  КТП № 216 ВЛ 10 кВ №211   ПС 110 кВ  СМ2  для электроснабжения  ФАП п. Крымский по адресу:  примерно в 15 м по направлению на восток  от строения по адресу: п. Крымский, ул. Ленина, 37 ,  Семикаракорского  района Ростовской области</t>
  </si>
  <si>
    <t>Строительство ВЛ 0,4 кВ от проектируемой ВЛ 0,4 кВ (проектируемой по договору ТП № 61-1-17-00322701 от 20.07.2017 г.) для электроснабжения жилых домов и нежилого здания Шагинян В. Н. по ул. Мира и пер. Содружества в пос. Янтарный Аксайского района Ростовской                области</t>
  </si>
  <si>
    <t xml:space="preserve">Строительство ВЛ 0,4 кВ от ВЛ 0,4 кВ №3 КТП №493 ВЛ 10 кВ №1103 ПС 110 кВ АС11 для электроснабжения жилых домов по ул. Кленовая, 31, 32 в х. Александровка Аксайского района Ростовской области </t>
  </si>
  <si>
    <t>Строительство ВЛ 0,4 кВ от ВЛ 0,4 кВ КТП 10/0,4 кВ № 16 ВЛ 10 кВ № 207 ПС 110 кВ В2 для электроснабжения склада ИП Главы КФХ Хибухиной Л.А. по адресу: Ростовская обл., Веселовский р-н, х. Спорный, ул. Централная, д. 1-а</t>
  </si>
  <si>
    <t>Строительство КТПН 10/0,4 кВ, ВЛ 10 кВ, ВЛ 0,4 кВ от ВЛ 10 кВ №1103 ПС 110    кВ АС11 для электроснабжения сарая Бондарева И. А. на участке с КН 61:02:0600009:2550 в ст. Мишкинская Аксайского района Ростовской области</t>
  </si>
  <si>
    <t xml:space="preserve">Строительство ВЛ 10 кВ, ВЛ 0,4 кВ, КТП 10/0,4 кВ от опоры №114 ВЛ 10 кВ № 406 ПС 35/10 кВ БГ4  для электроснабжения земельного участка сельскохозяйственного назначения Станич В.М. по адресу: Ростовская обл., Багаевский р-н, Красненское сельское поселение, центральная часть кадастрового квартала, к.н. </t>
  </si>
  <si>
    <t>Строительство ТП 10/0,4 кВ, ВЛ 10 кВ, ВЛ 0,4 кВ от ВЛ 10 кВ №1208 ПС 110 кВ АС12 для электроснабжения весовой ИП Турсункуловой В. Г. на участке с КН 61:02:0600004:2511 в АО “Октябрьское” Аксайского района Ростовской области</t>
  </si>
  <si>
    <t xml:space="preserve">Строительство КТПН-6/0,4 кВ, ВЛ-0,4 кВ от ВЛ-6 кВ № 305 ПС 35/6 кВ АС-3 для электроснабжения жилого дома по ул. Крещенская, д.1, корп.64, г.Аксай,  Аксайского района , Ростовской области </t>
  </si>
  <si>
    <t xml:space="preserve">Строительство ВЛ 0,4 кВ, КТП 10/0,4 кВ, ВЛ-10 кВ от ВЛ-10 кВ № 405 ПС 35/10 кВ «В-4» для электроснабжения здания склада ИП Амирханян Ш. В. по адресу: Ростовская обл., Веселовский р-н, п. Веселый, ул. Октябрьская,  д. 218-а </t>
  </si>
  <si>
    <t>Строительство ТП 6/0,4 кВ, ВЛ 6 кВ от ВЛ 6 кВ №806 ПС 35 кВ АС8 для электроснабжения производственно-складского помещения на уч-ке с КН 61:02:0600011:1915 в п. Реконструктор Аксайского района Ростовской области</t>
  </si>
  <si>
    <t>Строительство ТП 10/0,4 кВ, КЛ 10 кВ, ВЛ 0,4 кВ от КЛ 10 кВ №3ф3 РП3 КЛ 10 кВ №1532 и №1546  ПС 110 кВ АС15 для электроснабжения складского и нежилого помещения в г. Аксае Аксайского района Ростовской области</t>
  </si>
  <si>
    <t xml:space="preserve">Строительство участка ВЛИ-0,4 кВ от опоры №15 ВЛ-0,4 кВ №1 КТП-1509/250 кВА по ВЛ-10 кВ №5 ПС 35/10 кВ «Лозновская»  для присоединения жилого дома Сапрыкиной Л.А
</t>
  </si>
  <si>
    <t>Строительство участка ВЛИ-0,4 кВ от опоры №12 ВЛИ-0,4 кВ №2 КТП-1511/250 кВА по ВЛ-10 кВ №5 ПС 35/10 кВ Лозновская для присоединения жилых домов Игуменцевой Н.В. и Игуменцева О.А. (ориентировочная протяженность ЛЭП 0,2 км)</t>
  </si>
  <si>
    <t xml:space="preserve">Строительство участка ВЛИ-0,4 кВ от опоры №41 ВЛ-0,4 кВ №2КТП-1687/400 кВА ВЛ-10 кВ №5 ПС 35/10 кВ Лозновская для присоединения жилого дома Воробьевой Е.В. (ориентировочная протяженность ЛЭП 0,06 км)
</t>
  </si>
  <si>
    <t>Строительство участка ВЛИ-0,4 кВ от опоры №2 ВЛ-0,4 кВ №2 КТП-1602/160 кВА ВЛ-10 кВ №1 ПС 35/10 кВ Антоновская для присоединения жилого дома Дмитровой Е.В. (ориентировочная протяженность ЛЭП 0,125 км)</t>
  </si>
  <si>
    <t xml:space="preserve">Строительство ВЛИ-0,4 кВ от КТП-1161/63 кВА ВЛ-10 кВ №2 ПС 35/10 кВ ЖБИ для присоединения жилого дома Крейс А.В. (ориентировочная протяженность ЛЭП 0,19 км)
</t>
  </si>
  <si>
    <t xml:space="preserve">Строительство участка ВЛИ-0,4 кВ от КТП-1430/160 кВА по ВЛ-10 кВ №17 ПС 110/35/10 кВ Цимлянская для присоединения здания магазина ИП Аббасова А.Д. (ориентировочная протяженность ЛЭП 0,23 км)
</t>
  </si>
  <si>
    <t>Строительство участка ВЛИ-0,4 кВ от опоры №1/18 ВЛ-0,4 кВ №3 КТП-1396/100 кВА ВЛ-10 кВ №2 ПС 35/10 кВ ЖБИ для присоединения жилого дома Янушева Н.И. (ориентировочная протяженность ЛЭП 0,05 км)</t>
  </si>
  <si>
    <t>Строительство участка ВЛИ-0,4 кВ от опоры №12 ВЛ-0,4 кВ №5 КТП-1505/160 кВА ВЛ-10 кВ №5 ПС 35/10 кВ Лозновская для присоединения жилого дома Лукьянова М.В. (ориентировочная протяженность ЛЭП 0,05 км)</t>
  </si>
  <si>
    <t>Строительство участка ВЛИ-0,4 кВ от опоры №8 ВЛ-0,4 кВ №2 КТП-7212А/100 кВА по ВЛ-10 кВ №17 ПС 110/35/10 кВ Константиновская для присоединения жилого дома Калинина В.М. (ориентировочная протяженность ЛЭП 0,03 км)</t>
  </si>
  <si>
    <t>Строительство участка ВЛЗ-10 кВ от опоры №6/116 ВЛ-10 кВ №6 ПС 110/10 кВ Денисовская, с установкой ТП-10/0,4 кВ, и строительство ВЛИ-0,4 кВ от вновь установленной ТП-10/0,4 кВ для присоединения нежилого здания ИП главы КФХ Багандова М.К. (ориентировочная протяженность ЛЭП 0,205 км, ориентировочная мощность трансформатора 25 кВА)</t>
  </si>
  <si>
    <t>Строительство ВЛИ-0,4 кВ от КТП-8599/160 кВА по ВЛ-6 кВ №5 ПС 35/6 кВ Романовская для присоединения жилого дома Фисаковой К.П.(ориентировочная протяженность ЛЭП 0,26 км)</t>
  </si>
  <si>
    <t>Строительство участка ВЛИ-0,4кВ от опоры №1/17 ВЛ-0,4кВ №2 КТП-8524/400кВА по ВЛ-10кВ №12 ПС 110/10кВ ВПТФ для присоединения Дома культуры Администрации Добровольского сельского поселения (ориентировочная протяженность ЛЭП-0,03км)</t>
  </si>
  <si>
    <t>Строительство участка ВЛИ-0,4 кВ от опоры №3/2 ВЛ-0,4 кВ №2 КТП-6423/250 кВА ВЛ-10 кВ №12 ПС 110/35/10 кВ Комаровская для присоединения складских помещений Маиловой Ш.Ш. и склада Юрданидзе Ш.А.о. (ориентировочная протяженность ЛЭП 0,11 км)</t>
  </si>
  <si>
    <t>Строительство участка ВЛИ-0,4 кВ от опоры №12 ВЛ-0,4 кВ №1 КТП-6092/100 кВА ВЛ-10 кВ №12 ПС 110/35/10 кВ Мартыновская для присоединения жилого дома Мавлюдовой Х.М. (ориентировочная протяженность ЛЭП 0,04 км)»</t>
  </si>
  <si>
    <t>Строительство участка ВЛИ-0,4 кВ от опоры №24 ВЛ-0,4 кВ №1 КТП-6092/100 кВА ВЛ-10 кВ №12 ПС 110/35/10 кВ Мартыновская для присоединения коровника ИП главы КФХ Мавлюдовой А.Ф. (ориентировочная протяженность ЛЭП 0,04 км)</t>
  </si>
  <si>
    <t>Строительство участка ВЛИ-0,4 кВ от опоры №1 ВЛ-0,4 кВ №1 КТП-6522/250 кВА ВЛ-10 кВ №2 ПС 35/10 кВ Рассвет для присоединения жилых домов Дубилко Е.Ф. и Ленковец С.Н. (ориентировочная протяженность ЛЭП 0,175 км)</t>
  </si>
  <si>
    <t>Строительство участка ВЛИ-0,4 кВ от опоры  №24 ВЛ-0,4 кВ №1 КТП-6558/160 кВА ВЛ-10 кВ №6 ПС 110/10 кВ Несмеяновская для присоединения скважины Атаевой Г.С. (ориентировочная протяженность ЛЭП 0,02 км)</t>
  </si>
  <si>
    <t>Строительство участка ВЛИ-0,4 кВ от опоры №3 ВЛ-0,4 кВ №1 КТП-6098/25 кВА ВЛ-10 кВ №6 ПС 110/35/10 кВ Мартыновская для присоединения автомойки самообслуживания Макарова Д.В. (ориентировочная протяженность ЛЭП 0,075 км)</t>
  </si>
  <si>
    <t xml:space="preserve">Строительство участка ВЛИ-0,4 кВ от опоры №9 ВЛ-0,4 кВ №2 КТП-7446/160 кВА ВЛ-10 кВ №4 ПС 35/10 кВ Николаевская для присоединения жилого дома Ореховой А.М. (ориентировочная протяженность ЛЭП 0,2 км) </t>
  </si>
  <si>
    <t>Строительство участка ВЛИ-0,4 кВ от опоры №15 ВЛ-0,4 кВ №2 КТП-6582/100 кВА ВЛ-10 кВ №12 ПС 110/35/10 кВ Комаровская для присоединения жилого дома Кучина С.В., расположенного по адресу: Ростовская область, Мартыновский район, слобода Большая Орловка, ул. Красноармейская, д. 75, к.н. 61:20:0020101:8077 (ориентировочная протяженность ЛЭП 0,015 км)</t>
  </si>
  <si>
    <t>Строительство участка ВЛЗ-10 кВ от опоры №1/14 ВЛ-10 кВ №7 ПС 35/10 кВ Рябичевская, с монтажом ТП-10/0,4 кВ, и строительство ВЛИ-0,4 кВ от вновь смонтированной ТП-10/0,4 кВ для присоединения жилых домов Шведова В.М., Михайлова А.А., Клец Л.И., Кравцовой С.С. (ориентировочная протяженность ЛЭП 0,48 км, ориентировочная мощность трансформатора 100 кВА)</t>
  </si>
  <si>
    <t>Строительство участка ВЛИ-0,4 кВ от опоры №1/6 ВЛ-0,4 кВ №2 КТП-8498/100 кВА ВЛ-6 кВ №5 ПС 35/6 кВ Романовская для присоединения жилого дома Уклеиной А.В. (ориентировочная протяженность ЛЭП 0,035 км)</t>
  </si>
  <si>
    <t xml:space="preserve">Строительство участка ВЛИ-0,4 кВ от опоры  №1/5 ВЛ-0,4 кВ №2 КТП-8498/100 кВА по ВЛ-6 кВ №5 ПС 35/6 кВ Романовская для присоединения жилого дома Сажнева Е.Н. (ориентировочная протяженность ЛЭП 0,02 км)
</t>
  </si>
  <si>
    <t>Строительство участка ВЛИ-0,4 кВ от опоры №3 ВЛ-0,4 кВ №1 КТП-8129/100 кВА ВЛ-10 кВ №3 ПС 110/35/10 кВ Большовская для присоединения жилого дома Джабарова В.С. (ориентировочная протяженность ЛЭП 0,184 км)</t>
  </si>
  <si>
    <t xml:space="preserve">Строительство участка ВЛИ-0,4 кВ от опоры №1/14 ВЛ-0,4 кВ №3 КТП-8396/160 кВА по ВЛ-6 кВ №11 ПС 35/6 кВ Шлюзовая для присоединения жилого дома Земляковой Н.В. (ориентировочная протяженность ЛЭП 0,011 км) </t>
  </si>
  <si>
    <t>Строительство участка ВЛИ-0,4 кВ от опоры №3/5 ВЛ-0,4 кВ №3 КТП-8483/100 кВА по ВЛ-6 кВ №5 ПС 35/6 кВ Романовская для присоединения жилых домов Забазнова Ю.С. и Забазновой И.Ю. (ориентировочная протяженность ЛЭП 0,022 км)</t>
  </si>
  <si>
    <t>Строительство участка ВЛИ-0,4 кВ от опоры №2 ВЛИ-0,4 кВ №1 КТП-8603/100 кВА ВЛ-6 кВ №5 ПС 35/6 кВ Романовская для присоединения жилого дома Кравченко В.П. (ориентировочная протяженность ЛЭП 0,04 км)</t>
  </si>
  <si>
    <t>Строительство участка ВЛИ-0,4 кВ от опоры №19 ВЛ-0,4 кВ №2 КТП-7034/160 кВА по ВЛ-10 кВ №2 ПС 35/10 кВ Нижне-Журавская для присоединения жилого дома Славгородской А.П. (ориентировочная протяженность ЛЭП 0,15 км)»</t>
  </si>
  <si>
    <t>Строительство участка ВЛИ-0,4кВ от опоры №2/8 ВЛИ-0,4кВ №3 КТП-1388/160кВА по ВЛ-10кВ №3 ПС 35/10кВ «Лозновская» для присоединения жилого дома Рябова С.А. (ориентировочная протяженность ЛЭП 0,075км)</t>
  </si>
  <si>
    <t>Строительство участка ВЛИ-0,4 кВ от опоры №4/6 ВЛ-0,4 кВ №1 КТП-6522/250 кВА ВЛ-10 кВ №2 ПС 35/10 кВ Рассвет для присоединения жилого дома Дорожко Б.И. (ориентировочная протяженность ЛЭП 0,031 км)</t>
  </si>
  <si>
    <t>Строительство участка ВЛИ-0,4 кВ от опоры №18 ВЛ-0,4 кВ №2 КТП-6584/100 кВА по ВЛ-10 кВ №12 ПС 110/35/10 кВ Комаровская для присоединения магазина Тележкина О.Н., расположенного по адресу: Ростовская область, Мартыновский район, слобода Большая Орловка, ул. Революционная, д.49,  к.н. 61:20:0020101:12744 (ориентировочная протяженность ЛЭП 0,02 км)»</t>
  </si>
  <si>
    <t>Строительство ВЛИ-0,4 кВ от КТП-3270/40 кВА по ВЛ-10 кВ №13 ПС 35/10 кВ Присальская для присоединения полевого стана Бабикова М.В. (ориентировочная протяженность ЛЭП 0,24 км)</t>
  </si>
  <si>
    <t>Строительство участка ВЛИ-0,4 кВ от опоры №1/15 ВЛ-0,4 кВ №1 КТП-3398/40 кВА ВЛ-10 кВ №22 ПС 110/10 кВ Жуковская для присоединения жилого дома Черненкова В.П. (ориентировочная протяженность ЛЭП 0,07 км)</t>
  </si>
  <si>
    <t>Строительство участка ВЛИ-0,4 кВ от опоры №3 ВЛ-0,4 кВ №1 КТП-3557/100 кВА ВЛ-10 кВ №24 ПС 110/10 кВ Жуковская для присоединения метеорологической станции ООО НПО «Гидротехпроект» (ориентировочная протяженность ЛЭП 0,03 км)»</t>
  </si>
  <si>
    <t>Строительство участка ВЛИ-0,4 кВ от опоры №3/31 ВЛИ-0,4 кВ №2 КТП-3465/100 кВА ВЛ-10 кВ №7 ПС 35/10 кВ Мирная для присоединения квартиры Гайсумова Магомеда (ориентировочная протяженность ЛЭП 0,06 км)»</t>
  </si>
  <si>
    <t>Строительство участка ВЛ-0,4 кВ от опоры №1/2 ВЛ-0,4 кВ №1 КТП-3400/160 кВА ВЛ-10 кВ №22 ПС 110/10 кВ Жуковская для присоединения магазинов продовольственных и промтоварных ИП Саргсян Н.М., расположенных по адресу: Ростовская область, Дубовский район, станица Жуковская, ул. Школьная, д.3, к.н. 61:09:0030101:2615 (ориентировочная протяженность ЛЭП 0,04 км)</t>
  </si>
  <si>
    <t>Строительство участка ВЛИ-0,4 кВ от опоры №5/2 ВЛ-0,4 кВ №2КТП-6435/250 кВА по ВЛ-10 кВ №7 ПС 110/35/10 кВ Комаровская для присоединения жилого дома Мустафаева И.П., расположенного по адресу: Ростовская область, Мартыновский район,п. Крутобережный, пер. Новый, д. 8а, к.н. 61:20:0020501:2842 (ориентировочная протяженность ЛЭП 0,019 км)</t>
  </si>
  <si>
    <t>Строительство участка ВЛИ-0,4кВ от опоры №13 ВЛ-0,4кВ №2 КТП-6433/400кВА по ВЛ-10кВ №7 ПС 110/35/10кВ Комаровская для присоединения нежилого здания ИП Воробьева П.Н., расположенного по адресу: Ростовская область, Мартыновский район, п. Крутобережный, пер. Октябрьский, д. 8А, к.н. 61:20:0020501:2903 (ориентировочная протяженность ЛЭП 0,018км)</t>
  </si>
  <si>
    <t>Строительство участка ВЛИ-0,4 кВ от опоры №3 ВЛ-0,4 кВ №1 КТП-6605/400 кВА ВЛ-6 кВ №6 ПС 110/35/6 кВ Обливная для присоединения жилого дома Порхунова А.Г. (ориентировочная протяженность ЛЭП 0,023 км)»</t>
  </si>
  <si>
    <t>Строительство участка ВЛИ-0,4 кВ от опоры №5 ВЛ-0,4 кВ №2 КТП-7164/100 кВА по ВЛ-10 кВ №5 ПС 35/10 кВ Савельевская для присоединения нежилого помещения Жеребковой Н.Ф. 
(ориентировочная протяженность ЛЭП 0,15 км)</t>
  </si>
  <si>
    <t>Строительство участка ВЛИ-0,4 кВ от опоры №3/2 ВЛ-0,4 кВ №1 КТП-7102/250 кВА по ВЛ-10 кВ №6 ПС 35/10 кВ Почтовская для присоединения квартиры Никифорова С.И. (ориентировочная протяженность ЛЭП 0,11 км)</t>
  </si>
  <si>
    <t>Строительство участка ВЛИ-0,4 кВ от КТП-8465/160 кВА по ВЛ-6 кВ №5 ПС 35/6 кВ Романовская для присоединения жилого дома Курганова А.А. (ориентировочная протяженность ЛЭП 0,1 км)»</t>
  </si>
  <si>
    <t>Строительство участка ВЛИ-0,4 кВ от вновь устанавливаемой опоры (проектируемой в рамках реализации договора ТП №61-1-18-00389771 от 31.07.2018), для присоединения жилого дома  Солдатова Д.П., расположенного по адресу: Ростовская область, Волгодонской район, станица Романовская, пер. Чкаловский, д. 91а, к.н. 61:08:0070126:587 (ориентировочная протяжённость ЛЭП 0,014 км)»</t>
  </si>
  <si>
    <t>Строительство участка ВЛИ-0,4кВ от опоры №12 ВЛ-0,4кВ №2 КТП-8444/400кВА по ВЛ-6кВ №2 ПС 35/6кВ НС-15 для присоединения Модульного клуба Администрации Потаповского сельского поселения (ориентировочная протяженность ЛЭП 0,098км)</t>
  </si>
  <si>
    <t>Строительство участка ВЛИ-0,4 кВ от опоры №4 ВЛ-0,4 кВ №1 КТП-8461/400 кВА ВЛ-6 кВ №11 ПС 35/6 кВ Шлюзовая для присоединения жилого дома Майорова А.А. (ориентировочная протяженность ЛЭП 0,0154 км)</t>
  </si>
  <si>
    <t>Строительство участка ВЛИ-0,4 кВ от опоры №34 ВЛ-0,4 кВ №2 КТП-8059/250 кВА ВЛ-10 кВ №4 ПС 110/35/10 кВ Дубенцовская для присоединения жилого дома Расулова А.Н. (ориентировочная протяженность ЛЭП 0,015 км)»</t>
  </si>
  <si>
    <t>Строительство участка ВЛИ-0,4 кВ от опоры №1/16 ВЛ-0,4 кВ №2 КТП-8076/100 кВА по ВЛ-10 кВ №3 ПС 110/35/10 кВ Дубенцовская для присоединения базовой станции №61-02317 ПАО «МТС» (ориентировочная протяженность ЛЭП 0,035 км)</t>
  </si>
  <si>
    <t>Строительство участка ВЛИ-0,4 кВ от опоры №32 ВЛ-0,4 кВ №2 КТП-8397/100 кВА по ВЛ-6 кВ №11 ПС 35/6 кВ Шлюзовая для присоединения базовой станции №61-02316 ПАО «МТС» (ориентировочная протяженность ЛЭП 0,03 км)</t>
  </si>
  <si>
    <t>«Строительство участка ВЛИ-0,4 кВ от опоры №3 ВЛ-0,4 кВ №3 КТП-8490/250 кВА ВЛ-6 кВ №5 ПС 35/6 кВ Романовская для присоединения жилого дома Лунина В.В. (ориентировочная протяженность ЛЭП 0,017 км)»</t>
  </si>
  <si>
    <t>Строительство участка ВЛИ-0,4 кВ от опоры №1/3 ВЛ-0,4 кВ №1 КТП-8452/250 кВА по ВЛ-6 кВ №1 ПС 35/6 кВ Романовская для присоединения жилого дома Конкина А.С., расположенного по адресу: Ростовская область, Волгодонской район, х. Погожев, ул. Школьная, д. 25-б, к.н. 61:08:0070401:795 (ориентировочная протяженность ЛЭП 0,027 км)</t>
  </si>
  <si>
    <t>Строительство участка ВЛИ-0,4 кВ от опоры №4 ВЛ-0,4 кВ №3 КТП-8487/250 кВА по ВЛ-6 кВ №5 ПС 35/6 кВ Романовская для присоединения жилого дома Юшко А.С., расположенного по адресу: Ростовская область, Волгодонской район, станица Романовская, ул. 50 лет Победы, д. 77,  к.н.  61:08:0070124:353 (ориентировочная протяженность ЛЭП 0,022 км)»</t>
  </si>
  <si>
    <t>Строительство участка КВЛ-0,4 кВ от опоры №14 ВЛ-0,4 кВ №2 КТП-8470/250 кВА по ВЛ-6 кВ №14 ПС 35/6 кВ Романовская для присоединения нестационарного торгового объекта Степанюк Т.А. (ориентировочная протяженность ЛЭП 0,11 км)</t>
  </si>
  <si>
    <t>Строительство участка ВЛИ-0,4 кВ от опоры вновь построенной ВЛИ-0,4 кВ  от КТП-8343/100 кВА по ВЛ-6 кВ №14 ПС 35/6 кВ Романовская  (по договору ТП от 09.08.2018 №61-1-18-00392749) для присоединения жилого дома Сидаш Е.А. (ориентировочная протяженность ЛЭП 0,2 км)</t>
  </si>
  <si>
    <t>Строительство участка ВЛИ-0,4 кВ от опоры №2/2 ВЛ-0,4 кВ №1 КТП-1161/63 кВА ВЛ-10 кВ №2 ПС 35/10 кВ ЖБИ для присоединения жилого дома Кондратьева А.Л. (ориентировочная протяженность ЛЭП 0,035 км)</t>
  </si>
  <si>
    <t>Строительство участка ВЛИ-0,4 кВ от опоры №1/5 ВЛ-0,4 кВ №3 от КТП-1396/100 кВА ВЛ-10 кВ №2 ПС 35/10 кВ ЖБИ для присоединения жилого дома Ерешкиной И.Г. (ориентировочная протяженность ЛЭП 0,012 км)</t>
  </si>
  <si>
    <t>Строительство участка ВЛЗ-10 кВ от опоры №3/18 ВЛ-10 кВ №7 ПС 110/35/10 кВ Комаровская, с монтажом ТП-10/0,4 кВ, и строительство ВЛИ-0,4 кВ от вновь смонтированной ТП-10/0,4 кВ для присоединения складского помещения Мамедова Р.Х., склада Айдинова Н.А., складских помещений Заутадзе Р.П., закусочной ИП Ягубяна Г.В. (ориентировочная протяженность ЛЭП 0,377 км, ориентировочная мощность трансформатора 100 кВА)»</t>
  </si>
  <si>
    <t>Строительство участка ВЛИ-0,4 кВ от опоры №6 ВЛ-0,4 кВ №1 КТП-8074/100 кВА ВЛ-10 кВ №3 ПС 110/35/10 кВ Дубенцовская для присоединения жилого дома Сироты С.Л. (ориентировочная протяженность ЛЭП 0,157 км)</t>
  </si>
  <si>
    <t>Строительство участка ВЛИ-0,4 кВ от опоры №4 ВЛИ-0,4 кВ №1 КТП-8565/400 кВА по ВЛ-6 кВ №5 ПС 35/6 кВ НС-13 для присоединения жилого дома Музафарова Б.А., расположенного по адресу: Ростовская область, Волгодонской район, п. Саловский, ул. Степная, д.2а, к.н. 61:08:0010301:403 (ориентировочная протяженность ЛЭП 0,01 км)»</t>
  </si>
  <si>
    <t>Строительство участка ВЛИ-0,4 кВ от опоры №1/5 ВЛ-0,4 кВ №2 КТП-8585/63 кВА ВЛ-6 кВ №7 ПС 35/6 кВ Романовская для присоединения жилого дома Мельниченко А.В. (ориентировочная протяженность ЛЭП 0,027 км)»</t>
  </si>
  <si>
    <t>Строительство участка ВЛИ-0,4 кВ от опоры №9 ВЛ-0,4 кВ №2 КТП-8474/160 кВА по ВЛ-6 кВ №14 ПС 35/6 кВ Романовская для присоединения жилого дома Сафарян В.С., расположенного по адресу: Ростовская область, Волгодонской район, станица Романовская, ул. Почтовая, д.43, к.н. 61:08:0070106:762 (ориентировочная протяженность ЛЭП 0,01 км)»</t>
  </si>
  <si>
    <t>Строительство ВЛИ-0,4 кВ от КТП-8343/100 кВА по ВЛ-6 кВ №14 ПС 35/6 кВ Романовская для присоединения жилого дома Буровой И.Л. (ориентировочная протяженность ЛЭП 0,17 км)</t>
  </si>
  <si>
    <t>Строительство участка ВЛИ-0,4 кВ от опоры №31 ВЛ-0,4 кВ №2 КТП-1463/250 кВА по ВЛ-10 кВ №11 ПС 35/10 кВ Камышевская для присоединения жилого дома Хахониной А.А.
(ориентировочная протяженность ЛЭП 0,085 км)»</t>
  </si>
  <si>
    <t xml:space="preserve">Строительство участка ВЛИ-0,4 кВ от опоры №1/9 ВЛ-0,4 кВ №1 КТП-1466/63 кВА ВЛ-10 кВ №11 ПС 35/10 кВ Камышевская для присоединения жилого дома Чувилина Ю.Н. (ориентировочная протяженность ЛЭП 0,035 км)
</t>
  </si>
  <si>
    <t>Строительство участка ВЛИ-0,4 кВ от опоры №1/2 ВЛ-0,4 кВ №1КТП-1623/100 кВА ВЛ-10 кВ №17 ПС 110/35/10 кВ Цимлянская для присоединения жилого дома Степановой В.А.
 (ориентировочная протяженность ЛЭП 0,08 км)</t>
  </si>
  <si>
    <t>Строительство участка ВЛИ-0,4 кВ от опоры №17 ВЛ-0,4 кВ №3 КТП-1380/250 кВА по ВЛ-10 кВ №3 ПС 35/10 кВ Лозновская для присоединения жилого дома Овсиенко О.А., расположенного по адресу: Ростовская область, Цимлянский район, х. Лозной, ул. Мира, д.39а, к.н. 61:41:0030106:162 (ориентировочная протяженность ЛЭП 0,015 км)</t>
  </si>
  <si>
    <t>Строительство участка ВЛИ-0,4 кВ от опоры №1/5 ВЛ-0,4 кВ №1 КТП-1681/160 кВА ВЛ-10 кВ №5 ПС 35/10 кВ Лозновская для присоединения шиномонтажных мастерских Рыкунова М.А. (ориентировочная протяженность ЛЭП 0,036 км)»</t>
  </si>
  <si>
    <t>Строительство участка ВЛИ-0,4 кВ от опоры №12 ВЛ-0,4 кВ №1 КТП-1505/160 кВА ВЛ-10 кВ №5 ПС 35/10 кВ Лозновская для присоединения жилого дома Назаренко И.И., расположенного по адресу: Ростовская область, Цимлянский район, х. Лозной, пер. Лесной, д.5, к.н.61:41:0030103:63 (ориентировочная протяженность ЛЭП 0,025 км)</t>
  </si>
  <si>
    <t xml:space="preserve">Строительство участка ВЛИ-0,4 кВ от опоры №18 ВЛ-0,4 кВ №1 КТП-1601/160 кВА ВЛ-10 кВ №1 ПС 35/10 кВ ЖБИ для присоединения жилого дома Орловой С.А., расположенного по адресу: Ростовская область, Цимлянский район, станица Красноярская, ул. Набережная, д.98-а, к.н.61:41:0020115:309 (ориентировочная протяженность ЛЭП 0,03 км)» </t>
  </si>
  <si>
    <t>Строительство участка ВЛИ-0,4 кВ от вновь установленной опоры вновь построенной ВЛИ-0,4 кВ от опоры №15 ВЛ-0,4 кВ №2 КТП-6448/160 кВА по ВЛ-10 кВ №3 ПС 110/35/10 кВ Комаровская (по договору ТП №61-1-18-00414971 от 04.12.2018г) для присоединения скважины Ломановой Э.Н., расположенной по адресу: Ростовская область, Мартыновский район, слобода Большая Орловка, ул. Партизанская, д. 122, к.н. 61:20:0020101:13014 (ориентировочная протяженность ЛЭП 0,022 км)</t>
  </si>
  <si>
    <t>Строительство участка ВЛИ-0,4 кВ от опоры вновь построенной ВЛИ-0,4 кВ (по договорам ТП №61-1-18-00372655 от 15.05.2018г и №61-1-18-00372657 от 15.05.2018г) от опоры №1 ВЛ-0,4 кВ №1 КТП-6522/250 кВА ВЛ-10 кВ №2 ПС 35/10 кВ Рассвет для присоединения жилого дома Григорян М.С. (ориентировочная протяженность ЛЭП 0,025 км)</t>
  </si>
  <si>
    <t xml:space="preserve">Строительство участка ВЛИ-0,4 кВ от опоры №15 ВЛ-0,4 кВ №2 КТП-6448/160 кВА по ВЛ-10 кВ №3 ПС 110/35/10 кВ Комаровская для присоединения скважины Таштанова М.М., расположенной по адресу: Ростовская область, Мартыновский район, слобода Большая Орловка, ул. Партизанская, д. 128, к.н. 61:20:0020101:13119 (ориентировочная протяженность ЛЭП 0,018 км)»
</t>
  </si>
  <si>
    <t>Строительство участка ВЛИ-0,4 кВ от опоры №2 ВЛ-0,4 кВ №2 КТП-7212А/100 кВА ВЛ-10 кВ №17 ПС 110/35/10 кВ Константиновская для присоединения жилого дома Стовбы О.Н. (ориентировочная протяженность ЛЭП 0,14 км)</t>
  </si>
  <si>
    <t>Строительство участка ВЛИ-0,4 кВ от опоры №1 ВЛ-0,4 кВ №1 КТП-1366/160 кВА ВЛ-10 кВ №1 ПС 35/10 кВ ЖБИ для присоединения жилого дома Васильевой Т.А., расположенного по адресу:  Ростовская область, Цимлянский район, станица Красноярская, ул. Советская, д.39, к.н.61:41:0020113:572 (ориентировочная протяженность ЛЭП 0,03 км)</t>
  </si>
  <si>
    <t>Строительство участка ВЛИ-0,4кВ от опоры №8 ВЛ-0,4кВ №1 КТП-1595/100кВА по ВЛ-10кВ №5 ПС 110/35/10кВ Цимлянская для присоединения жилого дома Червонцевой Ж.А., расположенного по адресу: Ростовская область, Цимлянский район, х. Крутой, ул. Дружбы, д. 5, к.н. 61:41:47:002:2008:318 (ориентировочная протяженность ЛЭП 0,25км)</t>
  </si>
  <si>
    <t xml:space="preserve">Строительство участка ВЛИ-0,4 кВ от опоры №13 ВЛ-0,4 кВ №2 КТП-6126/100 кВА ВЛ-10 кВ №6 ПС 110/35/10 кВ Мартыновская для присоединения жилого дома Ситникова В.Г., расположенного по адресу: Ростовская область, Мартыновский район, х. Кривой Лиман, ул. Мира, д.31, к.н.61:20:0080401:2269 (ориентировочная протяженность ЛЭП 0,028 км)
</t>
  </si>
  <si>
    <t>Строительство участка ВЛИ-0,4 кВ от КТП-6421/63 кВА по ВЛ-10 кВ №6 ПС 110/35/10 кВ Комаровская для присоединения сторожевого домика Дегтярева А.А. (ориентировочная протяженность ЛЭП 0,356 км)</t>
  </si>
  <si>
    <t>Строительство участка ВЛИ-0,4 кВ от опоры №26 ВЛ-0,4 кВ №3 КТП-6078/100 кВА ВЛ-6 кВ №1 ПС 110/6 кВ Северный Портал для присоединения гаража Краевского М.В., расположенного по адресу: Ростовская область, Мартыновский район, х. Пробуждение, ул. Мира, д.2а, к.н.61:20:0080701:991 (ориентировочная протяженность ЛЭП 0,025 км)</t>
  </si>
  <si>
    <t>Строительство участка ВЛИ-0,4 кВ от опоры №18 ВЛ-0,4 кВ №2 КТП-8485/160 кВА по ВЛ-6 кВ №5 ПС 35/6 кВ Романовская для присоединения жилого дома Головиной Н.А., расположенного по адресу: Ростовская область, Волгодонской район, станица Романовская, пер. Комсомольский, д. 53а, к.н. 61:08:0070126:582 (ориентировочная протяженность ЛЭП 0,015 км)</t>
  </si>
  <si>
    <t>Строительство участка ВЛЗ-6 кВ от опоры вновь построенной ВЛЗ-6 кВ (по договору ТП №61-1-18-00363013 от 19.03.2018г) от опоры  №200 ВЛ-6 кВ №11 ПС 35/6 кВ Шлюзовая, с установкой ТП-6/0,4 кВ, и строительство ВЛИ-0,4 кВ от вновь установленной ТП-6/0,4 кВ  для присоединения сельскохозяйственной ярмарки ИП Польшкова В.А. (ориентировочная протяженность ЛЭП 0,191 км, ориентировочная мощность трансформатора 25 кВА)</t>
  </si>
  <si>
    <t>Строительство участка ВЛ-10 кВ от опоры №72 ВЛ-10 кВ №7 ПС 35/10 кВ Рябичевская, с установкой ТП-10/0,4 кВ и строительство ВЛИ-0,4 кВ от РУ-0,4 кВ вновь установленной ТП-10/0,4 кВ  для присоединения животноводческой фермы ИП главы К(Ф)Х Кравцова Р.В., расположенной по адресу: Ростовская область, Волгодонской район, х. Рябичев, 1150 м. северо-западнее дома №17 ул. Набережной, х. Рябичев, к.н. 61:08:0600501:467 (ориентировочная протяженность ЛЭП 0,06 км, ориентировочная мощность трансформатора 25 кВА)</t>
  </si>
  <si>
    <t>Строительство участка ВЛИ-0,4 кВ от опоры №8 ВЛ-0,4 кВ №1 КТП-1328/100 кВА ВЛ-10 кВ №5 ПС 110/35/10 кВ Цимлянская для присоединения магазина ИП Разбоевой Е.Ю., расположенного по адресу: Ростовская область, Цимлянский район, х. Крутой, ул. Советская, д.7 к.н. 61:41:0020308:160 (ориентировочная протяженность ЛЭП 0,02км)</t>
  </si>
  <si>
    <t>Строительство участка ВЛИ-0,4 кВ от опоры №1/6 ВЛ-0,4 кВ №1 КТП-1336/400 кВА по ВЛ-10 кВ №5 ПС 110/35/10 кВ Цимлянская для присоединения квартиры Царьгородцевой И.С., расположенной по адресу: Ростовская область, Цимлянский район, п. Саркел, пер. Клубный, д. 7/6, кв./оф. 2, к.н. 61:41:0011107:313 (ориентировочная протяженность ЛЭП 0,02 км)</t>
  </si>
  <si>
    <t>Строительство участка ВЛИ-0,4 кВ от опоры №1/2 ВЛ-0,4 кВ №1 КТП-6098/25 кВА по ВЛ-10 кВ №6 ПС 110/35/10 кВ Мартыновская для присоединения нежилого здания Попроцкого Д.Е., расположенного по адресу: Ростовская область, Мартыновский район, слобода Большая Мартыновка, д.4, мкр. Аэропорт, к.н. 61:20:06000191:1194 (ориентировочная протяженность ЛЭП 0,037 км)</t>
  </si>
  <si>
    <t>Строительство участка ВЛИ-0,4 кВ от опоры №1/19 ВЛ-0,4кВ №1 КТП-6092/100кВА ВЛ-10 кВ №12 ПС 110/35/10 кВ Мартыновская для присоединения жилого дома Зуфарова А., расположенного по адресу: Ростовская область, Мартыновский район, х. Новониколаевский, ул. Школьная, западнее земельного участка по ул. Школьная, д. 19, к.н. 61:20:080501:312 (ориентировочная протяженность ЛЭП 0,03 км)</t>
  </si>
  <si>
    <t xml:space="preserve">Строительство участка ВЛ-10 кВ от опоры №9/47 по ВЛ-10 кВ №24 ПС 110/35/10 кВ «КГУ», с монтажом ТП-10/0,4 кВ, строительство ВЛИ-0,4 кВ от вновь смонтированной ТП-10/0,4 кВ и строительство ответвлений 0,4 кВ от вновь построенной ВЛИ-0,4 кВ от вновь смонтированной ТП-10/0,4 кВ по ВЛ-10 кВ №24 ПС 110/35/10 кВ «КГУ»  для присоединения базы отдыха Гаджиевой З.И. и дома отдыха  Дьячкина А.А
</t>
  </si>
  <si>
    <t>Строительство участка ВЛИ-0,4 кВ от опоры №13 ВЛ-0,4 кВ №1 КТП-8456/100 кВА по ВЛ-6 кВ №14 ПС 35/6 кВ Романовская для присоединения жилого дома Полунина Д.Е., расположенного по адресу: Ростовская область, Волгодонской район, станица Романовская, пер. Шмутовой, д.2к,  к.н.  61:08:0070133:67 (ориентировочная протяженность ЛЭП 0,2 км)</t>
  </si>
  <si>
    <t>Строительство участка ВЛИ-0,4 кВ от опоры №16 ВЛ-0,4 кВ №1 КТП-8148/100 кВА ВЛ-10 кВ №5 ПС 110/35/10 кВ Большовская для присоединения жилого дома Сан Л., расположенного по адресу: Ростовская область, Волгодонской район, станица Большовская, ул. Мира, д.64,  к.н.  61:08:0030205:2 (ориентировочная протяженность ЛЭП 0,04 км)</t>
  </si>
  <si>
    <t>Строительство участка ВЛ-6 кВ от опоры №9/16 ВЛ-6 кВ №5 ПС 35/6 кВ НС-8, с установкой ТП-6/0,4 кВ и строительство ВЛИ-0,4 кВ от вновь установленной ТП-6/0,4 кВ  для присоединения картофелехранилища ИП Королевского В.В., расположенного по адресу: Ростовская область, Волгодонской район, х. Семенкин, на расстоянии 0,1 км. в восточном направлении от указателя «5 км» съезда на х. Семенкин от автодороги Ольгинская-Волгодонск, к.н. 61:08:0600701:403 (ориентировочная протяженность ЛЭП 0,2 км, ориентировочная мощность трансформатора 100 кВА)</t>
  </si>
  <si>
    <t>Строительство участка ВЛИ-0,4 кВ от опоры №1/3  ВЛИ-0,4 кВ №1 КТП-8569/63 кВА ВЛ-6 кВ №5 ПС 35/6 кВ Романовская для присоединения жилого дома Юшко Н.М., расположенного по адресу: Ростовская область, Волгодонской район, станица Романовская, пер. Алферовский, д.38, к.н.61:08:0070119:456 (ориентировочная протяженность ЛЭП 0,05 км)»</t>
  </si>
  <si>
    <t>Строительство участка ВЛИ-0,4 кВ от опоры №9 ВЛ-0,4 кВ №1 КТП-8472/160 кВА ВЛ-6 кВ №14 ПС 35/6 кВ Романовская для присоединения жилого дома Ким Л.И., расположенного по адресу: Ростовская область, Волгодонской район, станица Романовская, пер. Советский, д.52а, к.н.61:08:0070105:891 (ориентировочная протяженность ЛЭП 0,075 км)</t>
  </si>
  <si>
    <t>Строительство ВЛИ-0,4 кВ от РУ-0,4 кВ КТП-4559/25 кВА ВЛ-10 кВ №5 ПС 35/10 кВ Кормовая для присоединения производственного помещения ИП главы К(Ф)Х Бурхановой Б., расположенного по адресу: Ростовская область, Ремонтненский район, Кормовое сельское поселение пастбище расположено на 9 отарном пастбищном участке в 2,5 км на ю-з от с. Кормовое, к.н. 61:32:0600012:3152 (ориентировочная протяженность ЛЭП 0,1 км)»</t>
  </si>
  <si>
    <t xml:space="preserve">Строительство ВЛ-0,4 кВ от РУ-0,4 кВ КТП № 292 ВЛ-6 кВ № 804 ПС 35/6 кВ АС-8 для электроснабжения жилых домов по адресу: Ростовская обл., Аксайский р-н, пос. Российский, ул. Тенистая, 32, 34, 36, 38/5 
</t>
  </si>
  <si>
    <t xml:space="preserve">Строительство ВЛ-0,4кВ от проектируемой ВЛ-0,4кВ КТП №292 ВЛ-6кВ №804 ПС 35/6кВ АС-8 для электроснабжения жилого дома Толмачева А.Е. по адресу: Ростовская обл., Аксайский р-н, п. Российский, ул. Миндальная, д. 6 </t>
  </si>
  <si>
    <t>Строительство ВЛ 0,4 кВ от ВЛ 0,4 кВ №2 КТП №645 ВЛ 10 кВ №102 ПС 110 кВ АС1 для электроснабжения ВРУ 0,4 кВ спортивного комплекса Беляева Е. С. на участке с КН 61:02:0600015:5720 в ст-це Ольгинская Аксайского района Ростовской области</t>
  </si>
  <si>
    <t>Строительство ВЛ 0,4 кВ от ВЛ 0,4 кВ №4 КТП №206 ВЛ 10 кВ №3 ПС 35 кВ Б.Салы для электроснабжения ВРУ 0,4 кВ жилого дома Власовой Н.В. по ул. Новая, д.26/2,  КН 61:02:0081101:2608 в п. Темерницкий, Аксайского района Ростовской области</t>
  </si>
  <si>
    <t xml:space="preserve">Строительство ВЛ 0,4 кВ от ВЛ 0,4 кВ №1 КТП №1 ВЛ 10 кВ №657 ПС 110 кВ АС6 для электроснабжения ВРУ 0,4 кВ жилого дома Тришина В. М. на участке с КН 61:02:0600013:2000 в ст-це Старочеркасская Аксайского района Ростовской области
</t>
  </si>
  <si>
    <t>Строительство ВЛ 0,4 кВ от ВЛ 0,4 кВ №1 КТП №655 ВЛ 10 кВ №501 ПС 35 кВ АС5 для электроснабжения жилого дома Шушпанова Д. Е. на участке с КН 61:02:0020101:712 в х. Алитуб Аксайского района Ростовской области</t>
  </si>
  <si>
    <t xml:space="preserve">Строительство ВЛ 0,4 кВ от ВЛ 0,4 кВ №2 КТП №119 ВЛ 10 кВ №1212 ПС 110 кВ АС12 для электроснабжения ВРУ 0,4 кВ жилого дома Логвиненко Т. Г. на участке с КН 61:02:0080101:123 в п. Октябрьский Аксайского района Ростовской области </t>
  </si>
  <si>
    <t>Строительство ВЛ 0,4 кВ от ВЛ 0,4 кВ №3 КТП №226 ВЛ 10 кВ №3 ПС 35 кВ Б. Салы для электроснабжения жилого дома Семененя В. В. на участке   с КН 61:02:0600005:8757 в х. Нижнетемерницкий Аксайского района Ростовской области</t>
  </si>
  <si>
    <t xml:space="preserve">Строительство ВЛ 0,4 кВ от ВЛ 0,4 кВ №2 КТП №224 ВЛ 10 кВ №441 ПС 220 кВ Р4 для электроснабжения жилого дома Киреенковой Г. Н. по ул. Черешневая, 61 в п. Янтарный Аксайского района Ростовской области </t>
  </si>
  <si>
    <t xml:space="preserve">Строительство ВЛ 0,4 кВ от ВЛ 0,4 кВ №3 КТП №253 ВЛ 10 кВ №2 ПС 35 кВ Б. Салы для электроснабжения ВРУ 0,4 кВ жилого дома Кончиной Л. Г. на участке с КН 61:02:0600005:9623 в п. Темерницкий Аксайского района Ростовской области </t>
  </si>
  <si>
    <t>Строительство ВЛ-0,4кВ от РУ-0,4кВ КТП №26 ВЛ-10кВ №653 ПС 110/10/6кВ АС-6 для электроснабжения жилого дома Буханцевой Н.В. по адресу: Ростовская обл., Аксайксий р-н, ст-ца Старочеркасская, пер. Тихий, д. 1</t>
  </si>
  <si>
    <t>Строительство ВЛ-0,4 кВ от проектируемой ВЛ-0,4  кВ КТП № 292 ВЛ-6 кВ № 804 ПС 35/6 кВ АС-8 для электроснабжения жилых домов по адресу: Ростовская обл., Аксайский р-н, пос. Российский, ул. Спортивная, Ежевичная, Ясная, Тенистая</t>
  </si>
  <si>
    <t>Строительство ВЛ-0,4 кВ от проектируемой ВЛ-0,4 кВ 
для электроснабжения жилого дома Скрипник А. В. по ул. Станичная, д. 17, корп. “Г” в п. Красный Колос, Аксайского района, Ростовской области</t>
  </si>
  <si>
    <t>Строительство ВЛ-0,4кВ от ВЛ-0,4кВ №2 КТП №5 ВЛ-10кВ №657 ПС 110кВ АС6 для электроснабжения магазина ИП Захарова С.В. на уч-ке с кн 61:02:01100102:3497 в ст. Старочерскасская Аксайского района Ростовской области</t>
  </si>
  <si>
    <t>Строительство ВЛ-0,4кВ от проетируемой ВЛ-0,4кВ (проектируемой по договорам ТП №61-1-17-00353935 от 31.01.2018, №61-1-17-00353329, №61-1-17-00353341 от 01.02.2018) для электроснабжения жилых домов на участках с КН 61:33:0600015:737, 61:33:0600015:739 в Родионово-Несветайском района Ростовской области</t>
  </si>
  <si>
    <t xml:space="preserve">Строительство ВЛ-0,4кВ от ВЛ-0,4кВ №1 КТП №281 ВЛ-6кВ №805 ПС 35кВ АС-8 для электроснабжения ВРУ-0,4кВ жилого дома Романченко Е.В. на участке с КН 61:02:0010201:6442 в х. Большой Лог Аксайского района Ростовской области </t>
  </si>
  <si>
    <t xml:space="preserve">Строительство ВЛ-0,4кВ от ВЛ-0,4кВ №2 КТП №450 ВЛ-10кВ №1103 ПС 110кВ АС11 для электроснабжения ВРУ-0,23кВ жилого дома Рубцова С.В. на участке с КН 61:02:0600009:1082 в ст-це Мишкинская Аксайского района Ростовской области </t>
  </si>
  <si>
    <t xml:space="preserve">Строительство ВЛ-0,4кВ от ВЛ-0,4кВкВ №3 КТП №696 ВЛ-10кВ №505 ПС 35кВ АС5 для электроснабжения ВРУ 0,4кВ жилого дома Шилина О.Н. по ул. Садовая, 27 в х. Черюмкин Аксайского района Ростовская область </t>
  </si>
  <si>
    <t>Строительство ВЛ-0,4кВ от ВЛ-0,4кВ №1 КТП №691 ВЛ-10кВ №405 ПС 110кВ АС-4 для электроснабжения ВРУ 0,4кВ жилого дома Герасименко Л.Г. на участке с КН 61:02:0600021:1803 в х. Истомино Аксайского района Ростовской области</t>
  </si>
  <si>
    <t>Строительство ВЛ-0,4 кВ от РУ-0,4 кВ КТП № 175 ВЛ 10 кВ № 1208 ПС 110 кВ АС 12 для электроснабжения жилого дома Сокольского А.В. на уч-ке с КН 61:02:0080505:893 в п. Щепкин Аксайского района Ростовской области</t>
  </si>
  <si>
    <t>Строительство ВЛ-0,4 кВ от РУ-0,4 кВ КТП № 286 ВЛ-6 кВ № 807 для электроснабжения жилого дома Затона Р. Е. по ул. Лунная, д. 13 в пос. Российский, Аксайского района, Ростовской области 
61:02:0600002:1367</t>
  </si>
  <si>
    <t xml:space="preserve">Строительство ВЛ-0,4 кВ от ВЛ-0,4 кВ № 1 КТП № 235 ВЛ-10 кВ № 3
для электроснабжения жилого дома Осипенко А. С. по адресу: Ростовская обл., Аксайский р-н, п. Темерницкий, уч-к с кад. ном. 61:02:0600005:8118
</t>
  </si>
  <si>
    <t xml:space="preserve">Строительство ВЛ-0,4кВ от ВЛ-0,4кВ №1 КТП №183 ВЛ-10кВ №706 ПС 35кВ АС-7 для электроснабжения жилого дома Демченко В.Е. на участке с КН 61:02:0080601:1669 в п. Красный Аксайского района Ростовской области </t>
  </si>
  <si>
    <t xml:space="preserve">Строительство ВЛ 0,4 кВ от ВЛ 0,4 кВ №3 ЗТП №494 ВЛ 10 кВ №1101 ПС 110 кВ АС11 для электроснабжения квартиры Делова В. А. на участке с КН 61-61-04-/036/2005-145 в ст-це Мишкинская Аксайского района Ростовской области </t>
  </si>
  <si>
    <t xml:space="preserve">Строительство ВЛ 0,4 кВ от ВЛ 0,4 кВ №1 КТП №662 ВЛ 10 кВ №403 ПС 110 кВ АС4 для электроснабжения ВРУ 0,4 кВ жилого дома Воловик В. П. на участке с КН 61:02:0060101:3504 в х. Ленина Аксайского района Ростовской области </t>
  </si>
  <si>
    <t xml:space="preserve">Строительство ВЛ-0,4кВ от ВЛ-0,4кВ №3 КТП №253 ВЛ-10кВ №2 ПС 35кВ Б. Салы для электроснабжения ВРУ-0,4кВ жилого дома Потолохиной О.А. по ул. Платова, 13 в пос. Темерницкий Аксайского района Ростовской области </t>
  </si>
  <si>
    <t xml:space="preserve">Строительство ВЛ 0,4 кВ от ВЛ 0,4 кВ №1 КТП №8 ВЛ 10 кВ №657 ПС 110 кВ АС6 для электроснабжения ВРУ 0,4 кВ жилого дома Зеленского А. С. на участке с КН 61:02:0110101:602 в ст-це Старочеркасская Аксайского района Ростовской области </t>
  </si>
  <si>
    <t xml:space="preserve">Строительство ВЛ-0,4кВ от проектируемой ВЛ-0,4кВ проектируемого КТПН-6/0,4кВ по ВЛ-10кВ №3 ПС 35кВ Б. Салы (по договору ТП №61-1-18-00377649 от 21.06.2018)  для электроснабжения жилого дома Озеровой О.А. по ул. Вознесенская, д. 91, КН 61:02:0600005:8912 в п. Темерницкий, Аксайского района, Ростовской области </t>
  </si>
  <si>
    <t xml:space="preserve">Строительство ВЛ 0,4 кВ от ВЛ 0,4 кВ №3 КТП №253 ВЛ 10 кВ №2 ПС 35 кВ Б. Салы для электроснабжения ВРУ 0,4 кВ жилого дома Ермоленко Е. Г. на участке с КН 61:02:0600005:7251 в пос. Темерницкий Аксайского района Ростовской области </t>
  </si>
  <si>
    <t xml:space="preserve">Строительство ВЛ 0,4кВ от ВЛ 0,4кВ №1 КТП №519 ВЛ 6кВ №3 РП 6 КЛ 6кВ №340 ПС 110кВ БТ3 для электроснабжения ВРУ 0,4кВ жилого дома Продиашвили З.Г. по ул. Сельская, 14 в п. Красный Сад Азовского района Ростовской области </t>
  </si>
  <si>
    <t>Строительство ВЛ-0,4кВ от проектируемой ВЛ-0,4кВ (по договору №61-1-17-00303077 от 26.04.2017) КТПН 10/0,4кВ ВЛ-10кВ №414 ПС 220кВ Р4 для электроснабжения ВРУ-0,4кВ нежилого здания Верещака А.А. на участке с КН 61:02:0600010:13735 в пос. Янтарный Аксайского района Ростовской области</t>
  </si>
  <si>
    <t>Строительство ВЛ-0,4кВ от ВЛ-0,4кВ №3 КТП №206 ВЛ-10кВ №3 ПС 35кВ Б. Салы для электроснабжения ВРУ-0,4кВ жилого дома Сычева В.И. на участке с КН 61:02:0081101:2931 в пос. Темерницкий Аксайского района Ростовской области</t>
  </si>
  <si>
    <t>Строительство ВЛ 0,4 кВ от ВЛ 0,4 кВ №1 КТП №245 ВЛ 10 кВ №1513 ПС 110 кВ АС15 для электроснабжения ВРУ 0,4 кВ жилого дома Марченко А. В. на участке с КН 61:02:0600010:9897 в п. Янтарный Аксайского района Ростовской области</t>
  </si>
  <si>
    <t>Строительство ВЛ 0,4 кВ от ВЛ 0,4 кВ №3 КТП №201 ВЛ 10 кВ №3 ПС 35 кВ Б. Салы для электроснабжения ВРУ 0,4 кВ жилого дома Щуровой Е. И. по ул. Западная, 8 в пос. Темерницкий Аксайского района Ростовской области</t>
  </si>
  <si>
    <t xml:space="preserve">Строительство ВЛ 0,4 кВ от ВЛ 0,4 кВ №2 КТП №122 ВЛ 10 кВ №1208 ПС 110 кВ АС12 для электроснабжения ВРУ 0,4 кВ жилого дома Оганян К. А. по ул. Первомайская, 166Б в п. Щепкин Аксайского района Ростовской области  </t>
  </si>
  <si>
    <t xml:space="preserve">Строительство ВЛ 0,4 кВ от проектируемой ТП 10/0,4 кВ (проектируемой по договору ТП № 61-1-17-00347401 от 22.12.2017 г.) для электроснабжения склада Колейниковой Е. В. на участке с КН 61:02:0600006:5969 в п. Щепкин Аксайского района Ростовской области </t>
  </si>
  <si>
    <t xml:space="preserve">Строительство ВЛ-0,4кВ от ВЛ 0,4кВ №3 КТП №707 ВЛ 10кВ №103 ПС 110кВ АС1 для электроснабжения ВРУ 0,4кВ жилого дома Богомол Д.А. по ул. Кирлова, 2В в х. Островского Аксайского района Ростовской области </t>
  </si>
  <si>
    <t xml:space="preserve">Строительство ВЛ 0,4 кВ от ВЛ 0,4 кВ №1 КТП №207 ВЛ 10 кВ №3 ПС 35 кВ Б. Салы для электроснабжения ВРУ 0,4 кВ жилого дома Абакумова Н. В. на участке с КН 61:02:0600005:9359 в п. Возрожденный Аксайского района Ростовской области </t>
  </si>
  <si>
    <t xml:space="preserve">Строительство ВЛ 0,4 кВ от ВЛ 0,4 кВ №1 КТП №10 ВЛ 10 кВ №655 ПС 110 кВ АС6 для электроснабжения ВРУ 0,4 кВ жилого дома Моисеевой Т. Е. на участке с КН 61:02:0110102:3222 в ст. Старочеркасская Аксайского района Ростовской области </t>
  </si>
  <si>
    <t xml:space="preserve">Строительство ВЛ 0,4 кВ от ВЛ 0,4 кВ №1 КТП №129 ВЛ 10 кВ №1212 ПС 110 кВ АС12 для электроснабжения ВРУ 0,4 кВ жилого дома Никитенко О. В. по ул. Котовского, 7В в п. Октябрьский Аксайского района Ростовской области </t>
  </si>
  <si>
    <t>Строительство ВЛ 0,4 кВ от ВЛ 0,4 кВ №1 КТП №439 ВЛ 10 кВ №1003 ПС 110 кВ АС10 для электроснабжения ВРУ 0,4 кВ жилого дома Максименко В. В. по ул. Космонавтов, 1И в ст-це Грушевская Аксайского района Ростовской области</t>
  </si>
  <si>
    <t>Строительство ВЛ 0,4 кВ от ВЛ 0,4 кВ №2 КТП №689 ВЛ 10 кВ №103 ПС 110 кВ АС1 для электроснабжения ВРУ 0,4 кВ жилого дома Радченко В. Ю. по ул. Декабрьская, 39 в х. Островского Аксайского района Ростовской области</t>
  </si>
  <si>
    <t>Строительство ВЛ 0,4 кВ от РУ 0,4 кВ КТП №661 ВЛ 10 кВ №403 ПС 110 кВ АС4 для электроснабжения нежилого здания ИП Елагиной П. В. по ул. Рабочая, 39 в х. Ленина Аксайского района Ростовской области</t>
  </si>
  <si>
    <t xml:space="preserve">Строительство ВЛ 0,4кВ от проектируемой КТПН 10/0,4кВ (по договору №61-1-17-00354719 от 11.01.2018) для электроснабжения ВРУ 0,4кВ жилых домов по ул. Речников, ул. Владимира Гладченко в г. Аксае Аксайского района Ростовской области </t>
  </si>
  <si>
    <t xml:space="preserve">Строительство ВЛ-0,4 кВ от РУ-0,4 кВ проектируемой КТПН-10/0,4 кВ ВЛ-10 кВ № 1208 ПС 110/10 кВ АС-12 для электроснабжения жилого дома Перебейнос И. В. по адресу: Ростовская обл., Аксайский р-н, п. Щепкин, участок с кад. ном. 61:02:0600006:5410 </t>
  </si>
  <si>
    <t>Строительство ВЛ 0,4 кВ от РУ 0,4 кВ КТП №286 ВЛ 6 кВ №807 ПС 35 кВ АС8 для электроснабжения жилого дома Яцина Е. Н. на уч-ке с КН 61:02:0600010:12468 в п. Российский Аксайского района Ростовской области</t>
  </si>
  <si>
    <t>Строительство ВЛ 0,4 кВ от ВЛ 0,4 кВ №2 КТП №220 ВЛ 10 кВ №414 ПС 220 кВ Р4 для электроснабжения ВРУ 0,4 кВ жилого дома Хохлова А. В. по пер. Хризолитовый, 6 в х. Камышеваха Аксайского района Ростовской области</t>
  </si>
  <si>
    <t>Строительство ВЛ 0,4 кВ от ВЛ 0,4 кВ №1 КТП №1 ВЛ 10 кВ №657 ПС 110 кВ АС6 для электроснабжения жилого дома Попова А. А. по ул. Серафимовская, д. 1 в ст-це Старочеркасская, Аксайского района, Ростовской области</t>
  </si>
  <si>
    <t xml:space="preserve">Строительство ВЛ 0,4 кВ от ВЛ 0,4 кВ №1 КТП №520 ВЛ 6 кВ №3 РП6 КЛ 6 кВ №340 ПС 110 кВ БТ3 для электроснабжения ВРУ 0,4 кВ жилого дома Вовченко Д. В. по ул. Рубиновая, 49 в п. Красный Сад Азовского района Ростовской области </t>
  </si>
  <si>
    <t>Строительство ВЛ 0,4 кВ от ВЛ 0,4 кВ №1 КТП №492 ВЛ 10 кВ №1101 ПС 110 кВ АС11 для электроснабжения ВРУ 0,4 кВ жилых домов по ул. Дружбы в ст-це Мишкинская Аксайского района Ростовской области</t>
  </si>
  <si>
    <t xml:space="preserve">Строительство ВЛ 0,4 кВ от ВЛ 0,4 кВ №1 КТП №105 ВЛ 6 кВ №807 ПС 35 кВ АС8 для электроснабжения ВРУ 0,4 кВ жилого дома Семенова Г. К. на участке с КН 61:02:0600011:1806 в х. Большой Лог Аксайского района Ростовской области </t>
  </si>
  <si>
    <t>Строительство ВЛ 0,4 кВ от ВЛ 0,4 кВ №1 КТП №434 ВЛ 10 кВ №1103 ПС 110 кВ АС11 для электроснабжения ВРУ 0,4 кВ жилого дома Кондратьевой Н. А. на участке с КН 61:02:0600009:1365 в с/х КСП им. М. Горького Аксайского района Ростовской области</t>
  </si>
  <si>
    <t xml:space="preserve">Строительство ВЛ 0,4 кВ от ВЛ 0,4 кВ №3 КТП №615 ВЛ 10 кВ №101 ПС 110 кВ АС1 для электроснабжения ВРУ 0,4 кВ жилого дома Завершинской В. Д. на участке с КН 61:02:0090301:482 в х. Махин Аксайского района Ростовской области </t>
  </si>
  <si>
    <t xml:space="preserve">Строительство ВЛ 0,4 кВ от ВЛ 0,4 кВ №3 КТП №157 ВЛ 6 кВ №807 ПС 35 кВ АС8 для электроснабжения ВРУ 0,4 кВ жилых домов по ул. Молодежная в х. Большой Лог Аксайского района </t>
  </si>
  <si>
    <t>Строительство ВЛ 0,4 кВ от проектируемой ВЛ 0,4 кВ проектируемой КТПН 10/0,4 кВ (по договорам № 61-1-17-00302075, 61-1-17-00302085, 61-1-17-00302069, от 16.03.2017 г.) ВЛ 6 кВ №807 ПС 35 кВ АС8 для электроснабжения жилых домов по адресу: Ростовская обл., Аксайский р-н, п. Российский, ул. Звездная, д.12, д.14</t>
  </si>
  <si>
    <t xml:space="preserve">Строительство ВЛ 0,4 кВ от ВЛ 0,4 кВ №3 КТП №226 ВЛ 10 кВ №3 ПС 35 кВ Б. Салы для электроснабжения ВРУ 0,4 кВ жилого дома Кулишенко Е. В. на участке с КН 61:02:0600005:8545 в х. Нижнетемерницкий Аксайского района Ростовской области </t>
  </si>
  <si>
    <t>Строительство ВЛ-0,4 кВ от РУ-0,4 кВ проектируемой КТПН-6/0,4 кВ от ВЛ-6 кВ № 802 ПС 35/6 кВ АС-8 для электроснабжения жилого дома Боровых В. В. по ул. Живописная, д. 21 в х. Большой Лог, Аксайского района, Ростовской области</t>
  </si>
  <si>
    <t>Строительство ВЛ 0,4 кВ от опоры № 18/1 ВЛ 0,4 кВ№2  КТП 10/0,4 кВ № 47 по ВЛ 10 кВ № 257 ПС 110 кВ  кВ БГ2 для электроснабжения личного подсобного хозяйства  Усмановой З.Б. по адресу: Ростовская обл., Багаевский р-н, х. Усьман, ул. Вольная, д. 15</t>
  </si>
  <si>
    <t xml:space="preserve">Строительство ВЛ 0,4 кВ от опоры № 9 ВЛ 0,4 кВ№1  КТП 10/0,4 кВ № 124 по ВЛ 10 кВ № 108 ПС 110 кВ  кВ БГ1 для электроснабжения магазина  Петрова О.С. по адресу: Ростовская обл., Багаевский р-н, х. Елкин, ул. Кооперативная, д. 13-б </t>
  </si>
  <si>
    <t xml:space="preserve">Строительство ВЛ 0,4 кВ от опоры № 1/7 ВЛ 0,4 кВ №3  КТП 10/0,4 кВ № 577  по ВЛ 10 кВ № 704 ПС 35 кВ  кВ БГ7 для электроснабжения жилого дома  Бадалова З.Р. по адресу: Ростовская обл., Багаевский р-н, х. Красный, ул. Новая, д. 16 </t>
  </si>
  <si>
    <t>Строительство   ВЛ 0,4 кВ  от  опоры № 11 ВЛ 0,4 кВ № 1 КТП 10/0,4 кВ  № 81  по  ВЛ 10 кВ №301   ПС 35 кВ  БГ3  для электроснабжения  БС №61-02301 ПАО «Мобильные ТелеСистемы»  по адресу:  Ростовская область, Багаевский р-н,  х. Федулов,  ул.  Гагарина, д. 4.</t>
  </si>
  <si>
    <t>Строительство   ВЛ 0,4 кВ  от  опоры № 19 ВЛ 0,4 кВ № 2 КТП 10/0,4 кВ  № 504  по  ВЛ 10 кВ №404   ПС 35 кВ  БГ4  для электроснабжения  БС №61-01942 ПАО «Мобильные ТелеСистемы»  по адресу:  Ростовская область, Багаевский р-н,  п. Отрадный,  ул.  Шолохова, д. 3А.</t>
  </si>
  <si>
    <t xml:space="preserve">Строительство ВЛ 0,4 кВ от опоры № 31 ВЛ 0,4 кВ №1 КТП 10/0,4 кВ №106 ВЛ 10 кВ №305 ПС 35 кВ БГ3 для электроснабжения автомобильной газовой заправки Чепурко Н.А. по адресу:  Ростовская область, Багаевский район, х. Краснодонский, ул. Октябрьская, д. 1-д, к.н. 61:03:0600004:3578 </t>
  </si>
  <si>
    <t xml:space="preserve">Строительство ВЛ 0,4 кВ от опоры № 6 ВЛ 0,4 кВ №1КТП 10/0,4 кВ №98 ВЛ 10 кВ №301 ПС 35 кВ БГ3 для электроснабжения жилого дома Гром С.С. по адресу:  Ростовская область, Багаевский район, х. Федулов, ул. Ленина, д. 21, к.н. 61:03:0010206:249 </t>
  </si>
  <si>
    <t>Строительство участка  ВЛ 0.4 кВ от ВЛ 0,4 кВ №4, КТП 10/0.4 кВ №12, ВЛ 10 кВ №157 ПС 110  кВ  В1 для электроснабжения жилого дома Амбарцумян М. С.  на участке с КН 61:06:00101212:502 в п. Веселый, ул. Коллективная, д. 97-а,  Веселовского района, Ростовской области</t>
  </si>
  <si>
    <t xml:space="preserve">Строительство ВЛ 0.4 кВ от ВЛ 0,4 кВ №1, КТП 10/0.4 кВ №19, ВЛ 10 кВ №157 ПС 110  кВ  В1 для электроснабжения жилого дома Гаврилова С. С. на участке с КН 61:06:0010132:616 в п. Веселый, пер. Школьный, д. 10-а,  Веселовского района, Ростовской области </t>
  </si>
  <si>
    <t>Строительство ВЛ 0,4 кВ от КТП 10/0,4 кВ № 1, ВЛ 10 кВ №151,  ПС 110  кВ  В1 для электроснабжения жилого дома Рогожина А. Н. на участке с КН 61:06:0600012:1133 в х. Каракашев, ул. Старая, д. 66-в,  Веселовского района, Ростовской области и жилого дома Свиргунова А. В.  на участке с КН 61:06:0600012:1132 в х. Каракашев, ул. Старая, д. 66-а,  Веселовского района, Ростовской области</t>
  </si>
  <si>
    <t xml:space="preserve">Строительство ВЛ 0,4 кВ от ВЛ 0,4 кВ №2, КТП 10/0,4 кВ № 2, ВЛ 10 кВ №151,  ПС 110  кВ  В1 для электроснабжения жилого дома Антоненко А. В. на участке с КН 61:06:0600012:1107 в х. Каракашев, ул. Старая, д. 64-к,  Веселовского района, Ростовской области и жилого дома Сульженко И. В.  на участке с КН 61:06:0600012:1103 в х. Каракашев, ул. Старая, д. 64-л,  Веселовского района, Ростовской области </t>
  </si>
  <si>
    <t xml:space="preserve">Строительство ВЛ 0,4 кВ от ВЛ 0,4 кВ №1, КТП 10/0.4 кВ № 120, ВЛ 10 кВ №405  ПС 35  кВ  В4 для электроснабжения здания склада ИП Гзогян С. Г. на участке с КН 61:06:0600012:73 в п. Веселый, ул. Октябрьская, д. 216-а,  Веселовского района, Ростовской области </t>
  </si>
  <si>
    <t>Строительство, ВЛ 0,4 кВ от опоры № 4 ВЛ 0,4 кВ № 2  КТП № 144 ВЛ 10 кВ №125   ПС 110 кВ  СМ1  для электроснабжения  земельного участка заявителя Онисько В.Н.  по адресу:  примерно в 54 м по направлению на юг  от строения по адресу: х. Чебачий, ул. Чехова, д.49 ,  Семикаракорского  района Ростовской области</t>
  </si>
  <si>
    <t>Строительство   ВЛ0,4 кВ  от  опоры № 37 ВЛ0,4 кВ № 1 КТП № 880  ВЛ10 кВ №810   ПС35 кВ  СМ8  для электроснабжения  земельного участка заявителя Аникановой Е.А. по адресу: Ростовская область, Семикаракорский р-н,  х. Павлов,  250  м по направлению на юго-запад   от ул.  Сальская, 16</t>
  </si>
  <si>
    <t>Строительство  ВЛ 0,4 кВ от   КТП № 235  ВЛ 10 кВ №205   ПС 110 кВ  СМ2  для электроснабжения  земельного участка заявителя Гуляевой Н.А.  по адресу:  примерно в 4 м по направлению на юго-восток  от строения по адресу: ст-ца Задоно-Кагальницкая, пер. Советский 1-а,  Семикаракорского  района Ростовской области</t>
  </si>
  <si>
    <t xml:space="preserve">Строительство  ВЛ 0,4 кВ от опоры № 13 ВЛ 0,4 кВ № 2  КТП № 225 ВЛ 10 кВ №205  ПС 110 кВ  СМ2  для электроснабжения  земельного участка заявителя Тарасюк А.А. по адресу: Ростовская обл., Семикаракорский район, ст-ца Задоно-Кагальницкая, ул. Набережная, 2 к.н.: 61:35:0030101:11  </t>
  </si>
  <si>
    <t xml:space="preserve">Строительство ВЛ 0,4 кВ от КТП  № 434  ВЛ 10 кВ№ 408  ПС 110 кВ «СМ4»  для  электроснабжения земельного участка  заявителя Ганженко Дмитрия Юрьевича  по адресу: Ростовская обл., Семикаракорский  р-н,  примерно в 700 м на юго-восток от х. Сусат  к.н. 61:35:0600011:800  </t>
  </si>
  <si>
    <t>Строительство ВЛ 0,4кВ от опоры №17 ВЛ 0,4кВ №1 КТП №406 ВЛ 10кВ №401 ПС 110кВ СМ1 для электроснабжения земельного участка заявителя Юзефова А.Р. по адресу: Российская Федерация, Ростовская обл., р-н Семикаракорский, х. Сусат, ул. Молодежная, 48 кадастровый номер земельного участка 61:35:0090101:3256</t>
  </si>
  <si>
    <t>Строительство ВЛ 10 кВ, ВЛ 0,4 кВ, КТП 10/0,4 кВ от опоры №1/3 ВЛ 10 кВ № 263 ПС 110 кВ БГ2  для электроснабжения личного подсобного хозяйства Аханова А.И. по адресу: Ростовская обл., Багаевский р-н, х. Арпачин, ул. Социалистическая, д. 29-и</t>
  </si>
  <si>
    <t xml:space="preserve">Строительство ТП 10/0,4 кВ, ВЛ 10 кВ, ВЛ 0,4 кВ от ВЛ 10 кВ №403        ПС 110 кВ АС4 для электроснабжения ремонтного бокса Корниенко В. В.   на участке с КН 61:02:0600016:3408 в х. Маяковского Аксайского района Ростовской области </t>
  </si>
  <si>
    <t>Строительство ТП 10/0,4 кВ, ВЛ 10 кВ, ВЛ 0,4 кВ от ВЛ 10 кВ №3 ПС 35 кВ Б. Салы для электроснабжения спортивного комплекса ИП Метелица    Е. И. на участке с КН 61:02:0600005:9585 в пос. Темерницкий Аксайского района Ростовской области</t>
  </si>
  <si>
    <t xml:space="preserve">Строительство КТПН 10/0,4кВ, ВЛ-10кВ, ВЛ-0,4кВ от ВЛ-10кВ №1205 ПС 110кВ АС-12 для электроснабжения ВРУ 0,23кВ жилого дома Демченко В.Е. на участке с КН 61:02:0600006:5908 в п. Красный Аксайского района Ростовской области </t>
  </si>
  <si>
    <t xml:space="preserve">Строительство ТП 10/0,4 кВ, ВЛ 10 кВ, ВЛ 0,4 кВ от ВЛ 10 кВ №1408 ПС 35 кВ АС14 для электроснабжения магазина ИП Калинина А. В. по ул. Комсомольская, 49 в п. Рассвет Аксайского района Ростовской области </t>
  </si>
  <si>
    <t xml:space="preserve">Строительство КТПН 10/0,4 кВ, ВЛ 10 кВ, ВЛ 0,4 кВ от ВЛ 10 кВ №1103 ПС 110 кВ АС-11 для электроснабжения ВРУ 0,4 кВ нежилого здания Омельченко Н.А. по адресу: Ростовская область, Аксайский р-н, с/х КСП им. Горького </t>
  </si>
  <si>
    <t>Строительство ВЛ 10 кВ, ВЛ 0,4 кВ, КТП 10/0,4 кВ от опоры №48 ВЛ 10 кВ № 305 ПС 35 кВ БГ3  для электроснабжения земельного участка сельскохозяйственного назначения Нухзаде Р.Р. по адресу: Ростовская обл., Багаевский р-н, х. Федулов, ориентир перекресток а/д Ольгинская-Волгодонск-подъезд к ст. Багаевской. Участок находится примерно в 4650 м от ориентира по направлению на восток, к.н. 61:03:0600004:853</t>
  </si>
  <si>
    <t>Строительство КТПН-10/0,4 кВ, ВЛ-10 кВ, ВЛ-0,4 кВ от ВЛ-10 кВ № 3 ПС 35/10 кВ Б. Салы для электроснабжения жилого дома по адресу: Ростовская область, Аксайский р-н, п. Темерницкий, АО «Темерницкое», поле № 5, к.н. 61:02:0600005:8908</t>
  </si>
  <si>
    <t>Строительство ТП 10/0,4 кВ, ВЛ 10 кВ, ВЛ 0,4 кВ от ВЛ 10 кВ №111       ПС 110 кВ АС1 для электроснабжения складов ИП Калашникова М. В. на участке с КН 61:02:0600016:2756 в х. Ленина Аксайского района Ростовской области</t>
  </si>
  <si>
    <t>Строительство КТПН 6/0,4 кВ, ВЛ 6 кВ от ВЛ 6 кВ №806 ПС 35 кВ АС8 для электроснабжения нежилого помещения Романенко Н. В. на уч-ке с КН 61:02:0600011:1970 в п. Опытный Аксайского района Ростовской области</t>
  </si>
  <si>
    <t>Строительство ТП 10/0,4 кВ, ВЛ 10 кВ, ВЛ 0,4 кВ от ВЛ 10 кВ №1208 ПС 110 кВ АС12 для электроснабжения многоквартирных жилых домов ООО “Людмила” на участке с КН 61:02:0080109:511 в п. Октябрьский Аксайского района Ростовской области</t>
  </si>
  <si>
    <t xml:space="preserve">Строительство ТП 10/0,4 кВ, ВЛ 10 кВ, ВЛ 0,4 кВ от ВЛ 10 кВ №1208     ПС 110 кВ АС12 для электроснабжения малоэтажного многоквартирного жилого дома ООО “Людмила” на участке с КН 61:02:0600004:1889 в АО “Октябрьское” Аксайского района Ростовской области </t>
  </si>
  <si>
    <t>Строительство ТП 10/0,4 кВ, ВЛ 10 кВ, ВЛ 0,4 кВ от ВЛ 10 кВ №107        ПС 110 кВ АС1 для электроснабжения складов Кудрявцевой Н. С. на участке с КН 61:02:0600015:5746 в ст. Ольгинская Аксайского района Ростовской области (ориентировочная мощность трансформатора 0,160МВА, ориентировочная протяженность ЛЭП 0,022км)</t>
  </si>
  <si>
    <t>Строительство ТП 10/0,4 кВ, ВЛ 10 кВ, ВЛ 0,4 кВ от ВЛ 10 кВ №101       ПС 110 кВ АС1 для электроснабжения конюшни ИП Гусевой Н. А. на участке с КН 61:02:0090103:3084 в ст. Ольгинская Аксайского района Ростовской области (ориентировочная мощность трансформатора      0,250 МВА, ориентировочная протяжённость ЛЭП 0,040 км)</t>
  </si>
  <si>
    <t xml:space="preserve">Строительство ВЛ 10 кВ, ВЛ 0,4 кВ, КТП 10/0,4 кВ от опоры №1/15 ВЛ 10 кВ № 603 ПС 110 кВ БГ6  для электроснабжения личного подсобного хозяйства  Мосян Н.С. по адресу: Ростовская обл., Багаевский р-н, х. Ажинов, ул. Школьная, д.58 и земельного участка сельскохозяйственного назначения Приданниковой Н.А. по адресу: Ростовская обл., Багаевский р-н, в границах плана ЗАО «Ажиновское». Местоположение установлено относительно ориентира, расположенного в границах участка, к.н. 61:03:0600001:162 </t>
  </si>
  <si>
    <t>Строительство КТПН 10/0,4 кВ, ВЛ 10 кВ, ВЛ 0,4 кВ от ВЛ 10 кВ №655 ПС 110 кВ АС6 для электроснабжения жилых домов по ул. 1-я Иловайская, ул. 2-я Иловайская, ул. Всевеликого Войска Донского, ул. Мира в ст-це Старочеркасская Аксайского района Ростовской области  (ориентировочная мощность трансформатора 0,400 МВА, ориентировочная протяжённость ЛЭП 3,079 км)</t>
  </si>
  <si>
    <t>Строительство КТПН 10/0,4 кВ, ВЛ 10 кВ, ВЛ 0,4 кВ от ВЛ 10 кВ №657 ПС 110 кВ АС6 для электроснабжения жилых домов по ул. Всевеликого Войска Донского, ул. Минаева в ст-це Старочеркасская Аксайского района Ростовской области (ориентировочная мощность трансформатора 0,250 МВА, ориентировочная протяжённость ЛЭП 1,961 км)</t>
  </si>
  <si>
    <t xml:space="preserve">Строительство КТПН 10/0,4 кВ, ВЛ 10 кВ, ВЛ 0,4 кВ от ВЛ 10 кВ №653 ПС 110 кВ АС6 для электроснабжения ВРУ 0,4 кВ жилого дома Луневой     Н. И. на участке с КН 61:02:0600013:3138 в х. Краснодворский Аксайского района Ростовской области </t>
  </si>
  <si>
    <t xml:space="preserve">Строительство КТПН 10/0,4 кВ, ВЛ 10 кВ, ВЛ 0,4 кВ от ВЛ 10 кВ №1109 ПС 110 кВ АС11 для электроснабжения жилого дома Анисимова С. В. по ул. Учебная, 15 в х. Веселый Аксайского района Ростовской области </t>
  </si>
  <si>
    <t xml:space="preserve">Строительство КТПН-10/0,4 кВ, ВЛ-10 кВ, ВЛ-0,4 кВ от ВЛ-10 кВ № 1103 для электроснабжения жилого дома Макарова Р. В. по ул. Попутная, д. 19 в ст-це Мишкинская, Аксайского района, Ростовской области </t>
  </si>
  <si>
    <t xml:space="preserve">Строительство ТП 10/0,4 кВ, ВЛ 10 кВ, ВЛ 0,4 кВ от ВЛ 10 кВ №403 ПС 110 кВ АС4 для электроснабжения теплицы ИП Колесниковой О.В. По ул. Онучкина, 44 в х. Ленина Аксайского района Ростовской области </t>
  </si>
  <si>
    <t>Строительство ВЛ 10 кВ, ВЛ 0,4 кВ, КТП 10/0,4 кВ от опоры №2/57А ВЛ 10 кВ № 307 ПС 35 кВ БГ3  для электроснабжения личных подсобных хозяйств  Махмудова С.А., Абдуллаева Р.Ф., Биналиевой Н.С., Хамдиева А.Х., Ожакова Х.У., Тхай Ж.Б., Халитова Т.Р., Ляшенко З.Д.и жилого дома Аристова И.Г. по адресу: Ростовская обл., Багаевский р-н, х. Елкин, ул. Стадионная, пер. Северный (ориентировочная протяженность ЛЭП 0,895 км, ориентировочная мощность трансформатора 0,1МВА)</t>
  </si>
  <si>
    <t>Строительство ВЛ 10 кВ, ВЛ 0,4 кВ, КТП 10/0,4 кВ от опоры №10 ВЛ 10 кВ № 261 ПС 110 кВ БГ2  для электроснабжения жилого дома Журавлева Ю.З по адресу: Ростовская обл., Багаевский р-н, х. Арпачин, ул. Советская, д. 1-г и дачного дома Назаренко В.А. по адресу: Ростовская обл., Багаевский р-н, х. Арпачин, ул. Советская, д. 1-д  (ориентировочная протяженность ЛЭП 0,345 км, ориентировочная мощность трансформатора 0,04 МВА)</t>
  </si>
  <si>
    <t>Строительство ВЛ 10 кВ, ВЛ 0,4 кВ, КТП 10/0,4 кВ от опоры №92 ВЛ 10 кВ № 261 ПС 110 кВ БГ2  для электроснабжения личного подсобного хозяйства Кошмановой Н.В. по адресу: Ростовская обл., Багаевский р-н, х. Арпачин, ул. Советская, д. 6-г (ориентировочная протяженность ЛЭП 0,665 км, ориентировочная мощность трансформатора 0,025 МВА)</t>
  </si>
  <si>
    <t>Строительство участка ВЛИ-0,4кВ для подключения жилого дома заявителя Грекова В.В. х. Полушкин Азовский район, Ростовская область (ориентировочная протяженность ЛЭП - 0.6 км)</t>
  </si>
  <si>
    <t>Строительство участка ВЛ-0,4кВ от проектируемой опоры ВЛ-0,4 кВ КТП 10/0,4 кВ № 240 ВЛ 10 кВ №106Н ПС 110/6/10 кВ НС-1 (по договору ТП № 61-1-18-00365389 от 03.04.2018г.) для подключения жилого дома заявителя Томашевской И.Б. п. Овощной Азовский район, Ростовская область (ориентировочная протяженность ЛЭП – 0,15 км)</t>
  </si>
  <si>
    <t>Строительство участка ВЛИ-0,4кВ для подключения сторожки заявителя Молявка Н.И. с. Пешково Азовский район, Ростовская область (ориентировочная протяженность ЛЭП - 0.200 км)</t>
  </si>
  <si>
    <t>Строительство участка ВЛИ-0,4кВ для подключения вагончика заявителя Акопян В.А. х. Полтава 1-я, Азовский район, Ростовская область (ориентировочная протяженность ЛЭП - 0.09 км)</t>
  </si>
  <si>
    <t>Строительство участка ВЛИ-0,4кВ для подключения жилого дома заявителя Ситенко В.Д. х. Победа Азовский район, Ростовская область (ориентировочная протяженность ЛЭП - 0.250 км)</t>
  </si>
  <si>
    <t>Строительство ВЛ-0,4 кВ от ВЛ-0,4 кВ №4 КТП 10/0,4 кВ №14 ВЛ-10кВ №106Н ПС 110/6/10 кВ НС-1 для подключения жилого дома заявителя Гуржеева Р.Н. п. Овощной, Азовский район, Ростовская область (ориентировочная протяженность ЛЭП - 0.200 км)</t>
  </si>
  <si>
    <t>Строительство участка ВЛ-0,4кВ для подключения жилого дома заявителя Снежко Н.Н. с. Пешково Азовский район, Ростовская область</t>
  </si>
  <si>
    <t>Строительство участка ВЛИ-0,4кВ для подключения жилого дома заявителя Волжина Д.Б. п.Овощной Азовский район, Ростовская область</t>
  </si>
  <si>
    <t>Строительство участка ВЛИ-0,4кВ для подключения жилого дома Низова В.М., Азовский район, Ростовская область</t>
  </si>
  <si>
    <t>Строительство участка ВЛИ-0,4кВ для подключения жилого дома Смирнова В.И., Азовский район, Ростовская область</t>
  </si>
  <si>
    <t>Строительство ВЛ-0,4кВ от ВЛ-0,4кВ №1 КТП 10/0,4кВ №29 ВЛ-10кВ №3125 ПС 110/35/10кВ А-31 для подключения жилого дома заявителя Купиной Л.Н. с. Головатовка, Азовский район, Ростовская область (ориентировочная протяженность ЛЭП-0.225км)</t>
  </si>
  <si>
    <t>Строительство ВЛ-0,4кВ от ВЛ-0,4кВ №2 КТП 10/0,4кВ №136 ВЛ-10кВ №3113 ПС 110/35/10кВ А-31 для подключения жилого дома заявителя Улитина В.В. с. Пешково, Азовский район, Ростовская область (ориентировочная протяженность ЛЭП-0,045км)</t>
  </si>
  <si>
    <t>Строительство участка ВЛИ-0,4кВ для подключения модульного ФАПа заявителя МБУЗ «ЦРБ» Егорлыкского района х.Заря, Егорлыкский район, Ростовская область (ориентировочная протяженность ЛЭП – 0,206 км)</t>
  </si>
  <si>
    <t>Строительство участка ВЛИ 0,4кВ от ВЛ 0,4кВ №2 КТП 10/0,4кВ №211 ВЛ 10кВ №612 ПС 35/10кВ "Е-6" для подключения жилого дома заявителя Авакян А.З. х. Шаумяновский, Егорлыкский район, Ростовская область (ориентировочная протяженность ЛЭП-0,060км)</t>
  </si>
  <si>
    <t>Строительство участка ВЛ-0,4кВ для подключения жилого дома заявителя Лысенко В.Е. х.Казачий Ерик Азовский район Ростовская область</t>
  </si>
  <si>
    <t>Строительство участка ВЛ-0,4кВ для подключения жилого дома заявителя Молчановой Л.И. х.Рогожкино Азовский район Ростовская область</t>
  </si>
  <si>
    <t>Строительство участка ВЛИ-0,4кВ от проектируемой опоры ВЛ-0,4кВ (по договору ТП №61-1-16-00264103 20.05.2016) для подключения жилого дома заявителя Пясечного А.В. Азовский район, Ростовская область (ориентировочная протяженность ЛЭП 0,185км)</t>
  </si>
  <si>
    <t>Строительство ВЛ-0,4кВ от проектируемой опоры ВЛ-0,4кВ КТП 10/0,4кВ №211 ВЛ-10кВ №910 ПС 35/10кВ А-9 (по договору ТП №61-1-18-00358147 от 06.03.2018г.) для подключения жилого дома заявителя Шабанова Е.П. Азовский район, Ростовская область (ориентировочная протяженность ЛЭП-0,05км)</t>
  </si>
  <si>
    <t>Строительство участка ВЛИ-0,4кВ для подключения жилого дома заявителя Настенко С.С. х. Новоалександровка Азовский район, Ростовская область (ориентировочная протяженность ЛЭП - 0.220 км)</t>
  </si>
  <si>
    <t>Строительство участка ВЛИ-0,4 кВ для подключения жилого дома заявителя Черкесова А.И. с. Кагальник Азовский район, Ростовская область (ориентировочная протяженность ЛЭП - 0.06 км)</t>
  </si>
  <si>
    <t>Строительство участка ВЛИ-0,4кВ от проектируемой опоры ВЛИ-0,4кВ (по договору ТП №61-1-17-00313187 от 08.06.2017) для подключения жилого дома заявителя Гюрджян О.О., Азовский район, Ростовская область (ориентировочная протяженность ЛЭП - 0,040км)</t>
  </si>
  <si>
    <t>Строительство участка ВЛ-0,4кВ для подключения жилого дома заявителя Недоводовой Н.В. с.Кулешовка Азовский район, Ростовская область</t>
  </si>
  <si>
    <t>Строительство участка ВЛИ-0,4кВ для подключения жилого дома заявителя Шаларь О.А. п. Экспериментальный Зерноградский район, Ростовская область (ориентировочная протяженность ЛЭП - 0.3 км)</t>
  </si>
  <si>
    <t>Строительство участка ВЛИ-0,4кВ для подключения жилого дома заявителя Кахаева А.В. х. Колузаево Азовский район, Ростовская область  (ориентировочная протяженность ЛЭП - 0,080км)</t>
  </si>
  <si>
    <t>Строительство ВЛ-0,4 кВ от ВЛ-0,4 кВ №3 КТП 10/0,4 кВ №16 ВЛ-10кВ №2608 ПС 110/10 кВ А-26 для подключения жилого дома заявителя Грибенюк М.А. с. Кулешовка, Азовский район, Ростовская область (ориентировочная протяженность ЛЭП-0.204км)</t>
  </si>
  <si>
    <t>Строительство ВЛ-0,4кВ от ВЛ-0,4кВ №5 КТП 10/0,4кВ №239 ВЛ-10кВ №106Н ПС 110/6/10кВ НС-1 для подключения жилого дома заявителя Верлан В.А. п. Овощной, Азовский район, Ростовская область (ориентировочная протяженность ЛЭП-0,07км)</t>
  </si>
  <si>
    <t>Строительство участка ВЛИ-0,4кВ для подключения магазина заявителя Радченко А.А. ст-ца Кировская Кагальницкий район Ростовская область (ориентировочная протяженность ЛЭП-0,05км)</t>
  </si>
  <si>
    <t>Строительство участка ВЛИ-0,4 кВ для подключения ларька заявителя ИП Ахмедова Н.М., Зерноградский район, п. Шоссейный (ориентировочная протяженность ЛЭП– 0,1 км)</t>
  </si>
  <si>
    <t>Строительство участка ВЛИ-0,4кВ для подключения производственных баз заявителей Ершова И.А., Евсеева В.В., Ткачева Е.В., с. Иваново-Шамшево Кагальницкий район, Ростовская область (ориентировочная протяженность ЛЭП-0.13км)</t>
  </si>
  <si>
    <t>Строительство участка ВЛИ-0,4кВ для подключения жилого дома Трибунского В.В. п.Мокрый Батай, Кагальницкий район Ростовская область (ориентировочная протяженность ЛЭП-0,03км)</t>
  </si>
  <si>
    <t>Строительство участка ВЛИ-0,4кВ для подключения склада заявителя Дьяченко В.В. х. Гуляй-Борисовка Зерноградский район, Ростовская область (ориентировочная протяженность ЛЭП - 0.25 км)</t>
  </si>
  <si>
    <t>Строительство ВЛ-0,4кВ от ВЛ-0,4кВ №4 КТП 10/0,4кВ №226 ВЛ-10кВ №2608 ПС 110/10кВ А-26 для подключения жилого дома заявителя Калуга А.Г., Азовский район, Ростовская область (ориентировочная протяженность ЛЭП-0,05км)</t>
  </si>
  <si>
    <t>Строительство ВЛ-0,4кВ от проектируемой опоры ВЛ-0,4кВ (по договору №61-1-18-00379371 от 14.06.2018) КТП 10/0,4кВ №323 ВЛ-10кВ №202Н ПС 110/6/10кВ НС-2 для подключения жилого дома заявителя Скубаковой Н.С. с.Кулешовка, Азовский район, Ростовская область (ориентировочная протяженность ЛЭП-0,07км)</t>
  </si>
  <si>
    <t>Строительство участка ВЛИ-0,4кВ от проектируемой опоры ВЛ-0,4кВ (по договору ТП № 61-1-17-00322011 от 21.07.2017 г.) для подключения жилого дома заявителя Карих В.В. с. Кагальник Азовский район, Ростовская область (ориентировочная протяженность ЛЭП - 0.08 км)</t>
  </si>
  <si>
    <t>Строительство участка ВЛ-0,4кВ для подключения жилых домов заявителей Беспалов П.П., Еровченко А.И,,х. Городище,Азовский район,РО</t>
  </si>
  <si>
    <t>Строительство участка ВЛИ-0,4кВ для подключения жилого дома заявителя Хорунжая В.А. х. Григорьевка Азовский район, Ростовская область (ориентировочная протяженность ЛЭП - 0.150 км</t>
  </si>
  <si>
    <t>Строительство участка ВЛИ-0,4кВ для подключения жилого дома заявителя Провоторовой С.Е. ДНТ «Южное», Азовский район, Ростовская область (ориентировочная протяженность ЛЭП - 0.06 км)</t>
  </si>
  <si>
    <t>Строительство ВЛ-0,4 кВ от ВЛ-0,4 кВ  №1 КТП 10/0,4 кВ №128 ВЛ-10 кВ №1815 ПС 35/10 кВ А-18 для подключения храма заявителя МРОП приход Успенского храма х.Курган,Азовский район,Ростовская область(ориентировочная протяженность ЛЭП-0,09 км)</t>
  </si>
  <si>
    <t>Строительство ВЛ 0,4кВ от ВЛ 0,4кВ №1 КТП 10/0,4кВ №81 ВЛ 10кВ №803 ПС 35/10кВ А-8 для электроснабжения Прихода храма Святителя Николая Чудотворца с. Семибалки Азовского р-на (ориентировочная протяжённость ЛЭП 0,045км)</t>
  </si>
  <si>
    <t>Строительство участка ВЛИ-0,4кВ от проектируемой опоры ВЛ-0,4кВ КТП 10/0,4кВ №211 ВЛ-10кВ №910 ПС 35/10 кВ А-9 (по договору ТП №61-1-17-00350651 от 11.01.20218г.) для подключения жилого дома заявителя Платоновой Л.Г., Азовский район, Ростовская область (ориентировочная протяженность ЛЭП - 0,06км)</t>
  </si>
  <si>
    <t>Строительство участка ВЛИ-0,4кВ для подключения жилого дома заявителя Рубцова В.И. станица Елизаветинская Азовский район, Ростовская область</t>
  </si>
  <si>
    <t>Строительство участка ВЛИ-0,4кВ для подключения жилого дома заявителя Голубовой А.А. х. Курган, Азовский район, Ростовская область (ориентировочная протяженность ЛЭП - 0.15 км)</t>
  </si>
  <si>
    <t>Строительство ВЛ-0,4 кВ от оп. №214-2 ВЛ-0,4 кВ №1 КТП 10/0,4 кВ №214 ВЛ-10кВ №910 ПС 35/10 кВ А-9 для подключения жилых домов заявителей Друзякина А.В., Задворных В.А. Азовский район, Ростовская область (ориентировочная протяженность ЛЭП - 0.420 км)</t>
  </si>
  <si>
    <t>Строительство ВЛ-0,4 кВ от проектируемой опоры ВЛ-0,4 кВ КТП 10/0,4 кВ №211 ВЛ-10кВ №910 ПС 35/10 кВ А-9 (по договору ТП №61-1-18-00360717 от 01.03.2018г.) для подключения жилого дома заявителя Герасименко Т.К. Азовский район, Ростовская область (ориентировочная протяженность ЛЭП - 0.300 км)</t>
  </si>
  <si>
    <t>Строительство участка ВЛИ-0,4 кВ от РУ 0,4 кВ КТП 10/0,4 № 412 ВЛ-10 кВ №612 ПС 35/10 кВ Е6 для электроснабжения центральной парковой зоны при доме культуры по заявке Шаумяновского СП, Ростовская обл., Егорлыкский район, х. Шаумяновский (ориентировочная протяженность ЛЭП-0,150 км)</t>
  </si>
  <si>
    <t>Строительство ВЛ-10 кВ от оп. №43 ВЛ-10 кВ №2412 ПС 35/10 кВ А-24, ТП-10/0,4 кВ, ВЛИ-0,4 кВ для подключения жилого дома заявителя Исаева В.А. х. Лагутник, Азовский район Ростовская область (ориентировочная протяженность ЛЭП – 0,260 км, ориентировочная трансформаторная мощность – 0,025 МВА)</t>
  </si>
  <si>
    <t>Строительство участка ВЛИ-0,4кВ от ВЛ 0,4 кВ №1 КТП 10/0,4 кВ №190 ВЛ-10 3113 ПС 110/35/10 кВ А-31 для подключения жилого дома заявителя Панченко Н.В., с. Пешково Азовский район, Ростовская область (ориентировочная протяженность ЛЭП – 0,300 км)</t>
  </si>
  <si>
    <t>Строительство участка ВЛИ-0,4кВ от ВЛ-0,4кВ №1 КТП-10/0,4 кВ №105 ВЛ-10 кВ 1913 РП-19 ПС 110/35/10 «Самарская» для подключения БС №61-01043 заявителя ПАО «Мобильные ТелеСистемы», х. Степнянский Азовский район, Ростовская область (ориентировочная протяженность ЛЭП – 0,230 км)</t>
  </si>
  <si>
    <t>Строительство ВЛ-0,4 кВ от РУ-0,4 кВ вновь установленной ТП 10/0,4 кВ ( по договору №61-1-17-00340599 от 07.12.2017г) по ВЛ-10 кВ №1815 ПС 35/10 кВ А-18 для подключения жилого дома заявителя Соболевой С.Н. х.Обуховка, Азовский район Ростовская область(ориентировочная протяженность ЛЭП-0,350 км)</t>
  </si>
  <si>
    <t>Строительство ВЛ-0,4кВ от ВЛ-0,4кВ №2 КТП 10/0,4кВ №201 ВЛ-10кВ №1019  ПС 110/35/10кВ Самарская для подключения гаража заявителя Шабан В.В. х. Победа, Азовский район, Ростовская область (ориентировочная протяженность ЛЭП - 0,300км)</t>
  </si>
  <si>
    <t>Строительство ВЛ 0,4кВ от РУ-0,4кВ вновь установленной ТП 10/0,4кВ (по договору №61-1-18-00366999 от 14.05.2018г.) по ВЛ 10кВ №1020 ПС 110/35/10кВ Самарская для подключения жилого дома заявителя Олейниковой Е.Е. с.Самарское, Азовский район Ростовская область (ориентировочная протяженность ЛЭП-0.150км)</t>
  </si>
  <si>
    <t>Строительство ВЛ-0,4 кВ от проектируемой опоры ВЛ-0,4 кВ КТП 10/0,4 кВ №211 ВЛ-10кВ №910 ПС 35/10 кВ А-9 (по договору ТП №61-1-18-00362013 от 02.03.2018г.) для подключения жилого дома заявителя Познахор Е.М. Азовский район, Ростовская область (ориентировочная протяженность ЛЭП - 0.270 км)</t>
  </si>
  <si>
    <t>Строительство ВЛ-0,4кВ от ВЛ-0,4кВ №2 КТП 10/0,4кВ №10 ВЛ-10кВ №3125 ПС 110/35/10кВ А-31 для подключения жилого дома заявителя Резникова А.А. с. Пешково, Азовский район, Ростовская область (ориентировочная протяженность ЛЭП-0,100км)</t>
  </si>
  <si>
    <t>Строительство ВЛ-6 кВ от оп. №6 ВЛ-6 кВ №207Н ПС 110/6/10 кВ НС-2, ТП-6/0,4 кВ, ВЛИ-0,4 кВ для подключения хозяйственной постройки заявителя Мельниченко В.В., Азовский район Ростовская область (ориентировочная протяженность ЛЭП – 0,270 км, ориентировочная трансформаторная мощность – 0,025 МВА)</t>
  </si>
  <si>
    <t>Строительство ТП 10/0,4кВ от оп. №157 ВЛ-10кВ №105Н ПС 110/6/10кВ «НС-1», строительство ВЛИ-0,4кВ, для электроснабжения загородного дома заявителя Власенко Н.С. х.Шмат, Азовский район Ростовская область (ориентировочная протяженность ЛЭП– 0,03км, ориентировочная трансформаторная мощность – 0,025МВА)</t>
  </si>
  <si>
    <t>Строительство участка ВЛИ-0,4кВ для подключения жилого дома заявителя Широкова Ф.В. с/т Надежда-6 Азовский район, Ростовская область (ориентировочная протяженность ЛЭП - 0,300км)</t>
  </si>
  <si>
    <t>Строительство ВЛ-0,4 кВ от ВЛ-0,4 кВ № 1 КТП № 200 ВЛ-10 кВ № 3 ПС Б.Салы для электроснабжения жилого дома Ховяковой Л.С. по ул. Гармоничная, 2, корп. 6, в п.Темерницкий, Аксайского района, Ростовской области</t>
  </si>
  <si>
    <t>Строительство участка ВЛИ-0,4 кВ от опоры №1/3 ВЛ-0,4 кВ №2 КТП 6487/250 кВА по ВЛ-10 кВ №12 ПС 110/35/10 кВ «Комаровская»  для присоединения складских объектов Ойдинова И.К.»</t>
  </si>
  <si>
    <t>Строительство участка ВЛИ -0,4кВ от опоры вновь построенной ВЛИ-0,4кВ от вновь смонтированной ТП-10/0,4кВ по ВЛ-10кВ №5 ПС 35/10кВ Лозновская и строительство ВЛИ-0,4кВ от вновь смонтированной ТП-10/0,4кВ по ВЛ-10кВ №5 ПС 35/10кВ Лозновская для присоединения жилых домов Карповой Е.Н., Негрей Е.В.</t>
  </si>
  <si>
    <t>Строительство участка ВЛЗ-10кВ от опоры №31 по ВЛ-10кВ №5 ПС 35/10кВ Лозновская с монтажом ТП-10/0,4кВ и строительство участка ВЛИ-0,4кВ от устанавливаемой ТП-10/0,4кВ для присоединения жилых домов Бородулина С.В. и Такавенко В.С.</t>
  </si>
  <si>
    <t xml:space="preserve"> Строительство участка ВЛИ-0,4 кВ от вновь смонтированного ТП-10/0,4 кВ по ВЛ-10 кВ №5 ПС 35/10 кВ "Лозновская" для присоединения жилых домов Оганесян Т.Е., Олифировой Н.Н., Романовой И.Н.</t>
  </si>
  <si>
    <t>Строительство участка ВЛИ-0,4кВ от опоры вновь построенной ВЛИ-0,4 кВ от вновь смонтированной ТП-10/0,4 кВ по ВЛ-10 кВ №5 ПС 35/10 кВ "Лозновская" и строительство ВЛИ-0,4кВ от вновь смонтированной ТП-10/0,4 кВ по ВЛ-10 кВ №5 ПС 35/10 кВ "Лозновская" для присоединения жилых домов Беловой Е.В., Пономарева И.И., Исаева А.В.,Богаченко Н.В.</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</si>
  <si>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Темченко Е. В.</t>
  </si>
  <si>
    <t xml:space="preserve">Строительство участка ВЛЗ-10 кВ от опоры №11/16 по ВЛ-10 кВ №5 ПС 35/10 кВ «Лозновская» с монтажом ТП-10/0,4 кВ и строительство участка ВЛИ-0,4 кВ от вновь устанавливаемой ТП-10/0,4 кВ для присоединения  жилого дома Самойленко С.Ю. </t>
  </si>
  <si>
    <t xml:space="preserve">Строительство участка ВЛЗ-10 кВ от опоры №11/7 по ВЛ-10 кВ №5 ПС 35/10 кВ «Лозновская» с монтажом ТП-10/0,4 кВ и строительство участка ВЛИ-0,4 кВ от вновь устанавливаемой ТП-10/0,4 кВ для присоединения  жилого дома Нагибиной Н.А </t>
  </si>
  <si>
    <t xml:space="preserve">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Волошина С.П </t>
  </si>
  <si>
    <t>Строительство участка ВЛИ-0,4кВ от опоры вновь построенной ВЛИ-0,4кВ от вновь смонтированной ТП-10/0,4кВ по ВЛ-10кВ №5 ПС 35/10кВ Лозновская для присоединения жилого дома Акулиничева В.А., Парасоцкой Г.В.</t>
  </si>
  <si>
    <t xml:space="preserve">Строительство участка ВЛИ-0,4 кВ от вновь смонтированной ТП-10/0,4 кВ по ВЛ-10 кВ №5  ПС 35/10 кВ «Лозновская» для присоединения жилого дома Сапченко Л.Н </t>
  </si>
  <si>
    <t>Строительство участка ВЛИ-0,4 кВ от КТП 7046/160 кВА по ВЛ-10 кВ №2 ПС 35/10 кВ «Нижне-Журавская» для присоединения жилых домов Пивачева И.В.,Плотникова А.А., Капустянского В.В.»</t>
  </si>
  <si>
    <t xml:space="preserve">Строительство ВЛИ-0,4 кВ от РУ-0,4 кВ КТП-1601/250 кВА по ВЛ-10 кВ №1 ПС 35/10 кВ «ЖБИ» для присоединения здания Томинец О.В.                                                                                                                                                                                                                                                                                                    </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</si>
  <si>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Копейкина С.В</t>
  </si>
  <si>
    <t xml:space="preserve">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Шипаева В.А. </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</si>
  <si>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Солдатченко Л.В</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</si>
  <si>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Хохловой Р.М</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</si>
  <si>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Бочаровой О.И</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</si>
  <si>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Ржевской И.Н</t>
  </si>
  <si>
    <t>Строительство участка ВЛИ-0,4 кВ от  вновь построенной  ВЛИ-0,4 кВ от вновь смонтированной ТП-10/0,4 кВ по ВЛ-10 кВ №5   ПС 35/10 кВ «Лозновская» для присоединения  жилых домов Карелова И.В.,Галявиной О.В.</t>
  </si>
  <si>
    <t xml:space="preserve">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Карповой С.Л. </t>
  </si>
  <si>
    <t>Строительство участка ВЛИ-0,4 кВ  от вновь смонтированной ТП-10/0,4 кВ по ВЛ-10 кВ №5 ПС 35/10 кВ «Лозновская» для присоединения жилых домов Иванковой Т.В., Васильченко А.В.</t>
  </si>
  <si>
    <t>Строительство участка ВЛИ-0,4 кВ от опоры вновь построенной ВЛИ-0,4 кВ от вновь смонтированной ТП-10/0,4 кВ по ВЛ-10 кВ №5  ПС 35/10 кВ «Лозновская» для присоединения жилого дома Васильченко М.С.</t>
  </si>
  <si>
    <t>Строительство  ВЛИ-0,4 кВ от вновь смонтированной ТП-10/0,4 кВ по ВЛ-10 кВ №5 ПС 35/10 кВ "Лозновская" для присоединения жилого дома Давидович Ю.С.</t>
  </si>
  <si>
    <t>Строительство участка ВЛЗ-10кВ от опоры №3/34 по ВЛ-10 кВ №7 ПС 110/35/10 кВ "Комаровская", с монтажом ТП-10/0,4кВ, строительство участка ВЛИ-0,4кВ от вновь установленной ТП-10/0,4кВ и строительство ответвления до вновь установленной опоры на вновь построенной ВЛИ-0,4 кВ от вновь установленной ТП-10/0,4  кВ для присоединения жилого дома Мамедова Х.</t>
  </si>
  <si>
    <t>Строительство ВЛИ-0,4 кВ от РУ-0,4 кВ КТП-6198/250 кВА по ВЛ-10 кВ №6 ПС 110/35/10 кВ «Мартыновская» для присоединения нежилого помещения ООО «Альянс»»</t>
  </si>
  <si>
    <t>Строительство участка ВЛИ-0,4 кВ от КТП-8168/250 кВА по ВЛ-10 кВ №5 ПС 35/10 кВ «Виноградная»  для присоединения теплиц Ли Г.Р.и Хван Е.А.</t>
  </si>
  <si>
    <t>Строительство участка ВЛИ-0,4кВ от опоры №9 ВЛ-0,4кВ №1 КТП-1511/250кВА и строительство ответвления от вновь установленной опоры на ВЛ-0,4кВ №1 КТП-1511/250кВА по ВЛ-10кВ №5 ПС 35/10кВ "Лозновская" для присоединения жилых домов Грушина А.А. и Непряхиной Н.Н.</t>
  </si>
  <si>
    <t>Строительство участка ВЛИ-0,4 кВ от опоры вновь построенной ВЛИ-0,4 кВ от КТП-6484/315 кВА по ВЛ-10 кВ №1 ПС 35/10 кВ "Рассвет" и строительство ответвления от вновь установленной опоры на вновь построенном участке ВЛИ-0,4 кВ от вновь построенной ВЛИ-0,4 кВ от КТП-6484/315 кВА по ВЛ-10 кВ №1 ПС 35/10 кВ "Рассвет" для присоединения коровника Головач С.И.</t>
  </si>
  <si>
    <t>Строительство ВЛИ 0,4 кВ  от ТП 10/0,4 кВ №8/1 ПС Синявская в х. Веселый ул. Заречная до границ участка Сотников К.И., Мкртчан А.А.</t>
  </si>
  <si>
    <t>Строительство ВЛ-0,4 кВ от КТП №585 ВЛ-10 кВ №1/3 ПС "Троицкая-1" вдоль границ земельных участков заявителей (с. Николаевка, ул. Вишневая)</t>
  </si>
  <si>
    <t>Строительство ВЛИ-0,4 кВ от ВЛИ-0,4 кВ ТП 10/0,4 кВ №1/106 ПС Чалтырь</t>
  </si>
  <si>
    <t>Строительство ВЛ-0,4 кВ от КТП №266М ВЛ-10 кВ №2 ПС Дарагановская до границ земельного участка заявителя (Тян Л.Н.)</t>
  </si>
  <si>
    <t>Строительство ВЛ-0,4 кВ от КТП №396м ВЛ-10 кВ №7 ПС "Русский Колодец" до границ земельного участка заявителя (Попова Е.В)</t>
  </si>
  <si>
    <t>Строительство ВЛИ 0,4кВ в х.Ленинован от ТП 10/0,4кВ №1/125 ПС "Чалтырь» (Заявитель Берина И.В., Белоусов В.А., Гончарова Г.Ю., Федоренко Т.Н., Лузанов Р.А., Овечко А.П., Свитихина М.Н., Евладова В.А., Колесников В.А.)</t>
  </si>
  <si>
    <t>«Строительство ВЛИ 0,4кВ от опоры №5 по ВЛ 0,4кВ №1 ТП 10/0,4кВ №8/3 ПС Синявская до границ земельных участков заявителей (Вахненко Н.В.)».</t>
  </si>
  <si>
    <t>Строительство ВЛИ 0,4кв от ВЛИ 0,4 кВ №1 ТП-10/0,4 кВ №1/133 по ВЛ 10 кВ №1 ПС 110/35/10кВ "Чалтырь" до границ земельного участка заявителя (Самохин И.А.)</t>
  </si>
  <si>
    <t>«Строительство ВЛ-0,4 кВ от КТП-10/0,4кВ №728 по ВЛ-10кВ №3 ПС «ГСКБ» до границы земельного участка заявителя (Почтарева С.М.)»</t>
  </si>
  <si>
    <t>«Строительство ВЛ-0,4 кВ от КТП-10/0,4 кВ №267м по ВЛ-10 кВ №2 ПС "Дарагановская" до границ земельных участков заявителей (Нестеренко Ю.И., Куцепалова Л.М.,Байрамбеков М.М.)»</t>
  </si>
  <si>
    <t>«Строительство  ВЛИ 0,4 кВ от ВЛИ 0,4 кВ (проектируемой по договору на ТП № 61-1-14-00177535 с заявителем Нечушкин А.Ю. от 12.09.2014 г.) до границы земельных участков заявителей (Гермашева Т.М., Туманян И.А., Гончаров В.К.)»</t>
  </si>
  <si>
    <t>Строительство ВЛ-0.4 кВ от опоры №3 ВЛ 0.4 кВ №1 КТП-10/0,4кВ №232 по ВЛ 10 кВ №5/3 ПС "Троицкая-1" до границ земельного участка заявителя (Аджемян А.Р.)</t>
  </si>
  <si>
    <t>Строительство участка ВЛ-0,4 кВ от проектируемой ВЛ-0,4кВ объекта строительства "Строительство ответвительной ВЛ-10кВ от ВЛ-10кВ №3 ПС 35/10кВ "ГСКБ". Строительство ТП-10/0,4кВ. Строительство ВЛ-0,4кВ от новой ТП-10/0,4кВ в с.Новобессергеневка (Лаппа А.М., Тодоров П.А., Кравчук А.И., Буянова Е.В., Колесников Д.А., Афоненков И.А.)" до границ земельного участка заявителя (Нечаев А.П.)</t>
  </si>
  <si>
    <t>Строительство участка ВЛ-0,4 кВ от КТП 10/0,4 кВ №81 по ВЛ-10 кВ №4 ПС 35/10 кВ "Куйбышево-1" до границы земельного участка заявителя ОАО "МобильныеТелеСистемы"11154</t>
  </si>
  <si>
    <t>Строительство участка ВЛ-0,4кВ от ВЛ-0,4кВ №2 КТП-10/0,4кВ №46 по ВЛ-10кВ №1/3 ПС «Троицкая» -1 до границ земельного участка заявителя Вагин А.С.</t>
  </si>
  <si>
    <t>Строительство участка ВЛ-0,4кВ от ВЛ-0,4 кВ №1 КТП  №46 ВЛ-10кВ №1/3 ПС Троицкая-1  до границ земельного участка заявителя (Глебова В.И.)</t>
  </si>
  <si>
    <t>«Строительство  ВЛ-0.4кВ  от  КТП-10/0.4кВ №166 по ВЛ-10кВ №1/3 ПС-110/35/10кВ «Троицкая-1» до границ земельного участка заявителя. (Администрация Неклиновского района, ДОО с. Николаевка)»</t>
  </si>
  <si>
    <t>Строительство участка ВЛ-0,4кВ от ВЛ-0,4кВ №4 КТП КТП-10/0,4кВ № по ВЛ-10кВ №2 ПС «Троицкая» до границ земельного участка заявителя (Денисенко И.П.)</t>
  </si>
  <si>
    <t>Строительство ВЛ-0,4 кВ от КТП №306 ВЛ-10 кВ №8 ПС "Покровская" до границ земельного участка заявителя (Побегайло А.Ф.)</t>
  </si>
  <si>
    <t>Строительство участка ВЛ-0,4 кВ от опоры №20 ВЛ-0,4 кВ №1 ТП 10/0,4 кВ №235 ВЛ-10 кВ №3 ПС 35/10 кВ М.Курганская до границ земельного участка Заявителя (Бугакова Елена Анатольевна)</t>
  </si>
  <si>
    <t>Строительство ВЛИ 0,4 кВ от ВЛИ 0,4 кВ №3 ТП 10/0,4 кВ №5/1 ПС Чалтырь до границ земельного участка заявителя (Храм священномученика Григория)</t>
  </si>
  <si>
    <t>Строительство ВЛ 0,4 кВ от ВЛ 0,4 кВ №2 КТП 10/0,4 кВ №240м по ВЛ 10 кВ №4 ПС Дарагановская до границы земельного участка заявителя (Степанова И.А.)</t>
  </si>
  <si>
    <t>Строительство ВЛ 0,4 кВ от ВЛ 0,4 кВ №5 КТП 10/0,4 кВ №78 по ВЛ 10 кВ №1/3 ПС Троицкая-1 до границы земельного участка заявителя (Волошина Е.Н.)</t>
  </si>
  <si>
    <t>Строительство ВЛ 0,4 кВ от ВЛ 0,4 кВ №3 КТП 10/0,4 кВ №265м по ВЛ 10 кВ №3 ПС Русский Колодец до границы земельного участка заявителя (Налетов В.А.)</t>
  </si>
  <si>
    <t>Строительство ВЛ 0,4 кВ от ВЛ 0,4 кВ №1 КТП №276 по ВЛ 10 кВ №2 ПС Троицкая до границы земельного участка заявителя (Токарева М.В.)</t>
  </si>
  <si>
    <t>Строительство ВЛИ-0,4 кВ от ВЛИ-0,4 кВ (проектируемой по договору на ТП №61-1-14-00177535 с заявителем Нечушкин А.Ю. от 12.09.2014) по ВЛ-10 кВ №4 ПС "Чалтырь" до границы земельного участка заявителя Беликова М.В.11301</t>
  </si>
  <si>
    <t>Строительство ВЛ-0,4 кВ от ВЛ-0,4 кВ №1 КТП №363 по ВЛ-10 кВ №5 ПС "Самбек"  до границ земельного участка заявителя  (Ким А.Я.)</t>
  </si>
  <si>
    <t>«Строительство ВЛИ-0.4кВ от ВЛ-0.4кВ №1 ЗТП №15 по ВЛ-10кВ №2 ПС «Троицкая» до границ земельного участка Заявителя (Дейнеко И.А.)»</t>
  </si>
  <si>
    <t>Строительство участка ВЛИ-0.4 кВ от опоры №5 по ВЛИ-0.4 кВ №1 КТП 10/0,4 кВ №1/125 ПС Чалтырь до границы земельных участков заявителей (Чуваков В.М., Гелас В.М., Гелас И.В., Дубинский А.В.)</t>
  </si>
  <si>
    <t>Строительство участка ВЛИ-0,4кВ от опоры №15/17 по ВЛИ-0,4кВ №1 ТП-10/0,4кВ №1/6 по ВЛ-10кВ №1 ПС 110/35/10кВ Чалтырь до границы участка заявителя (Пономарева Н.И.)</t>
  </si>
  <si>
    <t>Строительство участка ВЛ-0,4 кВ от ВЛ-0,4 кВ №1 КТП №660 по ВЛ-10 кВ №3 ПС "Самбек" до границ земельного участка заявителя (Ахундова В.И.)</t>
  </si>
  <si>
    <t>«Строительство участка ВЛ-0.4 кВ от ВЛ-0.4 кВ №1 КТП №276м по ВЛ-10кВ №2 ПС  «Дарагановская» до границы земельного участка заявителя (Медведев О.Н.)»</t>
  </si>
  <si>
    <t>Строительство ТП-10/0.4 кВ. Строительство ВЛ-10 кВ от ВЛ-10 кВ №6 ПС Синявская до вновь установленной ТП-10/0,4 кВ. Строительство ВЛ-0.4 кВ от вновь установленной ТП-10/0,4 кВ до границ земельного участка заявителя. (Атоян Т.А., Тирацуян Г.В.)</t>
  </si>
  <si>
    <t>Строительство отпаечной ВЛ-10 кВ от отпайки на ТП №4/28 по ВЛ-10 кВ №4 ПС Чалтырь, строительство ТП10/0,4 кВ, строительство ВЛИ 0,4 кВ с. Крым по ул. Кардащяна до границ участков заявителей (Топалян А.В., Срабионян А.К., Аракелян А.Г., Бабиян О.Л., Бугаян Т.А., Фарманян В.В., Палоян А.М., Кирокосян Г.К., Хочкиян А.М., Стойшич М.Л.)</t>
  </si>
  <si>
    <t>Строительство отпаечной ВЛ 10 кВ от отпайки на ТП 10/0,4 кВ № 1-95А ПС 110/35/10 кВ Чалтырь,  строительство ТП 10/0.4 кВ, строительство ВЛИ 0,4 кВ  до границы земельных участков заявителей (СеропянС.М., Степанян В.В., Камалян З.А., Нанаян С.С., Темуразян К.С.,Багдасарян Ф.Ф., Бучков С.В., Тумасян А.С.,Комош В.Р., Амирханян Р.Г.,Бейногло М.В.,Морозова Г.А.,Чахалян А.М.,Абовян А.С.,Багдасарян Ф.Ф., Килафян Н.А.)</t>
  </si>
  <si>
    <t>Строительство ВЛ 10кВ, строительство ТП 10/0,4кВ, строительство ВЛИ 0,4кВ в х. Красный Крым ул. Юбилейная (Степанова А.А., Барлоухян А.С., Оганесян К.А., Бабасинян О.С., Барлоухян Э.Е., Восканян В.Л., Срабионян Д.С., Ткотян В.М., Мелконян М.К., Кульбикаян С.А., Руснак Н.Ю., Мелексетян А.С., Псрдиян А.А., Григорьян С.А., Секизян М.Д., Андоньян А.Л., Землякова И.В., Тызыхян В.А., Налбандян Г.А., Мартиросян М.В., Сухариян С.С. Сасина С.Г., Асланян Б.А., Бабахян Т.Л., Эрганян С.А., Хаишбащян С.О., Хаишбащян М.О., Хаишбащян М.С., Хаишбасян Е.А., Бабахян А.Л., Мусикян М.Г., Печенждиян В.С., Харагезян И.В., Федченко К.Д., Термалаян Х.Д., Оганисян В.А.)</t>
  </si>
  <si>
    <t>«Строительство ВЛ-10кВ от опоры №2 отпайки на КТП №300 ВЛ-10кВ №6 ПС 35/10 кВ «Покровская». Строительство КТП-10/0.4 кВ. Строительство ВЛ-0.4кВ от вновь построенного КТП-10/0.4 кВ до границ земельного участка Заявителя (Управление Судебного департамента в Ростовской Области)»</t>
  </si>
  <si>
    <t>«Строительство ВЛ 10 кВ от опоры № 39 по ВЛ 10 кВ № 2 ПС Чалтырь, строительство ТП 10/0,4 кВ строительство ВЛИ 0,4 кВ ПС Чалтырь. до границы земельного участка заявителей. (Хатламаджиян М.А., Беллуян М.Х., Михайленко В.М., Кардащян Х.К., Барсегян О.Ж., Поповян А.А., Амбарцумян О.Ж., Экизян Х.М., Ялчын М.К., Айдинян Т.К.)»</t>
  </si>
  <si>
    <t>«Строительство отпайки ВЛ-10кВ от ВЛ-10кВ №8 ПС «Покровская» до новой КТП-10/0.4кВ. Строительство КТП-10/0.4кВ. Строительство ВЛ-0.4 кВ от вновь построенной КТП-10/0.4кВ до границы земельного участка заявителя (Салганская С.С.)»</t>
  </si>
  <si>
    <t>«Строительство ВЛ 10 кВ от опоры № 190/206 по ВЛ 10 кВ № 7 ПС Синявская, строительство ТП 10/0,4 кВ, строительство ВЛИ 0,4 кВ до границы земельного участка заявителя. (Берекчиян А.М. )»</t>
  </si>
  <si>
    <t>«Строительство ВЛ-10 кВ от ВЛ-10кВ №5 ПС 35/10кВ «Б.Салы», строительство новой ТП 10/0,4кВ, строительство ВЛИ-0,4кВ от новой ТП 10/0,4кВ до границы земельных участков заявителя (Барсукова Т.М.)»</t>
  </si>
  <si>
    <t>Строительство   участка  ВЛ-0,4кВ от опоры  №45-23 ВЛ-0,4кВ №1 ЗТП 10/0,4кВ №45 для подключения  жилого дома заявителя Шумского В.П.  х. Новоалександровка  Азовского района Ростовской области</t>
  </si>
  <si>
    <t>Строительство участка ВЛ-10кВ от опоры № 28 ВЛ-10кВ № 2907 РП-29 ПС 35/10кВ «А-18», установка КТП 10/0,4кВ, строительство участка ВЛ-0,4кВ для подключения жилых домов заявителей СТ «Энтузиаст» Азовского района Ростовской области</t>
  </si>
  <si>
    <t>Строительство   участка  ВЛ-0,4кВ  для подключения жилых домов  заявителей по ул. Луначарского, с. Головатовка, Азовский район Ростовская область</t>
  </si>
  <si>
    <t>Строительство учатска ВЛ-0,4 кВ для подключения жилого дома заявителя Масловец Н.Д., с. Пешково Ростовская область, Азовский район</t>
  </si>
  <si>
    <t>Строительство участка ВЛ-0,4кВ для подключения жилого дома заявителя Сиверин А.В., с. Кагальник, Ростовская область, Азовский район</t>
  </si>
  <si>
    <t>Строительство   участка  ВЛ-0,4кВ  для подключения  жилого дома Горбуненко В.А., п. Овощной Азовский район  Ростовская область</t>
  </si>
  <si>
    <t>Строительство участка ВЛИ-0,4кВ для подключения жилого дома заявителя Кочуры В.Н., с.Кагальник, Азовский район, Ростовская область</t>
  </si>
  <si>
    <t>Строительство участка ВЛИ-0,4кВ для подключения жилого дома заявителя Томаевой М.М., х.Победа, Азовский район, Ростовская область</t>
  </si>
  <si>
    <t>Строительство   участка  ВЛ-0,4кВ  для подключения жилого дома заявителя Пугачевой Н.Н., п. Овощной, Азовский район Ростовская область</t>
  </si>
  <si>
    <t>Строительство участка ВЛИ-0,4кВ для подключения жилого дома Гуровой О.В., Азовский район, Ростовская область</t>
  </si>
  <si>
    <t>Строительство   участка  ВЛ-0,4кВ  для подключения жилого дома Погребова С.В., х. Лесхоз Зерноградский район Ростовская область</t>
  </si>
  <si>
    <t>Строительство   участка  ВЛ-0,4кВ  для подключения жилого дома Юренко Ю.П., ст-ца Кировская Кагальницкий район Ростовская область</t>
  </si>
  <si>
    <t>Строительство участка ВЛ-0,4кВ для подключения жилого дома заявителя Тимощук А.В., ст. Кировская Ростовская область, Кагальницкий район</t>
  </si>
  <si>
    <t>Строительство отпаечной ВЛЗ-10кВ, установка КТП-10/0,4кВ, строительство участка ВЛИ-0,4кВ для подключения жилого дома заявителя Шевченко Е.А., х. Усть-Койсуг Азовский район Ростовская область</t>
  </si>
  <si>
    <t>Строительство участка ВЛИ-0,4 кВ для подключения жилых домов заявителей Терентьевой Т.С., Гавришева Е.Ю., Черенкова В.В., Холодилина А.С. Азовский район, Ростовская область</t>
  </si>
  <si>
    <t>Строительство участка ВЛИ-0,4кВ для подключения личного подсобного хозяйства заявителя Бабича Ю.Ф., х. Новоалександровка, Азовский район, Ростовская область</t>
  </si>
  <si>
    <t>Строительство участка ВЛИ-0,4кВ дял подключения жилого дома заявителя Комарова А.М., х.Новоалександровка , Азовский район, Ростовская область</t>
  </si>
  <si>
    <t>Строительство участка ВЛИ-0,4кВ для подключения жилого дома заявителя Зандарова Т.Д. с.Кулешовка,Азовский район , Ростовская область</t>
  </si>
  <si>
    <t>Строительство участка ВЛИ - 0,4кВ для подключения промышленного предприятия заявителя Захарова В.Н., ш.Кагальницкое, Азовский район Ростовская область</t>
  </si>
  <si>
    <t>Строительство участка ВЛИ-0,4кВ для подключения жилого дома заявителя Рыбальченко В.П. п. Овощной Азовский район, Ростовская область</t>
  </si>
  <si>
    <t>Строительство участка ВЛИ-0,4кВ для подключения жилого дома заявителя Машлакова В.М. с. Кагальник Азовский район, Ростовская область</t>
  </si>
  <si>
    <t>Строительство участка ВЛИ-0,4кВ для подключения жилого дома заявителя Барсегян К.П. с.Круглое Азовский район, Ростовская область</t>
  </si>
  <si>
    <t>Строительство участка ВЛИ-0,4кВ для подключения жилого дома Иванова Р.А., Азовский район, Ростовская область</t>
  </si>
  <si>
    <t>Строительство участка ВЛИ-0,4кВ для подключения жилого дома Кафтанова А.П., Азовский район, Ростовская область</t>
  </si>
  <si>
    <t>Строительство  участка  ВЛИ-0,4кВ  для подключения жилых домов заявителей Калининой М.И., Савченко В.Л. Азовский район, Ростовская область</t>
  </si>
  <si>
    <t>Строительство участка ВЛИ-0,4кВ для подключения жилых домов заявителей Роговская М.А., Арыхов П.А., Арыхов Б.П., Кашина Л.Л., Балошкин В.В. Азовский район, Ростовская область</t>
  </si>
  <si>
    <t>Строительство отпаечной ВЛ-10кВ, установка КТП-10/0,4кВ, строительство участка ВЛ-0,4кВ для подключения жилых домов Малюта А.Ф. и Малюта С.Ф., Кагальницкий район, ст. Кировская, Ростовская область</t>
  </si>
  <si>
    <t>Строительство отпаечной ВЛ-10 кВ, установка КТП-10/0,4 кВ, строительство участка ВЛ-0,4 кВ для подключения заявителя ООО «Лукойл-Нижневолжскнефтепродукт», ст. Кировская Кагальницкий район Ростовской области</t>
  </si>
  <si>
    <t>Строительство отпаечной ВЛ-10кВ , установка КТП 10/0,4кВ, строительство участка ВЛ-0,4кВ для подключения жилых домов Мамедова М.Ю.,Ахмедова И.Н.,Кадырова Р.Ф.,Герасюто И.Д.,Зинченко В.А., СХА "Кулешовское", Азовский Район, Ростовская область</t>
  </si>
  <si>
    <t>Строительство участка ВЛИ-0,4кВ для электроснабжения жилого дома заявителя Духова В.А.с Высочино,Азовский район,Ростовская область</t>
  </si>
  <si>
    <t>Строительство отпаечной ВЛ-10кВ, установка- КТП 10/0,4кВ,Строительство участка ВЛ-0,4кВ для подключения жилых домов Казанцевой А.Д. и Полионского Д.В.,Новоалександровка,Азовский район.Ростовская область</t>
  </si>
  <si>
    <t>Строительство участка ВЛИ-0,4кВ для подключения жилого дома заявителя Мартыненко Г.Г. , с.Займо-Обрыв, Азовский район,Ростовская область</t>
  </si>
  <si>
    <t>Строительство участка ВЛИ-0,4кВ для подключения жилых домов СХА "Кулешовское", Азовский район, Ростовская область</t>
  </si>
  <si>
    <t>Установка КТП-10/0,4кВ, строительство участка ВЛ-0,4кВ для подключения личного подсобного хозяйства Дзюба В.И. с.Кулешовка Азовский район, Ростовская область</t>
  </si>
  <si>
    <t>Строительство участка ВЛИ-0,4кВ для подключения гаражного бокса заявителя Матвейчука С.В., х.Кулешовка, Азовский район, Ростовская область</t>
  </si>
  <si>
    <t>Строительство участка ВЛИ-0,4кВ для подключения жилого дома заявителя Сайгашовой Н.С. с.Займо-Обрыв Азовский район, Ростовская область</t>
  </si>
  <si>
    <t>Строительство ВЛИ-0,4 кВ для подключения зерносклада заявителя Лучанинова М.И. с .Платоно-Петровка Азовский район, Ростовская область</t>
  </si>
  <si>
    <t>Строительство участка ВЛИ-0,4 кВ для подключения жилого дома заявителя Богатыревой Н.В. с.Кагальник, Азовский район,Ростовская область</t>
  </si>
  <si>
    <t>Строительство участка ВЛИ-0,4кВ для подключения жилого дома Крольмана Д.О., Азовский район, Ростовская область</t>
  </si>
  <si>
    <t>Строительство участка  ВЛИ-0,4кВ для подключения жилого дома заявителя Степанова В.В. с. Кугей Азовский район, Ростовская область</t>
  </si>
  <si>
    <t>Строительство участка ВЛИ-0,4кВ для подключения жилого дома заявителя Скнарина А.А. с.Кулешовка Азовский район, Ростовская область</t>
  </si>
  <si>
    <t>Строительство участка ВЛИ-0,4 кВ для подключения жилого дома заявителя Сафронова В.В. С.Круглое Азовский район,Ростовская область</t>
  </si>
  <si>
    <t>Строительство участка ВЛИ-0,4 кВ для подключения жилого дома заявителя Речкалова В.П. с.Круглое Азовский район, Ростовская область.</t>
  </si>
  <si>
    <t>Строительство ВЛИ-0,4 кВ от КТПН-10/0,4 кВ для электроснабжения жилых домов по ул. Восходящая, д.1, корп. 1,  д.5, д.11, ул. Утренняя д.5 д.16, ул. Лучистая д.4, д.9, д.19 в п. Октябрьский, Аксайского района Ростовской области</t>
  </si>
  <si>
    <t>Строительство КТПН-6/0,4 кВ, ВЛ-6 кВ и ВЛ-0,4 кВ от ВЛ-6 кВ № 807 для электроснабжения жилого дома Синициной Н.П. в п. Реконструктор, участок с кадастровым номером 61:02:0600011:275, Аксайского района Ростовской области</t>
  </si>
  <si>
    <t>Строительство ВЛ-0,4 кВ от проектируемой ВЛ-0,4 кВ КТП № 188 для электроснабжения жилого дома Париевой Е. А. по ул. Лучезарная, д. 18 в п. Российский, Аксайского района, Ростовской области</t>
  </si>
  <si>
    <t>Строительство ВЛ-0,4 кВ от ВЛ-0,4 кВ № 1 КТП № 412 ВЛ-10 кВ № 1004 для электроснабжения жилого дома Бойко В. В. по ул. Степная, д. 8 в ст-це Грушевская, Аксайского района, Ростовской области</t>
  </si>
  <si>
    <t>Строительство ВЛ-0,4 кВ от ВЛ-0,4 кВ № 1 КТП № 200 ВЛ-10 кВ № 3 для электроснабжения жилых домов по ул. Гармоничная и ул. Вдохновения
в пос. Темерницкий, Аксайского района, Ростовской области</t>
  </si>
  <si>
    <t>Строительство ВЛ-0,4 кВ от ВЛ-0,4 кВ № 1 КТП № 22 ВЛ-10 кВ № 653
для электроснабжения жилых домов по пер. Восточный, д. 9, корп. А и Б
в ст-це Старочеркасская, Аксайского района, Ростовской области</t>
  </si>
  <si>
    <t>Строительство ВЛ-0,4 кВ от ВЛ-0,4 кВ № 2 КТП № 10 ВЛ-10 кВ № 655
для электроснабжения жилого дома Кобзевой Л. В. по ул. Калинина, д. 2,
корп. “М” в ст. Старочеркасская, Аксайского района, Ростовской области</t>
  </si>
  <si>
    <t>Строительство ВЛ-0,4 кВ от ВЛ-0,4 кВ № 1 КТП № 22 ВЛ-10 кВ № 653 ПС 110/10/6 кВ АС-6 для электроснабжения жилого дома Сорокина О.М. по ул. Мира, д.80, в ст-це Старочеркасская, Аксайского района, Ростовской области</t>
  </si>
  <si>
    <t>Строительство ВЛИ-0,4кВ от ВЛ-0,4кВ №3 КТП-666 ВЛ-10кВ №111 ПС АС-1 для электроснабжения здания храма по ул. Зеленая, д.2, корп. А, в х. Ленина, Аксайского района, Ростовской области</t>
  </si>
  <si>
    <t>Строительство ВЛ-0,4кВ от РУ-0,4кВ КТП №464 ВЛ-10кВ №1101 для электроснабжения нефтебазы на уч-ке с кад. ном. 61:02:0070202:1989 в ст-це Мишкинская, Аксайского района, Ростовской области</t>
  </si>
  <si>
    <t>Строительство ВЛ-0,4 кВ от ВЛ-0,4 кВ № 3 КТП № 130 ВЛ-10 кВ № 1513
для электроснабжения жилого дома Обуховой Н. И. по ул. Луговая, д. 14
в пос. Водопадный, Аксайского района, Ростовской области</t>
  </si>
  <si>
    <t>Строительство ВЛ-0,4 кВ от ВЛ-0,4 кВ № 2 КТП № 289 ВЛ-6 кВ № 802 для электроснабжения жилого дома на уч-ке с к. н. 61:02:0600011:1692 в х. Большой Лог, Аксайского района, Ростовской области</t>
  </si>
  <si>
    <t>Строительство ВЛ-0,4 кВ от ВЛ-0,4 кВ № 2 КТП № 191 ВЛ-10 кВ № 701 для электроснабжения жилого дома Козачкова А. М. по ул. Пионерская,
д. 2, корп. “А” в п. Красный, Аксайского района, Ростовской области</t>
  </si>
  <si>
    <t>Строительство ВЛ-0,4 кВ от ВЛ-0,4 кВ № 3 КТП № 402 ВЛ-10 кВ № 1004 для электроснабжения жилого дома Кожакина А. А. по ул. Заречная, д. 1,
корп. “А” в ст-це Грушевская, Аксайского района, Ростовской области</t>
  </si>
  <si>
    <t>Строительство ВЛ-0,4 кВ от ВЛ-0,4 кВ № 1 КТП № 492 ВЛ-10 кВ № 1101 для электроснабжения жилого дома Болгова И. Н. по ул. Малиновая, д. 3
в ст-це Мишкинская, Аксайского района, Ростовской области</t>
  </si>
  <si>
    <t>Строительство ВЛ-0,4 кВ от ВЛ-0,4 кВ № 1 КТП № 129 ВЛ-10 кВ № 1212 для электроснабжения жилого дома Войтенко Т. В. по ул. Озерная, д. 8, корп. “А” в п. Октябрьский, Аксайского района, Ростовской области</t>
  </si>
  <si>
    <t>Строительство ВЛ-0,4 кВ от ВЛ-0,4 кВ № 2 КТП № 180 ВЛ-6 кВ № 804 для электроснабжения жилого дома Фомина П. Н. по ул. Производственная, д. 31, корп. “А” в п. Российский, Аксайского района, Ростовской области</t>
  </si>
  <si>
    <t>Строительство ВЛ-0,4 кВ от РУ-0,4 кВ КТП № 240 ВЛ-10 кВ № 441 для электроснабжения жилого дома Цуцман Т. Я. по ул. Братская, д. 10 в пос. Янтарный, Аксайского района, Ростовской области
области</t>
  </si>
  <si>
    <t>Строительство ВЛ-0,4 кВ от ВЛ-0,4 кВ № 2 КТП № 460 ВЛ-10 кВ № 1103 для электроснабжения жилого дома Костенко А. А. по ул. 50 лет Октября,
д. 84 в х. Киров, Аксайского района, Ростовской области</t>
  </si>
  <si>
    <t>Строительство ВЛ-0,4 кВ от КТП-10/0,4 кВ №506 по ВЛ-10 кВ №402 ПС 35/10 кВ БГ-4 для энергоснабжения хозяйственных построек Чайковского Д.С. и Новикова С.А. по адресу: ул. Береговая в х. Тузлуков  Багаевского района Ростовской области.</t>
  </si>
  <si>
    <t>Строительство ВЛ-0,4 кВ от опоры  №2 ВЛ-0,4 кВ №4 КТП-10/0,4 кВ №504 по ВЛ-10 кВ №404 ПС 35/10 кВ БГ-4 для энергоснабжения нежилого здания ИП  Аскарова М.Г. по адресу: центральная часть кадастрового квартала  Красненского сельского поселения  Багаевского района Ростовской област</t>
  </si>
  <si>
    <t>Строительство ВЛИ-0,4 кВ № 1 КТП-96 ВЛ-6 кВ № 802 35/6 кВ ПС АС-8 для энергоснабжения ж/домов по ул. Атаманская в п. Реконструктор, Аксайского района,Ростовской областирайона, Ростовской области</t>
  </si>
  <si>
    <t>Строительство ВЛ-0,4 кВ от ВЛ-0,4 кВ № 3 КТП № 237 ВЛ-10 кВ № 1208 для электроснабжения жилого дома Чумаченко Т. Ю. по ул. Просторная, д. 62 в п. Октябрьский, Аксайского района, Ростовской области</t>
  </si>
  <si>
    <t>Строительство ВЛИ-0,4 кВ от КТП-1 ВЛ 10 кВ №657 для энергоснабжения ж/дома Чапчиковой Н.И. в ст. Старочеркасская, Аксайского района, Ростовской области</t>
  </si>
  <si>
    <t>Строительство электросетевых объектов 0,4-10кВ для электроснабжения жилого дома Кружилиной Т.В. по ул.Ноябрьская, 4 в х.Островского Аксайского района Ростовской области</t>
  </si>
  <si>
    <t>Строительство КТПН -10/0,4 кВ, ВЛ-10 кВ и ВЛ-0,4 кВ от ВЛ-10 КВ № 1003 для электроснабжения жилого дома по улице Аксайская, д. 3 в х. Камышеваха, Аксайского района, Ростовской области</t>
  </si>
  <si>
    <t>Строительство ВЛ-0,4кВ от РУ-0,4кВ КТП №227 ВЛ-10кВ №441 для электроснабжения склада ООО "Строительная компания - Т.В.В." в п. Янтарный, Аксайского района, Ростовской области</t>
  </si>
  <si>
    <t>Строительство ВЛ-0,4 кВ от ВЛ-0,4 кВ № 2 КТП № 140 ВЛ-10 кВ № 706 для электроснабжения жилого дома Астраданцевой Н. П. по ул. Станичная, д. 11 в п. Красный Колос, Аксайского района, Ростовской области</t>
  </si>
  <si>
    <t>Строительство ВЛ-0,4 кВ от ВЛ-0,4 кВ № 1 КТП № 137 ВЛ-6 кВ № 805 ля электроснабжения жилого дома Асланова Г. Б. по ул. Чеботарева, д. 9 в х. Большой Лог, Аксайского района, Ростовской области</t>
  </si>
  <si>
    <t>Строительство ВЛИ-0,4 кВ от ВЛ-0,4 кВ № 2 КТП № 11 ВЛ-10 кВ № 655 ПС 110/10/6 кВ АС-6 для электроснабжения жилого дома Тепловой Н.А. по ул. Аксайская, д.2, корп.Г.,в ст. Старочеркасская, Аксайского района, Ростовской области</t>
  </si>
  <si>
    <t>Строительство ВЛ-0,4 кВ от ВЛ-0,4 кВ № 2 КТП № 10 ВЛ-10 кВ № 655 для электроснабжения жилого дома Стрепетковой А. И. по ул. Московская, д. 1, корп. “Д” в ст. Старочеркасская, Аксайского р-на, Ростовской обл.</t>
  </si>
  <si>
    <t>Строительство ВЛ-0,4 кВ от проектируемой ВЛ-0,4 кВ КТП № 466 для электроснабжения жилого дома Пащенко А. Г. по ул. Станичная, д. 12
в ст-це Мишкинская, Аксайского района, Ростовской области</t>
  </si>
  <si>
    <t>Строительство ВЛ-0,4 кВ от ВЛ-0,4 кВ № 1 КТП № 108 ВЛ-10 кВ № 1406 для электроснабжения базовой станции сотовой связи “Ковалевка” в пос. Ковалевка, Аксайского района, Ростовской области</t>
  </si>
  <si>
    <t>Строительство ВЛ-0,4 кВ от ВЛ-0,4 кВ № 3 КТП № 213 ВЛ-6 кВ № 805 для электроснабжения жилого дома Тютюниченко И. Н. по ул. Толстого, д. 8, корп. “А” в х. Б. Лог, Аксайского района, Ростовской области</t>
  </si>
  <si>
    <t>Строительство ВЛ-0,4 кВ от ВЛ-0,4 кВ № 2 КТП № 493 ВЛ-10 кВ № 1103 для электроснабжения жилого дома Гоптарева О. В. по ул. Вишневая, д. 2 в х. Александровка, Аксайского района, Ростовской области</t>
  </si>
  <si>
    <t>Строительство ВЛ-0,4 кВ от ВЛ-0,4 кВ № 3 КТП № 715 ВЛ-10 кВ № 105 для электроснабжения жилого дома Рыбалова Д. Н. по ул. Зеленая, д. 1, корп. “А” в х. В-Подпольный, Аксайского района, Ростовской области</t>
  </si>
  <si>
    <t>Строительство ВЛ-0,4 кВ от ВЛ-0,4 кВ № 2 КТП № 213 ВЛ-6 кВ № 805 для электроснабжения жилого дома Курбановой П. И. по ул. Новая, д. 17, корп. “Д/1” в х. Большой Лог, Аксайского района, Ростовской области</t>
  </si>
  <si>
    <t>Строительство ВЛ-0,4 кВ от ВЛ-0,4 кВ № 3 КТП № 434 ВЛ-10 кВ № 1103 для электроснабжения жилого дома на уч-ке с к. н. 61:02:0600009:1324 в ст-це Мишкинская, Аксайского района, Ростовской области</t>
  </si>
  <si>
    <t>Строительство ВЛ-0,4 кВ от ВЛ-0,4 кВ № 1 КТП № 689 ВЛ-10 кВ № 103 для электроснабжения жилого дома Рыжкова А. С. по ул. Декабрьская, д. 43 в х. Островского, Аксайского района, Ростовской области</t>
  </si>
  <si>
    <t>Строительство ВЛ-0,4 кВ от ВЛ-0,4 кВ № 2 КТП № 13 ВЛ-10 кВ № 653 для электроснабжения жилого дома Гиголян Г. С. по ул. Калинина, д. 23, корп. “Б” в ст. Старочеркасская, Аксайского района, Ростовской области</t>
  </si>
  <si>
    <t>Строительство КТПН-10/0,4 кВ, ВЛ-10 кВ и ВЛ-0,4 кВ от ВЛ-10 кВ № 441 для электроснабжения жилых домов по ул. Братская и ул. Дружбы в пос. Янтарный, Аксайского района, Ростовской области</t>
  </si>
  <si>
    <t>Строительство ВЛ-0,4 кВ от ВЛ-0,4 кВ № 1 КТП № 181 ВЛ-6 кВ № 805 для электроснабжения жилого дома Ершовой Е. А. по ул. Луговая
в х. Большой Лог, Аксайского района, Ростовской области</t>
  </si>
  <si>
    <t>Строительство КТПН-6/0,4 кВ, ВЛ-6 кВ и ВЛ-0,4 кВ от ВЛ-6 кВ № 805 для электроснабжения жилого дома Силаевой Ю. Ю. по ул. Владимирская, д. 27, корп. 1 в х. Большой Лог, Аксайского района, Ростовской области</t>
  </si>
  <si>
    <t>Строительство ВЛ-0,4 кВ от ВЛ-0,4 кВ № 2 КТП № 9 ВЛ-10 кВ № 657 для электроснабжения жилого дома Поповой Е. С. по пер. Короткий, д. 7, корп. “А” в ст. Старочеркасская, Аксайского района, Ростовской области</t>
  </si>
  <si>
    <t>Строительство ВЛ-0,4 кВ от ВЛ-0,4 кВ № 1 КТП № 240 ВЛ-10 кВ № 441 для электроснабжения жилого дома Лебедевой Н. В. по ул. Межевая, д. 11 в пос. Янтарный, Аксайского района, Ростовской области</t>
  </si>
  <si>
    <t>Строительство ВЛ-0,4 кВ от ВЛ-0,4 кВ № 2 КТП № 434 ВЛ-10 кВ № 1103 для электроснабжения жилых домов по ул. Пугачева Л. Я., д. 20, 22 в ст-це Мишкинская, Аксайского района, Ростовской области</t>
  </si>
  <si>
    <t>Строительство ВЛ-0,4 кВ от ВЛ-0,4 кВ № 2 КТП № 225 ВЛ-10 кВ № 1207 для электроснабжения жилого дома Григорьева Е. Я. на участке с кад. ном. 61:02:0080501:1270 в п. Щепкин, Аксайского района, Ростовской области</t>
  </si>
  <si>
    <t>Строительство ВЛ-0,4 кВ от ВЛ-0,4 кВ № 1 КТП № 734 ВЛ-10 кВ № 103 для электроснабжения жилого дома Рубцова А. Н. по ул. Конечная, д. 7 в х. Островского, Аксайского района, Ростовской области</t>
  </si>
  <si>
    <t>Строительство ВЛ-0,4 кВ от ВЛ-0,4 кВ № 1 КТП № 8 ВЛ-10 кВ № 657 для электроснабжения жилого дома Токаревой Е. В. по пер. Чапаева, д. 1, корп. “Б” в ст. Старочеркасская, Аксайского района, Ростовской области</t>
  </si>
  <si>
    <t>Строительство ВЛ-0,4 кВ от ВЛ-0,4 кВ № 3 КТП № 608 ВЛ-10 кВ № 101  для электроснабжения жилого дома Зиновой Е. М. по пер. 6-й, д. 2, корп. Б в ст-це Ольгинская, Аксайского района, Ростовской области</t>
  </si>
  <si>
    <t>Строительство ВЛ-0,4 кВ от ВЛ-0,4 кВ № 3 КТП № 697 ВЛ-10 кВ № 505 для электроснабжения жилого дома Петровой В. Г. по ул. Садовая, д. 3 в х. Черюмкин, Аксайского района, Ростовской области</t>
  </si>
  <si>
    <t xml:space="preserve">Строительство ВЛ-0,4 кВ от ВЛ-0,4 кВ № 1 КТП № 130 ВЛ-10 кВ № 1513 для электроснабжения жилого дома Новикова В. М. по ул. Цветочная,
д. 18 в пос. Водопадный, Аксайского района, Ростовской области
</t>
  </si>
  <si>
    <t>Строительство ВЛ-0,4 кВ от ВЛ-0,4 кВ № 2 КТП № 175 ВЛ-10 кВ № 1208 для электроснабжения жилых домов по ул. Крестьянская на участках с кадастровыми номерами 61:02:0080505:852, 61:02:0080505:853 в п. Щепкин, Аксайского района, Ростовской областиобласти</t>
  </si>
  <si>
    <t>Строительство ВЛ-0,4 кВ от ВЛ-0,4 кВ № 1 КТП № 175 ВЛ-10 кВ № 1208 для электроснабжения жилых домов по ул. Крестьянская и Первомайская на уч-ках с к. н. 61:02:0000000:6184, 61:02:0080503:1091, 61:02:0000000:6183 в п. Щепкин, Аксайского района, Ростовской области</t>
  </si>
  <si>
    <t xml:space="preserve">Строительство КВЛ -0,4 кВ от РУ -0,4 кВ КТП №117 ВЛ-10 кВ №434 для электроснабжения автостоянки для большегрузных машин в пос. Янтарный, Аксайского района, Ростовской области.
</t>
  </si>
  <si>
    <t>Строительство ВЛ 10 кВ, КТП 10/0,4 кВ  и ВЛ-0,4 кВ  от ВЛ 10 кВ № 405 для электроснабжения  жилого дома Емельяненко С. В.  по ул. Октябрьская, 230 в п. Веселый, Веселовского района, Ростовской области</t>
  </si>
  <si>
    <t>Строительство ВЛ-0,4кВ от ВЛ-0,4кВ №2 КТП №133 ВЛ-6кВ №801 для электроснабжения жилого дома Калюжнова А.В. на участке №22 в с/т Аксай, Аксайского района, Ростовской области</t>
  </si>
  <si>
    <t>Строительство ВЛ-0,4кВ от ВЛ-0,4кВ №2, КТП-6/0,4 №180 для электроснабжения ж/д Нусс А.Э. в АО "Аксайское", поле №37 уч. №51 в Аксайском районе РО</t>
  </si>
  <si>
    <t>Строительство ВЛ-0,4 кВ от ВЛ-0,4 кВ № 2 КТП № 24 ВЛ-10 кВ № 653 для электроснабжения жилых домов по ул. Центральная, д. 70 и д. 76 в х. Краснодворский, Аксайского района, Ростовской области</t>
  </si>
  <si>
    <t>Строительство КТПН-10/0,4кВ, ВЛ-10кВ и ВЛ-0,4кВ от ВЛ-10кВ №3 электроснабжения жилых домов, ул.Ереванская, д.18, д.30, д.34,п.Темерницкий, Аксайского района, Ростовской области</t>
  </si>
  <si>
    <t>Строительство участка ВЛ-0,4кВ от ВЛ-0,4 кВ № 1 КТП № 240 ВЛ-10 кВ № 441 для электроснабжения жилых домов по ул. Равенства и ул. Черешневая в пос. Янтарный, Аксайского района, Ростовской области</t>
  </si>
  <si>
    <t>Строительство ВЛ-0,4 кВ от ВЛ-0,4 кВ № 1 КТП № 626 ВЛ-10 кВ № 111 для электроснабжения жилого дома Авдояна М. Э. по ул. Короткая, д. 3 в п. Дорожный, Аксайского района, Ростовской области</t>
  </si>
  <si>
    <t>Строительство ВЛ-0,4 кВ от ВЛ-0,4 кВ № 3 КТП № 466 ВЛ-10 кВ № 1101 для электроснабжения жилого дома Пьяных Т.В. по пер. Южный, 2,
в ст-це Мишкинская, Аксайского района, Ростовской области</t>
  </si>
  <si>
    <t>Строительство ВЛ-0,4 кВ от ВЛ-0,4 кВ проектируемого к строительству КТПН по ВЛ-10 кВ № 1513 ПС АС-15 для электроснабжения жилого дома Дудникова Н.Н. в п.Водопадный, Аксайского района, Ростовской области</t>
  </si>
  <si>
    <t xml:space="preserve">Строительство ВЛ-0,4 кВ от ВЛ-0,4 кВ № 2 КТП № 653 ВЛ-10 кВ № 403 для электроснабжения жилого дома Енокян С. С. по ул. Платова, д. 11, корп. “А” в х. Ленина, Аксайского района, Ростовской области
</t>
  </si>
  <si>
    <t>Строительство ВЛИ-0,4 кВ от ВЛ-0,4 кВ № 1 КТП № 29 ВЛ-10 кВ № 657 ПС 110/10/6 кВ АС-6 для электроснабжения жилого дома Теплякова Д.Б. по пер. Пугачёва, д.2, корп.Б.,в ст. Старочеркасская, Аксайского района, Ростовской области</t>
  </si>
  <si>
    <t>Строительство КТПН-6/0,4 кВ, ВЛ-6 кВ, ВЛ-0,4 кВ от ВЛ-6 кВ № 804 для электроснабжения жилого дома Порываевой С. В. на уч-ке с кад. ном. 61:02:0600010:11106 в п. Российский, Аксайского р-на, Ростовской обл.</t>
  </si>
  <si>
    <t>Строительство ВЛ-0,4 кВ от ВЛ-0,4 кВ № 3 РП № 5 КЛ-6 кВ № 340 для электроснабжения жилого дома Мирзаева Э. М. по ул. Лунева, д. 22, корп. 3 в пос. Красный Сад, Азовского района, Ростовской области</t>
  </si>
  <si>
    <t>Строительство ВЛ-0,4 кВ от ВЛ-0,4 кВ № 2 КТП № 104А ВЛ-10 кВ № 1208 для электроснабжения жилого дома Скачкова С. В. по адресу: Ростовская обл., Аксайский р-н, пос. Щепкин, ул. Строителей, д. 140, корп. “В”</t>
  </si>
  <si>
    <t xml:space="preserve">Строительство ВЛ-0,4 кВ от ВЛ-0,4 кВ № 1 КТП № 22 ВЛ-10 кВ № 657 для электроснабжения станции технического обслуживания по адресу: Ростовская обл., Аксайский р-н, ст. Старочеркасская, ул. Мира, участок с кадастровым номером 61:02:0110101:1763
</t>
  </si>
  <si>
    <t>Строительство КТПН-10/0,4 кВ, ВЛ-10 кВ, ВЛ-0,4 кВ от ВЛ-10 кВ № 414 для электроснабжения жилого дома Трубниковой Е. А. по ул. Центральная, д. 39 в х. Камышеваха, Аксайского района, Ростовской области</t>
  </si>
  <si>
    <t>Строительство ВЛ-0,4 кВ от РУ-0,4 кВ проектируемого к строительству КТПН по  ВЛ-10 кВ № 101 ПС АС-1 для электроснабжения жилого дома Бурой Е.М. в х.Махин, Аксайского района, Ростовской области</t>
  </si>
  <si>
    <t>Строительство ВЛ-0,4 кВ от проектируемой КТПН-10/0,4 кВ для электроснабжения жилого дома Морозовой О. В. по ул. Песчаная, д. 15 в ст. Мишкинская, Аксайского района, Ростовской области</t>
  </si>
  <si>
    <t>Строительство ВЛ-0,4 кВ от  РУ-0,4 кВ  КТП №164  ВЛ-10 кВ № 125  ПС 110/35/10 СМ-1  для электроснабжения  дома культуры  заявителя МБУК «ИКЦ» ст-ца Новозолотовская  по адресу:  ул. Парковая, д.11, х. Чебачий,  Семикаракорского р-она, Ростовской области</t>
  </si>
  <si>
    <t>Строительство КТПН-10/0,4кВ, ВЛ-10кВ и ВЛ-0,4кВ от ВЛ-10кВ №1513 эл.снаб. уч-ков с кад.№ 61:02:0600010:9875 и 1:02:0600010:9894, п.Водопадный, Аксайского района, Ростовской области</t>
  </si>
  <si>
    <t>Строительство  КТПН-10/0,4 кВ, ВЛ-10 кВ, ВЛ-0,4 кВ от ВЛ-10 кВ №1101 для электроснабжения жилого дома Дижур И.М.  по пер. Южный , д.6 в ст-це Мишкинская, Аксайского района, Ростовской области</t>
  </si>
  <si>
    <t>Строительство ВЛ-0,4 кВ от ВЛ-0,4 кВ № 1 КТП № 689 ВЛ-10 кВ № 103 для электроснабжения жилого дома Камбулова И. А. по ул. Ноябрьская, д. 8, х. Островского, Аксайского района, Ростовской области</t>
  </si>
  <si>
    <t xml:space="preserve">Строительство ВЛ-0,4 кВ от ВЛ-0,4 кВ № 1 КТП № 295 ВЛ-6 кВ № 804 для электроснабжения уч. с к. н. 61:02:0600010:4675, 61:02:0600010:4594
в х. Большой Лог, Аксайского района, Ростовской области
</t>
  </si>
  <si>
    <t xml:space="preserve">Строительство ВЛ-0,4 кВ от ВЛ-0,4 кВ № 3 КТП № 491 ВЛ-10 кВ № 1101 ПС 110/35/10 кВ АС-11 для электроснабжения хозяйственной постройки Смолыкинина М. Н. на уч-ке с к. н. 61:02:0600009:0049 в ст. Мишкинская, Аксайского района, Ростовской области </t>
  </si>
  <si>
    <t>Строительство ВЛ-0,4 кВ от ВЛ-0,4 кВ № 1 КТП № 615 ВЛ-10 кВ № 101
для электроснабжения жилого дома Ильина Б. А. по адресу: Ростовская обл., Аксайский р-н, х. Махин, участок с кад. ном. 61:02:0090301:485</t>
  </si>
  <si>
    <t>Строительство КТПН-10/0,4 кВ, ВЛ-10 кВ, ВЛ-0,4 кВ от ВЛ-10 кВ № 1513 для электроснабжения жилого дома Степаненко Е. И. на уч-ке с кад. ном. 61:02:0600010:9886 в п. Водопадный, Аксайского р-на, Ростовской обл.</t>
  </si>
  <si>
    <t>Строительство ВЛ-0,4 кВ от ВЛ-0,4 кВ № 1 КТП № 19 ВЛ-10 кВ № 655 для электроснабжения жилого дома Лавринова А. В. по ул. Московская, д. 1, корп. “Б”, ст. Старочеркасская, Аксайского района, Ростовской области</t>
  </si>
  <si>
    <t>Строительство ВЛ-0,4 кВ от ВЛ-0,4 кВ № 4 КТП № 605 ВЛ-10 кВ № 101 для электроснабжения жилого дома Пышнограй Н. В. по пер. 13-й, д. 1 в ст-це Ольгинская, Аксайского района, Ростовской области</t>
  </si>
  <si>
    <t>Строительство ВЛ-0,4 кВ от ВЛ-0,4 кВ № 1 КТП № 129 ВЛ-10 кВ № 1212 для электроснабжения жилого дома Чеха С. В. по пер. Восточный, д. 5, корп. 2 в п. Октябрьский, Аксайского района, Ростовской области</t>
  </si>
  <si>
    <t>Строительство ВЛ-0,4 кВ от ВЛ-0,4 кВ № 1 КТП № 450 ВЛ-10 кВ № 1103 для электроснабжения жилого дома Кутенко Т. А. по адресу: Ростовская обл., Аксайский р-н, ст-ца Мишкинская, уч-к с к. н. 61:02:0600009:2536</t>
  </si>
  <si>
    <t>Строительство отпайки ВЛ-10кВ от опоры №157 отпайки за Р-4 по ВЛ-10кВ Каныгин Ш-37 с установкой ТП 10/0,4кВ и строительством ВЛ-0,4кВ в Усть-Донецком районе, местечко «Сонькина коса» (Трандофилов О.К.)</t>
  </si>
  <si>
    <t>Строительство участка ВЛ-0,4 кВ для подключения жилого дома заявителя Жучковой А.Ф. ст.Кировская Кагальницкого района, Ростовской области</t>
  </si>
  <si>
    <t>Строительство участка ВЛИ-0,4кВ для подключения жилого дома заявителя Болотова Е.В. ст-ца Кировская Кагальницкий район, Ростовская область</t>
  </si>
  <si>
    <t>Строительство участка ВЛ-0,4 кВ для подключения жилого дома заявителя Поповой Н.В. С. Новобатайска Кагальницкого района , Ростовской области</t>
  </si>
  <si>
    <t>Строительство участка ВЛИ-0,4кВ для подключения жилых домов заявителей Калиенко А.В. и Кочарян Г.Г., Кагальницкий район, п.Мокрый Батай Ростовская область</t>
  </si>
  <si>
    <t>Строительство отпаечной ВЛ-10кВ, установка КТП-10/0,4кВ, строительство участка ВЛ-0,4кВ для подключения жилых домов Гретчин А.В. И Тумоян З.М., Зерноградский район, п. Кленовый Ростовская область</t>
  </si>
  <si>
    <t>Строительство ВЛ-0,4 кВ от проектируемой опоры ВЛ-0,4 кВ(по договорам №61-1-16-00278043, №61-1-16-278219 от 29.08.2016)для подключения жилых домов заявителей Бережного А.В., Свищевой В.И., Дворник А.В., Семизоровой Н.А., в п.Экспериментальный Зерноградский район,Ростовская область</t>
  </si>
  <si>
    <t>Строительство отпаечной ВЛ-10кВ,установка КТП-10/0,4кВ,строительство участка ВЛ-0,4кВ для подключения жилого дома заявителя Дзюба Т.В.,Зерноградский район,п.Экспериментальный Ростовская область</t>
  </si>
  <si>
    <t>Строительство участка ВЛ-0,4кВ для подключения сторожки заявителя ООО"Стройпоставка", х.Песчаный Брод,Кагальницкий район,Ростовская область</t>
  </si>
  <si>
    <t>Строительство участка ВЛ-0,4кВ для подключения жилых домов заявителей Олейник В.Н., Ермолова Л.Г., с. Головатовка Азовский район РО</t>
  </si>
  <si>
    <t>Строительство отпаечной ВЛ-10кВ, установка ТП-10/0,4кВ, строительство участка ВЛ-0,4кВ для подключения жилых домов заявителей Пупкова С.Г. и Лашковой Н.В., Зерноградский район, п.Экспериментальный Ростовская область</t>
  </si>
  <si>
    <t>Строительство участка ВЛ-0,4кВ для подключения жилых домов заявителей Бояр Л.Л., Панченко Л.Е., п. Суходольск, Азовский район РО</t>
  </si>
  <si>
    <t>Строительство отпаечной ВЛ-10кВ, установка КТП-10/0,4кВ, строительство участка ВЛ-0,4кВ для подключения магазина заявителя Швейцер В.В., ст. Кировская, Кагальницкий район, Ростовская область</t>
  </si>
  <si>
    <t>Строительство участка ВЛИ-0,4кВ для подключения жилого дома заявителя Гоцуляк А.В., Азовский район, с.Пешково Ростовская область (ориентировочная протяженность ВЛИ - 0,720км)</t>
  </si>
  <si>
    <t xml:space="preserve">Строительство участка ВЛИ-0,4кВ для подключения жилого дома заявителя Богданова В.С. п.Суходольск Азовский район, Ростовская область </t>
  </si>
  <si>
    <t xml:space="preserve">Строительство участка ВЛИ-0,4кВ для подключения жилого дома Павленко К.К., Азовский район, Ростовская область   </t>
  </si>
  <si>
    <t xml:space="preserve">Строительство отпайки ВЛЗ-10кВ, установка ТП-10/0,4кВ, участков ВЛИ-0,4кВ для подключения жилых домов заявителей Паруна М.П., Торопчина И.Н., Карповой Л.Ф., Зерноградский район, х. Донской Ростовская область (ориентировочная протяженность ЛЭП – 0,66км, ориентировочная трансформаторная мощность – 0,063МВА) </t>
  </si>
  <si>
    <t xml:space="preserve">Строительство отпаечной ВЛ-10кВ, установка КТП-10/0,4кВ,строительство участка ВЛ-0,4 кВ для подключения жилого дома заявителя Грушевского А.Ю. </t>
  </si>
  <si>
    <t xml:space="preserve">Строительство отпайки ВЛ-10кВ, установка КТП-10/0,4кВ, строительство участка ВЛ-0,4кВ для подключения жилых домов заявителей Коростылева Н.А. и Будко Н.И., Кагальницкий район, п.Мокрый Батай Ростовская область   </t>
  </si>
  <si>
    <t>Строительство участка ВЛИ-0,4кВ для подключения жилого дома заявителя Самарина А.В. х. Чернышевка Зерноградский район, Ростовская область (ориентировочная протяженность ЛЭП - 0.2 км)</t>
  </si>
  <si>
    <t xml:space="preserve">Строительство участка КЛ-10кВ, установка КТП-10/0,4кВ для подключения многоквартирных жилых домов заявителя ООО "ПиТ Девелопер", Азовский район, г. Азов Ростовская область (ориентировочная протяженность ЛЭП-0,110км, ориентировочная трансформаторная мощность-0,1МВА)  </t>
  </si>
  <si>
    <t>Строительство участка ВЛИ-0,4кВ от проектируемой опоры ВЛ-0,4кВ (по договору ТП №61-1-17-00303361 от 28.03.2017г.) для подключения жилого дома заявителя Бессмертной Н.Н. х.Новоалександровка Азовский район, Ростовская область</t>
  </si>
  <si>
    <t xml:space="preserve">Строительство участка ВЛИ-0,4 кВ для подключения  жилого дома заявителя Аразовой Н.Н., х. Павло-Очаково Азовский район,  Ростовская область (ориентировочная протяженность ЛЭП – 0,3 км)  </t>
  </si>
  <si>
    <t xml:space="preserve">Установка ТП-10/0,4кВ, строительство участка ВЛИ-0,4кВ для подключения  жилого дома заявителя Берлянд А.Ю., с. Кулешовка Азовский район,  Ростовская область (ориентировочная протяженность ЛЭП–0,3км, ориентировочная трансформаторная мощность–0,025МВА) </t>
  </si>
  <si>
    <t>Строительство участка ВЛИ-0,4кВ для подключения жилого дома заявителя Гергель В.И., Азовский район, х. Эльбузд, Ростовская область</t>
  </si>
  <si>
    <t>«Строительство ВЛИ-0,4 от проектируемой ТП 10/04 кВ (по договору №61-1-16-00288075, № 61-1-16-00288097) до границы земельного участка жилых домов в п. Красногорняцкий, ул. Петренко»</t>
  </si>
  <si>
    <t>Строительство ВЛИ-0,4 кВ от оп. №3 ВЛ-0,4 кВ  № 1 КТП -10/0,4 кВ № 226  ВЛ -10 кВ  "Федоровка" ПС110/10 кВ С-5 до здания вольера для животных х. Большая Федоровка, Красносулинского района Ростовской области (Партышев Ю.И.)</t>
  </si>
  <si>
    <t xml:space="preserve">Строительство ВЛ-0,4 кВ до границы земельного участка ангара общего назначения и весовой  в х. Садки, СПК «Садки» Красносулинского района, Ростовской области (Павлова А.В.) </t>
  </si>
  <si>
    <t>Строительство отпайки ВЛИ-0,4 кВ  от ВЛИ-0,4 кВ КТП № 197 до земельного участка ул. Виноградная 55а,х. Апаринский, Усть-Донецкого района Ростовской области (Круглова Н.П.)</t>
  </si>
  <si>
    <t>Строительство ВЛ-0,4 кВ до границы земельного участка жилого дома в п. Новокадамово, ул. Сенная, д.19 (Сафарова Л.П.)</t>
  </si>
  <si>
    <t>Строительство ВЛИ-0,4 кВ от КТП -6/0,4 кВ № 10 по ВЛ-6кВ "Лесхоз"от ПС 110/6 кВ С-2 для электроснабжения нежилого помещения п. Донлесхоз, автомагистраль "Дон-2", 981 км , Красносулинский район</t>
  </si>
  <si>
    <t>«Строительство ВЛ-6кВ и КТП6/0,4кВ, ВЛ-0,4кВ до границы земельного участка сторожки вблизи х. Новогригорьевка Октябрьского района Ростовской области, (ИП Юркова А.В.)</t>
  </si>
  <si>
    <t>«Строительство ВЛ-10кВ, КТП10/0,4кВ и ВЛ-0,4кВ до границы земельного участка сл.Родионово-Несветайская, в Ростовской области,  (ООО «ЭлитСтройСнаб»),</t>
  </si>
  <si>
    <t>Строительство ВЛ-0,4 кВ до границы земельного участка жилого дома в х. Костиков, ул. Глубокая,д.3 (Хныкин А.В.) (ориентировочная протяженность ЛЭП- 0,1 км)</t>
  </si>
  <si>
    <t>Строительство ВЛ-0,4 кВ до границы земельного участка жилого дома в х. Костиков, ул. Глубокая,д.7 (Цымбалов В.И.)</t>
  </si>
  <si>
    <t>Строительство отпайки ВЛИ-0,4кВ от ВЛ-0,4кВ КТП №93 до фермы х.Крымский, Усть-Донецкого района Ростовской обл. (Максименко А.А.)</t>
  </si>
  <si>
    <t>Строительство ВЛИ-0,4 кВ до границы земельного участка жилых домов в сл. Красюковская, ул. М. Горького, ул. Цветочная</t>
  </si>
  <si>
    <t xml:space="preserve"> Строительство ВЛ-0,4 кВ до границы земельного участка жилого дома  в ст. Бессергеневская, ул. Песчанная, д. 45  (Крылков С.В.)</t>
  </si>
  <si>
    <t>Строительство ВЛИ-0,4 кВ до границы земельного участка жилого дома в  сл. Родионово-Несветайская, ул. Челюскина 18,31  Родионово-Несветайского района Ростовской области.</t>
  </si>
  <si>
    <t>Строительство ВЛ-10кВ до границы земельного участка ангара ул.Большевитская,2в в сл. Родионово-Несветайская  Родионово-Несветайский район Ростовской области» ООО «Городской центр экспертиз»</t>
  </si>
  <si>
    <t>Строительство отпайки ВЛИ-0,4 кВ от ВЛ-0,4 кВ КТП № 3 до  земельного участка х. Броницкий, Усть -Донецкого района , Ростовской области (Куликова С.Ю.)</t>
  </si>
  <si>
    <t>Строительство ВЛ-10 кВ от №27/109 по ВЛ-10кВ №3 ПС 35/10 кВ "Мешковская". Строительство новой КТП-10/0,4 кВ. Строительство ВЛ-0,4кВ от новой КТП-10/0,4кВ.</t>
  </si>
  <si>
    <t>Строительство ВЛ-10 кВ от опоры №3/197/45 по ВЛ-10 кВ №1 ПС 110/35/10 кВ «Вёшенская 1» с установкой КТП и строительством   ВЛ-0,4 кВ» для технологического присоединения энергопринимающих устройств заявителя,  «Государственный музей – заповедник М.А. Шолохова». (ориентировочная   протяженность ЛЭП – 0,17 км, ориентировочная мощность ТП – 0,1 мВА)</t>
  </si>
  <si>
    <t>"Строительство ВЛ-10 кВ от опоры №92 по ВЛ-10 кВ №7 ПС 110/35/10 кВ "Сулин" с установкой КТП и строительством 2-х ВЛ-0,4 кВ", (ориентировочная протяженность ЛЭП-0,93 км, ориентировочная мощность ТП-0,04 мВА) для технологического присоединения щита учета электроэнергии для строительства скважины заявителя, Ломатченко Л.М. (61:22:0600022:515) и объекта управления ФГКУ "Пограничное управление ФСБ РФ по РО" расположенных в Ростовской области Миллеровский р-н, Сулинское сельское поселение"</t>
  </si>
  <si>
    <t>Строительство ВЛ-0,4 кВ от РУ 0,4 кВ КТП 10/0,4 кВ № 392 по ВЛ-10 кВ № 4 ПС 110/35/10 «Ал. Лозовская», для технологического присоединения объектов хранения и переработки продукции заявителя, Кунаковой Т.Б., расположенных в Ростовской области, Чертковский р-н, с. Греково-Степановка (ориентировочная   протяженность ЛЭП – 0,01 км) (61:42:0600018:734)</t>
  </si>
  <si>
    <t xml:space="preserve">Строительство участка ВЛИ-0,4 кВ от опоры вновь построенной ВЛИ-0,4 кВ (по договору ТП №61-1-17-00305369 от 26.04..2017г)  от ТП-6/0,4 кВА по ВЛ-6 кВ №5 ПС 35/6 кВ «Романовская»  для присоединения жилого дома Овчарова Ю.Л.»
</t>
  </si>
  <si>
    <t>Строительство участка ВЛ-6 кВ от опоры №19 по ВЛ-6 кВ №5 ПС 35/6 кВ «Романовская», с монтажом ТП-6/0,4 кВ, и строительство ВЛИ-0,4 кВ от вновь смонтированной ТП-6/0,4 кВ по ВЛ-6 кВ №5 ПС 35/6 кВ «Романовская» для присоединения жилого дома Овчаровой Л.Н</t>
  </si>
  <si>
    <t>Строительство участка ВЛ-6 кВ от опоры №6/3 по ВЛ-6 кВ №5 ПС 35/6 кВ «Романовская», с монтажом ТП-6/0,4 кВ, строительство ВЛИ-0,4 кВ от вновь смонтированной ТП-6/0,4 кВ и строительство ответвления 0,4 кВ от вновь построенной ВЛИ-0,4 кВ от вновь смонтированной ТП-6/0,4 кВ по ВЛ-6 кВ №5 ПС 35/6 кВ «Романовская» для присоединения жилого дома Ли С.В.</t>
  </si>
  <si>
    <t>Строительство участка ВЛЗ-6 кВ от опоры №6/13 по ВЛ-6 кВ №14 ПС 35/6 кВ Романовская, с монтажом ТП-6/0,4 кВ, и строительство ВЛИ-0,4 кВ от вновь смонтированной ТП-6/0,4 кВ для присоединения жилого дома Никифоровой Д.М. (ориентировочная протяженность ЛЭП 0,41 км, ориентировочная мощность трансформатора 100 кВА)</t>
  </si>
  <si>
    <t>Строительство участка ВЛИ-0,4 кВ от КТП-1510/250 кВА по ВЛ-10 кВ №5 ПС 35/10 кВ «Лозновская»  для присоединения жилых домов Васильченко А.Е., Панова В.И. и Гончаровой И.Н.(ориентировочная протяженность ЛЭП 0,175 км)</t>
  </si>
  <si>
    <t>Строительство участка ВЛИ-0,4 кВ от опоры вновь построенной  ВЛИ-0,4 кВ (по договору ТП 61-1-16-00294379 от 12.01.2017г) от опоры №9 ВЛ-0,4 кВ №1 КТП-1511/250 кВА по ВЛ-10 кВ №5 ПС 35/10 кВ «Лозновская» для присоединения жилого дома Следкова С.А.</t>
  </si>
  <si>
    <t>Строительство ВЛ-0,4 кВ от РУ-0,4 кВ проектируемой КТПН-10/0,4 кВ для электроснабжения жилых домов по ул. Мира, ул. Объединения в пос. Янтарный, Аксайского района, Ростовской области</t>
  </si>
  <si>
    <t>Строительство КТПН-6/0,4 кВ, ВЛ-6 кВ, ВЛ-0,4 кВ от ВЛ-6 кВ № 805 ПС 35/6 кВ АС-8 для электроснабжения жилых домов по улицам Юности,д.3, Главная, д.16, пер. Фигурный, д.8  в х. Большой Лог, Аксайского района, Ростовской области</t>
  </si>
  <si>
    <t>Строительство ВЛ-0,4 кВ от РУ 0,4 кВ КТП № 240 ВЛ-10 кВ № 441 для электроснабжения жилых домов по пер. Лунный, ул. Межевая, ул. Братская, ул. Ростовская в п. Янтарный Аксайского р-на, РО</t>
  </si>
  <si>
    <t>Строительство ВЛ-0,4 кВ от  РУ-0,4 кВ  КТП № 614  ВЛ-10 кВ № 105 для электроснабжения базовой станции сотовой связи "Ольгинская-Юг" в станице Ольгинская  Аксайского района, Ростовской области"</t>
  </si>
  <si>
    <t>Строительство ВЛ-0,4 кВ от ВЛ-0,4 кВ № 1 КТП № 287 ВЛ-6 кВ № 805
для электроснабжения жилого дома Гаспарян А. Н. по адресу: Ростовская обл., Аксайский р-н, х. Большой Лог, уч-к с кад. ном. 61:02:0600011:849</t>
  </si>
  <si>
    <t>Строительство ВЛ-0,4кВ от опоры №12 ВЛ-0,4кВ №1, КТП-10/0,4кВ №40 по ВЛ-10кВ №263 ПС 110/35/10кВ БГ-2 для электроснабжения личного подсобного хозяйства Форопонова В.И. по адресу: Ростовская обл., Багаевский р-н, х. Арпачин, ул. Донская, д. 1-в</t>
  </si>
  <si>
    <t>Строительство ТП 10/0,4 кВ, ВЛ 10 кВ, ВЛ 0,4 кВ от ВЛ 10 кВ №1406 ПС 35 кВ АС14 для электроснабжения производственного цеха ИП Бибик Ю. А. на участке с КН 61:02:0100201:601 в пос. Рассвет Аксайского района Ростовской области</t>
  </si>
  <si>
    <t xml:space="preserve">Строительство КТП 10/0,4 кВ, ВЛ 0,4 кВ от опоры № 7/10   ВЛ-10кВ  № 704  ПС 35/10 кВ БГ-7 для энергоснабжения земельного участка Харузиной Н.В.   по адресу: Ростовская область Багаевский район х.Красный   ул.  2-я Кужниковская, д. 1/2 </t>
  </si>
  <si>
    <t>Строительство ВЛ-0,4 кВ от ВЛ-0,4 кВ № 1 КТП № 105 ВЛ-6 кВ № 807 ПС 35/6 кВ АС-8 для электроснабжения склада Зотова А. М. по ул. Фадеева, д. 294, корп. “В” в х. Большой Лог, Аксайского района, Ростовской области</t>
  </si>
  <si>
    <t xml:space="preserve">Строительство ВЛ 0,23 кВ от опоры №8 ВЛ 0,4 кВ №2 КТП 10/0,4 кВ № 106 по ВЛ 10 кВ № 305 ПС 35/10  кВ БГ3 для электроснабжения земельного участка, предназначенного для размещения домов индивидуальной жилой застройки  Башатова А.Х.  по адресу: Ростовская обл., Багаевский р-н, х. Краснодонский, ул. Первомайская,  д. 11-а </t>
  </si>
  <si>
    <t xml:space="preserve">Строительство ВЛ-0,4 кВ от РУ-0,4 кВ КТП № 142 ВЛ-6 кВ № 305 ПС 35/6 кВ АС-3 для электроснабжения жилых домов по адресу: Ростовская обл., Аксайский р-н, г. Аксай, участок с кад. ном. 61:02:0509501:124, 61:02:0509501:109 </t>
  </si>
  <si>
    <t>Строительство ВЛ-0,4 кВ от ВЛ-0,4 кВ № 2 КТП № 26 ВЛ-10 кВ № 653 ПС 110/10/6 кВ АС-6 для электроснабжения жилого дома Ларина А.В. по адресу: Ростовская обл., Аксайский р-н, ст-ца Старочеркасская, пер. Звёздный, 34</t>
  </si>
  <si>
    <t xml:space="preserve">Строительство ВЛ 0,4 кВ от ВЛ 0,4 кВ №3, КТП 10/0,4 кВ №22, ВЛ 10 кВ №158 ПС 110  кВ  В1 для электроснабжения жилого дома Горбова Н. В.  по адресу: Ростовская обл., Веселовский р-н, п. Веселый, пер. Восточный,  д. 37-а </t>
  </si>
  <si>
    <t xml:space="preserve">Строительство ВЛ 0,4 кВ от опоры №6  ВЛ 0,4 кВ № 3 КТП  № 145 ВЛ 10 кВ№ 125 ПС 110 кВ «СМ 1»  для  электроснабжения жилого дома  заявителя Симакина Александра Анатольевича  по адресу: Ростовская обл., Семикаракорский  р-н, х. Чебачий, ул. Чехова, д.12
</t>
  </si>
  <si>
    <t xml:space="preserve">Строительство ВЛ-0,4 кВ от ВЛ-0,4 кВ № 1 КТП № 26 ВЛ-10 кВ № 653 ПС 110/10/6 кВ АС-6 для электроснабжения жилых домов по адресу: Ростовская обл., Аксайский р-н, ст. Старочеркасская, квартал 21-2, уч. №№ 15, 16, 17
</t>
  </si>
  <si>
    <t xml:space="preserve">Строительство ВЛ-0,4 кВ от РУ-0,4 кВ КТП № 607 ВЛ-10 кВ № 105 ПС 110/35/10 кВ АС-1 для электроснабжения склада Поливода Д. С. по адресу: Ростовская обл., Аксайский р-н, ст. Ольгинская, ул. Нижне-Луговая, д. 73 </t>
  </si>
  <si>
    <t xml:space="preserve">Строительство ВЛ-0,4 кВ от РУ-0,4 кВ КТП № 26 ВЛ-10 кВ № 653 ПС 110/10/6 кВ АС-6 для электроснабжения жилого дома Шестопаловой Л. Ф. по адресу: Ростовская обл., Аксайский р-н, ст-ца Старочеркасская, квартал 21-2, уч-к № 37 </t>
  </si>
  <si>
    <t>Строительство ВЛ 0,4 кВ от опоры №3 ВЛ 0,4 кВ №1 КТП 10/0,4 кВ № 138 по ВЛ 10 кВ № 305 ПС 35  кВ БГ3 для электроснабжения личного подсобного хозяйства  Бондаренко А.Д.  по адресу: Ростовская обл., Багаевский р-н, х. Белянин, ул. Степная,  д. 16-а</t>
  </si>
  <si>
    <t xml:space="preserve">Строительство ВЛ-10кВ от ВЛ-10кВ №3 ПС 35кВ Б. Салы для электроснабжения производственной базы ООО "Ростовский компрессорный завод" на участке с КН 61:02:0600005:8839 в п. Щепкин Аксайского района Ростовской области </t>
  </si>
  <si>
    <t>Строительство ВЛ-10 кВ от ВЛ-10 кВ № 706 ПС 35/10 кВ АС-7 
для электроснабжения объектов сельхозпроизводства по адресу:
Ростовская обл., Аксайский р-н, уч-к с к. н. 61:02:0600008:1507 (ООО АЛИЗЕСТРОЙ)</t>
  </si>
  <si>
    <t>Строительство ВЛ-0,4 кВ от ВЛ-0,4 кВ № 1 КТП № 240 ВЛ-10 кВ № 441
для электроснабжения жилого дома Бондарук К. Е. по ул. Дружбы, д. 2, корп. “А” в пос. Янтарный, Аксайского района, Ростовской области</t>
  </si>
  <si>
    <t>Строительство  ВЛ-0,4 кВ  от РУ 0,4 кВ КТП №22, ВЛ-10 кВ №158 ПС 110/35/10/6 кВ "В-1" для электроснабжения административного здания, нежилого строения Высоцкого В.Н. по адресу : Ростовская область, Веселовский р-н, п. Веселый ул. Октябрьская, д. 27.</t>
  </si>
  <si>
    <t xml:space="preserve">Строительство ВЛ 0,4 кВ от РУ 0,4 кВ КТП №655 ВЛ 10 кВ №501 ПС 35 кВ АС5 для электроснабжения фермы Дацук М. Н. на уч-ке с КН 61:02:600019:0070 в г. Аксае Аксайского района Ростовской области </t>
  </si>
  <si>
    <t>Строительство ВЛ-0,4 кВ от ВЛ-0,4 кВ №1 КТП № 740 ВЛ-10 кВ №101 ПС 110/35/10 кВ АС-1 для электроснабжения жилого дома Осташкиной Н.С. по ул. Дружбы, д. 26 в х. Махин, Аксайского района, Ростовской области</t>
  </si>
  <si>
    <t xml:space="preserve">Строительство ВЛ-0,4 кВ от ВЛ-0,4 кВ №1 КТП № 740 ВЛ-10 кВ №101 ПС 110/35/10 кВ АС-1 для электроснабжения жилого дома Матюнин В.Н. по ул. 7 Февраля, д. 15 в х. Махин, Аксайского района, Ростовской области </t>
  </si>
  <si>
    <t>Строительство КТПН-10/0,4 кВ, ВЛ-10 кВ, ВЛ-0,4 кВ от ВЛ-10 кВ № 1101 для электроснабжения жилого дома  Крюкова Д.В. по ул. Песчаная, д.19 в  ст-це Мишкинская, Аксайского района, Ростовской области</t>
  </si>
  <si>
    <t>Строительство ВЛ-0,4 кВ от РУ-0,4 кВ КТП №740 ВЛ-10 кВ №101 ПС 110/35/10кВ АС-1 для электроснабжения жилого дома Тарапцова Е.А. по адресу: квартал 7, уч. 8, х. Махин, Аксайского района, Ростовской области</t>
  </si>
  <si>
    <t xml:space="preserve">Строительство КТПН-10/0,4 кВ, ВЛ-10 кВ, ВЛ-0,4 кВ от ВЛ-10 кВ № 414 ПС 220/110/10 кВ Р-4 для электроснабжения жилых домов по ул. Возрождения, ул. Народная, пер. Содружества в пос. Янтарный, Аксайского района, Ростовской области </t>
  </si>
  <si>
    <t>Строительство КТПН-10/0,4 кВ, ВЛ-0,4 кВ от ВЛ-10 кВ № 1513 ПС 110/10 кВ АС-15 для электроснабжения жилого дома Гетман А. В. по адресу: Ростовская обл., Аксайский р-н, п. Водопадный, ул. Грушевая, д. 17</t>
  </si>
  <si>
    <t>Строительство КТПН-6/0,4 кВ, ВЛ-6 кВ, ВЛ-0.4 кВВ от ВЛ-6кВ №806 ПС35/6 кВ АС-8 для электроснабжения жилых домов по адресу: Ростовская область, Аксайский район, пос.Опытный с\т "Акрос" (1 этап)</t>
  </si>
  <si>
    <t>Строительство КТПН-10/0,4 кВ, ВЛ-10 кВ, ВЛ-0,4 кВ от ВЛ-10 кВ №3 ПС 35/10 кВ Б. Салы для электроснабжения жилых домов по улицам Озёрная, 2-я Озёрная в х. Нижнетемерницкий, Аксайского района, Ростовская область</t>
  </si>
  <si>
    <t>Строительство КТПН-6/0,4 кВ, ВЛ-6 кВ, ВЛ-0,4 кВ от ВЛ-6 кВ № 807 ПС 35/6 кВ АС-8 для электроснабжения жилого дома Холодовой С. Г. по адресу: Ростовская обл., Аксайский р-н, х. Большой Лог, ул. Фадеева, д. 293</t>
  </si>
  <si>
    <t>Строительство КТПН-10/0,4 кВ, ВЛ-10 кВ, ВЛ-0,4 кВ от ВЛ-10 кВ №2 для электроснабжения жилых домов по улицам Платова, Маршала Жукова, Маршала Конева в п.Темерницкий, Аксайского района, Ростовской области</t>
  </si>
  <si>
    <t>Строительство ВЛ-10 кВ , КТП 10/0,4 кВ, ВЛ-0,4кВ от опоры №5/107 ВЛ-10 кВ № 608 ПС 35/10 кВ «СМ-6»  для  электроснабжения земельного участка заявителя Бондарева Алексея Николаевича по адресу: Ростовская обл., Семикаракорский  р-н, контуры полей № 1,301 массива земель реорганизованного сельскохозяйственного предприятия ТОО «Мечетновское» к.н.61:35:0000000:254</t>
  </si>
  <si>
    <t>Строительство ТП 10/0,4 кВ, ВЛ 10 кВ, ВЛ 0,4 кВ от ВЛ 10 кВ №655 ПС 110 кВ АС6 для электроснабжения тепличного хозяйства ИП Безверховой М. А. на участке с КН 61:02:0600013:2306 в АО “Старочеркасское” Аксайского района Ростовской области</t>
  </si>
  <si>
    <t xml:space="preserve">Строительство ТП 10/0,4 кВ, ВЛ 10 кВ, ВЛ 0,4 кВ от ВЛ 10 кВ №105        ПС 110 кВ АС1 для электроснабжения базы отдыха на участке с КН 61:02:0000000:5941 в х. Рыбацкий Аксайского района Ростовской              области </t>
  </si>
  <si>
    <t>Строительство участка ВЛЗ-10 кВ от опоры №1/3 по ВЛ-10 кВ №1 ПС 35/10 кВ «Рябичевская», с монтажом ТП-10/0,4 кВ и строительство ВЛИ-0,4 кВ от вновь смонтированной ТП-10/0,4 кВ для присоединения жилого дома Черноивановой Н.В. (ориентировочная протяженность ЛЭП 0,037 км, ориентировочная мощность трансформатора 100 кВА)</t>
  </si>
  <si>
    <t>Строительство участка ВЛЗ-10 кВ от опоры  №2/2 ВЛ-10 кВ №9 ПС 35/10/6 кВ Донская, с установкой ТП-10/0,4 кВ, и строительство ВЛИ-0,4 кВ от вновь установленной ТП-10/0,4 кВ  для присоединения бескаркасного арочного сооружения ООО «Агро-Альянс» (ориентировочная протяженность ЛЭП 0,026 км, ориентировочная мощность трансформатора 250 кВА)»</t>
  </si>
  <si>
    <t xml:space="preserve">Строительство участка ВЛ-10 кВ от опоры №1/65 ВЛ-10 кВ №6 ПС 35/10 кВ Рябичевская, с установкой ТП-10/0,4 кВ, и строительство ВЛИ-0,4 кВ от вновь установленной ТП-10/0,4 кВ для присоединения полевых установок ООО «Мелиоратор» (ориентировочная протяженность ЛЭП 1,5 км, ориентировочная мощность трансформатора 160 кВА) </t>
  </si>
  <si>
    <t>Строительство участка ВЛ-6 кВ от опоры №1/25 ВЛ-6 кВ №7 ПС 35/6 кВ Романовская, с установкой ТП-6/0,4 кВ, и строительство ВЛИ-0,4 кВ от вновь установленной ТП-6/0,4 кВ  для присоединения рыбного хозяйства ООО рыбхоз «Степной», расположенного по адресу: Ростовская область, Волгодонской район, бывший рыбколхоз «Путь Ленина» пруды 5;5а;6;7;8;9 примерно в 1,5 км по направлению на юг от ст.Романовская, к.н. 61::0600601:189 (ориентировочная протяженность ЛЭП 0,041 км, ориентировочная мощность трансформатора 100 кВА)</t>
  </si>
  <si>
    <t>Строительство ВЛИ-0,4 кВ от РУ-0,4 кВ КТП-1365/100 кВА по ВЛ-10 кВ №1 ПС 35/10 кВ ЖБИ  для присоединения торгового комплекса ИП Аракеляна А.Р., расположенного по адресу: Ростовская область, Цимлянский район, станица Красноярская, ул. Советская, д. 88-б, к.н. 61:41:0020113:115 (ориентировочная протяженность ЛЭП 0,24 км)»</t>
  </si>
  <si>
    <t xml:space="preserve">Строительство ВЛИ-0,4 кВ от РУ-0,4 кВ КТП-8488/400 кВА по ВЛ-6 кВ №5 ПС 35/6 кВ Романовская для присоединения здания социально-бытового назначения ИП Ткачева Д.В., расположенного по адресу: Ростовская область, Волгодонской район, станица Романовская, пер. Союзный, д.102, к.н. 61:08:0070107:167 (ориентировочная протяженность ЛЭП 0,29 км)» </t>
  </si>
  <si>
    <t>Строительство участка ВЛЗ-10 кВ от опоры №11/19 по ВЛ-10 кВ №5 ПС 35/10 кВ «Лозновская», с монтажом ТП-10/0,4 кВ, и строительство ВЛИ-0,4 кВ от вновь смонтированной ТП-10/0,4 кВ по ВЛ-10 кВ №5 ПС 35/10 кВ «Лозновская» для присоединения жилого дома Быстрова В.А.</t>
  </si>
  <si>
    <t>Строительство участка ВЛЗ-6кВ от опоры №13/11 ВЛ-6кВ №5 ПС 35/6кВ Романовская, с монтажом ТП-6/0,4кВ, и строительство ВЛИ-0,4кВ от вновь смонтированной ТП-6/0,4кВ до опоры №36 ВЛ-0,4кВ №1 КТП-8478/160кВА по ВЛ-6кВ №14 ПС 35/6кВ Романовская для присоединения жилых домов Махнева В.К, Соболевой В.П., Дементьевой И.В. ориентировочная протяженность ЛЭП 0,125км, ориентировочная мощность трансформатора 100кВА)</t>
  </si>
  <si>
    <t>Строительство участка ВЛЗ-10 кВ от опоры №77/24 ВЛ-10 кВ №15 ПС 110/35/10 кВ Мартыновская, с монтажом ТП-10/0,4 кВ, и строительство ВЛИ-0,4 кВ от вновь смонтированной ТП-10/0,4 кВ для присоединения овчарни Королева С.П. и нежилого здания (коровника) Магомедова И.Ш. (ориентировочная протяженность ЛЭП 1,894 км, ориентировочная мощность трансформатора 40 кВА)</t>
  </si>
  <si>
    <t xml:space="preserve">Строительство участка ВЛЗ-10 кВ от опоры №8 ВЛ-10 кВ №24 ПС 110/35/10 кВ КГУ, с монтажом ТП-10/0,4 кВ, и строительство ВЛИ-0,4 кВ от вновь смонтированной ТП-10/0,4 кВ, для присоединения стройплощадок ООО «Арарат», квартир Рыковской С.С. и Иванника С.В., жилого дома Рыковского А.Н. (ориентировочная протяженность ЛЭП 0,87 км, ориентировочная мощность трансформатора 100 кВА) </t>
  </si>
  <si>
    <t>Строительство участка ВЛ-10 кВ от опоры №10/4 ВЛ-10 кВ №24 ПС 110/10/6 кВ Жуковская, с установкой ТП-10/0,4 кВ, и строительство ВЛИ-0,4 кВ от вновь установленной ТП-10/0,4 кВ  для присоединения нежилого помещения ИП Парчука А.Н., расположенного по адресу: Ростовская область, Дубовский район, к.н. 61:09:0600002:1187 (ориентировочная протяженность ЛЭП 0,035 км, ориентировочная мощность трансформатора 100 кВА)»</t>
  </si>
  <si>
    <t>Строительство участка ВЛ-6 кВ от опоры №82 ВЛ-6 кВ №5 ПС 35/6 кВ НС-13, с установкой ТП-6/0,4 кВ, и строительство ВЛИ-0,4 кВ от вновь установленной ТП-6/0,4 кВ  для присоединения площадки для сельскохозяйственного производства ИП Сикач В.С., расположенной по адресу: Ростовская область, Волгодонской район, в 3,34 км юго-западнее от х. Сухая Балка, к.н. 61:08:0600801:778 (ориентировочная протяженность ЛЭП 0,015 км, ориентировочная мощность трансформатора 63 кВА)</t>
  </si>
  <si>
    <t>Строительство  ВЛИ-0,4 кВ от КТП-8520/100 кВА по ВЛ-6 кВ №5 ПС 35/10 кВ Романовская для присоединения жилого дома Бухальц Н.П., расположенного по адресу: Ростовская область, Волгодонской район, станица Романовская, пер. Союзный, д. 126А, к.н. 61:08:0070113:419 (ориентировочная протяженность ЛЭП 0,108 км)»</t>
  </si>
  <si>
    <t>Строительство КТПН 10/0,4 кВ, ВЛ 10 кВ, ВЛ 0,4 кВ от ВЛ 10 кВ №1208 ПС 110 кВ АС12 для электроснабжения ВРУ 0,4 кВ нежилых зданий в п. Щепкин Аксайского района Ростовской области (ориентировочная мощность трансформатора 0,100 МВА, ориентировочная    протяжённость ЛЭП 0,920 км)</t>
  </si>
  <si>
    <t xml:space="preserve">Строительство ВЛ 0,4 кВ,  КТП 10/0,4 кВ,  ВЛ 10 кВ от опоры №199  ВЛ 10 кВ № 608 ПС 35 кВ СМ6  для  электроснабжения земельного участка  заявителя Шуба П.А.  по адресу: Ростовская обл., Семикаракорский  р-н, контур поля №32 массива земель реорганизованного ТОО «Мечетновского» с кад. ном. 61:35:0600005:548» </t>
  </si>
  <si>
    <t>Строительство КТПН-10/0,4кВ, ВЛ-10кВ, ВЛ-0,4кВ от ВЛ-10кВ №414 для электроснабжения жилых домов по ул. Возрождения, ул. Объединения, ул. Отечественная, ул. Равенства, ул. Строительная, ул. Черешневая в пос. Янтарный, Аксайского района, Ростовской области</t>
  </si>
  <si>
    <t>Строительство КТПН-10/0,4 кВ, ВЛ-10 кВ, ВЛ-0,4 кВ от ВЛ-10 кВ № 1109   для электроснабжения жилого дома Бандурина В. Н. по пер. Западный д. 12 в ст-це Грушевская, Аксайского района, Ростовской области</t>
  </si>
  <si>
    <t xml:space="preserve">Строительство двух ТП 10/0,4 кВ, ВЛ 10 кВ, ВЛ 0,4 кВ от ВЛ 10 кВ №101 ПС 110 кВ АС1 и ВЛ 10 кВ №102 ПС 110 кВ АС1 для электроснабжения дома культуры по ул. Ленина, 152Г в ст-це Ольгинская Аксайского района Ростовской области </t>
  </si>
  <si>
    <t>Строительство КТП 10/0,4 кВ, ВЛ 10 кВ, ВЛ 0,4 кВ от опоры № 54 по ВЛ 10 кВ №912  ПС 35 кВ  СМ9  для электроснабжения  ВРУ 0,4 кВ на земельном  участке  заявителя  Курякова С.В. по адресу:  Российская Федерация, Ростовская обл., р-н. Семикаракорский, х. Новоромановский, примерно в 300м на запад от х. Новоромановский, кадастровый номер земельного участка: 61:35:0600014:289 (ориентировочная мощность трансформатора  0,025 МВА, ориентировочная  протяжённость ЛЭП 1,5825 км)</t>
  </si>
  <si>
    <t xml:space="preserve">Строительство КТПН-6/0,4 кВ, ВЛ-6 кВ, ВЛ-0,4 кВ от ВЛ-6 кВ  № 807 для электроснабжения жилых домов по адресу: Ростовская обл., Аксайский р-н, п.Российский, ул.Космическая, д.25, д. 11, , ул.Звездная, д.36, корп.2, </t>
  </si>
  <si>
    <t xml:space="preserve">Реконструкция ВЛ 0,4 кВ от КТП 140, 147 в п. Красный Колос Аксайского района Ростовской обл. </t>
  </si>
  <si>
    <t xml:space="preserve">Строительство КТПН-10/0,4 кВ, ВЛ-10 кВ, ВЛ-0,4 кВ от ВЛ-10 кВ № 1208  для электроснабжения жилого дома на уч-ке с к. н. 61:02:0600006:5417 в пос. Щепкин, Аксайского района, Ростовской области
</t>
  </si>
  <si>
    <t xml:space="preserve">Строительство КТПН 10/0,4 кВ, ВЛ 0,4 кВ от ВЛ 10 кВ №1203 ПС 110 кВ АС12 для электроснабжения жилых домов в Родионово-Несветайском районе Ростовской области </t>
  </si>
  <si>
    <t>Строительство ТП 6/0,4 кВ, ВЛ 6 кВ, ВЛ 0,4 кВ от вновь построенной отпайки (по договору № 61-1-17-00321639 от 24.07.2017 г.) ВЛ 6 кВ №3 РП-6 КЛ 6 кВ №340 ПС 110 кВ БТ3 для электроснабжения многоквартирного жилого дома в п. Красный Сад Азовского района Ростовской области</t>
  </si>
  <si>
    <t>Строительство отпайки ВЛЗ-10кВ, установка ТП-10/0,4кВ, строительство участка ВЛИ-0,4кВ для подключения жилых домов заявителей Катеринич К.С., Харламовой Н.А., Герасименко Д.В. Азовский район Ростовская область (ориентировочная протяженность ЛЭП – 2,6 км, ориентировочная трансформаторная мощность – 0,1 МВА)</t>
  </si>
  <si>
    <t>Строительство участка ВЛИ-0,4кВ для подключения жилого дома заявителя Малютиной Г.В., Азовский район, с. Пешково Ростовская область</t>
  </si>
  <si>
    <t>Строительство отпайки ВЛЗ-10кВ, установка ТП-10/0,4кВ, участков ВЛИ-0,4кВ для подключения 11 жилых домов, Зерноградский район, Ростовская область (ориентировочная протяженность ЛЭП – 1,9км, ориентировочная трансформаторная мощность – 0,25МВА)</t>
  </si>
  <si>
    <t>Строительство участка ВЛ-10кВ для подключения мусороперегрузочной станции заявителя ООО "Экология города" г. Батайск Ростовская область</t>
  </si>
  <si>
    <t>Строительство участка ВЛИ-0,4кВ для подключения БС №61-01109 заявителя ПАО «МТС» п. Двуречье Кагальницкий район, Ростовская область (ориентировочная протяженность ЛЭП – 0.34 км)</t>
  </si>
  <si>
    <t>Строительство участка ВЛИ-0,4кВ для подключения жилого дома заявителя Ковалевой Н.Г. Азовский район, Ростовская область (ориентировочная протяженность ЛЭП - 0.45 км)</t>
  </si>
  <si>
    <t>Строительство участка ВЛИ-0,4кВ для подключения жилого дома заявителя Попова Н.М. х.Колузаево Азовский район, Ростовская область</t>
  </si>
  <si>
    <t>Строительство отпайки ВЛЗ-10кВ, установка ТП-10/0,4кВ, строительство участков ВЛИ-0,4кВ для подключения 12 жилых домов, Азовский район,  Ростовская область (ориентировочная протяженность ЛЭП – 0,960км, ориентировочная трансформаторная мощность – 0,25МВА)</t>
  </si>
  <si>
    <t>Строительство участка ВЛИ-0,4 кВ для подключения нежилого здания заявителя Манукян М.Н. ст-ца Кагальницкая Кагальницкий район,Ростовская область(ориентировочная протяженность ВЛИ-0.45 км)</t>
  </si>
  <si>
    <t>Строительство отпайки ВЛЗ-10кВ, установка ТП-10/0,4кВ, строительство участка ВЛИ-0,4кВ для подключения жилых домов заявителей Зайцевой Т.Н., Разина Р.Н., Зайцева Е.П., Журавлева М.В. Азовский район Ростовская область (ориентировочная протяженность ЛЭП – 2,01 км, ориентировочная трансформаторная мощность – 0,04МВА)</t>
  </si>
  <si>
    <t>Строительство отпайки ВЛЗ-10 кВ, установка ТП-10/0,4 кВ, строительство участка ВЛИ-0,4 кВ для подключения жилых домов заявителей Столбовской С.Г., Шутько В.В., Назаренко А.А. Азовский район Ростовская область (ориентировочная протяженность ЛЭП – 1,025 км, ориентировочная трансформаторная мощность – 0,040 МВА)</t>
  </si>
  <si>
    <t>Строительство участка ВЛИ-0,4кВ для подключения жилого дома заявителя Винокурова В.А. х.Галагановка Азовский район, Ростовская область (ориетировочная протяженность ЛЭП - 0,350км)</t>
  </si>
  <si>
    <t>Строительство участка ВЛИ-0,4кВ (по договору ТП № 61-1-17-00350651 от 11.01.2018г.) для подключения жилых домов заявителей Кострецова Н.В., Ходыевой Е.П., Щеглова А.А., Дугинова А.С. Азовский район, Ростовская область (ориентировочная протяженность ЛЭП - 1.2 км)</t>
  </si>
  <si>
    <t>Строительство участка  ВЛИ-0,4 кВ  для подключения  жилого дома заявителя Киргинцева В. В., Азовский район, х. Усть-Койсуг, Ростовская область</t>
  </si>
  <si>
    <t>Строительство участка  ВЛИ-0,4 кВ  для подключения  жилых  домов  заявителей  Дикова Н. А., Данилейко Е. А. с. Стефанидинодар  Азовский район, Ростовская область</t>
  </si>
  <si>
    <t>Строительство участка ВЛИ-0,4 кВ для подключения жилого дома заявителя Падалко Н. Н. с. Кагальник, Азовский район, Ростовская область</t>
  </si>
  <si>
    <t>Строительство ВЛ 0,4 кВ от ВЛ 0,4 кВ №1 КТП 10/0,4 кВ №240 ВЛ-10кВ №106Н ПС 110/6/10 кВ НС-1 для подключения жилого дома заявителя Бабаева С.А. п. Овощной, Азовский район, Ростовская область (ориентировочная протяженность ЛЭП - 0.6 км)</t>
  </si>
  <si>
    <t>Строительство участка ВЛИ-0,4кВ для подключения жилого дома заявителя Шевченко Р.В. с Займо-Обрыв Азовский район, Ростовская область</t>
  </si>
  <si>
    <t>Строительство ВЛ-10 кВ от оп. №35-95 ВЛ-10 кВ №3113 ПС 110/35/10 кВ А-31, строительство ТП-10/0,4 кВ, строительство участка ВЛИ-0,4 кВ для подключения складского помещения заявителя ИП Ермаковой Е.С. с. Пешково, Азовский район Ростовская область (ориентировочная протяженность ЛЭП – 0,06 км, ориентировочная трансформаторная мощность – 0,16 МВА)</t>
  </si>
  <si>
    <t>Строительство участка ВЛИ-0,4кВ от проектируемой опоры ВЛ-0,4 кВ КТП 10/0,4 кВ № 240 ВЛ 10 кВ №106Н ПС 110/6/10 кВ НС-1 (по договору ТП № 61-1-18-00365389 от 03.04.2018г.) для подключения жилого дома заявителя Федюниной п. Овощной Азовский район, Ростовская область (ориентировочная протяженность ЛЭП – 0,230 км)</t>
  </si>
  <si>
    <t>Строительство участка ВЛ-0,4кВ для подключения земельного участква сельскохозяйственного назначения заявителя Гаспарян Т.П. ст-ца Кировская Кагальницкий район, Ростовская область</t>
  </si>
  <si>
    <t>Строительство участка ВЛИ-0,4кВ для подключения жилого дома заявителя Сафоновой М.А. п.Мокрый Батай Кагальницкий район, Ростовская область</t>
  </si>
  <si>
    <t>Строительство участка ВЛИ-0,4 кВ для подключения жилого дома заявителя Калашниковой Е.Н. с. Займо-Обрыв, Азовский район,Ростовкая область(ориентировочная протяженность ЛЭП - 0,4 км)</t>
  </si>
  <si>
    <t>Строительство отпайки ВЛЗ-6 кВ, установка ТП-6/0,4 кВ, строительство участка ВЛИ-0,4 кВ для подключения приюта для животных,г. Азов, Ростовская область(ориентировочная протяженность ЛЭП - 0,130 км,ориентировочная трансформаторная мощность - 0,025 мВА)</t>
  </si>
  <si>
    <t>Строительство участка ВЛИ-0,4 кВ для подключения жилого дома заявителя Смирновой Е.Ф. с. Кулешовка ,Азовский район,Ростовская область(ориентировочная протяженность ЛЭП -0,3км)</t>
  </si>
  <si>
    <t>Строительство участка ВЛИ-0,4кВ от вновь смонтированного ТП 10/0,4 кВ (по договору ТП № 61-1-17-00340581 от 06.12.2017г.) для подключения жилого дома заявителя Голосовой Е.О. х. Обуховка Азовский район, Ростовская область (ориентировочная протяженность ЛЭП - 0.23 км)</t>
  </si>
  <si>
    <t>Строительство отпаечной ВЛ-10кВ, участка ВЛИ-0,4кВ, установка КТПН-10/0,4кВ для подключения жилого дома заявителя Ким С.Б., Азовский район, с. Кулешовка, Ростовская область (ориентировочная протяженность ЛЭП-0,025км, трансформаторная мощность - 0,025МВА)</t>
  </si>
  <si>
    <t>Строительство участка ВЛИ-0,4кВ от проектируемой опоры ВЛ-0,4 кВ (по договору ТП № 61-1-16-00281663 от 23.09.2016 г.) для подключения жилого дома заявителя Лукьяновой Е.В. Азовский район, Ростовская область (ориентировочная протяженность ЛЭП - 0.33 км)</t>
  </si>
  <si>
    <t>Строительство участка ВЛИ-0,4кВ для подключения жилого дома заявителя Лобаченко Н.В. х. Новоалександровка Азовский район, Ростовская область (ориентировочная протяженность ЛЭП-0.06км)</t>
  </si>
  <si>
    <t>Строительство участка ВЛИ-0,4кВ для подключения жилого дома заявителя Субботиной Е.И. х. Павло-Очаково Азовский район, Ростовская область (ориентировочная протяженность ЛЭП - 0,135км)</t>
  </si>
  <si>
    <t>Строительство участка ВЛИ-0,4кВ для подключения жилых домов заявителей Красовской Н.А., Фроловой С.М. Азовский район, Ростовская область (ориентировочная протяженность ЛЭП - 0.487км)</t>
  </si>
  <si>
    <t>Строительство участка ВЛИ-0,4кВ для подключения полевого стана заявителя Тян А.Г. п.Овощной Азовский район, Ростовская область</t>
  </si>
  <si>
    <t>Строительство КВЛ-6 кВ, ТП-6/0,4 кВ, ВЛИ-0,4 кВ для электроснабжения хозяйственного помещения заявителя ООО «ГранТрейд» х. Дугино, Азовский район, Ростовская область (ориентировочная протяженность КВЛ– 4,830 км, ориентировочная трансформаторная мощность – 0,16 МВА)</t>
  </si>
  <si>
    <t>Строительство ВЛ-10 кВ от оп. №4-184 ВЛ-10 кВ №1001 ПС 110/35/10 кВ Самарская, ТП-10/0,4 кВ, ВЛИ-0,4 кВ для электроснабжения здания колбасного цеха заявителя ИП Асланова А.А. х. Победа, Азовский район Ростовская область (ориентировочная протяженность ЛЭП – 0,09 км, ориентировочная трансформаторная мощность – 0,16 МВА)</t>
  </si>
  <si>
    <t>Строительство ВЛ-0,4кВ от ВЛ-0,4кВ №3 КТП 10/0,4кВ №48 ВЛ-10кВ №1107 ПС 35/10кВ А-11 для подключения жилого дома заявителя Шабанова Д.Ю. с. Кагальник, Азовский район, Ростовская область (ориентировочная протяженность ЛЭП - 0.320км)</t>
  </si>
  <si>
    <t>Строительство участка ВЛИ-0,4 кВ от ВЛ-0,4 кВ № 1 КТП-10/0,4 кВ № 105 ВЛ-10 кВ № 716 ПС 110/35/10 кВ «Юбилейная» для подключения жилых домов заявителей Шевченко С.А. и Кулишова Р.С. п. Воронцовка Кагальницкий район Ростовская область (ориентировочная протяженность ЛЭП– 0,55 км)</t>
  </si>
  <si>
    <t>Строительство ТП-10/0,4 кВ от проектируемой опоры 10 кВ (по договору №61-1-17-00340835 от 20.11.2017г.) по ВЛ 10 кВ №1815 ПС 35/10 кВ «А-18», ВЛИ-0,4 кВ для подключения жилых домов заявителей, Азовский район Ростовская область (ориентировочная протяженность ЛЭП – 1,115 км, ориентировочная трансформаторная мощность – 0,25 МВА)</t>
  </si>
  <si>
    <t>Строительство  ВЛ-0,4кВ  от КТП 10/0,4 кВ № 30  для электроснабжения  жилого дома Кипшидзе Г. Т  по пер. Базарный, 21 в п. Веселый, Веселовского района, Ростовской области</t>
  </si>
  <si>
    <t>Строительство ВЛ 0,4 кВ, КТП 10/0,4 кВ от опоры №2/62 ВЛ-10 кВ № 307 ПС 35/10 кВ БГ 3 для электроснабжения земельных участков сельскохозяйственного назначения Романова Д.И., Романова А.И., Пак А.А. по адресу: Ростовская обл., Багаевский р-н, Елкинское сельское поселение, к.н. 61:03:0600002:441, к.н. 61:03:0600002:443, к.н. 61:03:0600002:434</t>
  </si>
  <si>
    <t>Строительство ВЛ-0,4кВ от ВЛ-0,4кВ №1 КТП №432 ВЛ-10кВ №1109 для электроснабжения жилого дома Доломанова В.С. По ул. Боженко, д.1 в ст. Грушевская, Аксайского района, Ростовской области</t>
  </si>
  <si>
    <t xml:space="preserve">Строительство участка ВЛ-0,4 кВ от опоры №4 ВЛ-0,4 кВ №2 КТП-8470/250 кВА ВЛ-6 кВ №14 ПС 35/6 кВ Романовская для присоединения жилого дома Петрук Н.В., расположенного по адресу: Ростовская область, Волгодонской район, станица Романовская, ул. Тюхова, д.20а, к.н. 61:08:0070104:760 (ориентировочная протяженность ЛЭП 0,02 км)»
</t>
  </si>
  <si>
    <t>Строительство нового участка ВЛЗ-10кВ с установкой КТП 10/0,4 кВ для электроснабжения объекта розничной торговли, расположенной по адресу:   Ростовская  обл., г.  Сальск, ул. Карла     Маркса,   108-В,   заявитель К.П. Акопян</t>
  </si>
  <si>
    <t>Строительство нового участка ВЛЗ-10кВ для электроснабжения ангара, расположенной по адресу: Российская Федерация, Ростовская область, Сальский район, в кадастровом квартале 61:34:0600005, с условным центром в п. Приречный, 7800 м к ЮВ от Ж/д станции Трубецкая, к.Н.:61:34:0600005:3180 заявитель ООО «Виртуоз-групп»</t>
  </si>
  <si>
    <t>Строительство участка ВЛ-10кВ с установкой КТП-10/0,4кВ для электроснабжения передвижного вагона для охлаждения молока, по адресу: Ростовская область, Сальский район, с. Березовка, ул. Свободы, д. 9, Заявитель Тихонов Евгений Владимирович</t>
  </si>
  <si>
    <t>Строительство участка ВЛ-10 кВ от опоры № 6-02/13 ВЛ-6 кВ № 6 ПС " Краснополянская"  и двух КТП 10/0,4 кВ от опоры № 2-02/12 ВЛ-10 кВ № 2 ПС "Краснополянская" и вновь построенной опоры ВЛ-10 кВ № 6 ПС " Краснополянская" для электроснабжения МБОУ СОШ № 32, расположенной по адресу: Ростовская область, Песчанокопский район, с. Красная Поляна, пл. Школьная, д. 3, кн. 61:30:0050101:4232, заявителя МБОУ СОШ № 32 имени Героя Советского Союза М. Г. Владимирова</t>
  </si>
  <si>
    <t>Строительство ВЛ-10 кВ от опоры №7-00/140 ВЛ-10 кВ №7 ПС 35/10кВ «КРС», строительство КТП 10/0,4 и ВЛ-0,4 кВ для электроснабжения объектов, расположенных по адресу: Ростовская область, Пролетарский район, ДНТ №2, ул. Ковыльная, №129, №166, №170, №174, №190, №214, №230, заявитель Котлярова Е.С, Комаров С.Н, Богданова Е.А., Федотов Ю.И., Петров В.Н., Донченко Т.С., Носенко С.П., (Ориентировочная протяженность ЛЭП – 0,7 км, ориентировочная мощность ТП – 0,25МВА)</t>
  </si>
  <si>
    <t>Строительство ВЛ 10 кВ от опоры №5-01/8 по ВЛ 10 кВ Л-5 ПС 220 кВ «Песчанокопская», для электроснабжения объекта – АГНКС, расположенного по адресу: РФ, Ростовская область, Песчанокопский р-н, с. Песчанокопское, ул. Энгельса, 2-ж, к.н. 61:30:0010102:256, заявитель ООО «Газпром газомоторное топливо»</t>
  </si>
  <si>
    <t>Строительство ВЛ-10 кВ с установкой ТП 10/0,4 кВ и ВЛИ-0,4 кВ до границы  земельного участка многоквартирного дома в п. Красногорняцком, ул. Борзик, д. 43-в (ООО "Стройгарант")</t>
  </si>
  <si>
    <t>Строительство отпаечной ВЛ-6 кВ, установка КТП-6/0,4кВ для технологического присоединения  ООО Уcстрой г.Азов Ростовской области</t>
  </si>
  <si>
    <t>Строительство ВЛ-10 кВ от опоры №41 ВЛ-10 кВ №702 ПС35/10 кВ НГ-7 для электроснабжения  ТП-10/0,4 кВ ИП Фесенко А.Л. по адресу : РО, г. Новочеркасск, ул. Буденновская, 283 , б</t>
  </si>
  <si>
    <t>Строительство ВЛ-6кВ от оп. №112 ВЛ-6кВ «Смирнов» ПС 110/6,6/6,3кВ Г-15 для электроснабжения жилых домов в х. Новоровенецкий, по ул. Карьерная, Красносулинского района, Ростовской области. (Журавлева С.А.); (Григоренко Л.В.); (Панов А.Л.); (Двуреченская А.А.); (Бодрая Л.Ф.) (ориентировочная протяженность ЛЭП – 0,400 км и мощность ТП-250кВА)</t>
  </si>
  <si>
    <t>Строительство ВЛ-6 кВ (0,78 км) с установкой ТП 6/0,4 кВ (160 кВА) до границы земельного участка склада-магазина в п. Интернациональном, ул. Харьковская, д. 55-а (ООО АльфаТрансСервис")"</t>
  </si>
  <si>
    <t>Строительство ВЛ-6кВ и КТП -6/0,4кВ до границы земельного участка ангара общего назначения в ООО "Пригородное" х. Б.Зверево, в Ростовской области (Мирошниченко А.В.) (ориентировочная протяженность ЛЭП-1,650км, мощность ТП-25кВА)</t>
  </si>
  <si>
    <t>Строительство отпайки ВЛЗ-10 кВ для подключения автосервиса заявителя Шабанова В.В., г. Азов, Ростовская область (ориентировочная протяженность ЛЭП – 0,400 км)</t>
  </si>
  <si>
    <t>Строительство отпайки ВЛ-10 кВ от ВЛ-10 кВ №907-1106 ПС 35/10 кВ А-9 для подключения склада заявителя Шавлак Е.В., г. Азов, Ростовская область (ориентировочная протяженность ЛЭП – 1,5 км)</t>
  </si>
  <si>
    <t xml:space="preserve">Строительство ВЛ 10 кВ от ВЛ 10 кВ №702 ПС 35кВ НГ7 для электроснабжения ООО «Юг Пена» </t>
  </si>
  <si>
    <t>Строительство ВЛ-10 кВ от опоры №35/192 по ВЛ-10 кВ №2 ПС 110/35/10 кВ «Вёшенская-1» с установкой КТП и строительством ВЛ-0,4 кВ» для технологического присоединения жилых домов заявителей», (ориентировочная протяженность ЛЭП – 2,3 км, ориентировочная мощность ТП – 0,160 мВА)»</t>
  </si>
  <si>
    <t>Строительство ВЛ 10 кВ от КВЛ 10 кВ №3ы5 по КЛ 10 кВ № 15+32 и 15+46 ПС АС15 для электроснабжениея автомобильной газонаполнительной компрессорной станции ООО "Газпром газомоторное топливо" на участке с КН 61:02:0600010:14232 в г. Аксае Аксайского райлна Ростовской области (1 Этап)</t>
  </si>
  <si>
    <t xml:space="preserve">Строительство отпайки ВЛЗ-10кВ, установка ТП-10/0,4кВ, для подключения нежилого здания заявителя Дудина А.М. Зерноградский район, г.Зерноград, Ростовская область (ориентировочная протяженность ЛЭП – 0,2км, ориентировочная трансформаторная мощность – 0,1МВА)  </t>
  </si>
  <si>
    <t>Реконструкция участка ВЛ 6 кВ №10 между ТП-6/0,4 кВ №28 и ТП-6/0,4 кВ №933 (ООО «Агентско-экспедиторская фирма «Коммерческий центр»</t>
  </si>
  <si>
    <t>«Строительство ВЛ-10 кВ от опоры № 17/113 по ВЛ-10 кВ № 5 ПС 35/10 кВ «Поповская», для технологического присоединения крытого катка заявителя ООО «Светлый», расположенного в Ростовской области, Кашарский р-н, с. Каменка, ул. Центральная 9б. (61:16:0130401:436) (ориентировочная   протяженность ЛЭП – 0,05 км)»</t>
  </si>
  <si>
    <t>Строительство участка ВЛ-10кВ от опоры №39 Л-286, ВЛ-10кВ №2, ПС 110/35/10/6кВ «К-4», ТП 10/0,4кВ и участка ВЛ-0,4кВ от РУ-0,4кВ проектируемого ТП 10/0,4кВ для подключения строящегося магазина Беспалова Е.В. (ориентировочная протяженность ЛЭП  – 0,240км, трансформаторная мощность - 0,1МВА)</t>
  </si>
  <si>
    <t>Строительство участка ВЛ-10кВ от опоры №50 ВЛ-10кВ №1, ПС 35/10кВ «Каменская СХТ» для подключения КТП 10/0,4кВ строящегося гостиничного комплекса парка «Лога» Кушнаренко Е.С. (ориентировочная протяженность ЛЭП – 3,6 км)</t>
  </si>
  <si>
    <t xml:space="preserve">Строительство КВЛ  10 кВ от резервной линейной ячейки на II секции шин 10 кВ   ПС 110 кВ  СМ1  для электроснабжения   ЛЭП 10 кВ и ТП 10/0,4 кВ  заявителя ОАО Сырзавод «Семикаракорский» по адресу:  Ростовская область,  Семикаракорский  район, г. Семикаракорск, ул. А.А. Араканцева к.н.:61:35:0110172:231  </t>
  </si>
  <si>
    <t xml:space="preserve">Строительство ТП 10/0,4 кВ, ВЛ 10 кВ, ВЛ 0,4 кВ от отпайки №2 ВЛ 10 кВ №702 ПС 35 кВ НГ7 для электроснабжения складского помещения ООО “Церс Прайд” на участке с КН 61:55:0010219:179 в г. Новочеркасске по ул. Буденновской Ростовской области </t>
  </si>
  <si>
    <t>Строительство нового участка ВЛ-10 кВ с установкой КТП 10/0,4 кВ для энергоснабжения скважины, системы капельного орошения, жилого домика, расположенной по адресу: Российская Федерация, Ростовская область, Сальский район, п. Гигант, в кадастровом квартале 61:34:600005:0088, заявитель СПК им. Ангельева</t>
  </si>
  <si>
    <t>Строительство КТП 10/0,4кВ,  ВЛ-10кВ №1, ПС 35/10кВ «Знаменская» для подключения склада запчастей Шевчука Н.А.</t>
  </si>
  <si>
    <t>Строительство ВЛ-10 кВ от опоры №58 по ВЛ-10 кВ №18 ПС 110/35/10 кВ "ГОК", для технологического присоединения заявителя, ООО "Газпром газомоторное топливо", расположенного в Ростовской области, Миллеровский р-н, г. Миллерово, в районе пересечения ул. Артиллерийской и автодороги на Луганск, (61:54:0150001:107), (риентировочная протяженность ЛЭП- 0,05 км)</t>
  </si>
  <si>
    <t>Строительство ВЛ-10 кВ от опоры №6/62 по ВЛ-10 кВ №2 ПС 35/10 кВ «Новоселовская», для технологического присоединения заявителя, ООО «Индустриальное», расположенного в Ростовской области, Кашарский р-н, примерно в 100 м на юг от с. Усть-Мечетка, (61:16:0600012:371), (ориентировочная протяженность ЛЭП-0,05 км)»</t>
  </si>
  <si>
    <t>Строительство участка ВЛ-10кВ от опоры № 143, ВЛ-10 кВ № 2 ПС 110/35/10 кВ «Чеботовская», ТП 10/0,4кВ для подключения объекта управления ФГКУ «Пограничное управление Федеральной службы безопасности РФ по Ростовской области» (ориентировочная протяженность ЛЭП – 0,140 км, трансформаторная мощность-0,025МВА)</t>
  </si>
  <si>
    <t>Строительство участка ВЛ-10кВ от опоры №14, ВЛ-10кВ №3, ПС 35/10кВ «Грушевская», ТП 10/0,4кВ для подключения коровника Копылова А.А. (ориентировочная протяженность ЛЭП – 0,015 км., трансформаторная мощность - 0,16 МВА)</t>
  </si>
  <si>
    <t>Строительство участка ВЛ 10кВ от опоры №45, ВЛ 10кВ №3 ПС 110/35/10кВ "Б-11" для подключения строящейся автомобильной газонаполнительной компрессорной станции ООО "Газпром газомоторное топливо" расположенной по адресу: Ростовская обл., Морозовский р-н, г. Морозовск, ул. Макаренко, 62а, к.кв. №61:24:0014106:58 (ориентировочная протяженность ЛЭП - 0,09км)</t>
  </si>
  <si>
    <t>Строительство ВЛ-10 кВ от опоры №182 по ВЛ-10 кВ №3 ПС 110/35/10 кВ "Колодезянская" с установкой КТП и строительством ВЛ-0,4 кВ, для технологического присоединения нежилого здания заявителя Серебрякова Н.Г., расположенного в Ростовской области, Миллеровский р-н, сл. Колодези, (61:22:0600005:1113), (ориентировочная протяженность ЛЭП- 5,02 км, ориентировочная мощность ТП- 0,063 МВА)"</t>
  </si>
  <si>
    <t>Строительство ВЛ-6 кВ от ВЛ-6 кВ  № 805  ПС 35/6 кВ АС-8 для электроснабжения нежилого помещения  Крикуновой И.Н. в х. Большой Лог, Аксайского района, Ростовской области</t>
  </si>
  <si>
    <t>Строительство участка  ВЛЗ-10кВ  для технологического присоединения нежилого здания ИП Киселева А.Н.  Азовский район, Ростовской области</t>
  </si>
  <si>
    <t>Строительство участка ВЛ-10 кВ от ВЛ-10 кВ № 160 для электроснабжения магазина ИП Амирханян Г. Ш.  по адресу: Ростовская обл., Веселовский р-н, п. Веселый, ул. Октябрьская, д. 171</t>
  </si>
  <si>
    <t>Строительство КТП-10/0,4кВ, ВЛ-10кВ от опоры №1/228 ВЛ-10кВ №1105 ПС 35кВ "СМ-11" для электроснабжения земельного участка заявителя Мельникова С.В. по адресу: Ростовская обл., Семикаракорский р-н, массив земель реорганизованного с/х предприятия АО "Донское" с кад. ном. 61:35:0600012:613</t>
  </si>
  <si>
    <t>Строительство отпаечной линии ВЛ-6 кВ и ТП 6/0,4кВ для электроснабжения Автозаправочной станции №626, Ростовская область, Красносулинский район, х. Бобров, автомагистраль «Дон-2»,981 км</t>
  </si>
  <si>
    <t>Строительство ТП-10/0,4 кВ, ВЛ-10 кВ от ВЛ-10 кВ № 403 ПС АС-4 для электроснабжения кафе ИП Чепурная Е. И. по адресу: Ростовская обл., Аксайский р-н, х. Маяковского, уч-к с кад. ном. 61:02:0600016:3094</t>
  </si>
  <si>
    <t>Строительство КТПН-10/0,4 кВ, ВЛ-10 кВ от ВЛ-10 кВ № 1109 для электроснабжения жилого дома по ул.Речная, д.1 "Б" в х.Веселый, Аксайского района, Ростовской области</t>
  </si>
  <si>
    <t>Строительство ВЛ-10кВ с установкой ТП 10/0,4кВ до границы земельного участка жилых домов в х. Глинки Родионово – Несветайский район Ростовской области</t>
  </si>
  <si>
    <t>Строительство отпаечной ВЛ-6кВ и ТП-6/0,4кВ для электроснабжения "Государственного бюджетного учреждения Ростовской области "Дирекция особо охраняемых природных территорий областного значения", земельный участок "Горненский, Ростовская область, Красносулинский район, Шахтинское лесничество, Красносулинское участковое лесничество квартал 1 выдел 3-10, квартал 2 выдел 1-6, квартал 3 выдел 1,2,3,4,6"</t>
  </si>
  <si>
    <t>Строительство ВЛ-6 кВ до границы земельного участка автозаправочного комплекса в х. Красный Кут (Тёпина Ю.В.)</t>
  </si>
  <si>
    <t>Строительство ВЛ-10кВ с установкой ТП 10/0,4кВ до границы земельного участка объекта животноводства Ростовской обл., р-н Октябрьский, Мокрологское сельское поселение. (ИП глава КФХ Ершов А.Ю.)</t>
  </si>
  <si>
    <t>Строительство  отпаечной ВЛ 6 кВ и ТП 6/10-0,4 кВ для электроснабжения придорожного сервиса «ИП Исаева Ильяс Рамзановича» , Ростовская область, Красносулинский район, в 1,0 км по направлению на юго – запад от х. Калиновка</t>
  </si>
  <si>
    <t>Строительство отпайки ВЛ 10 кВ от ВЛ 10 кВ №2 ПС 110/10 кВ «Самбек» до нового ТП 10/0,4 кВ Д/О «Металлург-5» в Неклиновском районе</t>
  </si>
  <si>
    <t>Строительство ТП-10/0,4 кВ. Стр-во ВЛ10кВ от ВЛ10кВ №6 ПС Синявская до новой ТП10/0,4кВ. Стр-во ВЛ0,4 кВ от новой ТП до гр.з.уч.АтоянТ.А., ТирацуянГ.В</t>
  </si>
  <si>
    <t>Строительство отпайки ВЛ-10 кВ от ВЛ-10 кВ №3 ПС "Носовская", строительство КТП 10/0,4 кВ на границе земельного участка заявителя (МБОУ Носовская СОШ)</t>
  </si>
  <si>
    <t>Строительство ВЛ 10 кВ от ВЛ 10 кВ №3 ПС 110/35/10кВ "Чалтырь". Строительство ТП -10/0,4кВ на  границе земельного участка заявителя (Сибадова И.В.)</t>
  </si>
  <si>
    <t>Строительство участка  ВЛ-10кВ, установка КТП 10/0,4кВ,  для технологического присоединения энергопринимающих устройств ДОО  Азовского районного  отдела образования с. Кагальник   Ростовской области</t>
  </si>
  <si>
    <t>Строительство отпаечной ВЛ-10кВ для подключения жилого дома Жукова В.А., Азовский район, Ростовская область</t>
  </si>
  <si>
    <t>Строительство отпаечной ВЛЗ-10 кВ, установка КТП-10/0,4кВ для электроснабжения заявителя ДНТ «Эдем», с. Кулешовка Азовский район Ростовская область</t>
  </si>
  <si>
    <t>Строительство участка ВЛ-10кВ, установка КТП-10/0,4кВ для подключения нежилого помещения по ремонту с/х техники заявителя ООО "Био Ферма" п.Новомирский Ростовская область</t>
  </si>
  <si>
    <t>Строительство ВЛ-10 кВ от ВЛ-10 кВ № 3 ПС 35/10 кВ Б. Салы для энергоснабжения склада Ендовицкого Р. П. по адресу: Ростовская обл., Аксайский р-н, пос. Щепкин, участок с кад. ном. 61:02:0600006:5660</t>
  </si>
  <si>
    <t>Строительство  ТП 10/0,4 кВ и ВЛ-10 кВ от ВЛ-10 кВ № 1408 для электроснабжения  объектов АО "Донэнерго", расположенных по адресу : Ростовская область, Аксайский район, п. Рассвет</t>
  </si>
  <si>
    <t>Строительство  ВЛ 10 кВ от ВЛ 10 кВ № 208  ПС 110/35/10 СМ - 2 для энергоснабжения навеса для скважины заявителя Красникова Сергея Михайловича по адресу: северная часть контура поля 37 массива земель реорганизованного сельскохозяйственного предприятия ЗАО "Зеленая Горка"  Семикаракорского района Ростовской области</t>
  </si>
  <si>
    <t>Строительство ВЛ-10 кВ от опоры № 5/111 ВЛ-10 кВ № 608 ПС 35/10 СМ-6  для электроснабжения  охотничьего домика заявителя Ненартович Виктора Петровича  по адресу: примерно в 5 км по направлению на северо-восток от ориентира ст-ца Новозолотовская, Ростовская область, Семикаракорский р-н</t>
  </si>
  <si>
    <t>Строительство КТПН-10/0,4 кВ и ВЛ-10 кВ от ВЛ-10 кВ № 2 ПС Б. Салы для электроснабжения жилого дома Чудиной Т.А. по ул. Маршала Конева, д. 18 в пос. Темерницкий, Аксайского района, Ростовской области</t>
  </si>
  <si>
    <t>Строительство ВЛ-10 кВ от ВЛ-10 кВ №263 ПС 110/35/10/6 кВ БГ-2 для электроснабжения объекта "Южно-Европейский газопровод" Багаевского района, Ростовской области</t>
  </si>
  <si>
    <t>Строительство ВЛ-10кВ  от ВЛ-10кВ № 151 для электроснабжения  жилого вагона Сысоева Ю. П.  в Веселовское сельское поселение к. н. 61:06:0600012:602, Веселовского района, Ростовской области</t>
  </si>
  <si>
    <t>Строительство объектов внешнего электроснабжения для ж/дома Голубевой Е.М. в пос. Водопадный, ул Зеленая,д.2, Аксайского района, РО</t>
  </si>
  <si>
    <t>Строительство ВЛ-0,4 кВ от  КТП № 437  ВЛ-10 кВ № 402  ПС 110/10 СМ-4 «Сусатская»  для электроснабжения  земельного участка заявителя  Добрыдневой Натальи Геннадиевны  по адресу: ул. Молодежная, д.24 «А», х. Сусат, Семикаракорский р-н, Ростовская область</t>
  </si>
  <si>
    <t>Строительство ВЛ-10 кВ от  опоры №1/18  ВЛ-10 кВ №1105  ПС 35/10 СМ-11  для электроснабжения  земельного участка заявителя Дорофеева Вячеслава Александровича  по адресу:  в 750 м  от п. Нижний Саловск на северо-восток, Семикаракорский р-н, Ростовская область</t>
  </si>
  <si>
    <t>Строительство ВЛ-10 кВ от ВЛ-10 кВ № 3 ПС 35/10 кВ Б.Салы для электроснабжения производственной базы по адресу: Ростовская обл., Аксайский район, п.Темерницкий, ул. Спортивная, 3, к.н. 61:02:0081101:640</t>
  </si>
  <si>
    <t>Строительство ВЛ-10 кВ от ВЛ-10 кВ № 1005 ПС 110/10 кВ АС-10 для электроснабжения нежилого здания по адресу: Ростовская обл., Аксайский район, в границах плана земель КСП им. «Ленина», поле № 42, к.н. 61:02:0600002:221, ИП Руденко И.В.</t>
  </si>
  <si>
    <t>Строительство ВЛ-6 кВ и КТП6/0,4кВ до границы земельного участка фермы в  х. Водино на территории Гуково-Гнилушевского с/с, Красносулинского района Ростовской области, (ИП Асатрян Р.П.) (ориентировочная протяженность ЛЭП- 1,200 км и мощность ТП-25кВА)</t>
  </si>
  <si>
    <t>Строительство ВЛ-6кВ до границы земельного участка автозаправочной станции  в  Октябрьском районе Ростовской области,  автомагистраль «Дон-4» «Воронеж-Ростов-на-Дону», 10003км+350м (слева)»  (ООО «Фактор»)(ориентир. протяженность ЛЭП-0,55 км)</t>
  </si>
  <si>
    <t>Строительство участка ВЛ-10 кВ от опоры №127 по ВЛ-10 кВ №5   ПС 35/10 кВ «Виноградная» для присоединения навеса Владимировой Л.В</t>
  </si>
  <si>
    <t>Строительство участка ВЛ-6 кВ от опоры №212 по ВЛ-6 кВ №5  ПС 35/6 кВ «НС-13» для присоединения животноводческой фермы Ханвердиева Р.М.</t>
  </si>
  <si>
    <t>Строительство участка ВЛИ-10кВ от опоры №109 по ВЛ-10кВ №5 ПС 35/10кВ "Виноградная", с монтажем ТП-10/0,4кВ, и строительство ответвления 0,4кВ от вновь смонтированной ТП-10/0,4кВ по ВЛ-10кВ №5 ПС 35/10кВ "Виноградная" для присоединения поливочной системы Дайнеки А.С.</t>
  </si>
  <si>
    <t>Строительство участка ВЛ-6 кВ от опоры №5/12 по ВЛ-6 кВ №1 ПС 110/6 кВ «НС-2», с монтажом ТП-6/0,4 кВ и строительство ВЛИ-0,4 кВ от вновь смонтированной ТП-6/0,4 кВ для присоединения жилого дома Краснобаева В.В.(ориентировочная протяженность ЛЭП 0,27 км, ориентировочная мощность трансформатора 40 кВА)</t>
  </si>
  <si>
    <t>Строительство отпаечной ЛЭП-10кВ, установка КТП-10/0,4кВ для подключения склада Вылегжаниной О.Л., Азовский район, Ростовская область</t>
  </si>
  <si>
    <t>Строительство отпаечной ВЛ-10кВ для подключения складского помещения заявителя Вдовиченко Т.А. с.Кагальник Азовский район, Ростовская область</t>
  </si>
  <si>
    <t>Строительство отпаечной ВЛ-10кВ для подключения магазина заявителя ИП Мироненко С.А. с.Александровка Азовский район, Ростовская область</t>
  </si>
  <si>
    <t>Строительство отпаечной ВЛ-10кВ от опоры 10 кВ № 5-17 ВЛ-10кВ № 107Н ПС 110/6/10кВ НС-1 для технологического присоединения  дачных домиков, садового оборудования ДНТ «Задонье» Азовского  района</t>
  </si>
  <si>
    <t>Строительство участка ВЛ-10 кВ для подключения котельной КАМ 4,0 заявителя Администрации Кулешовского сельского поселения с. Кулешовка, Азовский район, Ростовская область</t>
  </si>
  <si>
    <t>Строительство отпаечной ВЛ-10кВ до границы земельных участков заявителя ГК "Российские автомобильные дороги" для подключения трансформаторных подстанций 10/0,4кВ, Азовский район, Ростовская область</t>
  </si>
  <si>
    <t xml:space="preserve">Строительство отпайки ВЛЗ-10кВ, установка ТП-10/0,4кВ, для подключения производственного помещения заявителя ООО «Созвездие» с. Кагальник Азовский район Ростовская область (ориентировочная протяженность ЛЭП – 0,08км, ориентировочная трансформаторная мощность – 0,16МВА) </t>
  </si>
  <si>
    <t>Строительство отпайки ВЛЗ-10 кВ, установка ТП-10/0,4 кВ, для подключения дилерского центра заявителя ООО «Югагромаш» с. Самарское Азовский район Ростовская область (ориентировочная протяженность ЛЭП – 0,250 км, ориентировочная трансформаторная мощность – 0,1 МВА</t>
  </si>
  <si>
    <t xml:space="preserve">Строительство отпайки ВЛЗ-10 кВ, установка ТП-10/0,4 кВ для подключения нежилого здания заявителя ИП Криштоп К.С. с.Кулешовка Азовский район, Ростовская область (ориентировочная протяженность ЛЭП – 0,170 км, ориентировочная трансформаторная мощность – 0,16 МВА) </t>
  </si>
  <si>
    <t>«Строительство ТП 10/0,4кВ на границе земельного участка для электроснабжения технологического оборудования для производства молочной продукции  х. Павленков (ориентировочная мощность ТП – 63 кВА)  (ИП Панченко Ю.В.)»</t>
  </si>
  <si>
    <t>Строительство ВЛ-10 кВ до границы земельного участка объекта "Реконструкция ГРС Шахты-2 в Ростовском УМК" в п.Каменоломни Октябрьского района Ростовской области (ПАО "Газпром")</t>
  </si>
  <si>
    <t>«Строительство ВЛ-10кВ с установкой ТП 10/0,4кВ до границы зем.участка ул. Механизаторов 1Б, х. Апаринский (Комаров  А.В.)»</t>
  </si>
  <si>
    <t>Строительство ВЛ-6кВ с установкой ТП-6/0,4кВ до границы земельного участка магазина в ст.Заплавская. ул. Шоссейная, д.30-б (Ревков С.В.)</t>
  </si>
  <si>
    <t>"Строительство отпаечной ВЛ-6 кВ и ТП 6/04 кВ  до границы земельного участка ООО «Газпром межрегионгаз» для  электроснабжения дома оператора" для нужд филиала ПАО "МРСК Юга"-"Ростовэнерго"</t>
  </si>
  <si>
    <t>Строительство ТП 10/0,4 кВ и участка ВЛ-10 кВ от опоры № 206, ВЛ-10 кВ № 1, ПС 35/10 кВ  "Первомайская"  для подключения газопровода отвода и ГРС  х. Гусев ООО "Газпром межрегионгаз"</t>
  </si>
  <si>
    <t xml:space="preserve">Строительство участка ВЛ-10 кВ от опоры № 76, ВЛ-10 кВ № 1, ПС 35/10 кВ "Литвиновская", ТП 10/0,4 кВ для подключения склада ИП Григорьева В.Н. </t>
  </si>
  <si>
    <t>Строительство ТП 10/0,4 кВ, участка ВЛ-10кВ от опоры №11 Л-446 ВЛ 10 кВ №2, ПС 35/10кВ «Глубокинская» для подключения  складов ООО «СПК «Родная Земля"</t>
  </si>
  <si>
    <t xml:space="preserve"> </t>
  </si>
  <si>
    <t>Строительство участка ВЛ 10 кВ, КТП 10/0,4 кВ от опоры № 3 Л-519 ВЛ 10 кВ № 2 Л-СП-3 ПС 110/10 кВ «Богатовская ПТФ» для подключен.жилого дома Хорошева</t>
  </si>
  <si>
    <t>Строительство ТП 10/0,4 кВ и ВЛ-10 кВ от опоры № 46, ВЛ-10 кВ № 1, ПС 35/10 кВ «Глубокинская» для присоединения автозаправочной станции № 638</t>
  </si>
  <si>
    <t>Строительство ТП 10/0,4 кВ, уч-ка ВЛ-10кВ от оп. №3 Л-74П ВЛ 10 кВ №7 ПС Милютинская до ТП 10/0,4 кВ для подключения АЗГС Мрыхина В.Е.</t>
  </si>
  <si>
    <t>Строительство участка ВЛ-10 кВ от опоры № 73, ВЛ-10 кВ № 1, ПС 35/10 кВ «Литвиновская», установка ТП 10/0,4 кВ для подключения жилого дома Анохина В.Г. (ориентировочная протяженность ЛЭП-0,425 км, ориентировочная трансформаторная мощность-0,1 МВА)</t>
  </si>
  <si>
    <t>Строительство участка ВЛ-10 кВ от проектируемой опоры в пролете опор №№ 138-139  ВЛ-10 кВ № 7  ПС 110/10 кВ «Обливская ПТФ»,  установка ТП 10/0,22кВ для подключения станции катодной защиты ПАО «Газпром газораспределение Ростов-на-Дону» (ориентировочная протяженность ЛЭП – 0,022 км, ориентировочная трансформаторная мощность-0,01 МВА)</t>
  </si>
  <si>
    <t>Строительство участка ВЛ-10 кВ от опоры №24 по ВЛ-10 кВ №7 ПС 110/10 кВ «Несмеяновская», с монтажом ТП-10/0,4 кВ, для присоединения насосной станции ООО «Новоселовское»</t>
  </si>
  <si>
    <t>Строительство участка ВЛЗ-6 кВ от опоры №5/7 по ВЛ-6 кВ №11 ПС 35/6 кВ Шлюзовая, с монтажом ТП-6/0,4 кВ, для присоединения ВРУ-0,4 кВ сельхозпредприятия ООО «Саркел» (ориентировочная протяженность ЛЭП 0,015 км, ориентировочная мощность трансформатора 40 кВА)</t>
  </si>
  <si>
    <t>Строительство участка ВЛЗ-10 кВ от опоры №20 ВЛ-10 кВ №13 ПС 35/10 кВ Николаевская, с монтажом ТП-10/0,4 кВ, для присоединения Полигона ТБО ООО «Стройпласт» (ориентировочная протяженность ЛЭП 0,07 км, ориентировочная мощность трансформатора 160 кВА)</t>
  </si>
  <si>
    <t xml:space="preserve">Строительство участка ВЛЗ-10 кВ от опоры №220 по ВЛ-10 кВ №7 ПС 35/10 кВ Валуевская  для присоединения полевого стана Сиротенко В.И. (ориентировочная протяженность ЛЭП 0,4 км)
</t>
  </si>
  <si>
    <t xml:space="preserve">Строительство участка ВЛЗ-10 кВ от опоры №5/36 по ВЛ-10 кВ №6 ПС 35/10 кВ «Рисовая», с монтажом ТП-10/0,4 кВ, для присоединения вагончика ИП Кириченко П.П. </t>
  </si>
  <si>
    <t>Строительство участка ВЛЗ-6 кВ от опоры №2/4 ВЛ-6 кВ №6 ПС 110/6 кВ НС-1, с монтажом ТП-6/0,4 кВ, для присоединения детского сада на 80 мест МБОУ ООШ №14 х. Ильинов (ориентировочная протяженность ЛЭП 0,01 км, ориентировочная мощность трансформатора 100 кВА)</t>
  </si>
  <si>
    <t>Строительство участка ВЛЗ-10 кВ от опоры №58 по ВЛ-10 кВ №7 ПС 110/10 кВ Денисовская, с монтажом ТП-10/0,4 кВ, для присоединения жилого дома Гасанова Б.М. (ориентировочная протяженность ЛЭП 0,848 км, ориентировочная мощность трансформатора 25 кВА)</t>
  </si>
  <si>
    <t xml:space="preserve">Строительство участка ВЛЗ-10 кВ от опоры №2/3 ВЛ-10 кВ №7 ПС 35/10 кВ Рябичевская, с монтажом ТП-10/0,4 кВ, для присоединения Православного храма Местной религиозной организации православный Приход храма святителя Николая Чудотворца хутора Рябичев Волгодонского района Ростовской области Религиозной организации «Волгодонская Епархия Русской Православной Церкви (Московский Патриархат)» (ориентировочная протяженность ЛЭП 0,015 км, ориентировочная мощность трансформатора 100 кВА)
</t>
  </si>
  <si>
    <t>Строительство участка ВЛЗ-10 кВ от опоры №43 ВЛ-10 кВ №11 ПС 35/10 кВ Рябичевская, с монтажом ТП-10/0,4 кВ, для присоединения животноводческой фермы Капканова Н.Н. (ориентировочная протяженность ЛЭП 0,03 км, ориентировочная мощность трансформатора 25 кВА)»</t>
  </si>
  <si>
    <t>Строительство участка ВЛЗ-10 кВ от опоры №13 ВЛ-10 кВ №17 ПС 110/35/10 кВ Константиновская для присоединения инновационной молочной фермы на 500 коров АО «Донское молоко» (ориентировочная протяженность ЛЭП 0,5 км)</t>
  </si>
  <si>
    <t xml:space="preserve">Строительство участка ВЛЗ-10 кВ от опоры №77/24 ВЛ-10 кВ №15 ПС 110/35/10 кВ Мартыновская, с монтажом ТП-10/0,4 кВ, и строительство ВЛИ-0,4 кВ от вновь смонтированной ТП-10/0,4 кВ для присоединения овчарни Королева С.П. и нежилого здания (коровника) Магомедова И.Ш. (ориентировочная протяженность ЛЭП 1,894 км, ориентировочная мощность трансформатора 40 кВА)
</t>
  </si>
  <si>
    <t>Строительство участка ВЛЗ-10 кВ от опоры №3/4 по ВЛ-10 кВ №7 ПС 110/10 кВ Несмеяновская, с монтажом ТП-10/0,4 кВ для присоединения пруда, пастбища ООО «Новоселовское» (ориентировочная протяженность ЛЭП 0,015 км, ориентировочная мощность трансформатора 25 кВА)</t>
  </si>
  <si>
    <t>Строительство КТПН 10/0,4 кВ, ВЛ 10 кВ, ВЛ 0,4 кВ от ВЛ 10 кВ №1406 ПС 35 кВ АС14 для электроснабжения жилых домов на участке №5, секция 1 в п. Рассвет Аксайского района Ростовской области</t>
  </si>
  <si>
    <t xml:space="preserve">Строительство ВЛ 10 кВ от ВЛ 10 кВ №107 ПС 110 кВ АС1 для электроснабжения нежилых зданий ИП Полтавского С. А. на участке с КН 61:02:0600015:6526 в ст. Ольгинская Аксайского района Ростовской области </t>
  </si>
  <si>
    <t>Строительство ВЛ 10 кВ от ВЛ 10 кВ №401 ПС 110 кВ АС4 для электроснабжения сельхоз производства ООО “АвтоХимПромСнаб” на участке с КН 61:02:0600016:3542 в пос. АО “Родина” Аксайского района Ростовской области</t>
  </si>
  <si>
    <t xml:space="preserve">Строительство КТПН-10/0,4 кВ, ВЛ-10 кВ, ВЛ-0,4 кВ от ВЛ-10 кВ № 3 ПС 35/10 кВ Б. Салы для электроснабжения жилых домов по ул. Березовая   в п. Темерницкий Аксайского района Ростовской области </t>
  </si>
  <si>
    <t>Строительство КТПН-10/0,4 кВ, ВЛ-10 кВ, ВЛ-0,4 кВ от ВЛ-10 кВ № 1208 ПС 110/10 кВ АС-12 для электроснабжения жилых домов в п. Октябрьский Аксайского района Ростовской области</t>
  </si>
  <si>
    <t xml:space="preserve">Строительство ТП 10/0,4 кВ, ВЛ 10 кВ от ВЛ 10 кВ №403 ПС 110 кВ АС4 для электроснабжения сельского дома культуры на уч-ке с кад. ном. 61:02:0060101:3701 в х. Ленина Аксайского района Ростовской области </t>
  </si>
  <si>
    <t>Строительство ТП 10/0,4 кВ, ВЛ 10 кВ от ВЛ 10 кВ №1206 ПС 110 кВ АС12 для электроснабжения стройцеха Сухомлинова О. Ю. на уч-ке с КН 61:02:0600007:2524 в п. Красный Колос Аксайского района Ростовской области</t>
  </si>
  <si>
    <t>Строительство ТП-10/0,4 кВ, ВЛ-10 кВ от ВЛ-10 кВ №7 ПС 35/10 кВ Б.Салы и ТП-10/0,4 кВ, ВЛ-10 кВ № 1207 ПС 110/10 кВ АС-12 для электроснабжения кладбища по адресу: Ростовская обл., Мясниковский район, земли колхоза «Колос», к.н. 61:25:0600501:1841</t>
  </si>
  <si>
    <t>Строительство ВЛ-10 кВ от ВЛ-10 кВ № 501 ПС 35/10 кВ АС-5 для электроснабжения ВНС по адресу: Ростовская обл., Аксайский р-н, х. Алитуб, уч-к с кад. ном. 61:02:0000000:6668</t>
  </si>
  <si>
    <t>Строительство ВЛ-10 кВ от ВЛ-10 кВ № 1004 ПС 110/10 кВ АС-10 для электроснабжения ВНС по адресу: Ростовская обл., Аксайский р-н, ст. Грушевская, уч-к с кад. ном. 61:02:0030108:434</t>
  </si>
  <si>
    <t>Строительство КТПН 6/0,4 кВ, ВЛ 6 кВ от ВЛ 6 кВ №806 ПС 35 кВ АС8 для электроснабжения нежилого строения Гарбуз А. К. на уч-ке с КН 61:02:0600009:1905 в х. Александровка Аксайского района Ростовской области</t>
  </si>
  <si>
    <t xml:space="preserve">Строительство ВЛ 10 кВ от ВЛ 10 кВ №101 ПС 110 кВ АС1 для электроснабжения объектов освещения улиц, насосной станции и      объектов водоподготовки воды ООО “Сельский Век” на участке с  КН 61:02:0600015:6367 в х. Махин Аксайского района Ростовской  области </t>
  </si>
  <si>
    <t xml:space="preserve">Строительство ВЛ 10 кВ от проектируемой ВЛ 10 кВ (по договору №61-1-18-00411469 от 07.12.2018 г.) от ВЛ 10 кВ №704 ПС 35 кВ АС7 для электроснабжения производственного помещения ООО “Алюмтек” на участке с КН 61:02:0600006:5924 в п. Щепкин Аксайского района Ростовской области </t>
  </si>
  <si>
    <t>Строительство ВЛ-10 кВ от проектируемой опоры  ВЛ-10 кВ №2008 ПС 220/110/10 кВ А-20, установка ТП-10/0,4 кВ (по договору ТП №61-1-16-00293127 от 22.01.2018г.)  для подключения жилого дома заявителя Цецера Т.И. Азовский район Ростовская область (ориентировочная протяженность ЛЭП – 0,03 км, ориентировочная трансформаторная мощность – 0,025 МВА)</t>
  </si>
  <si>
    <t>Строительство ВЛ-10кВ от оп. №5-131 ВЛ-10кВ №405 ПС 35/10кВ Е-4, для подключения оптово-логистического центра по хранению и переработке молока, заявитель Овчаренко А.В., х. Кугейский, Егорлыкский район, Ростовская область (ориентировочная протяженность ЛЭП - 0,1км)</t>
  </si>
  <si>
    <t>Строительство ВЛ-10 кВ от оп. №141 ВЛ-10 кВ №2412 ПС 35/10 кВ А-24 для электроснабжения животноводческого комплекса заявителя ООО "Квантстрой-М" х.Дугино Азовский район, Ростовская область (ориентировочная протяженность ЛЭП - 1,8 км)</t>
  </si>
  <si>
    <t>Строительство отпайки ВЛЗ-10 кВ, установка ТП-10/0,4 кВ для подключения торгового павильона заявителя Морозовой Е.А., х.Дугино Азовский район,Ростовская область(ориентировочная протяженность ЛЭП - 0,03 км,ориентировочная трансформаторная мощность - 0,025 МВА)</t>
  </si>
  <si>
    <t>Строительство ВЛ-10 кВ от оп. №48а ВЛ-10 кВ №203 ПС 110/35/10кВ Егорлыкская для подключения автомобильной газонаполнительной компрессорной станции (АГНКС) заявителя ООО "Газпром газомоторное топливо" ст.Егорлыкская, Егорлыкский район Ростовская область (ориентировочная протяженность ЛЭП – 0,06 км.)</t>
  </si>
  <si>
    <t>Строительство  ВЛ-10 кВ №805 ПС 110/10 кВ БОС, установка ТП-10/0,4 кВ для подключения склада заявителя Сага Л.В.  Кагальницкий р-н Ростовская область (ориентировочная протяженность ЛЭП – 0,03 км, ориентировочная трансформаторная мощность – 0,063 МВА)</t>
  </si>
  <si>
    <t>Строительство ВЛ-10 кВ от оп. №22 ВЛ-10 кВ №1020 ПС 110/35/10 кВ Самарская, установка ТП-10/0,4 кВ для подключения жилого дома заявителя Ольгейзер И.А. Азовский район Ростовская область (ориентировочная протяженность ЛЭП – 0,33 км, ориентировочная трансформаторная мощность – 0,160 МВА)</t>
  </si>
  <si>
    <t>Строительство участка ВЛ-6 кВ от опоры №3/7 по ВЛ-6 кВ №14 ПС 35/6 кВ «Романовская» с монтажом ТП-6/0,4 кВ для присоединения производственного цеха ООО «Производственно-внедренческое предприятие «ДОНВИЛС»</t>
  </si>
  <si>
    <t>Строительство участка ВЛ-10 кВ от опоры №1/15 по ВЛ-10 кВ №11 ПС 110/35/10 кВ «Ремонтненская» для присоединения мясокомбината ИП Карпенко З.Н.</t>
  </si>
  <si>
    <t>Строительство участка ВЛ-10 кВ для технологического присоединения энергопринимающих устройств ИП Есипенко В.В. п. Овощной Азовский район, Ростовской область</t>
  </si>
  <si>
    <t xml:space="preserve">Строительство отпаечной ВЛ-10кВ, установка КТП-10/0,4кВ для подключения бытового помещения заявителя Зеленова Е.А. Азовский район, Ростовская область (ориентировочная протяженность ЛЭП – 0.03 км, ориентировочная трансформаторная мощность – 0.025 МВА)   </t>
  </si>
  <si>
    <t>Строительство ВЛ-10кВ до границы земельного участка объекта «Реконструкция ГРС Шахты-2 в Ростовском УМГ» в  х. Коммуна Октябрьского района Ростовской области. (ПАО «Газпром») (ориентировочная протяжённость ЛЭП- 0,55 км)</t>
  </si>
  <si>
    <t>«Строительство отпаечной ВЛ-6 кВ и двух ТП 6/04 кВ  до границ земельных участков ООО «Газпром межрегионгаз» для нужд филиала ПАО "МРСК Юга"-"Ростовэнерго"»</t>
  </si>
  <si>
    <t>Строительство отпайки ВЛ-10кВ от опоры №15 отпайки на ЗТП №362А ВЛ-10кВ №8 ПС Покровская до границы земельного участка заявителя (ООО НК-Альянс)</t>
  </si>
  <si>
    <t>Строительство участка ВЛ-10кВ от проектируемой опоры отпайки на КТП-10/0,4кВ №176 ВЛ-10кВ №5 ПС 110/35/10 кВ «Алексеевская», строительство КТП-10/0.4 кВ до границ земельного участка Заявителя (ПАО МегаФон)</t>
  </si>
  <si>
    <t>Строительство ВЛ-10 кВ от ВЛ-10 кВ №5 ПС 110/10 кВ «Самбек» до границы земельного участка заявителя (ООО «УК «Приазовье»)</t>
  </si>
  <si>
    <t>Строительство ВЛ 10 кВ от ВЛ 10 кВ №2 ПС 35/10 кВ «Покровская» до новой ТП 10/0,4 кВ. Строительство ТП 10/0,4 кВ. (Желобай Е.Г.)</t>
  </si>
  <si>
    <t>Строительство ВЛ-10 кВ от опоры №95 по ВЛ-10кВ №4 ПС Колесниковская, строительство ТП 10/0,4кВ до границ зем. участка заявителя (ИП Грунтовский В.П.)</t>
  </si>
  <si>
    <t>Строительство новой ТП-10/0,4 кВ. Строительство новой ВЛ-10 кВ ПС Дарагановская до новой ТП до гр.зем.уч.(Управление КС г.Таганрога)</t>
  </si>
  <si>
    <t>Строительство КВЛ 10 кВ от линейной ячейки 10 кВ ПС 110/10/6 кВ АС-6 для электроснабжения заявителя: МО «Старочеркасское сельское поселение»</t>
  </si>
  <si>
    <t>Строительство ВЛ-10кВ от ВЛ-10кВ №3 ПС 35/10кВ Б.Салы для электроснабжения нежилого здания Тамразова С.Н. на поле №1 в АО "Темерницкое", Аксайского района, Ростовской области</t>
  </si>
  <si>
    <t>Строительство ВЛ-6 кВ от  опоры №30  ВЛ-6 кВ № 503  ПС 35/6 СМ-5  для электроснабжения  производственной базы Соина Рамана Владимировича  по адресу: примерно  в 1,8 км по направлению на юго-запад  от п. Зеленая Горка, Семикаракорский р-н, Ростовская область</t>
  </si>
  <si>
    <t xml:space="preserve">Строительство КТПН-6/0,4 кВ, ВЛ-6 кВ от ВЛ-6 кВ № 805 ПС 35/6 кВ АС-8 для электроснабжения бытовки Каменского Ю. Н. по адресу: Ростовская обл., Аксайский р-н, х. Большой Лог, участок с кад. ном. 61:02:0600010:1226 </t>
  </si>
  <si>
    <t xml:space="preserve">Строительство ТП-10/0,4 кВ, ВЛ-10 кВ от ВЛ-10 кВ № 1208 ПС 110/10 кВ АС-12 для электроснабжения сельскохозяйственного производства по адресу: Ростовская обл., Аксайский р-н, п. Щепкин </t>
  </si>
  <si>
    <t xml:space="preserve">Строительство ВЛ 10 кВ от ВЛ 10 кВ №1205 ПС 110 кВ АС12 для электроснабжения индивидуальной жилищной застройки на уч-ке с КН 61:02:0600007:3040 в п. Рассвет Аксайского района Ростовской области </t>
  </si>
  <si>
    <t>Строительство ВЛ 10 кВ от ВЛ 10 кВ №655 ПС 110 кВ АС6 для электроснабжения нежилого здания АО “АКСАЙСКАЯ НИВА” на     участке с КН 61:02:0600012:573 в Аксайском районе Ростовской области</t>
  </si>
  <si>
    <t>Строительство ВЛ-10 кВ от ВЛ-10 кВ № 657 ПС 110/10 кВ АС-6 для электроснабжения парка 6 га по адресу: Ростовская обл., Аксайский р-н, ст-ца Старочеркасская, уч-к с кад. ном. 61:02:0110102:2733</t>
  </si>
  <si>
    <t xml:space="preserve">Строительство ВЛ 10 кВ от ВЛ 10 кВ №1208 ПС 110 кВ АС12 для электроснабжения склада ООО “Мегалит” на участке с КН 61:02:0600004:2870 в АО “Октябрьское” Аксайского района Ростовской области </t>
  </si>
  <si>
    <t xml:space="preserve">Строительство  линии ВЛ 10 кВ от линейной ячейки 10 кВ № 12  ПС 35 «СМ 9» для электроснабжения: овощехранилища  заявителя ООО «МАНИТЕК», расположенного по адресу: Ростовская область,  Семикаракорский р-н,   х. Слободской,   100  м  на  северо-запад» к.н. 61:35:0600014:368 </t>
  </si>
  <si>
    <t>Строительство ТП 10/0,4 кВ, ВЛ 10 кВ, ВЛ 0,4 кВ от ВЛ 10 кВ №255 ПС 110 кВ БГ-2 для электроснабжения отеля ИП Шпортенко Д.А. по адресу: Ростовская обл., Аксайский р-н, х. Слава Труда, ул. Дорожная, д.2, к.н. 61:02:000200:0000:15/Ж:1/9833</t>
  </si>
  <si>
    <t>Строительство ТП 10/0,4 кВ и ВЛ-10 кВ от ВЛ-10 кВ №1407 ПС 35/10 кВ АС-14 и ВЛ-10 кВ №1408 ПС 35/10 кВ АС-14 для электроснабжения канализационной насосной станции - 2 по адресу: РО, Аксайский район, п. Рассвет</t>
  </si>
  <si>
    <t>Строительство участка ВЛЗ-10 кВ от опоры №89 по ВЛ-10 кВ №15 ПС 110/35/10 кВ Константиновская для присоединения системы орошения АО «Донское молоко» (ориентировочная протяженность ЛЭП 0,08 км)»</t>
  </si>
  <si>
    <t>Строительство участка ВЛ-10 кВ от опоры №4/12 по ВЛ-10 кВ №24 ПС 110/35/10 кВ "КГУ" для присоединения электрооборудования АГНКС ООО"Газпром газомоторное топливо"</t>
  </si>
  <si>
    <t xml:space="preserve">Строительство ВЛ 10 кВ, КТП 10/0,4 кВ, ВЛ 0,4 кВ от опоры 10 кВ № 1/32 ВЛ-10 кВ № 151 ПС 110 кВ В1 для электроснабжения жилых домов, вагонов по адресу: Ростовская обл., Веселовский р-н, п. Веселый, пер. Кленовый,  д. 22, 36-а, 40, 46, 48, 50, 56, 58,60, участки к.н. 61:06:0600012:929, участки к.н. 61:06:0600012:631, участки к.н. 61:06:0600012:633, участки к.н. 61:06:0600012:874,  участки к.н. 61:06:0600012:876, участки к.н. 61:06:0600012:875, участки к.н. 61:06:0600012:877 </t>
  </si>
  <si>
    <t xml:space="preserve">Строительство ТП 10/0,4 кВ, ВЛ 10 кВ от ВЛ 10 кВ №706 ПС 35 кВ АС7 для электроснабжения жилого дома Кляченко Питера на уч-ке с КН 61:02:0100101:134 в п. Красный Колос Аксайского района Ростовской области </t>
  </si>
  <si>
    <t>Строительство отпаечной ВЛ-10кВ, установка КТП-10/0,4кВ, для подключения жилого дома заявителя Гаркавенко С.Я., Азовский район, х. Рогожкино Ростовкая область</t>
  </si>
  <si>
    <t>Строительство отпайки ВЛЗ-10кВ для подключения ТП-10/0,4кВ заявителя ИП Кильбин Е.М. х. 1-й Россошинский Зерноградский район Ростовская область (ориентировочная протяженность ЛЭП-0,9км)</t>
  </si>
  <si>
    <t>ВЛЗ-10 кВ, установка ТП-10/0,4 кВ для подключения офисного здания заявителя Вьюкова О.В. ст. Кировская Кагальницкий район Ростовская область (ориентировочная протяженность ЛЭП – 0,9 км, ориентировочная трансформаторная мощность – 0,16 МВА)</t>
  </si>
  <si>
    <t>Строительство отпайки ВЛЗ-10кВ, установка ТП-10/0,4кВ, для подключения склада заявителя Кочура В.Н. Азовский район Ростовская область (ориентировочная протяженность ЛЭП – 0,350км, ориентировочная трансформаторная мощность – 0,16МВА)</t>
  </si>
  <si>
    <t>Строительство отпаечной ВЛ-10кВ, установка КТП-10/0,4кВ, для подключения жилого дома заявителя Каджоян Р.Г., Азовский район, п. Овощной Ростовская область</t>
  </si>
  <si>
    <t>Строительство ВЛ-10кВ от оп. №10-62 ВЛ-10кВ №405 ПС 35/10кВ Е-4, для подключения нежилого здания ООО "Виктория-Агро" х. Ильинский, Егорлыкский район, Ростовская область (ориентировочная протяженность ЛЭП-3,0км)</t>
  </si>
  <si>
    <t xml:space="preserve">Строительство КЛ-10 кВ от опоры № 17 ВЛ-10 кВ № 211 ПС 35/10 кВ А-2 для подключения коттеджных застроек заявителя Котиева Т. М., Азовский район, Ростовская область (ориентировочная протяженность ЛЭП-0,120 км) </t>
  </si>
  <si>
    <t>Строительство отпайки ЛЭП-10 кВ от оп. №180 ВЛ-10 кВ №313 ПС 35/10 кВ КГ-3, ТП-10/0,4 кВ для электроснабжения МАЗС заявителя ООО «Омнитрейд», Аксайский район Ростовская область (ориентировочная протяженность ЛЭП– 0,240 км, ориентировочная трансформаторная мощность – 0,16 МВА)</t>
  </si>
  <si>
    <t>Строительство отпайки ВЛ-10кВ с установкой ТП 10/0,4кВ  возле границы земельного участка амбулатории х. Апаринский, ул. Социалистическая,  д.48Б (МБУЗ ЦРБ Усть-Донецкого района</t>
  </si>
  <si>
    <t>Строительство ВЛ-10кВ от опоры "2/142 по ВЛ-10кВ №3 ПС 110/10кВ "Новоселовская"</t>
  </si>
  <si>
    <t>Строительство  ВЛ-10кВ от опоры №12/195 по ВЛ-10кВ №4 ПС 110/10 «Маяк»</t>
  </si>
  <si>
    <t>Строительство отпаечной ВЛ-10 кВ от ВЛ-10 № 505 для садового дома Огурцова А.В. в Аксайском районе, Ростовской области</t>
  </si>
  <si>
    <t>Строительство ВЛ-10 кВ от ВЛ-10 кВ № 157 ПС 110/35/10/6 кВ В-1 для электроснабжения  одноэтажного многоквартирного жилого дома Мардаровского А. Н.  по ул. Красноармейская, 87 в п. Веселый, Веселовского района, Ростовской области</t>
  </si>
  <si>
    <t>Строительство  ВЛ-10 кВ от опоры №51/190 по ВЛ-10кВ №18 ПС 110/35/10 "Гок"(ориентировочная протяженность 0,16км)</t>
  </si>
  <si>
    <t>Строительство ВЛ-10 кВ от опоры №101 по ВЛ-10 кВ №5 ПС 110/10 кВ «Маяк» для технологического присоединения энергопринимающих устройств заявителя, ООО «РЗК «Ресурс» (ориентировочная протяженность ЛЭП – 0,05 км)</t>
  </si>
  <si>
    <t xml:space="preserve">Строительство ВЛ-10 кВ от опоры №82/99/100 по ВЛ-10кВ №18 ПС 110/35/10 кВ "ГОК" </t>
  </si>
  <si>
    <t>«Строительство ВЛ-10 кВ от опоры №1-00/155 ВЛ-10 кВ №1 РП-21С по ВЛ-10 кВ №21 ПС 220/110/10 кВ «Сальская» для электроснабжения ЭЗУ №2 ПК 116 межпоселкового газопровода высокого давления от п. Конезавод им. Буденного до п. Юловский, Сальского района, заявитель ПАО «Газпром газораспределение Ростов-на-Дону»</t>
  </si>
  <si>
    <t>Строительство ВЛ-0,4 кВ от опоры № 24 ВЛ-0,4 кВ № 1 КТП № 437  ВЛ-10 кВ № 402 ПС СМ-4 для электроснабжения земельного участка Харжиева В.С. по адресу: примерно в72 м на восток от ул. Дорожная, 10, х. Сусат Семикаракорского района, Ростовской области</t>
  </si>
  <si>
    <t>Строительство КТП 10/0,4кВ от вновь построенной ВЛ-10кВ от опоры №2-00/120 ВЛ-10кВ №2 ПС 35/10кВ "Богородицкая" для электроснабжения объекта "производственная база", расположенная севернее западной окраины хутора Мухин, граничит с земляками ОАО "Богородицкое", бригада №1, Песчанокопского района, Ростовской области, заявитель Газиев А.В. (ориетировочная протяженность ЛЭП-0,01км, ориентировочная мощность ТП-25кВА)</t>
  </si>
  <si>
    <t>«Строительство ВЛ-10 кВ от ПС 110/35/10 кВ «Целинская» для электроснабжения НПЗ «Целинский» расположенного в п. Целина , Целинского района, Ростовской области Заявитель ООО «Ростов-Дон-Сервис»</t>
  </si>
  <si>
    <t xml:space="preserve">Строительство участка ВЛ-10кВ от ВЛ-10кВ №5 ПС 110/35/10кВ "Развиленская" для элек-троснабжения объекта "Южно-Европейский газопровод. Участок "Починки-Анапа", км 978-км1231" в составе стройки "Расширение ЕГС для обеспечения подачи газа в газопровод "Южный поток" вблизи с. Поливянка, граф. учет №141, 143, 144, 145, 172, 173 бывшего клх. «Заветы Ильича» Песчанокопского района, Ростовской области, заявитель ПАО "Газпром". </t>
  </si>
  <si>
    <t xml:space="preserve">Строительство участка ВЛ-6 кВ от опоры № 33 по ВЛ-6 кВ №5 ПС 35/6 кВ "НС-13" с монтажом ТП-6/0,4 кВ для присоединения полигона захоронения, утилизации и переработки твердых промышленных, нерадиоактивных и бытовых отходов </t>
  </si>
  <si>
    <t>Строительство участка ВЛ-10 кВ от опоры №211, ВЛ-10 кВ №1 , ПС 35/10 кВ "Первомайская" и ТП 10/0,4 кВ для подключения БКЭС-ЭГ х.ГУсев , ООО "Газпром межрегионгаз"</t>
  </si>
  <si>
    <t xml:space="preserve">Строительство участка ВЛ-10 кВ от опоры № 210 ВЛ-10 кВ №6, ПС 110/10 кВ «Волченская ПТФ»  для подключения завода по переработке камня ООО «РостМед» </t>
  </si>
  <si>
    <t>Строительство ВЛ 10 кВ от ВЛ 10 кВ №2 ПС 110/10 кВ «Некрасовская». Строительство ТП 10/0,4 кВ у границ земельного участка Заявителя (ФГКУ «Пограничное управление ФСБ РФ по РО)</t>
  </si>
  <si>
    <t>Строительство ВЛ-110 кВ для технологического присоединения ООО "Дон-Металл" в г. Каменск - Шахтинском, Ростовской области</t>
  </si>
  <si>
    <t>Строительство ВЛ 10 кВ, КЛ 0,4 кВ, КТПС 10/0,4 кВ от опоры №146  ВЛ 10 кВ № 257 ПС 110 кВ БГ2  для электроснабжения ГРПБ для объекта «Межпоселковый газопровод от пос. Первомайский до х. Усьман, х. Пустошкин, п. Ясный Багаевского района Ростовской области по адресу: Ростовская обл., Багаевский р-н, ориентир перекресток а/д Ольгинская-Волгодонск-подъезд к ст. Манычская. Участок находится примерно в 550 м от ориентира по направлению на запад, к.н. 61:03:0600009:266 (ориентировочная протяженность ЛЭП 0,143 км, ориентировочная мощность трансформатора 0,025 МВА)</t>
  </si>
  <si>
    <t>Строительство 2-х новых ТП 6/0,4 кВ. Строительство двух КЛ 6 кВ от ПС 110/35/6 кВ Т-24 до новых ТП 6/0,4 кВ (Стадион Торпедо)</t>
  </si>
  <si>
    <t>Строительство участка ВЛ-10 кВ от ВЛ-10 кВ № 1111 ПС 110/35/10 кВ АС-11 для электроснабжения наружного электроосвещения автомобильной дороги, Ростовская область, г. Новочеркасск, км 1037+997 (слева) автомобильной дороги М-4   "Дон", к.н.61:55:0010901:10</t>
  </si>
  <si>
    <t>Строительство ТП-10/0,4 кВ, КЛ-10 кВ от ВЛ-10 кВ №704 ПС 35/10 кВ АС-7 и ВЛ-10 кВ №1205 ПС 110/10 кВ АС-12 для электроснабжения водонасосной станции по адресу: РО, Аксайский район, п. Рассвет, уч. с к.н. 61:02:0100203:12</t>
  </si>
  <si>
    <t>Строительство КЛ-6 кВ от ячейки №214  ПС 110/35/6 кВ БТ-2  для электроснабжения ООО "Эко-Абсид"</t>
  </si>
  <si>
    <t>Строительство 2КЛ 6 кВ, 2 ТП 6/0,4 кВ от ПС 110/10/6кВ Р-37 для электроснабжения выставочного зала «Россия-Моя история», расположенного по адресу: г. Ростов-на-Дону, ул. 1-й Конной Армии (кад. № 61:44:0020901:240)</t>
  </si>
  <si>
    <t xml:space="preserve">Строительство КЛ-10 кВ с установкой опоры 10 кВ от КЛ-10 кВ № 2ф7 РП-2 КЛ-10 кВ № 1530, 1545 ПС 110/10-10 кВ АС-15 для электроснабжения нежилого помещения по адресу: Ростовская обл., Аксайский  р-н, г. Аксай, пр-т Аксайский, 19А, участок с кад. ном. 61:02:0600010:4078 </t>
  </si>
  <si>
    <t xml:space="preserve"> «Строительство  двух  КЛ-6 кВ для  для электроснабжения насосной станции подкачки в районе п. Майский Октябрьского района Ростовской области».</t>
  </si>
  <si>
    <t xml:space="preserve">Строительство 2 КЛ 10 кВ от проектируемых линейных ячеек 10 кВ в РП 10 кВ ПС 110 кВ Р19 для электроснабжения многоквартирного жилого дома (Специализированный застройщик СК10 ЖК «Левенцовский»), расположенного по адресу: г. Ростов-на-Дону, микрорайон №1 жилого района «Левенцовский» </t>
  </si>
  <si>
    <t>Строительство новой ТП 6/0,4 кВ. строительство двух КЛ 6 кВ от РП 6 кВ от ПС 110/35/6 кВ «Т-13» до новой ТП 6/0,4 кВ. (УКС г. Таганрога)</t>
  </si>
  <si>
    <t>Строительство 2-х кабель.линий и ТП-10/0,4кВ от ТП-10/0,4кВ ПС110/10/10кВ АС-15 эл.снаб. ФГБУ "Ростовский референтный ценр ФС по ветеринарному и фитосанитарному надзору"</t>
  </si>
  <si>
    <t>Строительство 2-х новых ТП 6/0,4 кВ, строительство 2-х КЛ 6 кВ от ТП-6/0,4кВ (строящейся по договору №152137/25/12 от 14.06.2012 г.) до новых ТП 6/0,4 кВ (ФСБ РФ, МКД по адресу пер. 1-й Новый, 14-3)</t>
  </si>
  <si>
    <t>Строительство КЛ 10 кВ от линейной ячейки 10 кВ РП 10 кВ №1 по КЛ 10 кВ №701; №704; №706 ПС 35 кВ НГ7 для электроснабжения семиэтажного жилого дома (ООО «СпецСтройСервис»), расположенного по адресу: Ростовская область, Аксайский район, КСП им. Ленина, кад.№ 61:02:0600002:664 (ориентировочная протяжённость ЛЭП 1,35 км)</t>
  </si>
  <si>
    <t>Строительство КЛ 6 кВ от РП 6 кВ №8 ПС 110/35/6 Т-1 до границы земельного участка заявителя ФГКУ «Пограничное управление ФСБ РФ по РО»</t>
  </si>
  <si>
    <t>Строительство КЛ 10 кВ, ТП-10/0,4 кВ от ЦРП-10 ПС 110/10 кВ АС-10 для электроснабжения государственного казенного учреждения «Ростовская областная поисково-спасательная служба» расположенного по адресу: РО, Аксайский район, в границах плана земель КСП им. Ленина, кад. №61:02:0600002:1667</t>
  </si>
  <si>
    <t>Строительство линии 10 кВ от ТП-10/0,4 кВ Ника Моторс ПС Р-4 для электроснабжения ООО "Атлант-Юг"</t>
  </si>
  <si>
    <t>Строительство 2 КЛ 10 кВ от ЦРП-10 кВ ПС 110/10 кВ АС-10 для электроснабжения ФГУП «Почта России»</t>
  </si>
  <si>
    <t xml:space="preserve">Строительство КЛ-6 кВ от опоры №17 ВЛ-6 кВ №15 ПС 110/35/6 кВ «Центральная» для присоединения базы отдыха «Белая Вежа»  АО «Концерн Росэнергоатом"
</t>
  </si>
  <si>
    <t>Тех.перевооружение ПС 110/6 кВ «Т-13» с установкой 2-х линейных ячеек, строительство РП 6 кВ, строительство КЛ 6 кВ (L=6,6 км), строительство ТП 6/0,4 кВ с трансформатором 400 кВА</t>
  </si>
  <si>
    <t>"Техническое перевооружение ВЛ 10 кВ №29-43 ПС Р-29 с установкой реклоузера"</t>
  </si>
  <si>
    <t>Техническое перевооружение ВЛ 10 кВ №6 ПС "Самбек" с установкой реклоузера</t>
  </si>
  <si>
    <t>Строительство участка ВЛ-10кВ от опоры №1/15 по ВЛ-10кВ №11 ПС 110/35/10кВ «Ремонтненская» для присоединения мясокомбината ИП Карпенко З.Н</t>
  </si>
  <si>
    <t>Строительство ТП-10/0,22кВ от опоры №4, Л-407, ВЛ-10кВ №6, ПС 110/10кВ "Волченская ПТФ"  для присоединения квартиры Пятак В.П.</t>
  </si>
  <si>
    <t>Строительство КТП-10/0,4кВ, ВЛ-10кВ №1, ПС 35/10кВ "Знаменская" для подключения склада запчастей Шевчука Н.А.</t>
  </si>
  <si>
    <t>Строительство ТП 10/0,22кВ на опоре № 70, ВЛ-10кВ № 5, ПС 35/10кВ «Владимировская» для подключения регулируемого железнодорожного переезд (28 км ПК 10)</t>
  </si>
  <si>
    <t>Строительство ТП 10/0,22 на опоре № 21 ВЛ 10 кВ № 3 Л-160 ПС 35/10 кВ «Владимировская» для подключения регулируемого железнодорожного переезда (37 км ПК 10)</t>
  </si>
  <si>
    <t>Строительство  ТП 10/0,4кВ от опоры №11, Л-124, ВЛ-10кВ №3, ПС 35/10 «КСХТ» и участка ВЛ-0,4кВ от РУ-0,4кВ проектируемого ТП 10/0,4кВ для подключения строящегося жилого дома Романовского А.М.</t>
  </si>
  <si>
    <t>Строительство КТПН 10/0,4 кВ от ВЛ 10 кВ №3 ПС 35 кВ Б. Салы для электроснабжения строительной площадки Канчатовой Е. Н. на уч-ке с КН 61:02:0600005:3014 в г. Аксае Аксайского района Ростовской области</t>
  </si>
  <si>
    <t>Строительство КТП 10/0,4 кВ и участка ВЛ-0,4 кВ для технологического присоединения склада Кнышова И.И., в х. Приходько-Придченский примерно 200 м по направлению на северо-запад Милютинского района, Ростовской области</t>
  </si>
  <si>
    <t>Строительство КТП-10/0,4 кВ; ВЛ-10 кВ от опоры 1/76 ВЛ-10 кВ № 211 ПС110/35/10 СМ-2  для электроснабжения жилого дома заявителя Бойко Виктор Андреевич расположенного по адресу участок 3 км к юго-востоку от п. Крымский, Семикаракорский район, Ростовской области</t>
  </si>
  <si>
    <t>Строительство КТПН-6/0,4 кВ, ВЛ-6 кВ от ВЛ-6 кВ № 805 ПС АС-8 для электроснабжения квартир в жилом доме по адресу: Ростовская обл., Аксайский р-н, х. Б. Лог, ул. Советская, д. 77, кв./оф. 2, д. 77, корп. А</t>
  </si>
  <si>
    <t>Строительство ТП-10/0,4 кВ от ВЛ-10 кВ № 102 ПС АС-1 для электроснабжения объекта “Освещение а/д ‘Подъезд от магистрали ‘Дон’ к зоне отдыха г. Ростова-на-Дону (по левому берегу р. Дон)” по адресу: Ростовская обл., Аксайский р-н, уч-к с кад. ном. 61:02:0000000:0:218</t>
  </si>
  <si>
    <t>Строительство КЛ-10 кВ и ТП-10/0,4 кВ от РП-10 кВ № 2 ПС 110/10 кВ АС-15 для электроснабжения ООО "Викос-Дон"</t>
  </si>
  <si>
    <t>Строительство КТП 10/0,4 кВ от опоры №8 ВЛ 10 кВ №4 ПС 110/35/10 кВ «Б-11» для подключения АГЗС №20/61 ООО «НОВАТЭК», расположенной по адресу: Ростовская обл., Морозовский р-н, г. Морозовск, ул. Макаренко, д. 55 (ориентировочная мощность ТП - 0,063 МВА)</t>
  </si>
  <si>
    <t>Техническое перевооружение ТП 10/0,4 кВ № 105, ВЛ-10 кВ №115 ПС 110 кВ  СМ1  для электроснабжения  гаража (автомойки)  Земляковой Н. Г по адресу:  примерно в 115 м по направлению на восток  от строения по адресу: г. Семикаракорск, ул. Авилова, 1-З,  Семикаракорского  района Ростовской области (ориентировочная мощность трансформатора  0,1  МВА)</t>
  </si>
  <si>
    <t>Строительство ТП-10/0,4кВ и участка ВЛ-0,4кВ от ВЛ-10кВ №3, ПС 35/10/6кВ "К-4" для подключения строящихся объектов торговли Селезневой Е.А., Захаровой Т.В., Полозова В.И.</t>
  </si>
  <si>
    <t>Строительство КТП-10/0,4кВ от опоры №6 Л-217 ВЛ-10кВ №6 ПС 110/35/10кВ Б-11 для подключения жилого дома Землянской Т.В. (ориентировочная трансформаторная мощность 0,1МВА)</t>
  </si>
  <si>
    <t>Строительство ВЛ-10 кВ от ВЛ-10 кВ №4 ПС 35/10кВ «Жуковская», строительство КТП 10/0,4 и ВЛ 0,4 кВ для электроснабжения объекта – модульная бойня по убою КРС, расположенная по адресу: Ростовская область, Песчанокопский район, вблизи с. Жуковское, граф. учет №175, кад. № 61:30:0600008:3547,     заявитель     СССПК         «Песчанокопскагроснаб» Гридин С.П. (Ориентировочная протяженность ЛЭП - 0,05 км, ориентировочная мощность ТП – 0,16 МВА</t>
  </si>
  <si>
    <t>Установка КТП-10/0,23кВ для подключения дома оператора Петрова Г.В., Азовский район, Ростовская область</t>
  </si>
  <si>
    <t>Строительство КТПН-10/0,4кВ, отпаеч.ВЛ-10кВ и ВЛИ-0,4кВ эн.снаб. ж/дом ул.Набережная/Луговая, х.Махин, Аксайского района Ростовской области</t>
  </si>
  <si>
    <t>Строительство отпаечной ВЛ-6 кВ и двух ТП 6/04 кВ  до границ земельных участков ООО «Газпром межрегионгаз» для нужд филиала ПАО "МРСК Юга"-"Ростовэнерго"</t>
  </si>
  <si>
    <t xml:space="preserve">Строительство КТПН-10/0,4 кВ от оп. 3 ВЛ-10 кВ № 657 ПС АС-6 для электроснабжения ШНО дороги на участке с к. н. 61:02:0000000:0:37 в ст-це Старочеркасская, Аксайского района, Ростовской области </t>
  </si>
  <si>
    <t>Строительство участка ВЛ-10 кВ от опоры №1/7 по ВЛ-10 кВ №1    РП 10/10 кВ «Маркинская» с монтажом ТП-10/0,4 кВ для присоединения  птице-товарной фермы (птичник) Исаева Б.М</t>
  </si>
  <si>
    <t>Монтаж ТП-10/0,4 кВ от опоры №1/4 по ВЛ-10 кВ №5 ПС 110/10 кВ «Вербовая»  для присоединения жилого дома Нагимулиной Н.И.</t>
  </si>
  <si>
    <t xml:space="preserve">Строительство отпайки ВЛЗ-10кВ, установка ТП-10/0,4кВ, для подключения нежилого здания заявителя Дудина А.М. Зерноградский район, г.Зерноград, Ростовская область (ориентировочная протяженность ЛЭП – 0,2км, ориентировочная трансформаторная мощность – 0,1МВА) </t>
  </si>
  <si>
    <t>Техническое перевооружение КТП №157м ВЛ 10кВ №1 ПС Таганрогская до границ земельного участка заявителя (Закутняя Л.Н.)</t>
  </si>
  <si>
    <t xml:space="preserve">Строительство участка ВЛЗ-10 кВ от опоры №43 ВЛ-10 кВ №11 ПС 35/10 кВ Рябичевская, с монтажом ТП-10/0,4 кВ, для присоединения животноводческой фермы Капканова Н.Н. (ориентировочная протяженность ЛЭП 0,03 км, ориентировочная мощность трансформатора 25 кВА)»
</t>
  </si>
  <si>
    <t>Строительство ТП 10/0,4 кВ, ВЛ 0,4 кВ от ВЛ 10 кВ №1407 ПС 35 кВ АС14 для электроснабжения производственной базы Лукашова Е. В. на участке с КН 61:02:0600008:1615 в пос. Рассвет Аксайского района Ростовской области</t>
  </si>
  <si>
    <t>Строительство участка ВЛ-6 кВ от опоры №79 ВЛ-6 кВ №5 ПС 35/6 кВ "Романовская" с монтажом ТП-6/0,4 кВ для присоединения трехэтажного 18-ти квартирного и двухэтажного 16-ти квартирного жилых домов ОАО "Ростовская региональная ипотечная корпорация"</t>
  </si>
  <si>
    <t>Строительство отпайки ВЛЗ-10кВ, установка ТП-10/0,4кВ, для подключения производственного помещения заявителя ООО «Созвездие» с. Кагальник Азовский район Ростовская область (ориентировочная протяженность ЛЭП – 0,08км, ориентировочная трансформаторная мощность – 0,16МВА)</t>
  </si>
  <si>
    <t>Строительство, КТП 10/0,4 кВ от опоры №8/1 ВЛ-10 кВ № 608 ПС 35/10 кВ «СМ-6»  для  электроснабжения рынок – овощная ярмарка  ИП Шуплецова Ф.В. по адресу: Ростовская обл., Семикаракорский  р-н, х. Большемечетный, ул. Октябрьская,  1/4</t>
  </si>
  <si>
    <t>Техническое перевооружение КТП 10/0,4 кВ №776 по ВЛ 10 кВ №101 ПС 110 кВ АС1 с заменой силового трансформатора для электроснабжения магазина ИП Пильщиковой И. Ю. на участке с КН 61:02:090102:0050 в ст-це Ольгинская Аксайского района Ростовской области</t>
  </si>
  <si>
    <t>Строительство КТПН-10/0,4 кВ, ВЛ-10 кВ, ВЛ-0,4 кВ от ВЛ-10 кВ № 414  
для электроснабжения жилого дома Трубниковой Е. А. по ул. Центральная, д. 39 в х. Камышеваха, Аксайского района, Ростовской области</t>
  </si>
  <si>
    <t xml:space="preserve">Строительство КТПН-10/0,4 кВ, ВЛ-10 кВ от ВЛ-10 кВ № 111
ПС 110/35/10  кВ АС-1 для электроснабжения производственной базы по адресу: Ростовская обл., Аксайский р-н ,нп. АО Луговое, установлено относительно ориентира, расположенного в границах участка </t>
  </si>
  <si>
    <t>Строительство участка ВЛЗ-10 кВ от опоры  №2/2 ВЛ-10 кВ №9 ПС 35/10/6 кВ Донская, с установкой ТП-10/0,4 кВ, и строительство ВЛИ-0,4 кВ от вновь установленной ТП-10/0,4 кВ  для присоединения бескаркасного арочного сооружения ООО «Агро-Альянс» (ориентировочная протяженность ЛЭП 0,026 км, ориентировочная мощность трансформатора 250 кВА)</t>
  </si>
  <si>
    <t>Строительство КТПН-10/0,4 кВ, ВЛ-10 кВ, ВЛ-0,4 кВ от ВЛ-10 кВ № 3 ПС 35/10 кВ Б. Салы для электроснабжения жилых домов по ул. Кедровая, ул. Самшитовая, ул. 70 лет Победы в пос. Темерницкий Аксайского района Ростовской области</t>
  </si>
  <si>
    <t xml:space="preserve">Строительство двух ТП-10/0,4 кВ, ВЛ-10 кВ от ВЛ-10 кВ № 1513 ПС АС-15, ВЛ-10 кВ № 441 ПС Р-4 для электроснабжения школы на 600 мест по адресу: Ростовская обл., Аксайский р-н, п. Янтарный, ул. Ландышевая, д. 36/4, участок с кадастровым номером 61:02:0010115:21
</t>
  </si>
  <si>
    <t>ПС 110/10 "Спортивная" (2*40 МВА)</t>
  </si>
  <si>
    <t>ПС 110/10 АС-1 (2*40 МВА)</t>
  </si>
  <si>
    <t>«Строительство участка ВЛ-0,4кВ от ВЛ-0,4кВ №1 ТП-10/0,4кВ №758 по ВЛ-10 кВ №6 ПС «Самбек» до границ земельного участка Заявителя (Устич Н.А.)»</t>
  </si>
  <si>
    <t>Строительство ВЛ-0,4кВ от опоры №21 ВЛ 0,4кВ №7 ТП 6/0,4кВ №78 по КЛ 6кВ №21 РП-1 до границ земельного участка Заявителя (Молчанов А.В.)</t>
  </si>
  <si>
    <t>"Строительство ВЛ-0,4 кВ от опоры №38 ВЛ 0,4 кВ №6 ТП 6/0,4 кВ №154 по КЛ 6 кВ №513/1 ПС Т-5 до границ земельного участка Заявителя (Должикова Т.Ю.)"</t>
  </si>
  <si>
    <t>«Строительство ВЛ 0,4 кВ от опоры №79 ВЛ 0,4 кВ №3 ТП 6/0,4 кВ №27 по КЛ 6 кВ №6 ПС 110/6 кВ «Т-5» до границ земельного участка Заявителя (Тетерин Ю.В.)»</t>
  </si>
  <si>
    <t>Строительство ВЛ 0,4 кВ от ТП 6/0,4 кВ №104 по КЛ 6 кВ №38 ПС 110/35/6 кВ «Т-24» до границ земельного участка Заявителя Иманкулиев Яшар Махмуд Оглы</t>
  </si>
  <si>
    <t>«Строительство ВЛ 0,4 кВ от оп. №31 ВЛ 0,4кВ №5 от ТП 6/0,4 кВ №84 по КЛ 6 кВ №6 ПС 110/6 кВ «Т-5» до границ земельного участка Заявителя Григорьевой Н.В. (ориентировочная протяженность ЛЭП 0,24 км)»</t>
  </si>
  <si>
    <t>Строительство ВЛ 0,4 кВ от ВЛ 0,4 кВ №2 ТП 6/0,4 кВ №103 по КЛ 6 кВ №106 ПС 110/35/6 кВ «Т-1» до границ земельного участка Заявителя Иванус С.В.</t>
  </si>
  <si>
    <t>Строительство ВЛ 0,4 кВ от ВЛ 0,4 кВ №1 ТП 6/0,4 кВ №48 по КЛ 6 кВ №21 РП 6кВ №1 по КЛ 6кВ №18/1, 18/2 ПС 110/35/6 кВ «Т-11» до границ земельного участка Заявителя Бокарева А.А.</t>
  </si>
  <si>
    <t>Строительство ВЛ 0,4 кВ от РУ 0,4 кВ ТП 6/0,4 кВ № 13 по КЛ 6 кВ №6 ПС 110/6 кВ «Т-5» до границы земельного участка заявителя (ИП Кожухова Н.Ю.) (ориентировочная протяженность ЛЭП 0,39 км)</t>
  </si>
  <si>
    <t>Строительство ВЛ 0,4 кВ от ВЛ 0,4 кВ №1 ТП 6/0,4 кВ № 65 по КЛ 6 кВ №44 ПС 35/6 «Т-8» до границы земельного участка заявителя (Смирнов Д.Л.)</t>
  </si>
  <si>
    <t>Строительство ВЛ 0,4 кВ от ВЛ 0,4 кВ №3 ТП 6/0,4 кВ № 5 до границы земельного участка заявителя (Павлова О.В.)</t>
  </si>
  <si>
    <t>«Строительство ВЛ 0,4кВ от РУ 0,4кВ ТП 6/0,4кВ №36 по КЛ 6кВ №5/1 РП 6кВ №1 по КЛ 6кВ №18/2 ПС 110/35/6кВ Т-11 до границы земельного участка заявителя (ИП Сыроватский Ю.В.) (ориентировочная протяженность ЛЭП 0,57км)</t>
  </si>
  <si>
    <t>Строительство ВЛ 0,4кВ от ТП-6/0,4кВ №8 по КВЛ 6кВ №8 ПС 110/6кВ "Т-5" до границ земельного участка заявителя (ГБУ РО "Психоневрологический диспансер")" (ориентировочная протяженность ЛЭП 0,2км)</t>
  </si>
  <si>
    <t>Строительство ВЛ 0,4 кВ от ВЛ 0,4 кВ №2 ТП 6/0,4 кВ №110 по КЛ 6 кВ №44 ПС «Т-8» до границ земельного участка Заявителя Шатунов Д.Г.</t>
  </si>
  <si>
    <t>Строительство ВЛ 0,4 кВ от ВЛ 0,4 кВ №2 ТП 6/0,4 кВ №122 по КЛ 6 кВ №80 ПС «Т-8» до границ земельного участка Заявителя Агафонов С.Ю.</t>
  </si>
  <si>
    <t>«Строительство ВЛ 0,4 кВ от ТП 6/0,4 кВ №19 по КЛ 6 кВ №50 РП 6 кВ №3 по КЛ 6 кВ №170 ПС 110/6 кВ Т-17 до границы земельного участка заявителя ИП Атаманкина Г.И. (ориентировочная протяженность ЛЭП 0,37 км)»</t>
  </si>
  <si>
    <t>Строительство ВЛ 0,4 кВ от РУ 0,4 кВ ТП 6/0,4 кВ №66 по КЛ 6 кВ №1393 ПС 110/6 кВ «Т-21» для электроснабжения нежилого помещения заявителя ИП Кравченко С.Н. по адресу: Ростовская область, г. Таганрог, ул. Щаденко, 49 к.н.61:58:0003387:223. (ориентировочная протяженность ЛЭП 0,225 км)</t>
  </si>
  <si>
    <t>Строительство двух ВЛ 0,4 кВ от ВЛ 0,4 кВ №6 ТП 6/0,4 кВ №294 по КЛ 6 кВ №80 ПС 35/6 кВ «Т-8» для электроснабжения жилых домов заявителей Березин Ю.Н., Фарафонов Е.А., Черевиченко О.Е., Бушуев В.Н. по адресу: РО, г. Таганрог, ул. Березовая 4, 6, 6/Бакинская 80 и заявителей ЗАО «Интех», Кононенко Ю.Е. по адресу: РО, г. Таганрог, ул. Сосновая 1, 3</t>
  </si>
  <si>
    <t>Строительство ВЛ 0,4 кВ от ВЛ 0,4 кВ №4 ТП №104 по КЛ 6 кВ №38 ПС Т-24 для электроснабжения жилых домов заявителей Дагаев Д.,Иващенко А.,Курбанова Ж.</t>
  </si>
  <si>
    <t>Строительство ВЛ 0,4кВ от РУ 0,4кВ ТП 6/0,4кВ №296 по КВЛ 6кВ №74 ПС 35/6 Т-8 для электроснабжения жилого дома заявителя Наумчук И.В. по адресу: РО г. Таганрог, пер. 5-й Новый, 113 к.н.61:58:0004479:65 (ориентировочная протяженность ЛЭП-0,066км)</t>
  </si>
  <si>
    <t>Строительство ВЛ 0,4 кВ от РУ 0,4 кВ ТП №92 по КЛ 6 кВ №11 ПС Т-5 для эл/снабжения нежилого помещения заявителя ИП Беньяминов А.И.</t>
  </si>
  <si>
    <t>Строительство ВЛ 0,4 кВ от ВЛ 0,4 кВ №3 ТП 6/0,4 кВ №77 РП-2 по КЛ 6 кВ №122/2 ПС Т-1 для технологического присоединения гаража заявителя Осипова Н.А.</t>
  </si>
  <si>
    <t xml:space="preserve">«Строительство ВЛ 0,4 кВ от РУ 0,4 кВ ТП 6/0,4 кВ №18 по КЛ 6 кВ №82 РП 6 кВ №12 по КЛ 6 кВ №512/2 ПС 110/6 кВ «Т-5» до границ земельного участка Заявителя ИП Баранников Ю.Г. (ориентировочная протяженность ЛЭП 0,39 км)»
</t>
  </si>
  <si>
    <t>Строительство ВЛ 0,4 кВ от ТП 6/0,4 кВ №106 по КЛ 6 кВ №55 РП-6 №1393 по КЛ 6 кВ ПС 110/6 Т-21 для ТП малоэт.многоквартир.застройки ИП Мардахаев О.З.</t>
  </si>
  <si>
    <t>Строительство двух ВЛ 0,4 кВ от РУ 0,4 кВ двух новых ТП 10/0,4 кВ; строительство двух ТП 10/0,4 кВ; строительство ВЛ 10 кВ от ВЛ 10 кВ №4/3 ПС 110/35/10 кВ «Троицкая-1» до первой новой ТП 10/0,4 кВ; строительство ВЛ 10 кВ от ВЛ 10 кВ №2 ПС 35/10 кВ «Троицкая» до второй новой ТП 10/0,4 кВ для технологического присоединения здания школы заявителя Управление образования Неклиновского района по адресу: Ростовская область, Неклиновский р-н, с. Троицкое, ул. Монтажная, 2, к.н. № 61:26:0600014:1865 (ориентировочная протяженность ЛЭП – 3,05 км; ориентировочная мощность ТП – 2х400 кВА)</t>
  </si>
  <si>
    <t>«Строительство  ВЛ-0.4кВ  от  КТП-10/0.4кВ №590 по ВЛ-10кВ №2 ПС-35/10кВ «Покровское» до границ земельного участка заявителя. (Администрация Неклиновского района, ДОО с. Покровское)»11293</t>
  </si>
  <si>
    <t>Строительство ТП-10/0,4кВ. Строительство ВЛ-0,4кВ от новой ТП-10/0,4кВ в с.Крым, Мясниковского района. (Домнина О.В.)</t>
  </si>
  <si>
    <t>Строительство ответвительной ВЛ 10 кВ от отпайки на ТП 10/0,4 кВ №1/13 по ВЛ 10 кВ №1 ПС «Чалтырь». Строительство ТП-10/0,4 кВ. Строительство двух ВЛ 0,4 кВ от новой ТП-10/0,4 кВ (Васютинский А.А.)</t>
  </si>
  <si>
    <t>Строительство ВЛ-10 кВ от отпайки на ТП-10/0,4 кВ №1/13 по ВЛ-10 кВ №1 ПС Чалтырь до новой ТП-10/0,4 кВ. Строительство новой ТП-10/0,4 кВ. Строительство 2-х ВЛ-0,4 кВ от новой ТП-10/0,4 кВ  до границ земельных участков заявителей в х. Ленинаван. (Пименова Н. В., Неделин М. Д., Сандрик П. Д.)11100</t>
  </si>
  <si>
    <t>Строительство ВЛИ-0,4 кВ от опоры №1 ВЛ-0,4 кВ №2 ТП-10/0,4 кВ №1/23 в х. Красный Крым Мясниковского района (Носивец Е.А).</t>
  </si>
  <si>
    <t>Строительство ВЛИ 0,4 кВ от существующей ВЛ 0,4 кВ №1 ТП-10/0,4 кВ №1-24  ПС "Чалтырь"до границы земельного участка (Лопатка Е.А.,Ткачев В.А.)</t>
  </si>
  <si>
    <t>Строительство КЛ-0,4 кВ от ТП 10/0,4 кВ №1/89 по ВЛ-10 кВ №1 ПС Чалтырь с заменой ТП-10/0,4 кВ (ООО Производственно-коммерческая фирма "Глория")</t>
  </si>
  <si>
    <t>Строительство  участка ВЛ-0.4 кВ  от  КТП-10/0.4 кВ №665 по ВЛ-10 кВ №3 ПС-110/10 кВ «Лиманная» до границ земельного участка заявителя. (Герасименко И.Ю.)»</t>
  </si>
  <si>
    <t>Строительство участка ВЛ-0,4кВ КТП-10/0,4кВ №443  по ВЛ-10кВ №2 ПС-35/10кВ "Троицкая" до границы земельного участка заявителя Барсегян М.А.</t>
  </si>
  <si>
    <t>Строительство ВЛ 0,4 кВ от РУ 0,4 кВ ТП-10/0,4 кВ №3/3 по ВЛ 10 кВ №3 ПС Чалтырь до границ земельного участка заявителя (Гладкова Е.В., Кочканян С.О.)</t>
  </si>
  <si>
    <t>«Строительство участка ВЛ-0.4 кВ от ВЛ-0.4 кВ №3 КТП №13м ВЛ-10 кВ №3 ПС ГСКБ до границ земельного участка заявителя (Таратута В.В.)»</t>
  </si>
  <si>
    <t>Строительство ВЛ-0,4кВ от ВЛ-0,4кВ построенной по договорам на ТП №12406-12-00093051-1 от 06.07.2012, №12406-12-00093049-1 от 06.07.2012, №12406-12-00093047-1 от 06.07.2012 (Пименова Н.В., Неделин М.Д., Сандрик П.Д) до границ земельного участка заявителя. (Мурадалиев С.Б.)</t>
  </si>
  <si>
    <t>Строительство участка ВЛ-0,23кВ от КТП-10/0,4кВ №665 по ВЛ-10кВ №3 ПС-110/10кВ "Лиманная" до границ земельного участка заявителя. (Барсегян Г.Г.)</t>
  </si>
  <si>
    <t>"Строительство ВЛИ-0,4 кВ от опоры №1/5 по ВЛИ-0,4 кВ №1 ТП 10/0,4 кВ №1/102 ПС Чалтырь до границ земельных участков заявителей ( Аветисян А.Г., Асрян М.Э.)"</t>
  </si>
  <si>
    <t>Строительство ВЛ-0,4кВ от новойВЛ-0,4кВ №1 ТП-10/0,4 кВ №1/12 ПС "Чалтырь" до границ земельного участка заявителя (Киселева Л.В.).</t>
  </si>
  <si>
    <t>Строительство ВЛ 10кВ от ВЛ 10кВ №7 ПС Синявская, строительство ТП 10/0,4кВ, строительство ВЛИ 0,4кВ в х.Хапры до границ земельног участка заявителя (Вартик Л.И.)</t>
  </si>
  <si>
    <t>Строительство ВЛИ 0,4кВ от ВЛИ 0,4кВ (предусмотренной по догТП №12406-13-00145545-1 от 01.11.2013г с Кобылкиным)  до гр.зем.уч.заявителя (Пинул А.Х.)</t>
  </si>
  <si>
    <t>Строительство участка ВЛ-0.4 кВ от ВЛ-0.4 кВ №2 КТП №590 по ВЛ-10кВ №2 ПС  «Покровская» до границы земельного участка заявителя (Князева О.Г.)</t>
  </si>
  <si>
    <t>Строительство участка ВЛИ-0,4 кВ от опоры № 14 по ВЛИ-0,4кВ №5 ТП-10/0,4кВ №5-1 по ВЛ-10 кВ №5 ПС Хапры-Тяговая до границы участка заявителей (Моисеенко М.А., Ефимов А.О., Тишевский А.А.)</t>
  </si>
  <si>
    <t>«Строительство ВЛ-0.23кВ от опоры №7 ВЛ-0.23кВ№1 КТП №330м ВЛ-10кВ №5 ПС Русский Колодец (Татаринцев В.Г.)» 11268</t>
  </si>
  <si>
    <t>Строительство участка ВЛИ-0,4 кВ от опоры №10 по ВЛИ-0,4 кВ №1 ТП-10/0,4 кВ №4/38 по ВЛ-10 кВ №4 ПС 110/35/10 кВ "Чалтырь" до границы участка заявителя (Бабиян С.Г.).</t>
  </si>
  <si>
    <t>Строительство ВЛИ 0,4 кВ от опоры №24/7 по ВЛ 0,4 кВ №1 ТП 10/0,4 кВ №1/24 ПС Чалтырь  до границы зем. участков заявителей Милутка Р.С., Лыгина Е.В.</t>
  </si>
  <si>
    <t>Строительство ВЛИ 0,4 кВ от опоры №1 ВЛ 0,4 кВ №5 ТП 10/0,4 кВ №5/1 ПС Хапры-Тяговая до границы земельного участка заявителя (Смирнов С.А.)</t>
  </si>
  <si>
    <t>Строительство ВЛИ-0.4кВ от концевой опоры проектируемой для Тян Л.Н. ВЛИ 0.4кВ от КТП №266м по ВЛ 10кВ №2 ПС Дарагановская до гр. зем.уч.Деулин А.А.</t>
  </si>
  <si>
    <t>Строительство участка ВЛ 0,4 кВ от опоры №14 ВЛ 0,4 кВ №1 КТП №494м ВЛ 10 кВ №7-8 ПС Гаевка до границ земельного участка заявителя (Маньковский Н.А.) 11321</t>
  </si>
  <si>
    <t>Строительство ВЛИ 0,4 кВ от опоры №5  по ВЛИ 0,4 кВ №2 ТП 10/0,4 кВ №1-133 ПС Чалтырь до границ земельного участка заявителя (Ханоян М.М.)</t>
  </si>
  <si>
    <t>Строительство ВЛИ 0,4 кВ от проектируемой ВЛИ 0,4 кВ по дог.№61-1-16-00271501 с Барсуковой Т.М. до границ земельного участка заявителя (Задикян А.Б.)</t>
  </si>
  <si>
    <t>Строительство участка ВЛ 0,4кВ от ВЛ 0,4кВ, проектируемой по договору ТП с Салганской С.С.  до границ земельного участка заявителя (Баркова Н.Г.)</t>
  </si>
  <si>
    <t>«Строительство ВЛ-10кВ от ВЛ-10кВ №2 ПС «Троицкая» до новой КТП-10/0,4. Строительство КТП-10/0,4. Строительство ВЛ 0,4 кВ от вновь установленной КТП-10/0,4кВ до границы земельного участка заявителя (Саргсян А.П.)»</t>
  </si>
  <si>
    <t>Строительство ВЛИ 0,4 кВ от опоры № 2 ВЛИ 0,4 кВ № 1 ТП 10/0,4 кВ № 1/133 ПС  Чалтырь. до границы земельного участка заявителя. (Азарян О.А., Цатурян Г.С.)</t>
  </si>
  <si>
    <t>«Строительство участка ВЛИ-0,4 кВ от ВЛ-0,4 кВ №2 КТП №460 ВЛ-10 кВ №7 ПС "Самбек" до границ земельного участка заявителя (Зуева О.Н.)»</t>
  </si>
  <si>
    <t>«Строительство ВЛИ 0,4 кВ от опоры № 11 по ВЛИ 0,4 кВ № 2 ТП 10/0,4 кВ № 4-38 по ВЛ 10 кВ № 4 ПС Чалтырь110/35/10 кВ. до границы земельного участка заявителя (Инджигулян А.Р.)»</t>
  </si>
  <si>
    <t>«Строительство участка ВЛ-0.4кВ от опоры №8 ВЛ-0.4кВ №1 ЗТП №259м по ВЛ-10кВ №4 ПС «Русский Колодец» до границ земельного участка Заявителя (Даларян А.М.)»</t>
  </si>
  <si>
    <t>«Строительство ВЛ-0.4кВ от КТП №201м по ВЛ-10кВ №1 ПС «Таганрогская» до границ земельного участка Заявителя (Коннов А)»</t>
  </si>
  <si>
    <t>«Строительство ВЛ-0.4кВ от КТП-10/0.4кВ построенной по титулу: «Строительство ВЛ-10кВ от опоры №44 отпайки на КТП №761 ВЛ-10кВ №6 ПС 110/10кВ «Самбек». Строительство КТП-10/0.4кВ. Строительство ВЛ-0.4кВ от вновь построенного КТП-10/0.4кВ до границ земельных участков Заявителей (Клименко А.В., Воротягин А.Д., Клименко Л.М.)» до границ земельного участка Заявителя (Бондарев С.В.)»</t>
  </si>
  <si>
    <t>Строительство ВЛ-0.4кВ от опоры №41 ВЛ-0.4кВ №1 ТП №60м ВЛ-10кВ №3 ПС 110/10кВ «Носовская» до границ земельного участка Заявителя (Пономарев В.В.)</t>
  </si>
  <si>
    <t>Строительство ВЛ-0.4кВ от опоры №7 ВЛ-0.4кВ №1 ТП №209 ВЛ-10кВ №1/3 ПС 110/35/10кВ «Троицкая-1» до границ земельного участка Заявителя (Листопад Д.В.)</t>
  </si>
  <si>
    <t>Строительство ВЛИ-0.4 кВ от опоры № 12 по  ВЛИ 0,4 кВ № 1 от ТП10/0,4 кВ № 8-3 ПС Синявская до границ земельного участка заявителя (Рау В.И.)</t>
  </si>
  <si>
    <t>Строительство ВЛ-0,4кВ от ВЛ-0,4кВ №2 ТП-10/0,4кВ №90 ВЛ-10кВ №3 ПС 35/10кВ «Советка» до границ земельного участка Заявителя (Ковалев И.Ф.)</t>
  </si>
  <si>
    <t>Строительство ВЛ 0,4 кВ от КТП 10/0,4 кВ №162м ВЛ 10 кВ №3 ПС 110/10 кВ «Носовская» для технологического присоединения модульного здания врачебной амбулатории МБУЗ «ЦРБ» Неклиновского района Ростовской области по адресу: Ростовская область, Неклиновский район, с. Носово, ул. Мира, 32-а</t>
  </si>
  <si>
    <t>Строительство ВЛ-0,4кВ от ВЛ-0.4кВ №2 ТП-10/0,4кВ №102 ВЛ-10кВ №1/3 ПС 110/35/10кВ Троицкая-1 до границ земельного участка Заявителя (Колесников В.С)</t>
  </si>
  <si>
    <t>Строительство ВЛ-0,4кВ от ВЛ-0,4кВ №2 ТП-10/0,4кВ №1-133 ВЛ-10кВ №1 ПС 110/35/10кВ Чалтырь до границ земельного участка Заявителя (Селиванова О.В.)</t>
  </si>
  <si>
    <t>Строительство ВЛ 0,4 кВ от ВЛ 0,4 кВ КТП 10/0,4 кВ №662 ВЛ 10 кВ №1/3 ПС 110/35/10кВ «Троицкая-1» до границ земельного участка Заявителя (Жуков А.А.)</t>
  </si>
  <si>
    <t>Строительство ВЛ 0,4 кВ от ВЛ 0,4 кВ №1 ЗТП 10/0,4 кВ №15 ВЛ 10 кВ №2 ПС 35/10 кВ «Троицкая» до границ земельного участка Заявителя (Ганин А.Н.) 11393</t>
  </si>
  <si>
    <t>Строительство ВЛИ 0,4кВ от ВЛ 0,4кВ №1 КТП 10/0,4кВ №97 ВЛ 10кВ №4 ПС 35/10кВ Колесниковская до границ зем.уч.Заявителей (Крыштоп А.С., Локтенко О.Е.)</t>
  </si>
  <si>
    <t>Строительство ВЛИ 0,4кВ от ВЛИ 0,4кВ ТП10/0,4кВ №5-1 ПС Хапры-Тяговая, пр-й по титулу с кодом 612001311267 до гр.з.уч.заявителя (Харитоненко,Новикова)</t>
  </si>
  <si>
    <t>Строительство ВЛ 0,4 кВ от ВЛ 0,4 кВ №4 КТП 10/0,4 кВ №54м ВЛ 10 кВ №4 ПС 35/10кВ «Русский Колодец» до границ зем. участка Заявителя (Ермакова Э.Р.)</t>
  </si>
  <si>
    <t>Строительство ВЛИ 0,4кВ от ВЛИ 0,4кВ  проект-мой по титулу 612001311402 до границы земельного участка заявителя (Додохян Р.А. )</t>
  </si>
  <si>
    <t>Строительство ВЛИ 0,4 кВ от опоры №16 ВЛИ 0,4кВ №1 ТП 10/0,4кВ №20-20 ПС Р-20, до границы земельного участка заявителя (ООО «Строй-Контракт») 11417</t>
  </si>
  <si>
    <t>Строительство ВЛ 0,4 кВ от КТП 10/0,4 кВ №729 ВЛ 10 кВ №3 ПС 35/10 кВ «ГСКБ» до границ земельного участка Заявителя (Мороз С.С.) 11423</t>
  </si>
  <si>
    <t>Строительство ВЛ 0,4 кВ от ВЛ 0,4 кВ №3 КТП 10/0,4 кВ №3/16 ВЛ 10 кВ №3 ПС 110/10 кВ «Синявская» до границ земельного участка Заявителя (Осипов Д.А.)</t>
  </si>
  <si>
    <t>«Строительство отпаечной ВЛ 10 кВ от опоры № 8 отпайки на ТП № 1-148  по ВЛ 10 кВ № 1 ПС Чалтырь,  строительство ТП 10/0,4 кВ, строительство ВЛ 0,4 кВ до границы земельного участка заявителя (Логачев Г.И.)»</t>
  </si>
  <si>
    <t>Строительство ВЛ 0,4 кВ от ВЛ 0,4 кВ №1 КТП 10/0,4 кВ №659 ВЛ 10 кВ №2 ПС 110/10 кВ «Самбек» до границ земельного участка Заявителя (Рубан Н.Д.)</t>
  </si>
  <si>
    <t>Строительство ВЛ 0,4 кВ от ВЛ 0,4 кВ №2 КТП 10/0,4 кВ №11 ВЛ 10 кВ №1 ПС 35/10 кВ «Троицкая» до границ земельного участка Заявителя (Нечепуренко А.В.)</t>
  </si>
  <si>
    <t>Строительство ВЛ 0,4 кВ от ВЛ 0,4 кВ проектируемой по титулу: «Строительство ВЛ 10 кВ от опоры № 39 по ВЛ 10 кВ № 2 ПС Чалтырь, строительство ТП 10/0,4 кВ строительство ВЛИ 0,4 кВ ПС Чалтырь. до границы земельного участка заявителей. (Хатламаджиян М.А., Беллуян М.Х., Михайленко В.М., Кардащян Х.К., Барсегян О.Ж., Поповян А.А., Амбарцумян О.Ж., Экизян Х.М., Ялчын М.К., Айдинян Т.К.)» до границы земельного участка заявителя (Тыщук О.Н.)</t>
  </si>
  <si>
    <t>Строительство ВЛИ 0,4кВ по ВЛИ 0,4кВ №1 от ТП №1/170 по ВЛ 10кВ №1 запит-й от ВЛ10 кВ №29-35 ПС Р-29 до гр.зем.уч.(Ачарян А.В.,Баева Н.В.,ОсманянР.А.) 11446</t>
  </si>
  <si>
    <t>Строительство ВЛ-0,4 кВ от КТП №443ВЛ-10 кВ №2 ПС "Троицкая" до границ земельного участка заявителя (Отдел культуры Администрации Неклиновсого района</t>
  </si>
  <si>
    <t>Строительство ВЛ 0,4 кВ от ВЛ 0,4 кВ №2 КТП 10/0,4 кВ №589 ВЛ 10 кВ №2 ПС 35/10 кВ «Покровская» до границ земельного участка заявителя (Савченко В.А.)</t>
  </si>
  <si>
    <t>Строительство ВЛ 0,4 кВ от ВЛ 0,4 кВ №3 КТП 10/0,4 кВ №171м по ВЛ 10 кВ №3 ПС 35/10 кВ «ГСКБ» до границ земельного участка Заявителя (Полякова Н.И.) 11452</t>
  </si>
  <si>
    <t>«Строительство ВЛ 0,4 кВ от КТП 10/0,4 кВ №286 по ВЛ 10 кВ №2 ПС 35/10 кВ «Троицкая» до границ земельного участка Заявителя (Тюляпина Т.А.)»</t>
  </si>
  <si>
    <t>Строительство ВЛИ 0,4 кВ от опоры, проектируемой по договору 61-1-16-00278361 от 27.09.2016 г (Полежаева А.А.) по ВЛИ 0,4 кВ №1 ТП 10/0,4 кВ № 2/22 ПС Чалтырь до границы земельного участка заявителя (Согомонов М.А.)</t>
  </si>
  <si>
    <t>Строительство ВЛ 0,4кВ от ВЛ 0,4кВ №1 от ТП 10/0,4кВ №2/13 по ВЛ 10кВ №2 ПС 110/35/10 кВ Чалтырь до границ земельного участка заявителя Погосянц А.А.</t>
  </si>
  <si>
    <t>Строительство ВЛ 0,4кВ от ВЛ 0,4кВ №4 от ТП 10/0,4кВ №8/3 по ВЛ 10кВ №8 ПС 110/35/10кВ Синявская до границ земельного участка Заявителя Васькина О.А.</t>
  </si>
  <si>
    <t>Строительство ВЛ 0,4 кВ от ВЛ 0,4 кВ №2 КТП 10/0,4 кВ №286 по ВЛ 10 кВ №2 ПС 35/10 кВ Троицкая до границ земельного участка Заявителя (Даниелян А.М.)</t>
  </si>
  <si>
    <t>Строительство ВЛ 0,4кВ от ВЛ 0,4кВ №2 ТП 10/0,4 кВ №4/38 по ВЛ 10 кВ №4 ПС 110/ 35/10 кВ Чалтырь до гр.зем.уч.Заявителя (ПАО «Мобильные ТелеСистемы")</t>
  </si>
  <si>
    <t>Строительство ВЛ 0,4 кВ от ВЛ 0,4 кВ №1 КТП 10/0,4 кВ №179 по ВЛ 10 кВ №8 ПС 35/10 кВ Покровская до гр.зем.участка Заявителя (ИП Печерский Д.А.)</t>
  </si>
  <si>
    <t>Строительство ВЛ 0,4 кВ от ВЛ 0,4 кВ,  с титулом:Стр-во ВЛ-0,4кВ от ВЛ-0,4кВ №2 ТП №90 ПС Советка до гр.зем.уч.(Ковалев И.Ф.)до гр.з.уч.(Атанова Т.В.)</t>
  </si>
  <si>
    <t>Строительство ВЛ 0,4 кВ от ВЛ 0,4 кВ №2 ТП 10/0,4 кВ № 1/106 ПС «Чалтырь» до границы земельного участка заявителя (Ходыкина Т.А.)</t>
  </si>
  <si>
    <t>Строительство ВЛ 0,4 кВ от ВЛ 0,4 кВ № 1 ТП 10/0,4 кВ № 1-141 ПС «Чалтырь» до границы земельного участка заявителя (Джулакян Э.Я.)</t>
  </si>
  <si>
    <t>Строительство ВЛ 0,4 кВ от ВЛ 0,4 кВ №3 КТП 10/0,4 №672 по ВЛ 10 кВ №1/3 ПС 110/35/10 кВ Троицкая-1 до границ зем. участка Заявителя (Цыганенко Е.В.)</t>
  </si>
  <si>
    <t>Строительство ВЛ 0,4 кВ от ВЛ 0,4 кВ №1 КТП 10/0,4 №710 по ВЛ 10 кВ №1/3 ПС 110/35/10 кВ Троицкая-1 до гр. зем. участка Заявителя (Колесникова Г.Н.)</t>
  </si>
  <si>
    <t>Строительство ВЛ 0,4 кВ от ВЛ 0,4 кВ №1 КТП 10/0,4 №213 по ВЛ 10 кВ №4 ПС 110/10 кВ «Лиманная» до границ зем. участка Заявителя (Колесникова С.С.)</t>
  </si>
  <si>
    <t>Строительство ВЛ 0,4 кВ по ВЛ 0,4 кВ № 5 ТП 10/0,4 кВ № 5-1 ПС «Хапры-Тяговая» до границы земельного участка заявителя (Глущенко В.И.)</t>
  </si>
  <si>
    <t>Строительство ВЛ 0,4 кВ по ВЛ 0,4 кВ № 2 ТП 10/0,4 кВ № 1-106 по ВЛ 10 кВ №1 ПС Чалтырь до гр. зем.уч. заявителей (Дьягольченко И.А., Евдокимов А.К.)</t>
  </si>
  <si>
    <t>Строительство ВЛ 0,4 кВ от ВЛ 0,4 кВ №2 КТП 10/0,4 №474 по ВЛ 10 кВ №3 ПС 110/10 кВ «Лиманная» до границ земельного участка Заявителя (Карпов А.А.)</t>
  </si>
  <si>
    <t>Строительство ВЛ-10 кВ от ВЛ-10 кВ № 5 ПС " Хапры - Тяговая " до новой ТП 10/0,4 кВ , строительство ТП 10/0,4 кВ, строительство ВЛ-0,4 кв от новой ТП 10/0,4 кВ до границы земельных участков заявителей                                                    ( Роговая О. Ф., Коньшин С. Н., Цибизова А. Б., Павлюкова Н. И., Бедрицкая А. С., Карякин Д. А., Ким А. Г. )</t>
  </si>
  <si>
    <t>Строительство ВЛ 10 кВ от ВЛ 10 кВ № 3 ПС 110/10 кВ «Самбек» до новой ТП 10/0,4 кВ, строительство ТП 10/0,4 кВ, строительство ВЛ 0,4 кВ от новой ТП 10/0,4 кВ до границ земельных участков заявителей (Попов П.В., Фисенко С.А., Эшмурадова Д.К., Клафас М.В, Марков А.А., Хабахова И.В., Ховяков Д.А., Крыштоп А.П.)</t>
  </si>
  <si>
    <t>Строительство ВЛ 0,4 кВ от КТП 10/0,4кВ №368/1 по ВЛ 10 кВ № 2 ПС 35/10 кВ «Покровская» до границ земельного участка заявителя (Ткачев Г.А.)</t>
  </si>
  <si>
    <t>Строительство ВЛ 0,4 кВ от ВЛ 0,4 кВ №3 КТП 10/0,4 кВ №46 ВЛ 10 кВ №1/3 ПС 110/35/10 кВ «Троицкая-1» до границ зем/ участка заявителя (Колесник Л.И.)</t>
  </si>
  <si>
    <t>Строительство ВЛ 0,4кВ от ВЛ 0,4кВ до границ земельного участка заявителя (Печерина А.И.)</t>
  </si>
  <si>
    <t xml:space="preserve">Строительство ВЛИ 0,4 кВ от ВЛ 0,4 кВ №2 ТП 10/0,4 кВ №2-4 по ВЛ 10 кВ №2 ПС 110/35/10 «Чалтырь» до границ земельного участка Заявителя Ещенко Г.Ю. </t>
  </si>
  <si>
    <t>Строительство ВЛИ 0,4 кВ от ВЛ 0,4 кВ №2 ТП 10/0,4 кВ №7-13 по ВЛ 10 кВ №7 ПС 110/35/10 «Синявская» до гр.зем.уч. Заявителей Тренёв С.А., Тренёва Н.А.</t>
  </si>
  <si>
    <t>Строительство ВЛ 0,4 кВ от ВЛ 0,4 кВ № 1 ТП 10/0,4 кВ № 4-29 по ВЛ 10 кВ №4 ПС «Чалтырь» до границы земельного участка заявителя (Согомонян А.Д.)</t>
  </si>
  <si>
    <t>Строительство ВЛ 0,4 кВ от ВЛ 0,4 кВ № 2 ТП 10/0,4 кВ № 4-2 по ВЛ 10 кВ №4 ПС «Чалтырь» до границы земельного участка заявителя (Долобаян М.Х.)</t>
  </si>
  <si>
    <t>Строительство ВЛ 0,4 кВ от ВЛ 0,4 кВ № 1 ТП 10/0,4 кВ № 20-17 по ВЛ 10 кВ №20-04 ПС «Р-20» до границы земельного участка заявителя (Воронова Т.И.) 11504</t>
  </si>
  <si>
    <t>Строительство ВЛ 0,4 кВ от ВЛ 0,4 кВ №1 ТП 10/0,4 кВ №4-5 по ВЛ 10 кВ №4 ПС «Б. Салы» до границы земельного участка заявителя (Гладченко Е.Р.) 11516</t>
  </si>
  <si>
    <t>«Строительство ВЛ 10 кВ от ВЛ 10 кВ №6 ПС 35/10 кВ «Б.Салы» отпайки на ТП 10/0,4 кВ №6-3 до новой ТП 10/0,4 кВ, строительство ТП 10/0,4 кВ, строительство ВЛ 0,4 кВ от новой ТП 10/0,4 кВ до границ земельных участков заявителей (Патрашенко А.Г., Саркисян А.А., Саркисян Л.А.) (ориентировочная протяженность ЛЭП 0,57 км., ориентировочная мощность ТП 63 кВА)»</t>
  </si>
  <si>
    <t>Строительство ВЛ 10 кВ от ВЛ 10 кВ №5 ПС 110/10 кВ "Лиманная" до новой ТП 10/0,4 кВ, стрительство ТП 10/0,4 кВ строительство ВЛ 0,4 кВ от новой ТП 10/0,4 кВ до границ земельных участков Заявителей (Иванченко И.В., Иванченко И.В., Чуев А.Д., Неткачев А.В.) (ориентировочная протяженность ЛЭП - 1,5, ориентировочная мощность силового трансформатора - 63кВА)"</t>
  </si>
  <si>
    <t>Строительство ВЛ 0,4кВ от ВЛ 0,4кВ №3 КТП №3/16 ВЛ 10кВ №3 ПС 110/35/10кВ "Синявская" до границы земельного участка заявителя (Давришев Х.М.) (ориентировочная протяженность ЛЭП 0,6км)</t>
  </si>
  <si>
    <t>Строительство ВЛ 0,4 кВ от ВЛ 0,4 кВ №2 КТП 10/0,4 кВ №20м ВЛ 10 кВ №4 ПС 35/10 кВ «Русский Колодец» до границы земельного участка заявителя (ИП Боровик С.Н.) (ориентировочная протяженность ЛЭП 0,35 км)</t>
  </si>
  <si>
    <t>Строительство ВЛ 0,4 кВ от ВЛ 0,4 кВ №2 КТП 10/0,4 кВ №44м ВЛ 10 кВ №5 ПС 35/10 кВ «Русский Колодец» до границы земельного участка Заявителя (Решетникова Н.В.)</t>
  </si>
  <si>
    <t>Строительство ВЛ 0,4 кВ от ВЛ 0,4 кВ №3 ТП 10/0,4 кВ №4-9 по ВЛ 10 кВ №4 ПС 110/35/10 кВ «Чалтырь», до границы земельных участков заявителей (Вердинян Р.Г., Бунатян Г.В., Карапетян Л.А., Сирадегян К.Г.)</t>
  </si>
  <si>
    <t>Строительство ВЛ 0,4 кВ от ВЛ 0,4 кВ №1 ТП 10/0,4 кВ №5-1 по ВЛ 10 кВ №5 ПС 110/27/10 «Хапры-Тяговая», до границы земельных участков заявителей (Тамразян Н.А., Бегларян Г.С.)</t>
  </si>
  <si>
    <t>Строительство ВЛ 0,4 кВ от ВЛ 0,4 кВ №2 КТП 10/0,4 кВ №4/17 ВЛ 10 кВ №4 ПС 110/35/10 кВ «Синявская» до границы зем. участка заявителя (ИП Цой Т.В.)</t>
  </si>
  <si>
    <t>Строительство ВЛ 0,4 кВ от ВЛ 0,4 кВ №1 КТП 10/0,4 кВ №150 ВЛ 10 кВ №3 ПС 35/10 кВ «Советка» до границы земельного участка заявителя (Гадзиян К.Н.)</t>
  </si>
  <si>
    <t>Строительство ВЛ 0,4 кВ от ВЛ 0,4 кВ №2 КТП 10/0,4 кВ №285 ВЛ 10 кВ №2 ПС 35/10 кВ «Троицкая» до границы земельного участка заявителя (Захарян П.М.)</t>
  </si>
  <si>
    <t>Строительство ВЛ 0,4 кВ от ВЛ 0,4 кВ №2 ТП 10/0,4 кВ №4-38 по ВЛ 10 кВ №4 ПС 110/35/10 кВ Чалтырь, до границ земельных участков заявителей (Аветисян Г.С., Рымарь Ю.Ю., Симавонян С.А.)</t>
  </si>
  <si>
    <t>Строительство ВЛ 0,4 кВ от ВЛ 0,4 кВ №1 ТП 10/0,4 кВ №2-5 по ВЛ 10 кВ №2 ПС 110/35/10 кВ Чалтырь, до границы зем.участка заявителя (Чибухчян А.Л.)</t>
  </si>
  <si>
    <t>Строительство ВЛ 0,4 кВ от ВЛ 0,4 кВ №5 ТП 10/0,4 кВ №5-1 по ВЛ 10 кВ №5 ПС Хапры-Тяговая до границы зем.участка заявителя (Вязовикин С.А.)</t>
  </si>
  <si>
    <t>Строительство ВЛ 0,4 кВ от РУ 0,4 кВ ТП 10/0,4 кВ №6-3 по ВЛ 10 кВ №6 ПС 35/10 кВ Б.Салы до границы земельного участка заявителя (Беседин С.Ю.)</t>
  </si>
  <si>
    <t>«Строительство ВЛ 10 кВ от ВЛ 10 кВ №5 ПС 110/35/10 кВ Чалтырь отпайки на ТП 10/0,4 кВ №5-39А до новой ТП 10/0,4 кВ, строительство ТП 10/0,4 кВ, строительство ВЛ 0,4 кВ от новой ТП 10/0,4 кВ до границы земельного участка заявителя (ИП Карпоян Е.А.)» (ориентировочная протяженность ЛЭП - 0,085 км, ориентировочная мощность ТП – 63 кВА)»</t>
  </si>
  <si>
    <t>Строительство ВЛ 0,4 кВ от ВЛ 0,4 кВ №2 ТП 10/0,4 кВ №1-133 по ВЛ 10 кВ №1 ПС 110/35/10 кВ Чалтырь до границы зем. участка заявителя Кравченко А.Н.</t>
  </si>
  <si>
    <t>Строительство ВЛ 0,4 кВ от ВЛ 0,4 кВ №2 ТП 10/0,4 кВ №5-1 ПС Б.Салы до гр.зем.уч.Муниципальное казенное учр-е культуры Дом культуры Большесальского сп</t>
  </si>
  <si>
    <t>Строительство ВЛ 0,4 кВ от ВЛ 0,4 кВ №2 ТП 10/0,4 кВ №1-24 по ВЛ 10 кВ №1 ПС 110/35/10 кВ Чалтырь до границы земельного участка заявителя Руснак В.Н.</t>
  </si>
  <si>
    <t>Строительство ВЛ 0,4 кВ от ВЛ 0,4кВ № 2 КТП 10/0,4 кВ №52 ВЛ 10 кВ №1/3 ПС 110/35/10 кВ «Троицкая-1» до границы земельного участка заявителя (Романович М.А.)</t>
  </si>
  <si>
    <t>«Строительство ВЛ 10 кВ от  ВЛ 10 кВ №1 ПС Чалтырь, отпайки на ТП № 1-81А, строительство ТП10/0,4 кВ, строительство ВЛ 0,4 кВ   до границы земельного участка заявителя (Роева К.Н., Бойдыш А.А)» (ориентировочная протяженность ЛЭП - 0,24 км., ориентировочная мощность ТП-63 кВА»</t>
  </si>
  <si>
    <t>Строительство ВЛ 0,4 кВ от ВЛ 0,4 кВ №1 ТП 10/0,4 кВ №1-170 ПС 110/35/10 кВ Чалтырь до границы земельного участка заявителя (Хурдаян Х.К.)</t>
  </si>
  <si>
    <t>Строительство ВЛ 0,4 кВ от ТП 10/0,4 кВ №1-8 по ВЛ 10 кВ №1 ПС 110/35/10 кВ Чалтырь до границы земельного участка заявителя (Булавина Л.Е.)</t>
  </si>
  <si>
    <t>«Строительство ВЛ-0.4 кВ и КЛ-0.4кВ от КТП №194м по ВЛ-10кВ №4 ПС  «ГСКБ» до границы земельного участка заявителя (УКС г. Таганрога)»</t>
  </si>
  <si>
    <t>Строительство ВЛ 0,4 кВ от ВЛ 0,4 кВ №1 КТП 10/0,4 кВ №194м ВЛ 10 кВ №4 ПС 35/10 кВ «ГСКБ» до границы земельного участка заявителя (Комарь О.В.)</t>
  </si>
  <si>
    <t>«Строительство ВЛ 10 кВ от ВЛ 10 кВ №3 ПС 110/35/10 «Синявская» до новой ТП 10/0,4 кВ. Строительство ТП 10/0,4 кВ. Строительство ВЛ 0,4 кВ от новой ТП 10/0,4 кВ до границы земельного участка заявителя (Уварова Ю.Г.) (ориентировочная протяженность ЛЭП - 0,139км, ориентировочная мощность ТП 25 кВА)»</t>
  </si>
  <si>
    <t>«Строительство ВЛ 10 кВ от ВЛ 10 кВ №3 ПС 110/10 кВ «Лиманная» до новой ТП 10/0,4 кВ. Строительство ТП 10/0,4 кВ. Строительство ВЛ 0,4 кВ от новой ТП 10/0,4 кВ до границ земельного участка Заявителя (Бандурина Л.В.) (ориентировочная протяженность ЛЭП – 0,115 км, ориентировочная мощность силового трансформатора – 63 кВА)»</t>
  </si>
  <si>
    <t>Строительство ВЛ 0,4 кВ от РУ 0,4 кВ КТП №491 ВЛ 10 кВ №3 ПС Отрадненская для тех.присоединения домика охотника и рыболова ИП Коломийцев Ю.К.</t>
  </si>
  <si>
    <t>Строительство ВЛИ 0,4 кВ от опоры проектируемой ВЛИ 0,4 кВ по дог.с Ханоян М.М. (612001311322) до гр.зем.участка Анесян А.Н.</t>
  </si>
  <si>
    <t>Строительство ВЛ 0,4 кВ от ВЛ 0,4 кВ №1 ТП 10/0,4 кВ №6-6 по ВЛ 10 кВ №6 ПС 110/35/10 кВ «Чалтырь» для ТП жилого дома заявителя Наноян Е.А.</t>
  </si>
  <si>
    <t>Строительство ВЛ 0,4 кВ от ВЛ 0,4 кВ №1 ЗТП 10/0,4 кВ №259м ВЛ 10 кВ №4 ПС 35/10 кВ «Русский Колодец» для технологического присоединения жилого дома заявителя Августова Е.В. по адресу: Ростовская область, район Неклиновский, село Боцманово, улица Маршала СССР А.Н. Покрышкина, 2А, к.н. 61:26:007080100:2016</t>
  </si>
  <si>
    <t>Строительство ВЛ 0,4 кВ от ВЛ 0,4 кВ №2 ТП 10/0,4 кВ №5-15 по ВЛ 10 кВ №5 ПС 110/35/10 кВ «Чалтырь» для ТП жилого дома заявителя Авдеева В.А.</t>
  </si>
  <si>
    <t>Строительство ВЛ 0,4 кВ от РУ 0,4 кВ новой ТП 10/0,4 кВ, строительство ТП 10/0,4 кВ, строительство ВЛ 10 кВ от отпаечной ВЛ 10 кВ на ТП 10/0,4 кВ №3-9 ВЛ 10 кВ №3 ПС 110/35/10 кВ Чалтырь до новой ТП 10/0,4 кВ, для электроснабжения гостиничного комплекса заявителя ИП Герданян А.В. по адресу: Ростовская область, Мясниковский р-н, с. Чалтырь, ул. Ростовская 102 к.н: 61:25:0101243:138. (ориентировочная протяженность ЛЭП - 0,315 км, ориентировочная мощность ТП – 63 кВА)</t>
  </si>
  <si>
    <t>Строительство ВЛ 0,4 кВ от ВЛ 0,4 кВ проектируемой по титулу: «Строительство ВЛ 0,4 кВ от КТП 10/0,4 кВ построенной по титулу: «Строительство ВЛ 10 кВ от опоры №44 отпайки на КТП №761 ВЛ 10 кВ №6 ПС 110/10 кВ «Самбек». Строительство КТП 10/0,4кВ. Строительство ВЛ 0,4 кВ построенного КТП 10/0,4 кВ до границ земельных участков Заявителей (Клименко А.В., Воротягин А.Д., Клименко Л.М.)» для электроснабжения жилого здания заявителя Кобалян С.М. по адресу: Ростовская обл., Неклиновский район, поселок Ореховый, улица Строительная, 6</t>
  </si>
  <si>
    <t>«Строительство ВЛ 0,4 кВ от РУ 0,4 кВ ТП 10/0,4 кВ №1-9 по ВЛ 10 кВ №1 ПС 110/35/10 кВ «Чалтырь» для технологического присоединения здания спортивного зала заявителя Ларцев В.В. по адресу: Ростовская область, Мясниковский  район, х. Ленинаван ул. Ленина участок 3е  к.н. 61:25:0030202:303 (ориентировочная протяженность ЛЭП 0,3 км)»</t>
  </si>
  <si>
    <t>Строительство ВЛ 0,4 кВ от нового ТП 10/0,4 кВ, строительство нового ТП 10/0,4 кВ, строительство ВЛ 10 кВ от ВЛ 10 кВ №3 ПС 110/35/10 кВ «Лиманная» для электроснабжения подсобных хозяйств заявителей Таранова А.В., Кожанова Е.В., Плотникова Н.В., Шагинова И.В., Нуруллаева Н.А., Трушникова А.А., Паникоровская Ю.А., Петрова М.А., Квачахия С.Ю., Кунина А.А. по адресу: РО, Неклиновский район, с. Анреево-Мелентьево, пер. Сквозной, д. 11, 13, 15, 17, 21, 23, 31, 33, 35, 38</t>
  </si>
  <si>
    <t>Строительство ВЛ 0,4кВ от проектируемой ВЛ 0,4кВ по титулу «Строительство ВЛ 10кВ от ВЛ 10кВ №3 ПС 110/35/10 «Синявская» до новой ТП 10/0,4кВ. Строительство ТП 10/0,4кВ. Строительство ВЛ 0,4кВ от новой ТП 10/0,4кВ до границы земельного участка заявителя (Уварова Ю.Г.) (ориентировочная протяженность ЛЭП - 0,139км, ориентировочная мощность ТП 25кВА)» для технологического присоединения садового дома заявителя Чеха А.В.  по адресу: Ростовская область, Неклиновский район, х. Мержаново, д/о «Металлург-5», участок 1029, к.н. 61:26:0505901:576 (ориентировочная протяженность ЛЭП 0,315км)</t>
  </si>
  <si>
    <t>Строительство ВЛ 0,4 кВ от ВЛ 0,4 кВ №1 ТП 10/0,4 кВ №5-18 по ВЛ 10 кВ №5 ПС 35/10 кВ Б.Салы для технологического присоединения жилых домов заявителей Турчина Г.М., Папян Л.П. по адресу: Ростовская область, Мясниковский район, с. Б. Салы ул. Молодежная д. 8, д. 5 (ориентировочная протяженность ЛЭП 0,17 км)</t>
  </si>
  <si>
    <t>Строительство ВЛ 0,4 кВ от проектируемой ВЛ 0,4 кВ по титулу: «Строительство ВЛ 0,4 кВ от ВЛ 0,4 кВ №3 КТП 10/0,4 №672 по ВЛ 10 кВ №1/3 ПС 110/35/10 кВ «Троицкая-1» до границ земельного участка Заявителя (Цыганенко Е.В.)» (ориентировочная протяженность ЛЭП 0,2 км)» для технологического присоединения частного жилого дома заявителя Грушко Р.Г. по адресу: Ростовская область, Неклиновский район, с. Николаевка, ул. Пушкина, 100, к.н. 61:26:0600014:795 (ориентировочная протяженность ЛЭП 0,025 км)</t>
  </si>
  <si>
    <t>Строительство ВЛ 0,4 кВ от ВЛ 0,4 кВ №1 ТП 10/0,4 кВ №4-2 по ВЛ 10 кВ №4 ПС 35/10 кВ «Б. Салы» для технологического присоединения жилых домов заявителей Овсепян Э.Г., Петросян М.Г. по адресу: Ростовская область, Мясниковский район, с. Большие Салы ул. Вавилова 32/г, 32/е  к.н.61:25:0040101:5509, 61:25:0040101:5508   (ориентировочная протяженность ЛЭП 0,1 км)</t>
  </si>
  <si>
    <t>Строительство ВЛ 0,4кВ от ВЛ 0,4кВ №1 КТП 10/0,4кВ №73 по ВЛ 10кВ №73 ВЛ-10кВ №6 ПС 110/10 кВ «Самбек" для технологического присоединения жилой застройки заявителя Альбицкая-Семенова Е.В. по адресу: Ростовская область, Неклиновский район, с. Бессергеновка, ул. Мирная, 70а, к.н. 61:26:0040201:3567 (ориентировочная протяженность ЛЭП 0,035км)</t>
  </si>
  <si>
    <t>Строительство ВЛИ 0,4 кВ от проектируемой ВЛИ 0,4 кВ по договору №61-1-16-00254433 (Амбарцумян А.Ж) до границы зем. участка заявителя (Полежаева А.А.) 11725</t>
  </si>
  <si>
    <t>Строительство ВЛ-0.4кВ от КТП №70м по ВЛ-10кВ №3 ПС 110/35/10кВ «Рябиновская» до границ земельного участка Заявителя (Шаповалов Э.В.)</t>
  </si>
  <si>
    <t>Строительство ВЛ 0,4 кВ от РУ 0,4 кВ новой ТП 10/0,4 кВ, строительство ТП 10/0,4 кВ, строительство ВЛ 10 кВ от ВЛ 10 кВ №5 ПС 110/35/10 кВ Чалтырь, для технологического присоединения не жилого помещения заявителя Тонян М.Л. по адресу: Ростовская область, Мясниковский р-н, С. Чалтырь, ул. Красноармейская 55</t>
  </si>
  <si>
    <t>Строительство ВЛ 0,4 кВ от ВЛ 0,4 кВ №2 КТП 10/0,4 кВ №52м ВЛ 10 кВ №4 ПС 35/10 кВ «Русский Колодец» для технологического присоединения частного жилого дома заявителя Бабич Т.В.: Ростовская область, Неклиновский район, х. Красный Десант, ул. Цветочная, 2А</t>
  </si>
  <si>
    <t>Строительство ВЛ 0,4 кВ от ВЛ 0,4 кВ №2 ТП 10/0,4 кВ №2-22 по ВЛ 10 кВ №2 ПС 110/35/10 кВ «Чалтырь» для технологического присоединения жилого дома заявителя Черник М.В. по адресу: Ростовская область, Мясниковский район, с. Крым ул. Маршала Баграмяна 38 к.н.61:25:0600201:949 (ориентировочная протяженность ЛЭП 0,07 км)</t>
  </si>
  <si>
    <t>Строительство ВЛ 0,4 кВ от ВЛ 0,4 кВ проектируемой по титулу: «Строительство ВЛ 0,4 кВ от ВЛ 0,4 кВ проектируемой по титулу: «Строительство ВЛ 0,4 кВ от КТП 10/0,4 кВ №729 ВЛ 10 кВ №3 ПС 35/10 кВ «ГСКБ» до границ земельного участка Заявителя (Мороз С.С.)» для технологического присоединения личного подсобного хозяйства заявителя Пирогова Е.В. по адресу: Ростовская область, Неклиновский район, с. Новобессергеневка, ул. Лескова, 8, к.н. 61:26:0600024:4416 (ориентировочная протяженность ЛЭП 0,185 км)» для технологического присоединения частных жилых домов заявителя Борцов А.В. по адресу: Ростовская область, Неклиновский район, с. Новобессергеневка, ул. Лескова, 14, 16, к.н. 61:26:0600024:871 (ориентировочная протяженность ЛЭП 0,146 км)</t>
  </si>
  <si>
    <t>Строительство ВЛ 0,4 кВ от РУ 0,4кВ новой ТП 10/0,4кВ, с-во ТП, с-во ВЛ 10кВ от ВЛ 10кВ №1 ПС Чалтырь, отп.наТП №1-37А до нов.ТП дляТП дома Жуков В.И.</t>
  </si>
  <si>
    <t>Строительство ВЛ 0,4 кВ от РУ 0,4 кВ новой ТП 10/0,4 кВ. Строительство ТП 10/0,4 кВ. Строительство ВЛ 10 кВ от ВЛ 10 кВ №8 ПС 35/10 кВ «Покровская» до новой ТП 10/0,4 кВ. для технологического присоединения магазина заявителя (ИП Пенявская Л.И.) по адресу: Ростовская область, Неклиновский р-н, с. Покровское, ул. Привокзальная, 52</t>
  </si>
  <si>
    <t>Строительство ВЛ 0,4 кВ от КТП 10/0,4 кВ №562 ВЛ 10 кВ №4 ПС 35/10 кВ «Покровская» для технологического присоединения объектов рекреационного и лечебно-оздоровительного назначения Заявителя (ИП Туева Н.С.) по адресу: Ростовская область, Неклиновский р-н, с. Покровское, ул. Ленина 2 Д 11809</t>
  </si>
  <si>
    <t>«Строительство ВЛ 0,4 кВ от ВЛ 0,4 кВ №2 КТП №112 ВЛ 10 кВ №8 ПС 35/10 кВ «Покровская» до границы земельного участка заявителя (ООО «Актив Групп») (ориент. протяженность ЛЭП 0,15 км)»</t>
  </si>
  <si>
    <t>Строительство ВЛ 0,4 кВ от РУ 0,4 кВ ТП 10/0,4 кВ №3-6 по ВЛ 10 кВ №3 ПС 110/35/10 Чалтырь до границы земельного участка заявителя (ИП Аносян В.К.) (ориент. протяженность ЛЭП 0,24 км)»</t>
  </si>
  <si>
    <t>«Строительство ВЛ 0,4 кВ от РУ 0,4 кВ ТП 10/0,4 кВ №142 по ВЛ 10 кВ №8 ПС 35/10 кВ «Покровская» до границы земельного участка заявителя (ИП Хаверев С.Н.) (ориентировочная протяженность ЛЭП 0,37 км)»</t>
  </si>
  <si>
    <t>«Строительство ВЛ 0,4 кВ от ВЛ 0,4 кВ №1 КТП 10/0,4 кВ №328 по ВЛ 10 кВ №3 ПС «М-Курганская» до границ земельного участка Заявителя ООО «Эрфолг Калитва». (ориентировочная протяженность ЛЭП 0,19 км)»</t>
  </si>
  <si>
    <t>8. «Строительство ВЛ 0,4 кВ от РУ 0,4 кВ ТП 10/0,4 кВ №4/4 ВЛ 10 кВ №4 ПС 110/35/10 кВ «Синявская» для технологического присоединения нежилого помещения заявителя ИП Бережная Е.С. по адресу: Ростовская область, Неклиновский район, с. Синявское, Буденовский спуск, д.9, к.н. 61:26:0060101:702» (ориентировочная протяженность ЛЭП 0,25 км).</t>
  </si>
  <si>
    <t>«Строительство ВЛ 0,4 кВ от РУ 0,4 кВ ТП 10/0,4 кВ №2-13 по ВЛ 10 кВ №2 ПС 110/35/10 «Чалтырь» для технологического присоединения здания мастерской по ремонту автомобилей заявителя ИП Пивоваров В.В. по адресу: Ростовская область, Мясниковский район, с. Крым ул. Медиков д. 5а к.н.61:25:0201025:153» (ориентировочная протяженность ЛЭП 0,18 км)</t>
  </si>
  <si>
    <t>Строительство ВЛ 0,4кВ от РУ 0,4кВ ТП 10/0,4кВ №8-7 по ВЛ 10кВ №8 ПС 110/35/10кВ «Синявская» для технологического присоединения не жилого помещения заявителя ИП Добровольский А.Ю. по адресу: Ростовская область, Мясниковский район, х. Веселый Недвиговское сельское поселение, западная окраина участок №1 к.н.61:25:0600801:361 (ориентировочная протяженность ЛЭП 0,19км)</t>
  </si>
  <si>
    <t>Строительство ВЛ 0,4 кВ от РУ 0,4 кВ новой ТП 10/0,4 кВ, строительство ТП 10/0,4 кВ, строительство ВЛ 10 кВ от отпайки на ТП №5-32А ВЛ 10 кВ №5 ПС 110/35/10 кВ Чалтырь для технологического присоединения цеха по производству стальных изделий заявителя ИП Хатламаджиян Б.Н. по адресу: Ростовская область, Мясниковский р-н, с. Чалтырь, ул. Трудовая 42, к.н. № 61:25:0101432:36 (ориентировочная протяженность ЛЭП - 0,03 км, ориентировочная мощность ТП – 100кВА)</t>
  </si>
  <si>
    <t>Строительство ВЛ 0,4кВ от РУ 0,4кВ новой ТП 10/0,4кВ, строительство ТП 10/0,4кВ, строительство ВЛ 10кВ от ВЛ 10кВ №8 ПС 35/10кВ Петровская до новой ТП 10/0,4кВ, для технологического присоединения нежилого помещения заявителя (ИП Гандилян З.А.) по адресу: Ростовская область, Мясникоский р-н, сл. Петровская 175м на север от северной окраины сл. Петровская 3 к.н. №61:25:0600701:898 (ориентировочная протяженность ЛЭП 0,02км, ориентировочная мощность ТП - 100кВА)</t>
  </si>
  <si>
    <t>Строительство ВЛ 0,4 кВ от РУ 0,4кВ ТП 10/0,4кВ №4-1 по ВЛ 10кВ №4 ПС 35/10кВ «Б. Салы» для технологического присоединения цеха заявителя (ИП Шинкарёва С.Х.) по адресу: Ростовская область, Мясниковский район, с. Б. Салы ул. Вавилова 7-д к.н. 61:25:0040101:5540 (ориентировочная протяженность ЛЭП 0,2км)</t>
  </si>
  <si>
    <t>Строительство ВЛ 0,4 кВ от РУ 0,4 кВ новой ТП 10/0,4 кВ, строительство ТП 10/0,4 кВ, строительство ВЛ 10 кВ от ВЛ 10 кВ №2 ПС 110/35/10 кВ «Чалтырь», до новой ТП 10/0,4 кВ, для технологического присоединения торгового дома заявителя (ИП Харьковский В.В.) по адресу: Ростовская область, Мясниковский р-н, с. Крым ул. Большесальская 71в к.н. № 61:25:0201023:305 (ориентировочная протяженность ЛЭП - 0,04 км, ориентировочная мощность ТП – 100 кВА)</t>
  </si>
  <si>
    <t>Строительство ВЛ 0,4кВ от КТП 10/0,4кв №85м ВЛ 10кВ №2 ПС 35/10кВ "Таганрогская" для технологического присоединения лакокрасочного цеха Заявителя (ИП Шлаган А.Н.) по адресу: Ростовская область, Неклиновский район, х. Рожок, ул. Новая, к.н. 61:26:0100401:2319 (ориентировочная протяженность ЛЭП 0,02км)</t>
  </si>
  <si>
    <t>«Строительство новой ТП-10/0.4кВ. Строительство нового участка ВЛ-10кВ от ВЛ-10кВ №5 ПС-110/10 «Самбек» до вновь установленной ТП-10/0.4кВ до границ земельного участка заявителя. (Администрация Неклиновского района, ДОО с. Вареновка)»</t>
  </si>
  <si>
    <t>«Строительство новой ТП-10/0.4кВ. Строительство нового участка ВЛ-10кВ от ВЛ-10кВ №3 ПС «ГСКБ» до вновь установленной ТП-10/0.4кВ до границ земельного участка заявителя. (Администрация Неклиновского района, ДОО п. Дмитриадовка)»</t>
  </si>
  <si>
    <t>Строительство ТП 10/0,4 кВ. Строительство ВЛ 10 кВ от новой ячейки ПС 110//3510 кВ «Чалтырь» до нового ТП 10/0,4 кВ СПК-колхоз им. С.Г.Шаумяна в Мясниковском районе.(Шаумяна) КЛ10</t>
  </si>
  <si>
    <t>Строительство КТП 10/0,4 кВ. Строительство КЛ 0,4 кВ до энергопринимающих устройств Заявителя (ООО "РТ-Инвест Транспортные Системы") (Ориентировочная протяженность ЛЭП 0,43 км; ориентировочная мощность ТП 25 кВА)"</t>
  </si>
  <si>
    <t>Строительство уч-ка ВЛ-10кВ от оп.№13 отпайки на КТП-10/0,4кВ №73(А) ВЛ-10кВ №3 ПС М-Курганская, с-во КТП-10/0.4 кВ до гр.зем.уч.Заявит.ООО «Комстрой»</t>
  </si>
  <si>
    <t>Строительство ВЛ 10 кВ от опоры №3, отпайки на ТП-10/0,4кВ №134 по ВЛ-10кВ №8 ПС М-Курганская до проектируемой ТП-10/0,4кВ, строительство ТП 10/0,4 кВ до границы земельного участка заявителя М-Курганское районное потребительское общество</t>
  </si>
  <si>
    <t>Строительство ТП 10/0,23кВ. Стр-во ВЛ 10кВ от ВЛ 10кВ №5/3 ПС Троицкая-1 до гр.зем.уч.Заявителя (ПАО "Газпром газораспределение Ростов-на-Дону")</t>
  </si>
  <si>
    <t>«Строительство ВЛ 10 кВ от ВЛ 10 кВ №1 ПС Чалтырь отпайки на ТП 10/0,4 кВ №1-103А, запитанной от ВЛ 10 кВ №29-35 ПС 110/10 кВ Р-29 до новой ТП 10/0,4 кВ, строительство ТП 10/0,4 кВ на границе земельных участков заявителей (Филь И.А., Тарасов С.П.) (ориентировочная протяженность ЛЭП 0,07 км, ориентировочная мощность ТП 100 кВА)»</t>
  </si>
  <si>
    <t>Строительство ВЛ 10 кВ отпайки на ТП 10/0,4 кВ №99 по ВЛ 10 кВ №6 ПС «М-Курганская» до новой ТП 10/0,4 кВ, строительство ТП 10/0,4 кВ на границе земельного участка заявителей (Ли Ю.С., Малай Н.Ф.)</t>
  </si>
  <si>
    <t>«Строительство ВЛ 10 кВ от ВЛ 10 кВ №3 ПС 110/35/10 кВ Чалтырь отпайки на ТП 10/0,4 кВ №3-27А до границы земельного участка заявителя (Зятиков А.В.) (ориентировочная протяженность ЛЭП 0,4 км)»</t>
  </si>
  <si>
    <t>Строительство ВЛ 10кВ от ВЛ 10кВ №1 ПС 110/35/10кВ Чалтырь отпайки на ТП 10/0,4кВ №1-38А, до границы земельного участка заявителя (Дзиваян С.Х.)</t>
  </si>
  <si>
    <t>Строительство ВЛ 10 кВ от отпайки на КТП №242 по ВЛ 10 кВ №2 ПС Колесниковская до новой ТП, стр-во ТП 10/0,4 кВ на гр.зем.уч.заявителя (Климов Д.В.)</t>
  </si>
  <si>
    <t>Строительство ВЛ 10 кВ от ВЛ 10 кВ №8 ПС 35/10 «Русский Колодец» до новой ТП 10/0,4 кВ, строительство ТП 10/0,4 кВ на границе земельных участков заявителя (ИП Никушин Н.Н.)</t>
  </si>
  <si>
    <t>Строительство ТП 10/0,4 кВ. Строительство КВЛ 10 кВ от ВЛ 10 кВ №3 ПС 35/10 кВ «Таганрогская» для электроснабжения Заявителя (ФГКУ «ПУ ФСБ РФ по РО»)</t>
  </si>
  <si>
    <t>Строительство ВЛ 10 кВ от ВЛ 10 кВ №5/3 ПС 110/35/10 кВ «Троицкая-1». Строительство ТП 10/0,4 кВ для технологического присоединения нежилого здания ИП Потапенко М.И. по адресу: Ростовская область, г. Таганрог, Николаевское шоссе, 16, корп.3</t>
  </si>
  <si>
    <t>"Строительство ВЛ-10кВ от опоры №4 по ВЛ-10кВ №4 ПС Чалтырь отпайки на ТП №6/33 до границы земельного участка заявителя. Строительство ТП-10/0,4кВ (Администрация Крымского сельского поселения)" 11930</t>
  </si>
  <si>
    <t>«Строительство ВЛ 10 кВ от ВЛ 10 кВ № 1 ПС 110/35/10 кВ «Чалтырь» отпайки на ТП 10/0,4 кВ № 1-133 запитанной от ВЛ 10 кВ №13 ПС 110/35/10 кВ «Чалтырь», до границы земельного участка заявителя (ИП Чиликин Д.А.)» (ориент. протяженность ЛЭП 0,06 км)</t>
  </si>
  <si>
    <t>«Строительство ВЛ 10 кВ от ВЛ 10 кВ №5 ПС 110/35/10 кВ «Чалтырь»  до границы земельного участка заявителя (ИП Минасян Э.Р.)» (ориент. протяженность ЛЭП 0,04 км)</t>
  </si>
  <si>
    <t>«Строительство ВЛ 10 кВ от ВЛ 10 кВ №3 ПС 110/35/10 кВ Чалтырь отпайки на ТП 10/0,4 кВ №3-31 до новой ТП 10/0,4 кВ, строительство ТП 10/0,4 кВ, строительство ВЛ 0,4 кВ от новой ТП 10/0,4 кВ до границы земельного участка заявителя (ИП Пудеян А.А.)» (ориентировочная протяженность ЛЭП - 0,01 км, ориентировочная мощность ТП – 100 кВА).</t>
  </si>
  <si>
    <t>«Строительство ВЛ 10 кВ от ВЛ 10 кВ №1 ПС 110/35/10 кВ Чалтырь отпайки на ТП 10/0,4 кВ №1-42А до новой ТП 10/0,4 кВ, строительство ТП 10/0,4 кВ  у границы земельного участка заявителя (ИП Чекмазов А.В.) (ориентировочная протяженность ЛЭП - 0,04 км, ориентировочная мощность ТП – 100 кВА)»</t>
  </si>
  <si>
    <t>9. «Строительство ТП 10/0,4 кВ, строительство ВЛ 10 кВ от отпаечной ВЛ 10 кВ на ТП 10/0,4 кВ №1-42А ВЛ 10 кВ №1 ПС 110/35/10 кВ Чалтырь для технологического присоединения торгового комплекса заявителя ИП Филатов Г.А. по адресу: Ростовская область, Мясниковский р-н, 2-ой км а/д «Ростов-на-Дону – Новошахтинск» д.1, корп.1 к.н.61:25:0600401:8271 (ориентировочная протяженность ЛЭП - 0,03 км, ориентировочная мощность ТП – 63 кВА)»</t>
  </si>
  <si>
    <t>Строительство ВЛ 10 кВ от ВЛ-10 кВ №2 ПС 110/35/10 кВ Алексеевская до новой ТП 10/0,4 кВ, строительство ТП 10/0,4 кВ на границе земельного участка заявителя (ИП Жидков О.М.) для электроснабжения тепличного комплекса по адресу: Ростовская область, М-Курганский район, примерно 140 м в восточном направлении от х. Староротовка, ул. Молодежная 37, к.н. 61:21:0600017:984 (ориентировочная протяженность ЛЭП - 0,01 км, ориентировочная мощность ТП – 40 кВА)</t>
  </si>
  <si>
    <t>«Строительство ВЛ-10кВ от ВЛ-10кВ 33 ПС 110/10кВ Самбек до границы земельного участка заявителя ООО "ЮгЗерноЭкспорт", по адресу: Ростовская область, Неклиновский район, с. Самбек х-во СПК колхоз "Колос", поле №6, к.н. 61:26:0600015:2767 (ориентировочная протяженность ЛЭП 0,03км)»</t>
  </si>
  <si>
    <t>Строительство ВЛ 0,4 кВ от РУ 0,4 кВ новой ТП 10/0,4 кВ, строительство ТП 10/0,4 кВ, строительство ВЛ 10 кВ от ВЛ 10 кВ №5 ПС 35/10 кВ Чалтырь1, для технологического присоединения магазина заявителя ИП Манучарян Г.А. по адресу: Ростовская область, Мясниковский р-н, с. Чалтырь, ул. Красноармейская 33</t>
  </si>
  <si>
    <t>Строительство ВЛ 10 кВ от ВЛ 10 кВ №4 ПС 35/10 кВ «ГСКБ» до ТП 10/0,4 кВ заявителя (ИП Ильянова Я.С.) по адресу: Ростовская область, Неклиновский р-н, с. Петрушино, земли ОАО «Заря»</t>
  </si>
  <si>
    <t>Строительство ВЛ 10 кВ от ВЛ 10 кВ №4 ПС 35/10 кВ «ГСКБ» отпайки на ТП 10/0,4 кВ №4Ам до границ участка заявителя (ИП Белинская О.В.) по адресу: Ростовская область, Неклиновский р-н, с. Петрушино, ул. Колхозная, д.8-г к.н. №61:26:0600024:3620 (ориентировочная протяженность ЛЭП – 0,3км)</t>
  </si>
  <si>
    <t>Строительство КЛ 6 кВ от КЛ 6 кВ №79 ПС 35/6 кВ Т-8 для электроснабжения производственного помещения заявителя (ИП Болмат И.Е.) по адресу РО, г. Таганрог, пер. 7-й Новый, 110, корп. Г, к.н: 61:58:0004482:348 (ориентировочная протяженность ЛЭП – 0,2 км)</t>
  </si>
  <si>
    <t>Строительство СТП-10/0,4 кВ у границ земельного участка заявителя ИП Еприми Р.Г. (ориентировочная мощность трансформатора 25 кВА)</t>
  </si>
  <si>
    <t>Строительство ВЛ-0,4 кВ от ВЛ-0,4 кВ № 1 КТП № 516 ВЛ-6 кВ № 4 РП- 5 для электроснабжения жилого дома Селимова С. К. по ул. Некрасова, д. 10, корп. “А” в п. Красный Сад, Азовского района, Ростовской области</t>
  </si>
  <si>
    <t xml:space="preserve">Строительство ВЛ 0,4 кВ от проектируемой ВЛ 0,4 кВ (проектируемой по договорам ТП № 61-1-17-00314695 от 15.06.2017 г.; № 61-1-17-00314571, № 61-1-17-00314579, № 61-1-17-00314585 от 01.08.2017 г.; 61-1-17-00327769 от 22.08.2017 г.) для электроснабжения магазина Караваевой Е. А. на участке с КН 61:02:0010201:6092 в х. Большой Лог Аксайского района Ростовской области </t>
  </si>
  <si>
    <t>Строительство ВЛ-0,4 кВ от РУ-0,4 кВ КТП № 292 ВЛ-6 кВ № 804 ПС 35/6 кВ АС-8 для электроснабжения жилых домов по адресу: Ростовская обл., Аксайский р-н, пос. Российский, ул. Парковая, ул. Миндальная</t>
  </si>
  <si>
    <t>Строительство ВЛ-0,4 кВ от ВЛ-0,4 кВ № 1 КТП № 1 ВЛ-10 кВ № 657 ПС 110/10/6 кВ АС-6 для электроснабжения жилого дома Семенова И. В. по адресу: Ростовская обл., Аксайский р-н, ст-ца Старочеркасская, ул. Ильинская, д. 1</t>
  </si>
  <si>
    <t xml:space="preserve">Строительство ВЛ-0,4 кВ от проектируемой ВЛ-0,4 кВ КТПН-10/0,4 кВ ВЛ-6 кВ № 806 ПС 35/6 кВ АС-8 для электроснабжения дачных домов по адресу: Ростовская обл., Аксайский р-н, пос. Опытный, с/т “Акрос” </t>
  </si>
  <si>
    <t>Строительство ВЛ 0,4 кВ от ВЛ 0,4 кВ №1 КТП №253 ВЛ 10кВ №2 ПС 35кВ Б.Салы для электроснабжения жилого дома Блонского А.А.  на участке КН 61:02:0600005:8939 в п.Темерницкий Аксайского района Ростовской области</t>
  </si>
  <si>
    <t xml:space="preserve">Строительство ВЛ 0,4 кВ от проектируемой КТПН 10/0,4 кВ по договору №61-1-17-00346543 для электроснабжения ВРУ 0,4 кВ жилых домов по ул. Изумрудная в п. Темерницкий Аксайского района Ростовской области </t>
  </si>
  <si>
    <t xml:space="preserve">Строительство ВЛ-0,4 кВ от РУ-0,4 кВ КТП № 72 ВЛ-6 кВ № 804 ПС 35/6 кВ АС-8 для электроснабжения жилого дома Чернышовой  Т. И. по адресу: Ростовская обл., Аксайский р-н, п. Российский, квартал № 3, участок № 3 </t>
  </si>
  <si>
    <t xml:space="preserve">Строительство ВЛ-0,4 кВ от РУ-0,4 кВ КТП № 425 ВЛ-10 кВ № 1109 ПС 110/35/10 кВ АС-10 для электроснабжения жилых домов по ул. Восточная, ул. Мира в х. Весёлый Аксайского района Ростовской области </t>
  </si>
  <si>
    <t>Строительство ВЛ-0,4 кВ от РУ-0,4 кВ КТП № 292 ВЛ-6 кВ № 804 ПС 35/6 кВ АС-8 для электроснабжения жилых домов по адресу: Ростовская обл., Аксайский р-н, пос. Российский, ул. Спортивная, ул. Ясеневая</t>
  </si>
  <si>
    <t>Строительство ТП10/0,4кВ. Стр-во ВЛ 0,4 кВ от новой ТП10/0,4кВ по ул.Бахтали, г.Таганрога вдоль уч.заявителей (КосатенкоЛ.А., КвасковА.В.,БаженовС.А.)</t>
  </si>
  <si>
    <t>Строительство участка ВЛ-0,4кВ от КТП-10/0,4кВ №483 ВЛ-10кВ №1 ПС 35/10кВ "Фрунзе-1" для электроснабжения объекта "дом рыбака", расположенного по адресу: Российская Федерация, Ростовская обл., Сальский р-н, п. Степной Курган, в кадастровом квартале 61:34:0600001:25888, заявитель Холод К.Г.</t>
  </si>
  <si>
    <t>"Строительство ВЛ-0,4 кВ от вновь установленной опоры ВЛ-0,4кВ и вновь установленной КТП-10/0,4 кВ от вновь построенной ВЛ-10 кВ от опоры ВЛ-10 кВ №7-00/140 ПС 35/10 кВ КРС для электроснабжения двух дачных домиков, расположенных по адресу: Ростовская обл., р-н Пролетарский, ДНТ №2, заявители Поляков Н.В., Босенко Д.И. (Ориентировочная протяженность ЛЭП - 0,53км)"</t>
  </si>
  <si>
    <t>свыше 900 кВА</t>
  </si>
  <si>
    <t>1.6.5.</t>
  </si>
  <si>
    <t>- создание резерва по сомнительным долгам</t>
  </si>
  <si>
    <t>1.6.6.</t>
  </si>
  <si>
    <t>-убыток прошлых лет, выявленный в отчетном периоде</t>
  </si>
  <si>
    <t>250-400 кВА</t>
  </si>
  <si>
    <t>420-1000 кВА</t>
  </si>
  <si>
    <t>свыше 1000 кВА</t>
  </si>
  <si>
    <t>свыше 1000кВА</t>
  </si>
  <si>
    <t>Строительство КЛ-6 кВ от опоры №17 ВЛ-6 кВ №15 ПС 110/35/6 кВ «Центральная» для присоединения базы отдыха «Белая Вежа»  АО «Концерн Росэнергоатом"</t>
  </si>
  <si>
    <t>Расчет фактических расходов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ФАС России, за 2017-2019 годы</t>
  </si>
  <si>
    <t>Расходы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ФАС России, за 2017 - 2019 годы</t>
  </si>
  <si>
    <t>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20 кВ и менее филиала ПАО "Россети Юг" - "Ростовэнерго"</t>
  </si>
  <si>
    <t>План на 2021 г ( в случае отсутствия фактических значений)</t>
  </si>
  <si>
    <t>План  ( в случае отсутствия фактических значений)</t>
  </si>
  <si>
    <t>* 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t>
  </si>
  <si>
    <t>Средство коммерческого учета электрической энергии (мощности)</t>
  </si>
  <si>
    <t>План на 2021 г (в случае отсутствия фактических значений)</t>
  </si>
  <si>
    <r>
      <t>Сечение провода, мм</t>
    </r>
    <r>
      <rPr>
        <vertAlign val="superscript"/>
        <sz val="11"/>
        <rFont val="Times New Roman"/>
        <family val="1"/>
        <charset val="204"/>
      </rPr>
      <t xml:space="preserve">2 </t>
    </r>
  </si>
  <si>
    <r>
      <t xml:space="preserve">Объект электросетевого хозяйства </t>
    </r>
    <r>
      <rPr>
        <sz val="14"/>
        <rFont val="Times New Roman"/>
        <family val="1"/>
        <charset val="204"/>
      </rPr>
      <t>*</t>
    </r>
  </si>
  <si>
    <t>Строительство отпайки ВЛИ-0,4 кВ от ВЛИ-0,4 кВ КТП № 48 до земельного участка ул. Дачная, № 149 х. Апаринский (Рябоволов Г.Ф.)</t>
  </si>
  <si>
    <t xml:space="preserve">Строительство ВЛИ-0,4кВ от опоры 2-00/15-4 ВЛ-0,4кВ №2 КТП-10/0,4кВ №287 ВЛ-10кВ №1 ПС 110/35/10кВ "Целинская" для электроснабжения объекта "непродовольственный магазин", расположенного по адресу: ул.Гагарина, п.Новая Целина, Целинского района, Ростовской области, заявитель Скворцов Валерий Александрович </t>
  </si>
  <si>
    <t>Строительство ВЛИ-0,4 кВ от опоры №3-00/3-1-3 ВЛ-0,4кВ №3 КТП-10/0,4кВ №445 по ВЛ-10кВ №4 ПС 35/10кВ «Водозабор» для технологического присоединения объекта незавершенного строительства, расположенного по адресу: 347617 ул. Ленина, 13, х. Новосёлый 1-й, Сальского района, Ростовской области, заявитель ООО «Мелисса»</t>
  </si>
  <si>
    <t>Строительство ВЛИ-0,4кВ до границы земельного участка  садового домикам х. Юдино ул. Новоселов Родионово-Несветайского района ростовской области. (Догадин Н.В.) (ориентировочная протяженность ЛЭП-0,32км)</t>
  </si>
  <si>
    <t>Строительство ВЛИ-0,4кВ от оп. №13 ВЛ-0,4 кВ №1 от КТП №423 по ВЛ-10кВ «Комсомолец» от ПС 110/35/10кВ Ш-35 для электроснабжения жилого дома п. Новозарянский, ул. Степная, д. 1-а, Октябрьского района, Ростовской области. (Казьмина М.А.) (ориентировочная протяженность ЛЭП – 0,055 км)</t>
  </si>
  <si>
    <t>Строительство ВЛИ-0,4кВ от КТП-10/0,4кВ №198 до земельного участка х. Крымский, Усть-Донецкого района, ростовской обл. (Кравченко В.Б.) (ориентировочная протяженность ЛЭП-0,436км)</t>
  </si>
  <si>
    <t>Строительство ВЛИ-0,4 кВ до границы земельного участка нежилого помещения в г. Шахты , с/т "Прогресс" 111-р-н тарной базы, уч. 112 (Острижный Д.В.)</t>
  </si>
  <si>
    <t>Строительство ВЛ-0,4 кВ от опоры № 12/5 ВЛ 0,4 кВ № 1 КТП-10/0,4 № 697 по ВЛ-10 кВ № 1 ПС 35/10 кВ «Криворожская», для технологического присоединения жилого дома заявителя Невечеря Н.Г. расположенного в Ростовской области Миллеровский р-н, х. Криничный, ул. Речная 42 кВ/оф. 2» (61:22:0050501:146) (ориентировочная протяженность ЛЭП 0,09 км)</t>
  </si>
  <si>
    <t>Строительство ВЛ-0,4 кВ от опоры №16 ВЛ-0,4 кВ №4 КТП-10/0,4 №280 по ВЛ-10 кВ №3 ПС 35/10 кВ «Дударевская», для технологического присоединения жилого дома заявителя Солдатов А.М., расположенного в Ростовской области, Шолоховском р-не, х. Дударевский, ул. Березовая, д.9 (61:43:0040101:704), (ориентировочная протяженность ЛЭП-0,05 км)»</t>
  </si>
  <si>
    <t>Строительство участка ВЛ-0,4 кВ от АВ-0,4 кВ № 2, КТП № 49, ВЛ-10 кВ № 2, ПС 110/10 кВ «Головокалитвинская» для подключения  жилого дома Затикян С.Ф., расположенного по адресу: Ростовская обл., Белокалитвинский р-н, х. Ильинка, ул. Новая, д. 9, кВ 1. (ориентировочная протяженность ЛЭП – 0,225 км)</t>
  </si>
  <si>
    <t>Строительство участка ВЛ-10кВ от опоры №17, ВЛ-10кВ №3, ПС 35/10кВ «Камен-ская СХТ», ТП 10/0,4кВ и участка ВЛ-0,4кВ от РУ-0,4кВ проектируемой ТП 10/0,4кВ для подключения жилого дома Смирновой О.С., расположенной по адресу: д. №5, ул. Ломоносова, х. Старая Станица, Каменского р-на, Ростовской области (ориентировочная протяженность ЛЭП – 0,39 км, ориентировочная мощность ТП - 0,160 МВА)</t>
  </si>
  <si>
    <t>Строительство участка ВЛ-0,4кВ от РУ-0,4кВ проектируемой КТП 10/0,4кВ (по договору №61-1-18-00381521 от 15.06.2018) для подключения строящегося жилого дома Лакеевва В.В., расположенного по адресу: Ростовская область, Каменский р-н, х. Старая Станица, ул. Ломоносова, д. 7а (ориентировочная протяжённость ЛЭП - 0,030км)</t>
  </si>
  <si>
    <t>Строительство участка ВЛИ-0,4 кВ  для подключения жилых домов заявителей Угринович В. В. и Прокопенко А. И. г. Зерноград, Зерноградский район, Ростовская область</t>
  </si>
  <si>
    <t>Строительство участка ВЛИ-0,4кВ от опоры №13 ВЛ-0,4кВ №1 КТП-8595/100кВА по ВЛ-6к//В №5 ПС 35/6кВ "Романовская" для присоединения жилого дома Бакулиной Н.В. (ориентировочная протяженность ЛЭП 0,18км)</t>
  </si>
  <si>
    <t>Строительство участка ВЛИ-0,4 кВ для подключения жилой кухни Ефимова О.Н., ул.Степная,4а,х.Изобильный,Егорлыкский район, Ростовская область</t>
  </si>
  <si>
    <t>Строительство участка ВЛ-0,4кВ для подключения жилого дома заявителя Фролова С.А., х.Гуляй-Борисовка, Зерноградский район, Ростовская область</t>
  </si>
  <si>
    <t>Строительство участка ВЛИ-0,4 кВ для подключения торгового павильона заявителя ИП Маркарян М.А. с. Кулешовка Азовский район, Ростовская область</t>
  </si>
  <si>
    <t>Строительство ВЛ-0,4кВ от опоры №6 ВЛ-0,4кВ №1 КТП-10/0,4кВ №41 по ВЛ-10кВ №263 ПС 110/35/6кВ БГ-2 для электроснабжения жилого дома Якубова Ю.Н. по ул. Донская 35-б, х.Арпачин Багаевского района Ростовской области</t>
  </si>
  <si>
    <t>Строительство участка ВЛИ-0,4кВ от проектируемой опоры ВЛ-0,4кВ (по договору ТП №61-1-17-00302303 от 21.03.2017) для подключения жилых домов заявителей Сасюк В.П., Фокина Т.О. с.Кагальник Азовский район, Ростовская область</t>
  </si>
  <si>
    <t>Строительство участка ВЛИ-0,4кВ для подключения жилого дома заявителя Головко Ю.В. с. Кулешовка Азовский район, Ростовская область</t>
  </si>
  <si>
    <t xml:space="preserve">Строительство участка ВЛИ-0,4 кВ для подключения жилого дома заявителя Хлыстунова А.Н. х. Новоалександровка Азовский район, Ростовская область(ориентировочная протяженность ЛЭП - 0,187 км)  </t>
  </si>
  <si>
    <t xml:space="preserve">Строительство участка ВЛИ-0,4 кВ от проектируемой опоры ВЛИ-0,4 кВ(по договору ТП № 61-1-17-003250866 от 15.08.2017) для подключения жилого дома заявителя Бузмакова В.Н.,Азовский район, Ростовская область(ориентировочная протяженность ЛЭП - 0.07 км) </t>
  </si>
  <si>
    <t>Строительство участка ВЛИ-0,4кВ для подключения жилого дома заявителя Мухина А.П. с. Кулешовка Азовский район, Ростовская область   СХД-3134</t>
  </si>
  <si>
    <t xml:space="preserve">Строительство ВЛИ-0,4кВ от ВЛ-0,4 кВ №2 от КТП №168 по ВЛ-10кВ «Чумаки» для электроснабжения хозяйственных строений в х. Чумаковский,Усть-Донецкого района , Ростовской области. (Юдин Р.В.) </t>
  </si>
  <si>
    <t>Строительство ТП 10/0,4кВ от опоры №9 Л-183 ВЛ 10 №4 ПС Советская и уч-ка ВЛ-0,4кВ от РУ-0,4кВ ТП 10/0,4кВ для подключения жилого дома ООО «Дом Строй»</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</si>
  <si>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"Ростовэнерго",
а также на обеспечение средствами коммерческого учета электрической энергии (мощности)</t>
  </si>
  <si>
    <t>С6. Строительство распределительных трансформаторных подстанций (РТП)</t>
  </si>
  <si>
    <t>Приложение 1 к Методическим указаниям
ФАС России от 29.08.2017г. №1135/17</t>
  </si>
  <si>
    <t>Приложение 2 к Методическим указаниям
ФАС России от 29.08.2017г. №1135/17</t>
  </si>
  <si>
    <t>Приложение 3 к Методическим указаниям
ФАС России от 29.08.2017г. №1135/17</t>
  </si>
  <si>
    <t>тыс. руб.</t>
  </si>
  <si>
    <t>Присоединенная максимальная мощность, кВт</t>
  </si>
  <si>
    <t>* -  пообъектная расшифровка доступна при выделении строк и команды excel "Показать"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</si>
</sst>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_-* #,##0.00_$_-;\-* #,##0.00_$_-;_-* &quot;-&quot;??_$_-;_-@_-"/>
    <numFmt numFmtId="166" formatCode="_-* #,##0.00_р_._-;\-* #,##0.00_р_._-;_-* &quot;-&quot;??_р_._-;_-@_-"/>
    <numFmt numFmtId="167" formatCode="_-* #,##0.00&quot;р.&quot;_-;\-* #,##0.00&quot;р.&quot;_-;_-* &quot;-&quot;??&quot;р.&quot;_-;_-@_-"/>
    <numFmt numFmtId="168" formatCode="#,##0.000"/>
    <numFmt numFmtId="169" formatCode="0.000"/>
    <numFmt numFmtId="170" formatCode="#,##0.0"/>
    <numFmt numFmtId="171" formatCode="#,##0.00;[Red]#,##0.00"/>
    <numFmt numFmtId="172" formatCode="#,##0.00000"/>
    <numFmt numFmtId="173" formatCode="0.00000"/>
  </numFmts>
  <fonts count="27" x14ac:knownFonts="1">
    <font>
      <sz val="11"/>
      <color theme="1"/>
      <name val="Calibri"/>
      <family val="2"/>
      <charset val="204"/>
      <scheme val="minor"/>
    </font>
    <font>
      <sz val="11"/>
      <color theme="1"/>
      <name val="Times New Roman"/>
      <family val="1"/>
      <charset val="204"/>
    </font>
    <font>
      <sz val="11"/>
      <name val="Times New Roman"/>
      <family val="1"/>
      <charset val="204"/>
    </font>
    <font>
      <sz val="11"/>
      <color rgb="FFFF0000"/>
      <name val="Times New Roman"/>
      <family val="1"/>
      <charset val="204"/>
    </font>
    <font>
      <vertAlign val="superscript"/>
      <sz val="11"/>
      <name val="Times New Roman"/>
      <family val="1"/>
      <charset val="204"/>
    </font>
    <font>
      <b/>
      <sz val="11"/>
      <color theme="1"/>
      <name val="Times New Roman"/>
      <family val="1"/>
      <charset val="204"/>
    </font>
    <font>
      <b/>
      <sz val="12"/>
      <name val="Times New Roman"/>
      <family val="1"/>
      <charset val="204"/>
    </font>
    <font>
      <b/>
      <sz val="11"/>
      <color rgb="FFC00000"/>
      <name val="Times New Roman"/>
      <family val="1"/>
      <charset val="204"/>
    </font>
    <font>
      <sz val="10"/>
      <name val="Arial"/>
      <family val="2"/>
      <charset val="204"/>
    </font>
    <font>
      <sz val="11"/>
      <color theme="1"/>
      <name val="Calibri"/>
      <family val="2"/>
      <scheme val="minor"/>
    </font>
    <font>
      <b/>
      <sz val="11"/>
      <color theme="1"/>
      <name val="Calibri"/>
      <family val="2"/>
      <charset val="204"/>
      <scheme val="minor"/>
    </font>
    <font>
      <sz val="10"/>
      <name val="Times New Roman"/>
      <family val="1"/>
      <charset val="204"/>
    </font>
    <font>
      <i/>
      <sz val="10"/>
      <name val="Times New Roman"/>
      <family val="1"/>
      <charset val="204"/>
    </font>
    <font>
      <sz val="14"/>
      <name val="Times New Roman"/>
      <family val="1"/>
      <charset val="204"/>
    </font>
    <font>
      <sz val="8"/>
      <name val="Times New Roman"/>
      <family val="1"/>
      <charset val="204"/>
    </font>
    <font>
      <sz val="10"/>
      <name val="Arial Cyr"/>
      <charset val="204"/>
    </font>
    <font>
      <sz val="12"/>
      <name val="Times New Roman"/>
      <family val="1"/>
      <charset val="204"/>
    </font>
    <font>
      <i/>
      <sz val="10"/>
      <name val="Arial"/>
      <family val="2"/>
      <charset val="204"/>
    </font>
    <font>
      <b/>
      <sz val="10"/>
      <name val="Arial"/>
      <family val="2"/>
      <charset val="204"/>
    </font>
    <font>
      <sz val="11"/>
      <color theme="1"/>
      <name val="Calibri"/>
      <family val="2"/>
      <charset val="204"/>
      <scheme val="minor"/>
    </font>
    <font>
      <b/>
      <sz val="11"/>
      <name val="Times New Roman"/>
      <family val="1"/>
      <charset val="204"/>
    </font>
    <font>
      <b/>
      <sz val="11"/>
      <color rgb="FFFF0000"/>
      <name val="Times New Roman"/>
      <family val="1"/>
      <charset val="204"/>
    </font>
    <font>
      <b/>
      <sz val="12"/>
      <color theme="1"/>
      <name val="Times New Roman"/>
      <family val="1"/>
      <charset val="204"/>
    </font>
    <font>
      <sz val="11"/>
      <color rgb="FF0070C0"/>
      <name val="Times New Roman"/>
      <family val="1"/>
      <charset val="204"/>
    </font>
    <font>
      <sz val="11"/>
      <color rgb="FFFFFF00"/>
      <name val="Times New Roman"/>
      <family val="1"/>
      <charset val="204"/>
    </font>
    <font>
      <sz val="10.5"/>
      <color theme="1"/>
      <name val="Times New Roman"/>
      <family val="1"/>
      <charset val="204"/>
    </font>
    <font>
      <b/>
      <sz val="14"/>
      <color theme="1"/>
      <name val="Times New Roman"/>
      <family val="1"/>
      <charset val="204"/>
    </font>
  </fonts>
  <fills count="1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rgb="FF66FF33"/>
        <bgColor indexed="64"/>
      </patternFill>
    </fill>
    <fill>
      <patternFill patternType="solid">
        <fgColor theme="3" tint="0.59999389629810485"/>
        <bgColor indexed="64"/>
      </patternFill>
    </fill>
    <fill>
      <patternFill patternType="solid">
        <fgColor theme="0" tint="-4.9989318521683403E-2"/>
        <bgColor indexed="64"/>
      </patternFill>
    </fill>
  </fills>
  <borders count="45">
    <border>
      <left/>
      <right/>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top style="thin">
        <color indexed="64"/>
      </top>
      <bottom style="medium">
        <color indexed="64"/>
      </bottom>
      <diagonal/>
    </border>
  </borders>
  <cellStyleXfs count="17">
    <xf numFmtId="0" fontId="0" fillId="0" borderId="0"/>
    <xf numFmtId="0" fontId="8" fillId="0" borderId="0"/>
    <xf numFmtId="9" fontId="8" fillId="0" borderId="0" applyFont="0" applyFill="0" applyBorder="0" applyAlignment="0" applyProtection="0"/>
    <xf numFmtId="0" fontId="9" fillId="0" borderId="0"/>
    <xf numFmtId="0" fontId="8" fillId="0" borderId="0"/>
    <xf numFmtId="0" fontId="8" fillId="0" borderId="0"/>
    <xf numFmtId="0" fontId="15" fillId="0" borderId="0"/>
    <xf numFmtId="165" fontId="15" fillId="0" borderId="0" applyFont="0" applyFill="0" applyBorder="0" applyAlignment="0" applyProtection="0"/>
    <xf numFmtId="164" fontId="19" fillId="0" borderId="0" applyFont="0" applyFill="0" applyBorder="0" applyAlignment="0" applyProtection="0"/>
    <xf numFmtId="9" fontId="19"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0" fontId="9" fillId="0" borderId="0"/>
    <xf numFmtId="0" fontId="8" fillId="0" borderId="0"/>
    <xf numFmtId="164" fontId="15" fillId="0" borderId="0" applyFont="0" applyFill="0" applyBorder="0" applyAlignment="0" applyProtection="0"/>
    <xf numFmtId="0" fontId="15" fillId="0" borderId="0"/>
    <xf numFmtId="0" fontId="15" fillId="0" borderId="0"/>
  </cellStyleXfs>
  <cellXfs count="736">
    <xf numFmtId="0" fontId="0" fillId="0" borderId="0" xfId="0"/>
    <xf numFmtId="0" fontId="1" fillId="0" borderId="0" xfId="0" applyFont="1" applyBorder="1"/>
    <xf numFmtId="0" fontId="1" fillId="0" borderId="5" xfId="0" applyFont="1" applyBorder="1"/>
    <xf numFmtId="0" fontId="1" fillId="0" borderId="0" xfId="0" applyFont="1"/>
    <xf numFmtId="0" fontId="1" fillId="0" borderId="5" xfId="0" applyFont="1" applyFill="1" applyBorder="1"/>
    <xf numFmtId="0" fontId="1" fillId="0" borderId="0" xfId="0" applyFont="1" applyFill="1" applyBorder="1"/>
    <xf numFmtId="0" fontId="3" fillId="0" borderId="5" xfId="0" applyFont="1" applyFill="1" applyBorder="1" applyAlignment="1">
      <alignment horizontal="center" vertical="center" wrapText="1"/>
    </xf>
    <xf numFmtId="0" fontId="2" fillId="0" borderId="5" xfId="0" applyFont="1" applyFill="1" applyBorder="1" applyAlignment="1">
      <alignment vertical="center" wrapText="1"/>
    </xf>
    <xf numFmtId="0" fontId="1" fillId="0" borderId="0" xfId="0" applyFont="1" applyAlignment="1">
      <alignment wrapText="1"/>
    </xf>
    <xf numFmtId="0" fontId="1" fillId="0" borderId="0" xfId="0" applyFont="1" applyFill="1" applyBorder="1" applyAlignment="1">
      <alignment wrapText="1"/>
    </xf>
    <xf numFmtId="0" fontId="1" fillId="0" borderId="5" xfId="0" applyFont="1" applyFill="1" applyBorder="1" applyAlignment="1">
      <alignment vertical="center" wrapText="1"/>
    </xf>
    <xf numFmtId="0" fontId="3" fillId="0" borderId="0" xfId="0" applyFont="1"/>
    <xf numFmtId="0" fontId="1" fillId="2" borderId="0" xfId="0" applyFont="1" applyFill="1"/>
    <xf numFmtId="0" fontId="1" fillId="2" borderId="0" xfId="0" applyFont="1" applyFill="1" applyBorder="1"/>
    <xf numFmtId="0" fontId="2" fillId="2" borderId="5" xfId="0" applyFont="1" applyFill="1" applyBorder="1" applyAlignment="1">
      <alignment horizontal="center" vertical="center" wrapText="1"/>
    </xf>
    <xf numFmtId="0" fontId="1" fillId="0" borderId="12" xfId="0" applyFont="1" applyFill="1" applyBorder="1" applyAlignment="1">
      <alignment vertical="center" wrapText="1"/>
    </xf>
    <xf numFmtId="0" fontId="1" fillId="0" borderId="12" xfId="0" applyFont="1" applyFill="1" applyBorder="1"/>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 fillId="0" borderId="0" xfId="0" applyFont="1" applyFill="1"/>
    <xf numFmtId="0" fontId="1" fillId="0" borderId="0" xfId="0" applyFont="1" applyFill="1" applyBorder="1" applyAlignment="1">
      <alignment horizontal="center" vertical="center"/>
    </xf>
    <xf numFmtId="0" fontId="1" fillId="0" borderId="29" xfId="0" applyFont="1" applyFill="1" applyBorder="1"/>
    <xf numFmtId="0" fontId="2" fillId="0" borderId="28" xfId="0" applyFont="1" applyBorder="1" applyAlignment="1">
      <alignment horizontal="center" vertical="center" wrapText="1"/>
    </xf>
    <xf numFmtId="0" fontId="2" fillId="0" borderId="33" xfId="0" applyFont="1" applyBorder="1" applyAlignment="1">
      <alignment horizontal="center" vertical="center" wrapText="1"/>
    </xf>
    <xf numFmtId="0" fontId="11" fillId="0" borderId="0" xfId="4" applyFont="1" applyBorder="1"/>
    <xf numFmtId="0" fontId="8" fillId="0" borderId="0" xfId="0" applyFont="1"/>
    <xf numFmtId="0" fontId="14" fillId="0" borderId="0" xfId="0" applyFont="1" applyFill="1" applyBorder="1" applyAlignment="1">
      <alignment horizontal="center"/>
    </xf>
    <xf numFmtId="49" fontId="17" fillId="0" borderId="0" xfId="0" applyNumberFormat="1" applyFont="1" applyFill="1"/>
    <xf numFmtId="0" fontId="8" fillId="0" borderId="0" xfId="0" applyFont="1" applyFill="1" applyAlignment="1">
      <alignment wrapText="1"/>
    </xf>
    <xf numFmtId="0" fontId="8" fillId="0" borderId="0" xfId="0" applyFont="1" applyFill="1" applyAlignment="1">
      <alignment horizontal="center"/>
    </xf>
    <xf numFmtId="0" fontId="1" fillId="0" borderId="10"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 fillId="0" borderId="29" xfId="0" applyFont="1" applyBorder="1" applyAlignment="1">
      <alignment horizontal="center" vertical="center"/>
    </xf>
    <xf numFmtId="0" fontId="1" fillId="0" borderId="0" xfId="0" applyFont="1" applyAlignment="1">
      <alignment horizontal="center" vertical="center"/>
    </xf>
    <xf numFmtId="0" fontId="2" fillId="0" borderId="15" xfId="0" applyFont="1" applyFill="1" applyBorder="1" applyAlignment="1">
      <alignment horizontal="center" vertical="center" wrapText="1"/>
    </xf>
    <xf numFmtId="0" fontId="14" fillId="0" borderId="0" xfId="0" applyFont="1" applyFill="1" applyBorder="1" applyAlignment="1"/>
    <xf numFmtId="0" fontId="5" fillId="0" borderId="0" xfId="0" applyFont="1"/>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5" borderId="26" xfId="0" applyFont="1" applyFill="1"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4" xfId="0" applyFont="1" applyBorder="1" applyAlignment="1">
      <alignment horizontal="center" vertical="center"/>
    </xf>
    <xf numFmtId="0" fontId="1" fillId="0" borderId="14" xfId="0" applyFont="1" applyFill="1" applyBorder="1" applyAlignment="1">
      <alignment horizontal="center" vertical="center"/>
    </xf>
    <xf numFmtId="0" fontId="1" fillId="0" borderId="5" xfId="0" applyFont="1" applyBorder="1" applyAlignment="1">
      <alignment horizontal="center" vertical="center"/>
    </xf>
    <xf numFmtId="0" fontId="2" fillId="0" borderId="4" xfId="0" applyFont="1" applyBorder="1" applyAlignment="1">
      <alignment horizontal="center" vertical="center" wrapText="1"/>
    </xf>
    <xf numFmtId="0" fontId="1" fillId="0" borderId="5" xfId="0" applyFont="1" applyFill="1" applyBorder="1" applyAlignment="1">
      <alignment horizontal="center" vertical="center"/>
    </xf>
    <xf numFmtId="0" fontId="1"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0" borderId="6" xfId="0" applyFont="1" applyFill="1" applyBorder="1" applyAlignment="1">
      <alignment horizontal="center" vertical="center"/>
    </xf>
    <xf numFmtId="2" fontId="1" fillId="0" borderId="0" xfId="0" applyNumberFormat="1" applyFont="1" applyFill="1" applyBorder="1" applyAlignment="1">
      <alignment horizontal="center" vertical="center"/>
    </xf>
    <xf numFmtId="4" fontId="5" fillId="0" borderId="0" xfId="0" applyNumberFormat="1" applyFont="1" applyFill="1" applyBorder="1" applyAlignment="1">
      <alignment horizontal="center" vertical="center"/>
    </xf>
    <xf numFmtId="10" fontId="1" fillId="0" borderId="0" xfId="0" applyNumberFormat="1" applyFont="1" applyFill="1" applyBorder="1" applyAlignment="1">
      <alignment horizontal="center" vertical="center"/>
    </xf>
    <xf numFmtId="0" fontId="1" fillId="0" borderId="34" xfId="0" applyFont="1" applyFill="1" applyBorder="1" applyAlignment="1">
      <alignment horizontal="center" vertical="center"/>
    </xf>
    <xf numFmtId="0" fontId="2" fillId="0" borderId="5" xfId="0" applyFont="1" applyFill="1" applyBorder="1" applyAlignment="1">
      <alignment horizontal="left" vertical="center" wrapText="1"/>
    </xf>
    <xf numFmtId="4" fontId="1" fillId="0" borderId="0" xfId="0" applyNumberFormat="1" applyFont="1" applyFill="1" applyBorder="1" applyAlignment="1">
      <alignment horizontal="center" vertical="center"/>
    </xf>
    <xf numFmtId="49" fontId="2" fillId="0" borderId="5" xfId="11" applyNumberFormat="1" applyFont="1" applyFill="1" applyBorder="1" applyAlignment="1" applyProtection="1">
      <alignment horizontal="left" vertical="center" wrapText="1"/>
      <protection locked="0"/>
    </xf>
    <xf numFmtId="0" fontId="2" fillId="0" borderId="5" xfId="0" applyNumberFormat="1" applyFont="1" applyFill="1" applyBorder="1" applyAlignment="1">
      <alignment horizontal="center" vertical="center" wrapText="1"/>
    </xf>
    <xf numFmtId="0" fontId="1" fillId="0" borderId="0" xfId="0" applyFont="1" applyFill="1" applyBorder="1" applyAlignment="1">
      <alignment horizontal="center"/>
    </xf>
    <xf numFmtId="1" fontId="2" fillId="0" borderId="5" xfId="0" applyNumberFormat="1" applyFont="1" applyFill="1" applyBorder="1" applyAlignment="1">
      <alignment horizontal="center" vertical="center" wrapText="1"/>
    </xf>
    <xf numFmtId="0" fontId="1" fillId="0" borderId="29" xfId="0" applyFont="1" applyFill="1" applyBorder="1" applyAlignment="1">
      <alignment horizontal="center" vertical="center"/>
    </xf>
    <xf numFmtId="4" fontId="2" fillId="0" borderId="5" xfId="12" quotePrefix="1" applyNumberFormat="1" applyFont="1" applyFill="1" applyBorder="1" applyAlignment="1">
      <alignment horizontal="left" vertical="center" wrapText="1"/>
    </xf>
    <xf numFmtId="1" fontId="1" fillId="0" borderId="5" xfId="0" applyNumberFormat="1" applyFont="1" applyFill="1" applyBorder="1" applyAlignment="1">
      <alignment horizontal="center" vertical="center" wrapText="1"/>
    </xf>
    <xf numFmtId="168" fontId="2" fillId="0" borderId="5" xfId="0" applyNumberFormat="1" applyFont="1" applyFill="1" applyBorder="1" applyAlignment="1">
      <alignment horizontal="center" vertical="center" wrapText="1"/>
    </xf>
    <xf numFmtId="4" fontId="2" fillId="0" borderId="5" xfId="12" applyNumberFormat="1" applyFont="1" applyFill="1" applyBorder="1" applyAlignment="1">
      <alignment horizontal="left" vertical="center" wrapText="1"/>
    </xf>
    <xf numFmtId="164" fontId="2" fillId="0" borderId="5" xfId="8" quotePrefix="1" applyFont="1" applyFill="1" applyBorder="1" applyAlignment="1">
      <alignment horizontal="left" wrapText="1"/>
    </xf>
    <xf numFmtId="1" fontId="2" fillId="0" borderId="5"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2" fillId="0" borderId="5" xfId="8" quotePrefix="1" applyNumberFormat="1" applyFont="1" applyFill="1" applyBorder="1" applyAlignment="1">
      <alignment horizontal="left" wrapText="1"/>
    </xf>
    <xf numFmtId="164" fontId="2" fillId="0" borderId="5" xfId="8" applyFont="1" applyFill="1" applyBorder="1" applyAlignment="1">
      <alignment horizontal="left" wrapText="1"/>
    </xf>
    <xf numFmtId="168" fontId="1" fillId="0" borderId="5" xfId="0" applyNumberFormat="1" applyFont="1" applyFill="1" applyBorder="1" applyAlignment="1">
      <alignment horizontal="center" vertical="center" wrapText="1"/>
    </xf>
    <xf numFmtId="0" fontId="2" fillId="0" borderId="11" xfId="0" applyFont="1" applyFill="1" applyBorder="1" applyAlignment="1">
      <alignment horizontal="left" vertical="center" wrapText="1"/>
    </xf>
    <xf numFmtId="0" fontId="2" fillId="0" borderId="17" xfId="0" applyFont="1" applyFill="1" applyBorder="1" applyAlignment="1">
      <alignment horizontal="center" vertical="center" wrapText="1"/>
    </xf>
    <xf numFmtId="0" fontId="2" fillId="0" borderId="5" xfId="8" applyNumberFormat="1" applyFont="1" applyFill="1" applyBorder="1" applyAlignment="1">
      <alignment horizontal="left" wrapText="1"/>
    </xf>
    <xf numFmtId="10" fontId="5" fillId="0" borderId="0" xfId="0" applyNumberFormat="1" applyFont="1" applyFill="1" applyBorder="1" applyAlignment="1">
      <alignment horizontal="center" vertical="center"/>
    </xf>
    <xf numFmtId="0" fontId="2" fillId="0" borderId="5" xfId="11" applyNumberFormat="1" applyFont="1" applyFill="1" applyBorder="1" applyAlignment="1" applyProtection="1">
      <alignment horizontal="center" vertical="center" wrapText="1"/>
      <protection locked="0"/>
    </xf>
    <xf numFmtId="0" fontId="2" fillId="0" borderId="5" xfId="13" applyNumberFormat="1" applyFont="1" applyFill="1" applyBorder="1" applyAlignment="1">
      <alignment horizontal="center" vertical="center" wrapText="1"/>
    </xf>
    <xf numFmtId="0" fontId="5" fillId="0" borderId="0" xfId="0" applyFont="1" applyFill="1"/>
    <xf numFmtId="0" fontId="5" fillId="0" borderId="0" xfId="0" applyFont="1" applyFill="1" applyBorder="1"/>
    <xf numFmtId="0" fontId="5" fillId="0" borderId="0" xfId="0" applyFont="1" applyFill="1" applyBorder="1" applyAlignment="1">
      <alignment horizontal="center"/>
    </xf>
    <xf numFmtId="10" fontId="5" fillId="0" borderId="0" xfId="0" applyNumberFormat="1" applyFont="1" applyFill="1" applyBorder="1" applyAlignment="1">
      <alignment horizontal="center"/>
    </xf>
    <xf numFmtId="10" fontId="1" fillId="0" borderId="0" xfId="9" applyNumberFormat="1" applyFont="1" applyFill="1" applyBorder="1" applyAlignment="1">
      <alignment horizontal="center" vertical="center"/>
    </xf>
    <xf numFmtId="3" fontId="1" fillId="0" borderId="5" xfId="0" applyNumberFormat="1" applyFont="1" applyFill="1" applyBorder="1" applyAlignment="1">
      <alignment horizontal="center" vertical="center"/>
    </xf>
    <xf numFmtId="4" fontId="2" fillId="0" borderId="5" xfId="12" quotePrefix="1" applyNumberFormat="1" applyFont="1" applyFill="1" applyBorder="1" applyAlignment="1">
      <alignment horizontal="left" vertical="top" wrapText="1"/>
    </xf>
    <xf numFmtId="169" fontId="2" fillId="0" borderId="5" xfId="0" applyNumberFormat="1" applyFont="1" applyFill="1" applyBorder="1" applyAlignment="1">
      <alignment horizontal="center" vertical="center" wrapText="1"/>
    </xf>
    <xf numFmtId="169" fontId="1" fillId="0" borderId="5" xfId="0" applyNumberFormat="1" applyFont="1" applyFill="1" applyBorder="1" applyAlignment="1">
      <alignment horizontal="center" vertical="center" wrapText="1"/>
    </xf>
    <xf numFmtId="0" fontId="2" fillId="0" borderId="5" xfId="8" applyNumberFormat="1" applyFont="1" applyFill="1" applyBorder="1" applyAlignment="1">
      <alignment horizontal="left" vertical="top" wrapText="1"/>
    </xf>
    <xf numFmtId="4" fontId="5" fillId="0" borderId="0" xfId="0" applyNumberFormat="1" applyFont="1" applyFill="1" applyBorder="1" applyAlignment="1">
      <alignment horizontal="center"/>
    </xf>
    <xf numFmtId="0" fontId="1" fillId="0" borderId="17" xfId="0" applyFont="1" applyFill="1" applyBorder="1" applyAlignment="1">
      <alignment horizontal="center" vertical="center" wrapText="1"/>
    </xf>
    <xf numFmtId="0" fontId="2" fillId="0" borderId="5" xfId="0" quotePrefix="1" applyNumberFormat="1" applyFont="1" applyFill="1" applyBorder="1" applyAlignment="1">
      <alignment horizontal="center" vertical="center" wrapText="1"/>
    </xf>
    <xf numFmtId="4" fontId="1" fillId="0" borderId="0" xfId="0" applyNumberFormat="1" applyFont="1" applyFill="1" applyBorder="1" applyAlignment="1">
      <alignment horizontal="center"/>
    </xf>
    <xf numFmtId="3" fontId="1" fillId="0" borderId="5" xfId="0" applyNumberFormat="1" applyFont="1" applyFill="1" applyBorder="1" applyAlignment="1">
      <alignment horizontal="center" vertical="center" wrapText="1"/>
    </xf>
    <xf numFmtId="0" fontId="1" fillId="0" borderId="0" xfId="0" applyFont="1" applyFill="1" applyBorder="1" applyAlignment="1">
      <alignment horizontal="left" vertical="center"/>
    </xf>
    <xf numFmtId="3" fontId="2" fillId="0" borderId="5" xfId="0" applyNumberFormat="1" applyFont="1" applyFill="1" applyBorder="1" applyAlignment="1">
      <alignment horizontal="center" vertical="center" wrapText="1"/>
    </xf>
    <xf numFmtId="0" fontId="2" fillId="0" borderId="5" xfId="11" applyNumberFormat="1" applyFont="1" applyFill="1" applyBorder="1" applyAlignment="1" applyProtection="1">
      <alignment horizontal="left" vertical="center" wrapText="1"/>
      <protection locked="0"/>
    </xf>
    <xf numFmtId="0" fontId="1" fillId="4" borderId="0" xfId="0" applyFont="1" applyFill="1"/>
    <xf numFmtId="0" fontId="2" fillId="0" borderId="5" xfId="16" applyNumberFormat="1" applyFont="1" applyFill="1" applyBorder="1" applyAlignment="1">
      <alignment horizontal="center" vertical="center" wrapText="1"/>
    </xf>
    <xf numFmtId="3" fontId="1" fillId="0" borderId="0" xfId="0" applyNumberFormat="1" applyFont="1" applyFill="1" applyBorder="1" applyAlignment="1">
      <alignment horizontal="center"/>
    </xf>
    <xf numFmtId="3" fontId="1" fillId="0" borderId="0" xfId="0" applyNumberFormat="1"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Alignment="1">
      <alignment horizontal="center" vertical="center" wrapText="1"/>
    </xf>
    <xf numFmtId="0" fontId="1" fillId="0" borderId="1" xfId="0" applyFont="1" applyFill="1" applyBorder="1" applyAlignment="1">
      <alignment horizontal="center" vertical="center"/>
    </xf>
    <xf numFmtId="0" fontId="1" fillId="2" borderId="29" xfId="0" applyFont="1" applyFill="1" applyBorder="1" applyAlignment="1">
      <alignment horizontal="center" vertical="center"/>
    </xf>
    <xf numFmtId="0" fontId="1" fillId="0" borderId="4" xfId="0" applyFont="1" applyFill="1" applyBorder="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8" fillId="0" borderId="0" xfId="5" applyAlignment="1">
      <alignment horizontal="center" vertical="center"/>
    </xf>
    <xf numFmtId="0" fontId="1" fillId="0" borderId="0" xfId="0" applyFont="1" applyFill="1" applyAlignment="1">
      <alignment horizontal="center" vertical="center"/>
    </xf>
    <xf numFmtId="0" fontId="1" fillId="0" borderId="21" xfId="0" applyFont="1" applyBorder="1" applyAlignment="1">
      <alignment horizontal="center" vertical="center" wrapText="1"/>
    </xf>
    <xf numFmtId="0" fontId="1" fillId="0" borderId="17" xfId="0" applyFont="1" applyFill="1" applyBorder="1" applyAlignment="1">
      <alignment horizontal="center" vertical="center"/>
    </xf>
    <xf numFmtId="0" fontId="16" fillId="0" borderId="0" xfId="6"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applyAlignment="1">
      <alignment wrapText="1"/>
    </xf>
    <xf numFmtId="0" fontId="1" fillId="0" borderId="21" xfId="0" applyFont="1" applyFill="1" applyBorder="1" applyAlignment="1">
      <alignment wrapText="1"/>
    </xf>
    <xf numFmtId="0" fontId="1" fillId="0" borderId="12" xfId="0" applyFont="1" applyFill="1" applyBorder="1" applyAlignment="1">
      <alignment wrapText="1"/>
    </xf>
    <xf numFmtId="3" fontId="5" fillId="0" borderId="5" xfId="0" applyNumberFormat="1" applyFont="1" applyFill="1" applyBorder="1" applyAlignment="1">
      <alignment horizontal="center" vertical="center"/>
    </xf>
    <xf numFmtId="3" fontId="20" fillId="0" borderId="5" xfId="0" applyNumberFormat="1" applyFont="1" applyFill="1" applyBorder="1" applyAlignment="1">
      <alignment horizontal="center" vertical="center" wrapText="1"/>
    </xf>
    <xf numFmtId="2" fontId="3" fillId="0" borderId="0" xfId="0" applyNumberFormat="1" applyFont="1" applyFill="1" applyBorder="1" applyAlignment="1">
      <alignment horizontal="center"/>
    </xf>
    <xf numFmtId="3" fontId="5" fillId="0" borderId="5" xfId="0" applyNumberFormat="1" applyFont="1" applyFill="1" applyBorder="1" applyAlignment="1">
      <alignment horizontal="center" vertical="center" wrapText="1"/>
    </xf>
    <xf numFmtId="3" fontId="21" fillId="0" borderId="5" xfId="0" applyNumberFormat="1" applyFont="1" applyFill="1" applyBorder="1" applyAlignment="1">
      <alignment horizontal="center" vertical="center" wrapText="1"/>
    </xf>
    <xf numFmtId="169" fontId="1" fillId="0" borderId="5" xfId="0" applyNumberFormat="1" applyFont="1" applyFill="1" applyBorder="1" applyAlignment="1">
      <alignment horizontal="center" vertical="center"/>
    </xf>
    <xf numFmtId="168" fontId="5" fillId="0" borderId="5" xfId="0" applyNumberFormat="1" applyFont="1" applyFill="1" applyBorder="1" applyAlignment="1">
      <alignment horizontal="center" vertical="center"/>
    </xf>
    <xf numFmtId="168" fontId="1" fillId="0" borderId="5" xfId="0" applyNumberFormat="1" applyFont="1" applyFill="1" applyBorder="1" applyAlignment="1">
      <alignment horizontal="center" vertical="center"/>
    </xf>
    <xf numFmtId="3" fontId="5" fillId="0" borderId="5" xfId="15" applyNumberFormat="1" applyFont="1" applyFill="1" applyBorder="1" applyAlignment="1">
      <alignment horizontal="center" vertical="center"/>
    </xf>
    <xf numFmtId="3" fontId="20" fillId="0" borderId="5" xfId="0" applyNumberFormat="1" applyFont="1" applyFill="1" applyBorder="1" applyAlignment="1">
      <alignment horizontal="center" vertical="center"/>
    </xf>
    <xf numFmtId="3" fontId="20" fillId="0" borderId="5" xfId="11" applyNumberFormat="1" applyFont="1" applyFill="1" applyBorder="1" applyAlignment="1" applyProtection="1">
      <alignment horizontal="center" vertical="center" wrapText="1"/>
      <protection locked="0"/>
    </xf>
    <xf numFmtId="0" fontId="2" fillId="0" borderId="5" xfId="0" applyFont="1" applyFill="1" applyBorder="1" applyAlignment="1">
      <alignment horizontal="left" vertical="top" wrapText="1"/>
    </xf>
    <xf numFmtId="0" fontId="1" fillId="0" borderId="0" xfId="0" applyFont="1" applyFill="1" applyAlignment="1">
      <alignment horizontal="center" vertical="center" wrapText="1"/>
    </xf>
    <xf numFmtId="0" fontId="2" fillId="0" borderId="0" xfId="0" applyFont="1" applyFill="1" applyAlignment="1">
      <alignment wrapText="1"/>
    </xf>
    <xf numFmtId="0" fontId="2" fillId="0" borderId="5" xfId="0" applyFont="1" applyFill="1" applyBorder="1" applyAlignment="1">
      <alignment horizontal="left" vertical="center" wrapText="1" shrinkToFit="1"/>
    </xf>
    <xf numFmtId="0" fontId="2" fillId="0" borderId="5" xfId="0" quotePrefix="1" applyFont="1" applyFill="1" applyBorder="1" applyAlignment="1">
      <alignment horizontal="left" vertical="center" wrapText="1"/>
    </xf>
    <xf numFmtId="0" fontId="2" fillId="0" borderId="5" xfId="0" quotePrefix="1" applyFont="1" applyFill="1" applyBorder="1" applyAlignment="1">
      <alignment horizontal="center" vertical="center" wrapText="1"/>
    </xf>
    <xf numFmtId="4" fontId="2" fillId="0" borderId="5" xfId="12"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5" xfId="0" applyFont="1" applyFill="1" applyBorder="1" applyAlignment="1">
      <alignment horizontal="left" wrapText="1"/>
    </xf>
    <xf numFmtId="0" fontId="2" fillId="0" borderId="20" xfId="0" applyFont="1" applyFill="1" applyBorder="1" applyAlignment="1">
      <alignment wrapText="1"/>
    </xf>
    <xf numFmtId="0" fontId="2" fillId="0" borderId="0" xfId="0" applyFont="1" applyFill="1" applyBorder="1" applyAlignment="1">
      <alignment wrapText="1"/>
    </xf>
    <xf numFmtId="0" fontId="2" fillId="0" borderId="11" xfId="0" applyFont="1" applyFill="1" applyBorder="1" applyAlignment="1">
      <alignment wrapText="1"/>
    </xf>
    <xf numFmtId="0" fontId="1" fillId="5" borderId="36" xfId="0" applyFont="1" applyFill="1" applyBorder="1" applyAlignment="1">
      <alignment horizontal="center" vertical="center"/>
    </xf>
    <xf numFmtId="0" fontId="5" fillId="4" borderId="0" xfId="0" applyFont="1" applyFill="1"/>
    <xf numFmtId="0" fontId="1" fillId="0" borderId="5" xfId="0" applyFont="1" applyFill="1" applyBorder="1" applyAlignment="1">
      <alignment wrapText="1"/>
    </xf>
    <xf numFmtId="0" fontId="1" fillId="0" borderId="0" xfId="0" applyNumberFormat="1" applyFont="1" applyAlignment="1">
      <alignment wrapText="1"/>
    </xf>
    <xf numFmtId="0" fontId="1" fillId="0" borderId="0" xfId="0" applyFont="1" applyAlignment="1">
      <alignment horizontal="center"/>
    </xf>
    <xf numFmtId="3" fontId="1" fillId="0" borderId="0" xfId="0" applyNumberFormat="1" applyFont="1" applyFill="1" applyAlignment="1">
      <alignment horizontal="center" vertical="center"/>
    </xf>
    <xf numFmtId="0" fontId="17" fillId="0" borderId="0" xfId="0" applyFont="1" applyFill="1" applyBorder="1" applyAlignment="1">
      <alignment horizontal="center" vertical="center"/>
    </xf>
    <xf numFmtId="0" fontId="18" fillId="0" borderId="0" xfId="0" applyFont="1" applyFill="1" applyAlignment="1">
      <alignment horizontal="center" vertical="center" wrapText="1"/>
    </xf>
    <xf numFmtId="0" fontId="0" fillId="0" borderId="0" xfId="0" applyFont="1" applyFill="1" applyAlignment="1">
      <alignment horizontal="center" vertical="center"/>
    </xf>
    <xf numFmtId="0" fontId="11" fillId="0" borderId="0" xfId="4" applyFont="1" applyFill="1" applyBorder="1" applyAlignment="1">
      <alignment horizontal="center" vertical="center"/>
    </xf>
    <xf numFmtId="0" fontId="11" fillId="0" borderId="0" xfId="4" applyFont="1" applyFill="1" applyBorder="1"/>
    <xf numFmtId="0" fontId="11" fillId="0" borderId="0" xfId="4" applyFont="1" applyFill="1" applyBorder="1" applyAlignment="1">
      <alignment horizontal="right" wrapText="1"/>
    </xf>
    <xf numFmtId="3" fontId="1" fillId="0" borderId="0" xfId="0" applyNumberFormat="1" applyFont="1"/>
    <xf numFmtId="3" fontId="23" fillId="8" borderId="0" xfId="0" applyNumberFormat="1" applyFont="1" applyFill="1"/>
    <xf numFmtId="3" fontId="23" fillId="9" borderId="0" xfId="0" applyNumberFormat="1" applyFont="1" applyFill="1"/>
    <xf numFmtId="1" fontId="1" fillId="0" borderId="0" xfId="0" applyNumberFormat="1" applyFont="1"/>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1" fillId="2"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 fillId="0" borderId="0" xfId="0" applyFont="1" applyBorder="1" applyAlignment="1">
      <alignment horizontal="center" vertical="center"/>
    </xf>
    <xf numFmtId="0" fontId="1" fillId="0" borderId="12"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7" fillId="0" borderId="0" xfId="0" applyFont="1" applyFill="1" applyBorder="1" applyAlignment="1">
      <alignment horizontal="center" vertical="center"/>
    </xf>
    <xf numFmtId="0" fontId="1" fillId="0" borderId="0" xfId="0" applyFont="1" applyFill="1" applyAlignment="1">
      <alignment vertical="center"/>
    </xf>
    <xf numFmtId="0" fontId="1" fillId="0" borderId="5" xfId="0" applyFont="1" applyBorder="1" applyAlignment="1">
      <alignment horizontal="center" vertical="center"/>
    </xf>
    <xf numFmtId="0" fontId="1"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 fillId="0" borderId="0" xfId="0" applyFont="1" applyBorder="1" applyAlignment="1">
      <alignment horizontal="center" vertical="center" wrapText="1"/>
    </xf>
    <xf numFmtId="0" fontId="5" fillId="0" borderId="5" xfId="0" applyFont="1" applyBorder="1" applyAlignment="1">
      <alignment horizontal="center" vertical="center"/>
    </xf>
    <xf numFmtId="0" fontId="1" fillId="0" borderId="5" xfId="0" applyFont="1" applyFill="1" applyBorder="1" applyAlignment="1">
      <alignment horizontal="left" vertical="top" wrapText="1"/>
    </xf>
    <xf numFmtId="3" fontId="5" fillId="7" borderId="5" xfId="0" applyNumberFormat="1" applyFont="1" applyFill="1" applyBorder="1" applyAlignment="1">
      <alignment horizontal="center" vertical="center"/>
    </xf>
    <xf numFmtId="0" fontId="1" fillId="0" borderId="0" xfId="0" applyFont="1" applyBorder="1" applyAlignment="1"/>
    <xf numFmtId="0" fontId="5" fillId="0" borderId="5"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 fillId="0" borderId="0" xfId="0" applyFont="1" applyFill="1" applyBorder="1" applyAlignment="1"/>
    <xf numFmtId="0" fontId="2" fillId="0" borderId="26" xfId="0" applyFont="1" applyFill="1" applyBorder="1" applyAlignment="1">
      <alignment horizontal="center" vertical="center" wrapText="1"/>
    </xf>
    <xf numFmtId="0" fontId="2" fillId="0" borderId="18" xfId="0" applyFont="1" applyFill="1" applyBorder="1" applyAlignment="1">
      <alignment wrapText="1"/>
    </xf>
    <xf numFmtId="0" fontId="1" fillId="0" borderId="22" xfId="0" applyFont="1" applyFill="1" applyBorder="1" applyAlignment="1">
      <alignment wrapText="1"/>
    </xf>
    <xf numFmtId="0" fontId="2" fillId="0" borderId="11" xfId="0" applyFont="1" applyFill="1" applyBorder="1"/>
    <xf numFmtId="0" fontId="2" fillId="0" borderId="12" xfId="0" applyFont="1" applyFill="1" applyBorder="1" applyAlignment="1">
      <alignment horizontal="left" vertical="center" wrapText="1"/>
    </xf>
    <xf numFmtId="0" fontId="1" fillId="0" borderId="12" xfId="0" applyFont="1" applyFill="1" applyBorder="1" applyAlignment="1">
      <alignment vertical="top" wrapText="1"/>
    </xf>
    <xf numFmtId="0" fontId="2" fillId="0" borderId="11" xfId="0" applyFont="1" applyFill="1" applyBorder="1" applyAlignment="1">
      <alignment vertical="top" wrapText="1"/>
    </xf>
    <xf numFmtId="0" fontId="2" fillId="0" borderId="11" xfId="0" applyFont="1" applyFill="1" applyBorder="1" applyAlignment="1">
      <alignment vertical="center" wrapText="1"/>
    </xf>
    <xf numFmtId="0" fontId="1" fillId="0" borderId="4" xfId="0" applyFont="1" applyFill="1" applyBorder="1" applyAlignment="1">
      <alignment wrapText="1"/>
    </xf>
    <xf numFmtId="0" fontId="2" fillId="0" borderId="14" xfId="0" applyFont="1" applyFill="1" applyBorder="1" applyAlignment="1">
      <alignment wrapText="1"/>
    </xf>
    <xf numFmtId="0" fontId="1" fillId="0" borderId="29" xfId="0" applyFont="1" applyFill="1" applyBorder="1" applyAlignment="1">
      <alignment wrapText="1"/>
    </xf>
    <xf numFmtId="0" fontId="2" fillId="0" borderId="29" xfId="0" applyFont="1" applyFill="1" applyBorder="1" applyAlignment="1">
      <alignment horizontal="left" vertical="center" wrapText="1"/>
    </xf>
    <xf numFmtId="0" fontId="1" fillId="0" borderId="29" xfId="0" applyFont="1" applyFill="1" applyBorder="1" applyAlignment="1">
      <alignment vertical="top" wrapText="1"/>
    </xf>
    <xf numFmtId="0" fontId="2" fillId="0" borderId="5" xfId="0" applyFont="1" applyFill="1" applyBorder="1" applyAlignment="1">
      <alignment wrapText="1"/>
    </xf>
    <xf numFmtId="0" fontId="1" fillId="0" borderId="0" xfId="0" applyFont="1" applyFill="1" applyBorder="1" applyAlignment="1">
      <alignment horizontal="left"/>
    </xf>
    <xf numFmtId="0" fontId="2" fillId="0" borderId="0" xfId="0" applyFont="1" applyFill="1" applyBorder="1" applyAlignment="1">
      <alignment horizontal="left"/>
    </xf>
    <xf numFmtId="0" fontId="2" fillId="0" borderId="5" xfId="0" applyFont="1" applyFill="1" applyBorder="1" applyAlignment="1"/>
    <xf numFmtId="0" fontId="1" fillId="0" borderId="0" xfId="0" applyFont="1" applyFill="1" applyAlignment="1">
      <alignment horizontal="center"/>
    </xf>
    <xf numFmtId="0" fontId="13" fillId="0" borderId="0" xfId="4" applyFont="1" applyFill="1" applyBorder="1"/>
    <xf numFmtId="0" fontId="13" fillId="0" borderId="0" xfId="4" applyFont="1" applyFill="1" applyBorder="1" applyAlignment="1">
      <alignment horizontal="right" wrapText="1"/>
    </xf>
    <xf numFmtId="0" fontId="8" fillId="0" borderId="0" xfId="5" applyFill="1"/>
    <xf numFmtId="0" fontId="8" fillId="0" borderId="0" xfId="5" applyFont="1" applyFill="1"/>
    <xf numFmtId="0" fontId="20" fillId="0" borderId="5" xfId="0" applyFont="1" applyFill="1" applyBorder="1" applyAlignment="1">
      <alignment wrapText="1"/>
    </xf>
    <xf numFmtId="0" fontId="1" fillId="0" borderId="33" xfId="0" applyFont="1" applyFill="1" applyBorder="1" applyAlignment="1">
      <alignment wrapText="1"/>
    </xf>
    <xf numFmtId="0" fontId="1" fillId="0" borderId="33" xfId="0" applyFont="1" applyFill="1" applyBorder="1" applyAlignment="1">
      <alignment horizontal="center" vertical="center"/>
    </xf>
    <xf numFmtId="0" fontId="2" fillId="0" borderId="5" xfId="0" applyNumberFormat="1" applyFont="1" applyFill="1" applyBorder="1" applyAlignment="1">
      <alignment horizontal="left" vertical="center" wrapText="1"/>
    </xf>
    <xf numFmtId="0" fontId="2" fillId="0" borderId="5" xfId="0" applyFont="1" applyFill="1" applyBorder="1" applyAlignment="1">
      <alignment horizontal="left"/>
    </xf>
    <xf numFmtId="0" fontId="2" fillId="0" borderId="5" xfId="0" applyFont="1" applyFill="1" applyBorder="1" applyAlignment="1">
      <alignment horizontal="left" vertical="center"/>
    </xf>
    <xf numFmtId="0" fontId="1" fillId="0" borderId="0" xfId="0" applyFont="1" applyAlignment="1">
      <alignment vertical="center"/>
    </xf>
    <xf numFmtId="0" fontId="2" fillId="0" borderId="5" xfId="0" applyFont="1" applyFill="1" applyBorder="1"/>
    <xf numFmtId="172" fontId="1" fillId="0" borderId="0" xfId="0" applyNumberFormat="1" applyFont="1" applyFill="1" applyBorder="1" applyAlignment="1">
      <alignment horizontal="center" vertical="center"/>
    </xf>
    <xf numFmtId="172" fontId="1" fillId="0" borderId="0" xfId="0" applyNumberFormat="1" applyFont="1" applyFill="1" applyBorder="1" applyAlignment="1">
      <alignment horizontal="center"/>
    </xf>
    <xf numFmtId="172" fontId="5" fillId="0" borderId="5" xfId="0" applyNumberFormat="1" applyFont="1" applyFill="1" applyBorder="1" applyAlignment="1">
      <alignment horizontal="center" vertical="center"/>
    </xf>
    <xf numFmtId="172" fontId="5" fillId="0" borderId="0" xfId="0" applyNumberFormat="1" applyFont="1" applyFill="1" applyBorder="1" applyAlignment="1">
      <alignment horizontal="center" vertical="center"/>
    </xf>
    <xf numFmtId="172" fontId="5" fillId="0" borderId="0" xfId="0" applyNumberFormat="1" applyFont="1" applyFill="1" applyBorder="1" applyAlignment="1">
      <alignment horizontal="center"/>
    </xf>
    <xf numFmtId="172" fontId="1" fillId="0" borderId="0" xfId="9" applyNumberFormat="1" applyFont="1" applyFill="1" applyBorder="1" applyAlignment="1">
      <alignment horizontal="center" vertical="center"/>
    </xf>
    <xf numFmtId="0" fontId="5" fillId="7" borderId="3" xfId="0" applyFont="1" applyFill="1" applyBorder="1"/>
    <xf numFmtId="0" fontId="2" fillId="0" borderId="5" xfId="0" applyNumberFormat="1" applyFont="1" applyFill="1" applyBorder="1" applyAlignment="1">
      <alignment horizontal="left" vertical="top" wrapText="1"/>
    </xf>
    <xf numFmtId="0" fontId="1" fillId="0" borderId="5" xfId="0" applyFont="1" applyBorder="1" applyAlignment="1">
      <alignment horizontal="center" vertical="center"/>
    </xf>
    <xf numFmtId="0" fontId="1" fillId="0" borderId="4" xfId="0" applyFont="1" applyBorder="1" applyAlignment="1">
      <alignment horizontal="center" vertical="center"/>
    </xf>
    <xf numFmtId="0" fontId="1" fillId="10" borderId="5" xfId="0" applyFont="1" applyFill="1" applyBorder="1" applyAlignment="1">
      <alignment horizontal="center" vertical="center"/>
    </xf>
    <xf numFmtId="0" fontId="1" fillId="0" borderId="5" xfId="0" applyFont="1" applyBorder="1" applyAlignment="1">
      <alignment horizontal="center"/>
    </xf>
    <xf numFmtId="0" fontId="2"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 fillId="0" borderId="5" xfId="0" applyFont="1" applyBorder="1" applyAlignment="1">
      <alignment horizontal="center" vertical="center"/>
    </xf>
    <xf numFmtId="0" fontId="1" fillId="2" borderId="5" xfId="0" applyFont="1" applyFill="1" applyBorder="1" applyAlignment="1">
      <alignment horizontal="center" vertical="center" wrapText="1"/>
    </xf>
    <xf numFmtId="0" fontId="1" fillId="0" borderId="6"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 fillId="0" borderId="6" xfId="0" applyFont="1" applyBorder="1" applyAlignment="1">
      <alignment horizontal="center" vertical="center" wrapText="1"/>
    </xf>
    <xf numFmtId="0" fontId="2" fillId="0" borderId="28" xfId="0" applyFont="1" applyFill="1" applyBorder="1" applyAlignment="1">
      <alignment horizontal="center" vertical="center" wrapText="1"/>
    </xf>
    <xf numFmtId="0" fontId="1" fillId="0" borderId="4" xfId="0" applyFont="1" applyBorder="1" applyAlignment="1">
      <alignment horizontal="center" vertical="center"/>
    </xf>
    <xf numFmtId="0" fontId="1" fillId="2" borderId="5" xfId="0" applyFont="1" applyFill="1" applyBorder="1" applyAlignment="1">
      <alignment horizontal="center" vertical="center"/>
    </xf>
    <xf numFmtId="0" fontId="2" fillId="0" borderId="17" xfId="0"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2" fillId="0" borderId="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4" xfId="0" applyFont="1" applyFill="1" applyBorder="1" applyAlignment="1">
      <alignment horizontal="center" vertical="center"/>
    </xf>
    <xf numFmtId="0" fontId="1" fillId="0" borderId="7" xfId="0" applyFont="1" applyFill="1" applyBorder="1" applyAlignment="1">
      <alignment horizontal="center" vertical="center" wrapText="1"/>
    </xf>
    <xf numFmtId="0" fontId="2" fillId="0" borderId="28" xfId="0" applyFont="1" applyBorder="1" applyAlignment="1">
      <alignment horizontal="center" vertical="center" wrapText="1"/>
    </xf>
    <xf numFmtId="0" fontId="1" fillId="5" borderId="26" xfId="0" applyFont="1" applyFill="1" applyBorder="1" applyAlignment="1">
      <alignment horizontal="center" vertical="center"/>
    </xf>
    <xf numFmtId="0" fontId="1" fillId="0" borderId="0" xfId="0" applyFont="1" applyBorder="1" applyAlignment="1">
      <alignment horizontal="center"/>
    </xf>
    <xf numFmtId="0" fontId="1" fillId="0" borderId="12" xfId="0" applyFont="1" applyFill="1" applyBorder="1" applyAlignment="1">
      <alignment horizontal="center" vertical="center" wrapText="1"/>
    </xf>
    <xf numFmtId="0" fontId="2" fillId="0" borderId="4" xfId="0" applyFont="1" applyFill="1" applyBorder="1" applyAlignment="1">
      <alignment wrapText="1"/>
    </xf>
    <xf numFmtId="0" fontId="1" fillId="0" borderId="33" xfId="0" applyFont="1" applyBorder="1" applyAlignment="1">
      <alignment horizontal="center" vertical="center"/>
    </xf>
    <xf numFmtId="0" fontId="5" fillId="0" borderId="17" xfId="0" applyFont="1" applyFill="1" applyBorder="1"/>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2" fillId="0" borderId="22" xfId="0" applyFont="1" applyFill="1" applyBorder="1" applyAlignment="1">
      <alignment wrapText="1"/>
    </xf>
    <xf numFmtId="0" fontId="1" fillId="0" borderId="22" xfId="0" applyFont="1" applyFill="1" applyBorder="1"/>
    <xf numFmtId="0" fontId="1" fillId="0" borderId="22" xfId="0" applyFont="1" applyBorder="1"/>
    <xf numFmtId="3" fontId="5" fillId="0" borderId="4" xfId="0" applyNumberFormat="1" applyFont="1" applyFill="1" applyBorder="1" applyAlignment="1">
      <alignment horizontal="center" vertical="center"/>
    </xf>
    <xf numFmtId="172" fontId="5" fillId="0" borderId="5" xfId="0" applyNumberFormat="1" applyFont="1" applyBorder="1" applyAlignment="1">
      <alignment horizontal="center" vertical="center"/>
    </xf>
    <xf numFmtId="0" fontId="5" fillId="0" borderId="5" xfId="0" applyFont="1" applyFill="1" applyBorder="1" applyAlignment="1">
      <alignment horizontal="center" vertical="center"/>
    </xf>
    <xf numFmtId="0" fontId="5" fillId="0" borderId="0" xfId="0" applyFont="1" applyFill="1" applyBorder="1" applyAlignment="1">
      <alignment horizontal="center" vertical="center"/>
    </xf>
    <xf numFmtId="172" fontId="5" fillId="0" borderId="0" xfId="0" applyNumberFormat="1" applyFont="1" applyFill="1" applyBorder="1"/>
    <xf numFmtId="172" fontId="5" fillId="0" borderId="0" xfId="0" applyNumberFormat="1" applyFont="1" applyBorder="1" applyAlignment="1">
      <alignment horizontal="center" vertical="center"/>
    </xf>
    <xf numFmtId="4" fontId="5" fillId="0" borderId="5" xfId="0" applyNumberFormat="1" applyFont="1" applyBorder="1" applyAlignment="1">
      <alignment horizontal="center" vertical="center"/>
    </xf>
    <xf numFmtId="170" fontId="5" fillId="0" borderId="0" xfId="0" applyNumberFormat="1" applyFont="1" applyFill="1" applyBorder="1" applyAlignment="1">
      <alignment horizontal="center" vertical="center"/>
    </xf>
    <xf numFmtId="49" fontId="20" fillId="0" borderId="0" xfId="0" applyNumberFormat="1" applyFont="1" applyFill="1"/>
    <xf numFmtId="0" fontId="1" fillId="12" borderId="5" xfId="0" applyFont="1" applyFill="1" applyBorder="1"/>
    <xf numFmtId="0" fontId="1" fillId="12" borderId="0" xfId="0" applyFont="1" applyFill="1" applyBorder="1"/>
    <xf numFmtId="0" fontId="2"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13" borderId="0" xfId="0" applyFont="1" applyFill="1" applyBorder="1"/>
    <xf numFmtId="0" fontId="1"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14" borderId="5" xfId="0" applyFont="1" applyFill="1" applyBorder="1" applyAlignment="1">
      <alignment horizontal="center" vertical="center"/>
    </xf>
    <xf numFmtId="10" fontId="1" fillId="14" borderId="0" xfId="0" applyNumberFormat="1" applyFont="1" applyFill="1" applyBorder="1" applyAlignment="1">
      <alignment horizontal="center" vertical="center"/>
    </xf>
    <xf numFmtId="0" fontId="1" fillId="14" borderId="0" xfId="0" applyFont="1" applyFill="1" applyBorder="1" applyAlignment="1">
      <alignment horizontal="center" vertical="center"/>
    </xf>
    <xf numFmtId="0" fontId="2" fillId="0"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17" xfId="0" applyFont="1" applyFill="1" applyBorder="1" applyAlignment="1">
      <alignment horizontal="center" vertical="center" wrapText="1"/>
    </xf>
    <xf numFmtId="0" fontId="6" fillId="0" borderId="0" xfId="0" applyFont="1" applyFill="1" applyBorder="1" applyAlignment="1">
      <alignment horizontal="center" wrapText="1"/>
    </xf>
    <xf numFmtId="3" fontId="5" fillId="7" borderId="4" xfId="0" applyNumberFormat="1" applyFont="1" applyFill="1" applyBorder="1" applyAlignment="1">
      <alignment horizontal="center" vertical="center"/>
    </xf>
    <xf numFmtId="0" fontId="1" fillId="0" borderId="17" xfId="0" applyFont="1" applyFill="1" applyBorder="1" applyAlignment="1">
      <alignment wrapText="1"/>
    </xf>
    <xf numFmtId="0" fontId="2" fillId="0" borderId="17" xfId="0" applyFont="1" applyFill="1" applyBorder="1" applyAlignment="1">
      <alignment wrapText="1"/>
    </xf>
    <xf numFmtId="0" fontId="1" fillId="0" borderId="17" xfId="0" applyFont="1" applyFill="1" applyBorder="1"/>
    <xf numFmtId="0" fontId="1" fillId="0" borderId="17" xfId="0" applyFont="1" applyBorder="1" applyAlignment="1">
      <alignment horizontal="center" vertical="center"/>
    </xf>
    <xf numFmtId="0" fontId="1" fillId="0" borderId="17" xfId="0" applyFont="1" applyBorder="1" applyAlignment="1">
      <alignment horizontal="center" vertical="center" wrapText="1"/>
    </xf>
    <xf numFmtId="0" fontId="1" fillId="0" borderId="17" xfId="0" applyFont="1" applyBorder="1"/>
    <xf numFmtId="0" fontId="5" fillId="7" borderId="0" xfId="0" applyFont="1" applyFill="1" applyBorder="1"/>
    <xf numFmtId="0" fontId="1" fillId="0" borderId="17" xfId="0" applyFont="1" applyBorder="1" applyAlignment="1"/>
    <xf numFmtId="0" fontId="1" fillId="0" borderId="17" xfId="0" applyFont="1" applyFill="1" applyBorder="1" applyAlignment="1"/>
    <xf numFmtId="0" fontId="1" fillId="0" borderId="17" xfId="0" applyFont="1" applyFill="1" applyBorder="1" applyAlignment="1">
      <alignment horizontal="left"/>
    </xf>
    <xf numFmtId="0" fontId="1" fillId="15" borderId="5" xfId="0" applyFont="1" applyFill="1" applyBorder="1" applyAlignment="1">
      <alignment horizontal="center" vertical="center"/>
    </xf>
    <xf numFmtId="0" fontId="1" fillId="15" borderId="5" xfId="0" applyFont="1" applyFill="1" applyBorder="1" applyAlignment="1">
      <alignment horizontal="center" vertical="center" wrapText="1"/>
    </xf>
    <xf numFmtId="0" fontId="1" fillId="15" borderId="5" xfId="0" applyFont="1" applyFill="1" applyBorder="1" applyAlignment="1">
      <alignment wrapText="1"/>
    </xf>
    <xf numFmtId="0" fontId="2" fillId="15" borderId="5" xfId="0" applyFont="1" applyFill="1" applyBorder="1" applyAlignment="1">
      <alignment wrapText="1"/>
    </xf>
    <xf numFmtId="0" fontId="2" fillId="15" borderId="5" xfId="0" applyFont="1" applyFill="1" applyBorder="1" applyAlignment="1">
      <alignment horizontal="center" vertical="center" wrapText="1"/>
    </xf>
    <xf numFmtId="0" fontId="3" fillId="15" borderId="5" xfId="0" applyFont="1" applyFill="1" applyBorder="1" applyAlignment="1">
      <alignment horizontal="center" vertical="center" wrapText="1"/>
    </xf>
    <xf numFmtId="0" fontId="20" fillId="15" borderId="5" xfId="0" applyFont="1" applyFill="1" applyBorder="1" applyAlignment="1">
      <alignment horizontal="center" vertical="center" wrapText="1"/>
    </xf>
    <xf numFmtId="0" fontId="1" fillId="0" borderId="43" xfId="0" applyFont="1" applyFill="1" applyBorder="1"/>
    <xf numFmtId="0" fontId="2" fillId="0" borderId="29" xfId="0" applyFont="1" applyFill="1" applyBorder="1" applyAlignment="1">
      <alignment horizontal="center" vertical="center" wrapText="1"/>
    </xf>
    <xf numFmtId="0" fontId="1" fillId="0" borderId="29" xfId="0" applyFont="1" applyFill="1" applyBorder="1" applyAlignment="1">
      <alignment horizontal="center" vertical="center"/>
    </xf>
    <xf numFmtId="0" fontId="2" fillId="0" borderId="33" xfId="0" applyFont="1" applyFill="1" applyBorder="1" applyAlignment="1">
      <alignment horizontal="center" vertical="center" wrapText="1"/>
    </xf>
    <xf numFmtId="0" fontId="1" fillId="0" borderId="29" xfId="0" applyFont="1" applyFill="1" applyBorder="1" applyAlignment="1">
      <alignment horizontal="center" vertical="center"/>
    </xf>
    <xf numFmtId="0" fontId="2" fillId="0" borderId="29"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xf>
    <xf numFmtId="0" fontId="1" fillId="0" borderId="0" xfId="0" applyFont="1" applyBorder="1" applyAlignment="1">
      <alignment horizontal="right" vertical="center" wrapText="1"/>
    </xf>
    <xf numFmtId="3" fontId="20" fillId="0" borderId="29" xfId="0" applyNumberFormat="1" applyFont="1" applyFill="1" applyBorder="1" applyAlignment="1">
      <alignment horizontal="center" vertical="center" wrapText="1"/>
    </xf>
    <xf numFmtId="3" fontId="1" fillId="0" borderId="29" xfId="0" applyNumberFormat="1" applyFont="1" applyFill="1" applyBorder="1" applyAlignment="1">
      <alignment horizontal="center" vertical="center"/>
    </xf>
    <xf numFmtId="3" fontId="5" fillId="0" borderId="29" xfId="0" applyNumberFormat="1" applyFont="1" applyFill="1" applyBorder="1" applyAlignment="1">
      <alignment horizontal="center" vertical="center"/>
    </xf>
    <xf numFmtId="3" fontId="20" fillId="0" borderId="29" xfId="14" applyNumberFormat="1" applyFont="1" applyFill="1" applyBorder="1" applyAlignment="1">
      <alignment horizontal="center" vertical="center" wrapText="1"/>
    </xf>
    <xf numFmtId="3" fontId="21" fillId="0" borderId="29" xfId="0" applyNumberFormat="1" applyFont="1" applyFill="1" applyBorder="1" applyAlignment="1">
      <alignment horizontal="center" vertical="center"/>
    </xf>
    <xf numFmtId="0" fontId="5" fillId="0" borderId="29" xfId="0" applyFont="1" applyFill="1" applyBorder="1" applyAlignment="1">
      <alignment horizontal="center" vertical="center"/>
    </xf>
    <xf numFmtId="3" fontId="5" fillId="7" borderId="33" xfId="0" applyNumberFormat="1" applyFont="1" applyFill="1" applyBorder="1" applyAlignment="1">
      <alignment horizontal="center" vertical="center"/>
    </xf>
    <xf numFmtId="3" fontId="5" fillId="0" borderId="29" xfId="0" applyNumberFormat="1" applyFont="1" applyFill="1" applyBorder="1" applyAlignment="1">
      <alignment horizontal="center" vertical="center" wrapText="1"/>
    </xf>
    <xf numFmtId="0" fontId="5" fillId="0" borderId="29" xfId="0" applyFont="1" applyFill="1" applyBorder="1" applyAlignment="1">
      <alignment horizontal="center" vertical="center" wrapText="1"/>
    </xf>
    <xf numFmtId="0" fontId="1" fillId="0" borderId="44" xfId="0" applyFont="1" applyFill="1" applyBorder="1" applyAlignment="1">
      <alignment horizontal="center" vertical="center"/>
    </xf>
    <xf numFmtId="3" fontId="5" fillId="7" borderId="29" xfId="0" applyNumberFormat="1" applyFont="1" applyFill="1" applyBorder="1" applyAlignment="1">
      <alignment horizontal="center" vertical="center"/>
    </xf>
    <xf numFmtId="3" fontId="20" fillId="0" borderId="29" xfId="0" applyNumberFormat="1" applyFont="1" applyFill="1" applyBorder="1" applyAlignment="1">
      <alignment horizontal="center" vertical="center"/>
    </xf>
    <xf numFmtId="0" fontId="1" fillId="15" borderId="29" xfId="0" applyFont="1" applyFill="1" applyBorder="1" applyAlignment="1">
      <alignment horizontal="center" vertical="center"/>
    </xf>
    <xf numFmtId="0" fontId="5" fillId="15" borderId="29" xfId="0" applyFont="1" applyFill="1" applyBorder="1" applyAlignment="1">
      <alignment horizontal="center" vertical="center"/>
    </xf>
    <xf numFmtId="0" fontId="1" fillId="2" borderId="29" xfId="0" applyFont="1" applyFill="1" applyBorder="1" applyAlignment="1">
      <alignment horizontal="center" vertical="center" wrapText="1"/>
    </xf>
    <xf numFmtId="0" fontId="2" fillId="2" borderId="29" xfId="0" applyFont="1" applyFill="1" applyBorder="1" applyAlignment="1">
      <alignment horizontal="center" vertical="center" wrapText="1"/>
    </xf>
    <xf numFmtId="3" fontId="5" fillId="0" borderId="33" xfId="0" applyNumberFormat="1" applyFont="1" applyFill="1" applyBorder="1" applyAlignment="1">
      <alignment horizontal="center" vertical="center"/>
    </xf>
    <xf numFmtId="0" fontId="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1" fillId="0" borderId="0" xfId="0" applyFont="1" applyBorder="1" applyAlignment="1">
      <alignment horizontal="center"/>
    </xf>
    <xf numFmtId="171" fontId="2" fillId="7" borderId="0" xfId="0" applyNumberFormat="1" applyFont="1" applyFill="1" applyBorder="1" applyAlignment="1">
      <alignment horizontal="center"/>
    </xf>
    <xf numFmtId="172" fontId="1" fillId="0" borderId="0" xfId="0" applyNumberFormat="1" applyFont="1" applyBorder="1" applyAlignment="1">
      <alignment horizontal="center"/>
    </xf>
    <xf numFmtId="172" fontId="5" fillId="0" borderId="0" xfId="0" applyNumberFormat="1" applyFont="1" applyBorder="1" applyAlignment="1">
      <alignment horizontal="center"/>
    </xf>
    <xf numFmtId="0" fontId="5" fillId="0" borderId="0" xfId="0" applyFont="1" applyBorder="1"/>
    <xf numFmtId="172" fontId="5" fillId="7" borderId="0" xfId="0" applyNumberFormat="1" applyFont="1" applyFill="1" applyBorder="1" applyAlignment="1">
      <alignment horizontal="center" vertical="center"/>
    </xf>
    <xf numFmtId="172" fontId="1" fillId="7" borderId="0" xfId="0" applyNumberFormat="1" applyFont="1" applyFill="1" applyBorder="1" applyAlignment="1">
      <alignment horizontal="center" vertical="center"/>
    </xf>
    <xf numFmtId="172" fontId="5" fillId="10" borderId="0" xfId="0" applyNumberFormat="1" applyFont="1" applyFill="1" applyBorder="1" applyAlignment="1">
      <alignment horizontal="center" vertical="center"/>
    </xf>
    <xf numFmtId="172" fontId="1" fillId="10" borderId="0" xfId="0" applyNumberFormat="1" applyFont="1" applyFill="1" applyBorder="1" applyAlignment="1">
      <alignment horizontal="center"/>
    </xf>
    <xf numFmtId="172" fontId="1" fillId="14" borderId="0" xfId="0" applyNumberFormat="1" applyFont="1" applyFill="1" applyBorder="1" applyAlignment="1">
      <alignment horizontal="center"/>
    </xf>
    <xf numFmtId="172" fontId="5" fillId="7" borderId="0" xfId="0" applyNumberFormat="1" applyFont="1" applyFill="1" applyBorder="1" applyAlignment="1">
      <alignment horizontal="center"/>
    </xf>
    <xf numFmtId="0" fontId="5" fillId="4" borderId="0" xfId="0" applyFont="1" applyFill="1" applyBorder="1"/>
    <xf numFmtId="172" fontId="1" fillId="0" borderId="0" xfId="0" applyNumberFormat="1" applyFont="1" applyBorder="1" applyAlignment="1">
      <alignment horizontal="center" vertical="center"/>
    </xf>
    <xf numFmtId="0" fontId="2" fillId="14" borderId="0" xfId="0" applyFont="1" applyFill="1" applyBorder="1" applyAlignment="1">
      <alignment horizontal="center" vertical="center"/>
    </xf>
    <xf numFmtId="0" fontId="1" fillId="10" borderId="0" xfId="0" applyFont="1" applyFill="1" applyBorder="1" applyAlignment="1">
      <alignment horizontal="center" vertical="center"/>
    </xf>
    <xf numFmtId="0" fontId="5" fillId="0" borderId="0" xfId="0" applyFont="1" applyBorder="1" applyAlignment="1">
      <alignment horizontal="center" vertical="center"/>
    </xf>
    <xf numFmtId="4" fontId="1" fillId="0" borderId="0" xfId="0" applyNumberFormat="1" applyFont="1" applyBorder="1" applyAlignment="1">
      <alignment horizontal="center"/>
    </xf>
    <xf numFmtId="0" fontId="10"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4" fontId="5" fillId="0" borderId="0" xfId="0" applyNumberFormat="1" applyFont="1" applyBorder="1" applyAlignment="1">
      <alignment horizontal="center" vertical="center"/>
    </xf>
    <xf numFmtId="4" fontId="1" fillId="0" borderId="0" xfId="0" applyNumberFormat="1" applyFont="1" applyBorder="1" applyAlignment="1">
      <alignment horizontal="center" vertical="center"/>
    </xf>
    <xf numFmtId="0" fontId="5" fillId="10" borderId="0" xfId="0" applyFont="1" applyFill="1" applyBorder="1" applyAlignment="1">
      <alignment horizontal="center" vertical="center"/>
    </xf>
    <xf numFmtId="4" fontId="1" fillId="10" borderId="0" xfId="0" applyNumberFormat="1" applyFont="1" applyFill="1" applyBorder="1" applyAlignment="1">
      <alignment horizontal="center"/>
    </xf>
    <xf numFmtId="172" fontId="5" fillId="4" borderId="0" xfId="0" applyNumberFormat="1" applyFont="1" applyFill="1" applyBorder="1" applyAlignment="1">
      <alignment horizontal="center" vertical="center"/>
    </xf>
    <xf numFmtId="172" fontId="5" fillId="13" borderId="0" xfId="0" applyNumberFormat="1" applyFont="1" applyFill="1" applyBorder="1" applyAlignment="1">
      <alignment horizontal="center" vertical="center"/>
    </xf>
    <xf numFmtId="0" fontId="1" fillId="13" borderId="0" xfId="0" applyFont="1" applyFill="1" applyBorder="1" applyAlignment="1">
      <alignment horizontal="center" vertical="center"/>
    </xf>
    <xf numFmtId="0" fontId="1" fillId="6" borderId="0" xfId="0" applyFont="1" applyFill="1" applyBorder="1"/>
    <xf numFmtId="0" fontId="1" fillId="4" borderId="0" xfId="0" applyFont="1" applyFill="1" applyBorder="1"/>
    <xf numFmtId="0" fontId="5" fillId="0" borderId="0" xfId="0" applyFont="1" applyBorder="1" applyAlignment="1">
      <alignment horizontal="center"/>
    </xf>
    <xf numFmtId="0" fontId="1" fillId="14" borderId="0" xfId="0" applyFont="1" applyFill="1" applyBorder="1" applyAlignment="1">
      <alignment horizontal="center"/>
    </xf>
    <xf numFmtId="3" fontId="5" fillId="0" borderId="0" xfId="0" applyNumberFormat="1" applyFont="1" applyFill="1" applyBorder="1" applyAlignment="1">
      <alignment horizontal="center" vertical="center"/>
    </xf>
    <xf numFmtId="3" fontId="5" fillId="0" borderId="0" xfId="8" applyNumberFormat="1" applyFont="1" applyFill="1" applyBorder="1" applyAlignment="1">
      <alignment horizontal="center" vertical="center" wrapText="1"/>
    </xf>
    <xf numFmtId="0" fontId="1" fillId="0" borderId="0" xfId="0" applyFont="1" applyFill="1" applyBorder="1" applyAlignment="1">
      <alignment vertical="center"/>
    </xf>
    <xf numFmtId="0" fontId="10" fillId="4" borderId="0" xfId="0" applyFont="1" applyFill="1" applyBorder="1" applyAlignment="1">
      <alignment horizontal="center" vertical="center" wrapText="1"/>
    </xf>
    <xf numFmtId="4" fontId="1" fillId="0" borderId="0" xfId="0" applyNumberFormat="1" applyFont="1" applyFill="1" applyBorder="1"/>
    <xf numFmtId="0" fontId="0" fillId="0" borderId="0" xfId="0" applyBorder="1"/>
    <xf numFmtId="0" fontId="8" fillId="0" borderId="0" xfId="5" applyBorder="1" applyAlignment="1">
      <alignment horizontal="center" vertical="center"/>
    </xf>
    <xf numFmtId="0" fontId="1" fillId="3" borderId="5" xfId="0" applyFont="1" applyFill="1" applyBorder="1" applyAlignment="1">
      <alignment horizontal="center" vertical="center"/>
    </xf>
    <xf numFmtId="4" fontId="1" fillId="3" borderId="5" xfId="0" applyNumberFormat="1" applyFont="1" applyFill="1" applyBorder="1" applyAlignment="1">
      <alignment horizontal="center" vertical="center"/>
    </xf>
    <xf numFmtId="4" fontId="1" fillId="3" borderId="29" xfId="0" applyNumberFormat="1" applyFont="1" applyFill="1" applyBorder="1" applyAlignment="1">
      <alignment horizontal="center" vertical="center"/>
    </xf>
    <xf numFmtId="0" fontId="1" fillId="3" borderId="0" xfId="0" applyFont="1" applyFill="1" applyAlignment="1">
      <alignment horizontal="center" vertical="center"/>
    </xf>
    <xf numFmtId="3" fontId="5" fillId="3" borderId="5" xfId="0" applyNumberFormat="1" applyFont="1" applyFill="1" applyBorder="1" applyAlignment="1">
      <alignment horizontal="center" vertical="center"/>
    </xf>
    <xf numFmtId="3" fontId="20" fillId="3" borderId="5" xfId="0" applyNumberFormat="1" applyFont="1" applyFill="1" applyBorder="1" applyAlignment="1">
      <alignment horizontal="center" vertical="center"/>
    </xf>
    <xf numFmtId="3" fontId="1" fillId="3" borderId="5" xfId="0" applyNumberFormat="1" applyFont="1" applyFill="1" applyBorder="1" applyAlignment="1">
      <alignment horizontal="center" vertical="center"/>
    </xf>
    <xf numFmtId="0" fontId="2" fillId="3" borderId="5" xfId="0" applyFont="1" applyFill="1" applyBorder="1" applyAlignment="1">
      <alignment wrapText="1"/>
    </xf>
    <xf numFmtId="0" fontId="5" fillId="3" borderId="5" xfId="0" applyFont="1" applyFill="1" applyBorder="1" applyAlignment="1">
      <alignment horizontal="center" vertical="center"/>
    </xf>
    <xf numFmtId="0" fontId="1" fillId="3" borderId="5" xfId="0" applyFont="1" applyFill="1" applyBorder="1"/>
    <xf numFmtId="0" fontId="2" fillId="3" borderId="5" xfId="0" applyFont="1" applyFill="1" applyBorder="1" applyAlignment="1">
      <alignment horizontal="left" vertical="top" wrapText="1"/>
    </xf>
    <xf numFmtId="0" fontId="2" fillId="3" borderId="5"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5" xfId="0" applyFont="1" applyFill="1" applyBorder="1" applyAlignment="1">
      <alignment horizontal="left" wrapText="1"/>
    </xf>
    <xf numFmtId="0" fontId="1" fillId="3" borderId="5" xfId="0" applyFont="1" applyFill="1" applyBorder="1" applyAlignment="1">
      <alignment horizontal="center" vertical="center" wrapText="1"/>
    </xf>
    <xf numFmtId="0" fontId="1" fillId="3" borderId="5" xfId="0" applyFont="1" applyFill="1" applyBorder="1" applyAlignment="1">
      <alignment wrapText="1"/>
    </xf>
    <xf numFmtId="0" fontId="3" fillId="3" borderId="5" xfId="0" applyFont="1" applyFill="1" applyBorder="1" applyAlignment="1">
      <alignment horizontal="center" vertical="center" wrapText="1"/>
    </xf>
    <xf numFmtId="3" fontId="20" fillId="3" borderId="5" xfId="0" applyNumberFormat="1" applyFont="1" applyFill="1" applyBorder="1" applyAlignment="1">
      <alignment horizontal="center" vertical="center" wrapText="1"/>
    </xf>
    <xf numFmtId="0" fontId="1" fillId="3" borderId="5" xfId="0" applyFont="1" applyFill="1" applyBorder="1" applyAlignment="1">
      <alignment vertical="center" wrapText="1"/>
    </xf>
    <xf numFmtId="3" fontId="2" fillId="3" borderId="5" xfId="0" applyNumberFormat="1" applyFont="1" applyFill="1" applyBorder="1" applyAlignment="1">
      <alignment horizontal="center" vertical="center" wrapText="1"/>
    </xf>
    <xf numFmtId="0" fontId="20" fillId="3" borderId="5"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1" fillId="3" borderId="29" xfId="0" applyFont="1" applyFill="1" applyBorder="1" applyAlignment="1">
      <alignment horizontal="center" vertical="center"/>
    </xf>
    <xf numFmtId="0" fontId="5" fillId="3" borderId="29" xfId="0" applyFont="1" applyFill="1" applyBorder="1" applyAlignment="1">
      <alignment horizontal="center" vertical="center"/>
    </xf>
    <xf numFmtId="0" fontId="1" fillId="3" borderId="29" xfId="0" applyFont="1" applyFill="1" applyBorder="1"/>
    <xf numFmtId="3" fontId="5" fillId="3" borderId="29" xfId="0" applyNumberFormat="1" applyFont="1" applyFill="1" applyBorder="1" applyAlignment="1">
      <alignment horizontal="center" vertical="center"/>
    </xf>
    <xf numFmtId="0" fontId="1" fillId="3" borderId="0" xfId="0" applyFont="1" applyFill="1" applyBorder="1" applyAlignment="1">
      <alignment horizontal="center" vertical="center"/>
    </xf>
    <xf numFmtId="0" fontId="5" fillId="3" borderId="5" xfId="0" applyFont="1" applyFill="1" applyBorder="1" applyAlignment="1">
      <alignment horizontal="center" vertical="center" wrapText="1"/>
    </xf>
    <xf numFmtId="0" fontId="2" fillId="3" borderId="5" xfId="0" applyNumberFormat="1" applyFont="1" applyFill="1" applyBorder="1" applyAlignment="1">
      <alignment horizontal="left" vertical="center" wrapText="1"/>
    </xf>
    <xf numFmtId="0" fontId="2" fillId="3" borderId="5" xfId="0" applyFont="1" applyFill="1" applyBorder="1" applyAlignment="1">
      <alignment horizontal="left" vertical="center" wrapText="1"/>
    </xf>
    <xf numFmtId="168" fontId="5" fillId="3" borderId="5" xfId="0" applyNumberFormat="1" applyFont="1" applyFill="1" applyBorder="1" applyAlignment="1">
      <alignment horizontal="center" vertical="center"/>
    </xf>
    <xf numFmtId="3" fontId="5" fillId="3" borderId="5" xfId="0" applyNumberFormat="1" applyFont="1" applyFill="1" applyBorder="1" applyAlignment="1">
      <alignment horizontal="center" vertical="center" wrapText="1"/>
    </xf>
    <xf numFmtId="4" fontId="2" fillId="3" borderId="5" xfId="12" applyNumberFormat="1" applyFont="1" applyFill="1" applyBorder="1" applyAlignment="1">
      <alignment horizontal="center" vertical="center" wrapText="1"/>
    </xf>
    <xf numFmtId="169" fontId="1" fillId="3" borderId="5" xfId="0" applyNumberFormat="1" applyFont="1" applyFill="1" applyBorder="1" applyAlignment="1">
      <alignment horizontal="center" vertical="center"/>
    </xf>
    <xf numFmtId="3" fontId="5" fillId="3" borderId="5" xfId="15" applyNumberFormat="1" applyFont="1" applyFill="1" applyBorder="1" applyAlignment="1">
      <alignment horizontal="center" vertical="center"/>
    </xf>
    <xf numFmtId="0" fontId="2" fillId="3" borderId="5" xfId="0" quotePrefix="1" applyNumberFormat="1" applyFont="1" applyFill="1" applyBorder="1" applyAlignment="1">
      <alignment horizontal="center" vertical="center" wrapText="1"/>
    </xf>
    <xf numFmtId="3" fontId="1" fillId="3" borderId="29" xfId="0" applyNumberFormat="1" applyFont="1" applyFill="1" applyBorder="1" applyAlignment="1">
      <alignment horizontal="center" vertical="center"/>
    </xf>
    <xf numFmtId="3" fontId="5" fillId="3" borderId="4" xfId="0" applyNumberFormat="1" applyFont="1" applyFill="1" applyBorder="1" applyAlignment="1">
      <alignment horizontal="center" vertical="center"/>
    </xf>
    <xf numFmtId="3" fontId="5" fillId="3" borderId="33" xfId="0" applyNumberFormat="1" applyFont="1" applyFill="1" applyBorder="1" applyAlignment="1">
      <alignment horizontal="center" vertical="center"/>
    </xf>
    <xf numFmtId="0" fontId="1" fillId="3" borderId="17" xfId="0" applyFont="1" applyFill="1" applyBorder="1" applyAlignment="1">
      <alignment horizontal="center" vertical="center"/>
    </xf>
    <xf numFmtId="0" fontId="1" fillId="3" borderId="17" xfId="0" applyFont="1" applyFill="1" applyBorder="1" applyAlignment="1">
      <alignment horizontal="center" vertical="center" wrapText="1"/>
    </xf>
    <xf numFmtId="0" fontId="1" fillId="3" borderId="17" xfId="0" applyFont="1" applyFill="1" applyBorder="1" applyAlignment="1">
      <alignment wrapText="1"/>
    </xf>
    <xf numFmtId="0" fontId="2" fillId="3" borderId="17" xfId="0" applyFont="1" applyFill="1" applyBorder="1" applyAlignment="1">
      <alignment wrapText="1"/>
    </xf>
    <xf numFmtId="0" fontId="2" fillId="3" borderId="28"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1" fillId="3" borderId="26" xfId="0" applyFont="1" applyFill="1" applyBorder="1" applyAlignment="1">
      <alignment horizontal="center" vertical="center"/>
    </xf>
    <xf numFmtId="0" fontId="2" fillId="3" borderId="26"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3" fontId="20" fillId="3" borderId="29" xfId="0" applyNumberFormat="1" applyFont="1" applyFill="1" applyBorder="1" applyAlignment="1">
      <alignment horizontal="center" vertical="center" wrapText="1"/>
    </xf>
    <xf numFmtId="0" fontId="2" fillId="3" borderId="5" xfId="0" applyFont="1" applyFill="1" applyBorder="1" applyAlignment="1">
      <alignment horizontal="left" vertical="center" wrapText="1" shrinkToFit="1"/>
    </xf>
    <xf numFmtId="49" fontId="2" fillId="3" borderId="5" xfId="11" applyNumberFormat="1" applyFont="1" applyFill="1" applyBorder="1" applyAlignment="1" applyProtection="1">
      <alignment horizontal="left" vertical="center" wrapText="1"/>
      <protection locked="0"/>
    </xf>
    <xf numFmtId="1" fontId="2" fillId="3" borderId="5" xfId="0" applyNumberFormat="1" applyFont="1" applyFill="1" applyBorder="1" applyAlignment="1">
      <alignment horizontal="center" vertical="center" wrapText="1"/>
    </xf>
    <xf numFmtId="4" fontId="2" fillId="3" borderId="5" xfId="12" quotePrefix="1" applyNumberFormat="1" applyFont="1" applyFill="1" applyBorder="1" applyAlignment="1">
      <alignment horizontal="left" vertical="center" wrapText="1"/>
    </xf>
    <xf numFmtId="1" fontId="1" fillId="3" borderId="5" xfId="0" applyNumberFormat="1" applyFont="1" applyFill="1" applyBorder="1" applyAlignment="1">
      <alignment horizontal="center" vertical="center" wrapText="1"/>
    </xf>
    <xf numFmtId="168" fontId="2" fillId="3" borderId="5" xfId="0" applyNumberFormat="1" applyFont="1" applyFill="1" applyBorder="1" applyAlignment="1">
      <alignment horizontal="center" vertical="center" wrapText="1"/>
    </xf>
    <xf numFmtId="4" fontId="2" fillId="3" borderId="5" xfId="12" applyNumberFormat="1" applyFont="1" applyFill="1" applyBorder="1" applyAlignment="1">
      <alignment horizontal="left" vertical="center" wrapText="1"/>
    </xf>
    <xf numFmtId="164" fontId="2" fillId="3" borderId="5" xfId="8" quotePrefix="1" applyFont="1" applyFill="1" applyBorder="1" applyAlignment="1">
      <alignment horizontal="left" wrapText="1"/>
    </xf>
    <xf numFmtId="1" fontId="2" fillId="3" borderId="5" xfId="0" applyNumberFormat="1" applyFont="1" applyFill="1" applyBorder="1" applyAlignment="1">
      <alignment horizontal="center" vertical="center"/>
    </xf>
    <xf numFmtId="0" fontId="2" fillId="3" borderId="5" xfId="0" applyFont="1" applyFill="1" applyBorder="1" applyAlignment="1">
      <alignment horizontal="center" vertical="center"/>
    </xf>
    <xf numFmtId="0" fontId="2" fillId="3" borderId="5" xfId="8" quotePrefix="1" applyNumberFormat="1" applyFont="1" applyFill="1" applyBorder="1" applyAlignment="1">
      <alignment horizontal="left" wrapText="1"/>
    </xf>
    <xf numFmtId="164" fontId="2" fillId="3" borderId="5" xfId="8" applyFont="1" applyFill="1" applyBorder="1" applyAlignment="1">
      <alignment horizontal="left" wrapText="1"/>
    </xf>
    <xf numFmtId="0" fontId="2" fillId="3" borderId="5" xfId="0" quotePrefix="1" applyFont="1" applyFill="1" applyBorder="1" applyAlignment="1">
      <alignment horizontal="left" vertical="center" wrapText="1"/>
    </xf>
    <xf numFmtId="168" fontId="1" fillId="3" borderId="5" xfId="0" applyNumberFormat="1" applyFont="1" applyFill="1" applyBorder="1" applyAlignment="1">
      <alignment horizontal="center" vertical="center" wrapText="1"/>
    </xf>
    <xf numFmtId="0" fontId="2" fillId="3" borderId="5" xfId="8" applyNumberFormat="1" applyFont="1" applyFill="1" applyBorder="1" applyAlignment="1">
      <alignment horizontal="left" wrapText="1"/>
    </xf>
    <xf numFmtId="0" fontId="24" fillId="0" borderId="0" xfId="0" applyFont="1" applyBorder="1" applyAlignment="1">
      <alignment horizontal="center" vertical="center" wrapText="1"/>
    </xf>
    <xf numFmtId="0" fontId="1" fillId="0" borderId="0" xfId="0" applyFont="1" applyBorder="1" applyAlignment="1">
      <alignment horizontal="right" wrapText="1"/>
    </xf>
    <xf numFmtId="164" fontId="1" fillId="0" borderId="0" xfId="8" applyFont="1" applyBorder="1" applyAlignment="1">
      <alignment vertical="center"/>
    </xf>
    <xf numFmtId="4" fontId="24" fillId="0" borderId="0" xfId="0" applyNumberFormat="1" applyFont="1" applyBorder="1" applyAlignment="1">
      <alignment horizontal="center" vertical="center"/>
    </xf>
    <xf numFmtId="0" fontId="1" fillId="3" borderId="0" xfId="0" applyFont="1" applyFill="1"/>
    <xf numFmtId="0" fontId="1" fillId="3" borderId="0" xfId="0" applyFont="1" applyFill="1" applyAlignment="1">
      <alignment wrapText="1"/>
    </xf>
    <xf numFmtId="0" fontId="2" fillId="3" borderId="0" xfId="0" applyFont="1" applyFill="1" applyAlignment="1">
      <alignment horizontal="center"/>
    </xf>
    <xf numFmtId="0" fontId="1" fillId="3" borderId="0" xfId="0" applyFont="1" applyFill="1" applyBorder="1" applyAlignment="1">
      <alignment vertical="center"/>
    </xf>
    <xf numFmtId="0" fontId="2" fillId="3" borderId="0" xfId="0" applyFont="1" applyFill="1" applyBorder="1" applyAlignment="1"/>
    <xf numFmtId="0" fontId="2" fillId="3" borderId="0" xfId="0" applyFont="1" applyFill="1" applyBorder="1" applyAlignment="1">
      <alignment vertical="center"/>
    </xf>
    <xf numFmtId="0" fontId="2" fillId="3" borderId="0" xfId="0" applyFont="1" applyFill="1" applyBorder="1" applyAlignment="1">
      <alignment horizontal="center"/>
    </xf>
    <xf numFmtId="3" fontId="1" fillId="3" borderId="5" xfId="0" applyNumberFormat="1" applyFont="1" applyFill="1" applyBorder="1" applyAlignment="1">
      <alignment horizontal="center" vertical="center" wrapText="1"/>
    </xf>
    <xf numFmtId="3" fontId="1" fillId="3" borderId="5" xfId="0" applyNumberFormat="1" applyFont="1" applyFill="1" applyBorder="1" applyAlignment="1">
      <alignment horizontal="right" vertical="center" wrapText="1"/>
    </xf>
    <xf numFmtId="3" fontId="1" fillId="3" borderId="5" xfId="0" applyNumberFormat="1" applyFont="1" applyFill="1" applyBorder="1" applyAlignment="1">
      <alignment horizontal="right"/>
    </xf>
    <xf numFmtId="3" fontId="2" fillId="0" borderId="29"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3" fontId="21" fillId="0" borderId="29" xfId="0" applyNumberFormat="1" applyFont="1" applyFill="1" applyBorder="1" applyAlignment="1">
      <alignment horizontal="center" vertical="center" wrapText="1"/>
    </xf>
    <xf numFmtId="0" fontId="20" fillId="15" borderId="29" xfId="0" applyFont="1" applyFill="1" applyBorder="1" applyAlignment="1">
      <alignment horizontal="center" vertical="center" wrapText="1"/>
    </xf>
    <xf numFmtId="0" fontId="1" fillId="0" borderId="1" xfId="0" applyFont="1" applyFill="1" applyBorder="1"/>
    <xf numFmtId="0" fontId="1" fillId="0" borderId="6" xfId="0" applyFont="1" applyBorder="1"/>
    <xf numFmtId="0" fontId="1" fillId="0" borderId="6" xfId="0" applyFont="1" applyBorder="1" applyAlignment="1">
      <alignment horizontal="center"/>
    </xf>
    <xf numFmtId="172" fontId="1" fillId="10" borderId="0" xfId="0" applyNumberFormat="1" applyFont="1" applyFill="1" applyBorder="1" applyAlignment="1">
      <alignment horizontal="center" vertical="center"/>
    </xf>
    <xf numFmtId="172" fontId="5" fillId="11" borderId="0" xfId="0" applyNumberFormat="1" applyFont="1" applyFill="1" applyBorder="1" applyAlignment="1">
      <alignment horizontal="center" vertical="center"/>
    </xf>
    <xf numFmtId="172" fontId="1" fillId="4" borderId="0" xfId="0" applyNumberFormat="1" applyFont="1" applyFill="1" applyBorder="1" applyAlignment="1">
      <alignment horizontal="center" vertical="center"/>
    </xf>
    <xf numFmtId="173" fontId="1" fillId="0" borderId="0" xfId="0" applyNumberFormat="1" applyFont="1" applyBorder="1"/>
    <xf numFmtId="168" fontId="1" fillId="0" borderId="0" xfId="0" applyNumberFormat="1" applyFont="1" applyBorder="1"/>
    <xf numFmtId="0" fontId="18"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5" applyFill="1" applyBorder="1"/>
    <xf numFmtId="0" fontId="8" fillId="0" borderId="0" xfId="5" applyFont="1" applyFill="1" applyBorder="1"/>
    <xf numFmtId="0" fontId="16" fillId="0" borderId="0" xfId="6" applyFont="1" applyFill="1" applyBorder="1" applyAlignment="1">
      <alignment horizontal="center" vertical="center"/>
    </xf>
    <xf numFmtId="0" fontId="3" fillId="3" borderId="29"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Border="1" applyAlignment="1">
      <alignment horizontal="center"/>
    </xf>
    <xf numFmtId="0" fontId="2" fillId="0" borderId="5" xfId="0" applyFont="1" applyBorder="1" applyAlignment="1">
      <alignment horizontal="center" vertical="center" wrapText="1"/>
    </xf>
    <xf numFmtId="0" fontId="1" fillId="0" borderId="0" xfId="0" applyFont="1" applyBorder="1" applyAlignment="1">
      <alignment horizontal="center" vertical="center"/>
    </xf>
    <xf numFmtId="0" fontId="2" fillId="0" borderId="29" xfId="0" applyFont="1" applyBorder="1" applyAlignment="1">
      <alignment horizontal="center" vertical="center" wrapText="1"/>
    </xf>
    <xf numFmtId="0" fontId="7" fillId="0" borderId="22" xfId="0" applyFont="1" applyFill="1" applyBorder="1" applyAlignment="1">
      <alignment horizontal="center" vertical="center"/>
    </xf>
    <xf numFmtId="3" fontId="5" fillId="0" borderId="5" xfId="0" applyNumberFormat="1" applyFont="1" applyBorder="1" applyAlignment="1">
      <alignment horizontal="center" vertical="center"/>
    </xf>
    <xf numFmtId="168" fontId="20" fillId="3" borderId="5" xfId="0" applyNumberFormat="1" applyFont="1" applyFill="1" applyBorder="1" applyAlignment="1">
      <alignment horizontal="center" vertical="center" wrapText="1"/>
    </xf>
    <xf numFmtId="168" fontId="1" fillId="3" borderId="5" xfId="0" applyNumberFormat="1" applyFont="1" applyFill="1" applyBorder="1" applyAlignment="1">
      <alignment horizontal="center" vertical="center"/>
    </xf>
    <xf numFmtId="168" fontId="1" fillId="3" borderId="5" xfId="0" applyNumberFormat="1" applyFont="1" applyFill="1" applyBorder="1"/>
    <xf numFmtId="168" fontId="20" fillId="0" borderId="5" xfId="14" applyNumberFormat="1" applyFont="1" applyFill="1" applyBorder="1" applyAlignment="1">
      <alignment horizontal="center" vertical="center" wrapText="1"/>
    </xf>
    <xf numFmtId="168" fontId="21" fillId="0" borderId="5" xfId="0" applyNumberFormat="1" applyFont="1" applyFill="1" applyBorder="1" applyAlignment="1">
      <alignment horizontal="center" vertical="center"/>
    </xf>
    <xf numFmtId="168" fontId="3" fillId="0" borderId="5" xfId="0" applyNumberFormat="1" applyFont="1" applyFill="1" applyBorder="1" applyAlignment="1">
      <alignment horizontal="center" vertical="center"/>
    </xf>
    <xf numFmtId="168" fontId="1" fillId="0" borderId="5" xfId="0" applyNumberFormat="1" applyFont="1" applyFill="1" applyBorder="1"/>
    <xf numFmtId="168" fontId="5" fillId="7" borderId="4" xfId="0" applyNumberFormat="1" applyFont="1" applyFill="1" applyBorder="1" applyAlignment="1">
      <alignment horizontal="center" vertical="center"/>
    </xf>
    <xf numFmtId="168" fontId="1" fillId="0" borderId="17" xfId="0" applyNumberFormat="1" applyFont="1" applyBorder="1" applyAlignment="1"/>
    <xf numFmtId="168" fontId="3" fillId="0" borderId="5" xfId="0" applyNumberFormat="1" applyFont="1" applyFill="1" applyBorder="1" applyAlignment="1">
      <alignment horizontal="center" vertical="center" wrapText="1"/>
    </xf>
    <xf numFmtId="168" fontId="20" fillId="0" borderId="5" xfId="0" applyNumberFormat="1" applyFont="1" applyFill="1" applyBorder="1" applyAlignment="1">
      <alignment horizontal="center" vertical="center" wrapText="1"/>
    </xf>
    <xf numFmtId="168" fontId="20" fillId="0" borderId="5" xfId="0" applyNumberFormat="1" applyFont="1" applyFill="1" applyBorder="1" applyAlignment="1">
      <alignment horizontal="center" vertical="center"/>
    </xf>
    <xf numFmtId="168" fontId="1" fillId="15" borderId="5" xfId="0" applyNumberFormat="1" applyFont="1" applyFill="1" applyBorder="1" applyAlignment="1">
      <alignment horizontal="center" vertical="center"/>
    </xf>
    <xf numFmtId="168" fontId="20" fillId="15" borderId="5" xfId="0" applyNumberFormat="1" applyFont="1" applyFill="1" applyBorder="1" applyAlignment="1">
      <alignment horizontal="center" vertical="center" wrapText="1"/>
    </xf>
    <xf numFmtId="168" fontId="5" fillId="0" borderId="29" xfId="0" applyNumberFormat="1" applyFont="1" applyFill="1" applyBorder="1" applyAlignment="1">
      <alignment horizontal="center" vertical="center"/>
    </xf>
    <xf numFmtId="168" fontId="1" fillId="0" borderId="29" xfId="0" applyNumberFormat="1" applyFont="1" applyFill="1" applyBorder="1" applyAlignment="1">
      <alignment horizontal="center" vertical="center"/>
    </xf>
    <xf numFmtId="168" fontId="20" fillId="0" borderId="29" xfId="0" applyNumberFormat="1" applyFont="1" applyFill="1" applyBorder="1" applyAlignment="1">
      <alignment horizontal="center" vertical="center"/>
    </xf>
    <xf numFmtId="168" fontId="1" fillId="0" borderId="29" xfId="0" applyNumberFormat="1" applyFont="1" applyFill="1" applyBorder="1"/>
    <xf numFmtId="0" fontId="1" fillId="3" borderId="5" xfId="0" applyFont="1" applyFill="1" applyBorder="1" applyAlignment="1">
      <alignment vertical="top" wrapText="1"/>
    </xf>
    <xf numFmtId="2" fontId="1" fillId="3" borderId="5" xfId="0" applyNumberFormat="1" applyFont="1" applyFill="1" applyBorder="1" applyAlignment="1">
      <alignment horizontal="center" vertical="center" wrapText="1"/>
    </xf>
    <xf numFmtId="49" fontId="1" fillId="3" borderId="5" xfId="0" applyNumberFormat="1" applyFont="1" applyFill="1" applyBorder="1" applyAlignment="1">
      <alignment vertical="center" wrapText="1"/>
    </xf>
    <xf numFmtId="168" fontId="2" fillId="3" borderId="5" xfId="0" applyNumberFormat="1" applyFont="1" applyFill="1" applyBorder="1" applyAlignment="1">
      <alignment horizontal="center"/>
    </xf>
    <xf numFmtId="3" fontId="5" fillId="0" borderId="17" xfId="0" applyNumberFormat="1" applyFont="1" applyFill="1" applyBorder="1" applyAlignment="1">
      <alignment horizontal="center" vertical="center"/>
    </xf>
    <xf numFmtId="3" fontId="20" fillId="15" borderId="5" xfId="0" applyNumberFormat="1" applyFont="1" applyFill="1" applyBorder="1" applyAlignment="1">
      <alignment horizontal="center" vertical="center" wrapText="1"/>
    </xf>
    <xf numFmtId="168" fontId="1" fillId="0" borderId="0" xfId="0" applyNumberFormat="1" applyFont="1" applyBorder="1" applyAlignment="1">
      <alignment horizontal="center" vertical="center"/>
    </xf>
    <xf numFmtId="3" fontId="1" fillId="0" borderId="0" xfId="0" applyNumberFormat="1" applyFont="1" applyAlignment="1">
      <alignment horizontal="center" vertical="center"/>
    </xf>
    <xf numFmtId="3" fontId="1" fillId="0" borderId="17" xfId="0" applyNumberFormat="1" applyFont="1" applyBorder="1" applyAlignment="1"/>
    <xf numFmtId="3" fontId="1" fillId="3" borderId="17" xfId="0" applyNumberFormat="1" applyFont="1" applyFill="1" applyBorder="1" applyAlignment="1">
      <alignment horizontal="center" vertical="center"/>
    </xf>
    <xf numFmtId="3" fontId="1" fillId="0" borderId="17" xfId="0" applyNumberFormat="1" applyFont="1" applyFill="1" applyBorder="1" applyAlignment="1">
      <alignment horizontal="center" vertical="center"/>
    </xf>
    <xf numFmtId="0" fontId="7" fillId="0" borderId="22" xfId="0" applyFont="1" applyFill="1" applyBorder="1" applyAlignment="1">
      <alignment horizontal="center" vertical="center"/>
    </xf>
    <xf numFmtId="0" fontId="1" fillId="0" borderId="0" xfId="0" applyFont="1" applyBorder="1" applyAlignment="1">
      <alignment horizontal="right" vertical="center" wrapText="1"/>
    </xf>
    <xf numFmtId="0" fontId="7" fillId="0" borderId="0" xfId="0" applyFont="1" applyFill="1" applyBorder="1" applyAlignment="1">
      <alignment horizontal="center" vertical="center"/>
    </xf>
    <xf numFmtId="0" fontId="1" fillId="0" borderId="33"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43"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4" xfId="0" applyFont="1" applyBorder="1" applyAlignment="1">
      <alignment horizontal="center" vertical="center" wrapText="1"/>
    </xf>
    <xf numFmtId="0" fontId="1" fillId="0" borderId="5" xfId="0" applyFont="1" applyBorder="1" applyAlignment="1">
      <alignment horizontal="center" vertical="center"/>
    </xf>
    <xf numFmtId="0" fontId="1" fillId="3" borderId="4" xfId="0" applyFont="1" applyFill="1" applyBorder="1" applyAlignment="1">
      <alignment horizontal="center" vertical="center" wrapText="1"/>
    </xf>
    <xf numFmtId="0" fontId="1" fillId="3" borderId="3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28" xfId="0" applyFont="1" applyBorder="1" applyAlignment="1">
      <alignment horizontal="center" vertical="center" wrapText="1"/>
    </xf>
    <xf numFmtId="0" fontId="1" fillId="3" borderId="5" xfId="0" applyFont="1" applyFill="1" applyBorder="1" applyAlignment="1">
      <alignment horizontal="center" vertical="center"/>
    </xf>
    <xf numFmtId="0" fontId="1" fillId="0" borderId="5" xfId="0" applyFont="1" applyFill="1" applyBorder="1" applyAlignment="1">
      <alignment horizontal="center"/>
    </xf>
    <xf numFmtId="0" fontId="1" fillId="3" borderId="5" xfId="0"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5" xfId="0" applyFont="1" applyBorder="1" applyAlignment="1">
      <alignment horizontal="center" vertical="center" wrapText="1"/>
    </xf>
    <xf numFmtId="0" fontId="1" fillId="2" borderId="5"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43"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7" fillId="0" borderId="29"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6" xfId="0" applyFont="1" applyBorder="1" applyAlignment="1">
      <alignment horizontal="center" vertical="center"/>
    </xf>
    <xf numFmtId="0" fontId="1" fillId="0" borderId="29" xfId="0" applyFont="1" applyFill="1" applyBorder="1" applyAlignment="1">
      <alignment horizontal="center" vertical="center"/>
    </xf>
    <xf numFmtId="0" fontId="1" fillId="0" borderId="3"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1" fillId="0" borderId="33"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0" xfId="0" applyFont="1" applyBorder="1" applyAlignment="1">
      <alignment horizontal="center"/>
    </xf>
    <xf numFmtId="0" fontId="1" fillId="0" borderId="0" xfId="0" applyFont="1" applyFill="1" applyBorder="1" applyAlignment="1">
      <alignment horizontal="center" vertical="center" wrapText="1"/>
    </xf>
    <xf numFmtId="0" fontId="5" fillId="7" borderId="5" xfId="0" applyFont="1" applyFill="1" applyBorder="1" applyAlignment="1">
      <alignment horizontal="center" vertical="center"/>
    </xf>
    <xf numFmtId="0" fontId="2" fillId="0" borderId="5" xfId="0" applyFont="1" applyBorder="1" applyAlignment="1">
      <alignment horizontal="center" vertical="center" wrapText="1"/>
    </xf>
    <xf numFmtId="0" fontId="2" fillId="0" borderId="3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25" fillId="3" borderId="5"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 fillId="3" borderId="35" xfId="0" applyFont="1" applyFill="1" applyBorder="1" applyAlignment="1">
      <alignment horizontal="center" vertical="center"/>
    </xf>
    <xf numFmtId="0" fontId="1" fillId="3" borderId="24" xfId="0" applyFont="1" applyFill="1" applyBorder="1" applyAlignment="1">
      <alignment horizontal="center" vertical="center"/>
    </xf>
    <xf numFmtId="0" fontId="1" fillId="3" borderId="25"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1" fillId="3" borderId="24" xfId="0" applyFont="1" applyFill="1" applyBorder="1" applyAlignment="1">
      <alignment horizontal="center"/>
    </xf>
    <xf numFmtId="0" fontId="1" fillId="3" borderId="25" xfId="0" applyFont="1" applyFill="1" applyBorder="1" applyAlignment="1">
      <alignment horizontal="center"/>
    </xf>
    <xf numFmtId="0" fontId="1" fillId="0" borderId="4" xfId="0" applyFont="1" applyBorder="1" applyAlignment="1">
      <alignment horizontal="center" vertical="center"/>
    </xf>
    <xf numFmtId="0" fontId="1" fillId="2" borderId="5" xfId="0" applyFont="1" applyFill="1" applyBorder="1" applyAlignment="1">
      <alignment horizontal="center" vertical="center"/>
    </xf>
    <xf numFmtId="0" fontId="1" fillId="0" borderId="5" xfId="0" applyFont="1" applyBorder="1" applyAlignment="1">
      <alignment horizontal="center"/>
    </xf>
    <xf numFmtId="0" fontId="1" fillId="0" borderId="29" xfId="0" applyFont="1" applyBorder="1" applyAlignment="1">
      <alignment horizontal="center" vertical="center" wrapText="1"/>
    </xf>
    <xf numFmtId="0" fontId="7" fillId="0" borderId="5" xfId="0" applyFont="1" applyFill="1" applyBorder="1" applyAlignment="1">
      <alignment horizontal="center" vertical="top" wrapText="1"/>
    </xf>
    <xf numFmtId="0" fontId="7" fillId="0" borderId="29" xfId="0" applyFont="1" applyFill="1" applyBorder="1" applyAlignment="1">
      <alignment horizontal="center" vertical="top" wrapText="1"/>
    </xf>
    <xf numFmtId="0" fontId="7" fillId="3" borderId="37" xfId="0" applyFont="1" applyFill="1" applyBorder="1" applyAlignment="1">
      <alignment horizontal="center" vertical="top" wrapText="1"/>
    </xf>
    <xf numFmtId="0" fontId="7" fillId="3" borderId="2" xfId="0" applyFont="1" applyFill="1" applyBorder="1" applyAlignment="1">
      <alignment horizontal="center" vertical="top" wrapText="1"/>
    </xf>
    <xf numFmtId="0" fontId="5" fillId="7" borderId="17" xfId="0" applyFont="1" applyFill="1" applyBorder="1" applyAlignment="1">
      <alignment horizontal="center" vertical="center"/>
    </xf>
    <xf numFmtId="0" fontId="5" fillId="7" borderId="28"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1" fillId="0" borderId="0" xfId="0" applyFont="1" applyFill="1" applyAlignment="1">
      <alignment horizontal="center" vertical="center" wrapText="1"/>
    </xf>
    <xf numFmtId="0" fontId="6" fillId="0" borderId="0"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0" borderId="14" xfId="0" applyFont="1" applyBorder="1" applyAlignment="1">
      <alignment horizontal="center" vertical="center" wrapText="1"/>
    </xf>
    <xf numFmtId="0" fontId="5" fillId="7" borderId="4" xfId="0" applyFont="1" applyFill="1" applyBorder="1" applyAlignment="1">
      <alignment horizontal="center" vertical="center"/>
    </xf>
    <xf numFmtId="0" fontId="7" fillId="4" borderId="23" xfId="0" applyFont="1" applyFill="1" applyBorder="1" applyAlignment="1">
      <alignment horizontal="center" vertical="top" wrapText="1"/>
    </xf>
    <xf numFmtId="0" fontId="7" fillId="4" borderId="24" xfId="0" applyFont="1" applyFill="1" applyBorder="1" applyAlignment="1">
      <alignment horizontal="center" vertical="top" wrapText="1"/>
    </xf>
    <xf numFmtId="0" fontId="2" fillId="5" borderId="35" xfId="0"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36"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43" xfId="0" applyFont="1" applyBorder="1" applyAlignment="1">
      <alignment horizontal="center" vertical="center" wrapText="1"/>
    </xf>
    <xf numFmtId="0" fontId="12" fillId="0" borderId="0" xfId="0" applyFont="1" applyBorder="1" applyAlignment="1">
      <alignment horizontal="center" vertical="center" wrapText="1"/>
    </xf>
    <xf numFmtId="0" fontId="1" fillId="3" borderId="7" xfId="0" applyFont="1" applyFill="1" applyBorder="1" applyAlignment="1">
      <alignment horizontal="center" vertical="center" wrapText="1"/>
    </xf>
    <xf numFmtId="0" fontId="6" fillId="0" borderId="0" xfId="4" applyFont="1" applyBorder="1" applyAlignment="1">
      <alignment horizontal="center" wrapText="1"/>
    </xf>
    <xf numFmtId="0" fontId="1" fillId="5" borderId="35" xfId="0" applyFont="1" applyFill="1" applyBorder="1" applyAlignment="1">
      <alignment horizontal="center" vertical="center"/>
    </xf>
    <xf numFmtId="0" fontId="1" fillId="5" borderId="24" xfId="0" applyFont="1" applyFill="1" applyBorder="1" applyAlignment="1">
      <alignment horizontal="center" vertical="center"/>
    </xf>
    <xf numFmtId="0" fontId="1" fillId="5" borderId="25" xfId="0" applyFont="1" applyFill="1" applyBorder="1" applyAlignment="1">
      <alignment horizontal="center" vertical="center"/>
    </xf>
    <xf numFmtId="0" fontId="5" fillId="0" borderId="4" xfId="0" applyFont="1" applyFill="1" applyBorder="1" applyAlignment="1">
      <alignment horizontal="center" vertical="center"/>
    </xf>
    <xf numFmtId="0" fontId="6" fillId="3" borderId="0" xfId="0" applyFont="1" applyFill="1" applyBorder="1" applyAlignment="1">
      <alignment horizontal="left" wrapText="1"/>
    </xf>
    <xf numFmtId="0" fontId="0" fillId="0" borderId="0" xfId="0" applyAlignment="1">
      <alignment wrapText="1"/>
    </xf>
    <xf numFmtId="0" fontId="0" fillId="0" borderId="0" xfId="0" applyAlignment="1"/>
    <xf numFmtId="0" fontId="2" fillId="3" borderId="40"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5" fillId="3" borderId="17" xfId="0" applyFont="1" applyFill="1" applyBorder="1" applyAlignment="1">
      <alignment horizontal="center" vertical="center"/>
    </xf>
    <xf numFmtId="0" fontId="5" fillId="3" borderId="28" xfId="0" applyFont="1" applyFill="1" applyBorder="1" applyAlignment="1">
      <alignment horizontal="center" vertical="center"/>
    </xf>
    <xf numFmtId="0" fontId="2" fillId="3"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 fillId="0" borderId="14" xfId="0" applyFont="1" applyFill="1" applyBorder="1" applyAlignment="1">
      <alignment horizontal="center" vertical="center"/>
    </xf>
    <xf numFmtId="0" fontId="1" fillId="0" borderId="6" xfId="0" applyFont="1" applyFill="1" applyBorder="1" applyAlignment="1">
      <alignment horizontal="center" vertical="center" wrapText="1"/>
    </xf>
    <xf numFmtId="0" fontId="1" fillId="3" borderId="7" xfId="0" applyFont="1" applyFill="1" applyBorder="1" applyAlignment="1">
      <alignment horizontal="center" vertical="center"/>
    </xf>
    <xf numFmtId="0" fontId="1" fillId="3" borderId="38"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1" fillId="0" borderId="2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8" xfId="0" applyFont="1" applyBorder="1" applyAlignment="1">
      <alignment horizontal="center" vertical="center" wrapText="1"/>
    </xf>
    <xf numFmtId="0" fontId="5" fillId="3" borderId="3" xfId="0" applyFont="1" applyFill="1" applyBorder="1" applyAlignment="1">
      <alignment horizontal="center" vertical="center"/>
    </xf>
    <xf numFmtId="0" fontId="5" fillId="3" borderId="1" xfId="0" applyFont="1" applyFill="1" applyBorder="1" applyAlignment="1">
      <alignment horizontal="center" vertical="center"/>
    </xf>
    <xf numFmtId="0" fontId="2" fillId="0" borderId="17" xfId="0" applyFont="1" applyFill="1" applyBorder="1" applyAlignment="1">
      <alignment horizontal="center" vertical="center" wrapText="1"/>
    </xf>
    <xf numFmtId="0" fontId="6" fillId="3" borderId="0" xfId="0" applyFont="1" applyFill="1" applyBorder="1" applyAlignment="1">
      <alignment horizontal="left" vertical="top" wrapText="1"/>
    </xf>
    <xf numFmtId="0" fontId="0" fillId="0" borderId="0" xfId="0" applyAlignment="1">
      <alignment vertical="top" wrapText="1"/>
    </xf>
    <xf numFmtId="0" fontId="10" fillId="4" borderId="0" xfId="0" applyFont="1" applyFill="1" applyBorder="1" applyAlignment="1">
      <alignment horizontal="center" vertical="center" wrapText="1"/>
    </xf>
    <xf numFmtId="0" fontId="22" fillId="0" borderId="0" xfId="0" applyFont="1" applyAlignment="1">
      <alignment horizontal="center"/>
    </xf>
    <xf numFmtId="0" fontId="2" fillId="0" borderId="9" xfId="0" applyFont="1" applyBorder="1" applyAlignment="1">
      <alignment horizontal="center" vertical="center" wrapText="1"/>
    </xf>
    <xf numFmtId="0" fontId="2" fillId="0" borderId="18" xfId="0" applyFont="1" applyBorder="1" applyAlignment="1">
      <alignment horizontal="center" vertical="center" wrapText="1"/>
    </xf>
    <xf numFmtId="0" fontId="1" fillId="0" borderId="0" xfId="0" applyFont="1" applyBorder="1" applyAlignment="1">
      <alignment horizontal="center" wrapText="1"/>
    </xf>
    <xf numFmtId="0" fontId="0" fillId="0" borderId="0" xfId="0" applyBorder="1" applyAlignment="1">
      <alignment horizontal="center" wrapText="1"/>
    </xf>
    <xf numFmtId="4" fontId="1" fillId="0" borderId="0" xfId="0" applyNumberFormat="1" applyFont="1" applyBorder="1" applyAlignment="1">
      <alignment horizontal="center" vertical="center"/>
    </xf>
    <xf numFmtId="4" fontId="0" fillId="0" borderId="0" xfId="0" applyNumberFormat="1" applyBorder="1" applyAlignment="1">
      <alignment horizontal="center" vertical="center"/>
    </xf>
    <xf numFmtId="0" fontId="20" fillId="0" borderId="0" xfId="4" applyFont="1" applyBorder="1" applyAlignment="1">
      <alignment horizontal="left" wrapText="1"/>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0" borderId="0" xfId="0" applyFont="1" applyBorder="1" applyAlignment="1">
      <alignment vertical="center"/>
    </xf>
    <xf numFmtId="0" fontId="0" fillId="0" borderId="0" xfId="0" applyBorder="1" applyAlignment="1">
      <alignment vertical="center"/>
    </xf>
    <xf numFmtId="0" fontId="5" fillId="3" borderId="0" xfId="0" applyFont="1" applyFill="1" applyAlignment="1">
      <alignment horizontal="center" vertical="center" wrapText="1"/>
    </xf>
    <xf numFmtId="0" fontId="8" fillId="0" borderId="0" xfId="0" applyFont="1" applyFill="1" applyAlignment="1">
      <alignment horizontal="left" wrapText="1"/>
    </xf>
    <xf numFmtId="0" fontId="20" fillId="3" borderId="0" xfId="0" applyFont="1" applyFill="1" applyBorder="1" applyAlignment="1">
      <alignment horizontal="left" wrapText="1"/>
    </xf>
    <xf numFmtId="0" fontId="0" fillId="0" borderId="0" xfId="0" applyFont="1" applyAlignment="1">
      <alignment wrapText="1"/>
    </xf>
    <xf numFmtId="0" fontId="1" fillId="0" borderId="0" xfId="0" applyFont="1" applyBorder="1" applyAlignment="1">
      <alignment wrapText="1"/>
    </xf>
    <xf numFmtId="0" fontId="0" fillId="0" borderId="0" xfId="0" applyBorder="1" applyAlignment="1">
      <alignment wrapText="1"/>
    </xf>
    <xf numFmtId="0" fontId="1" fillId="3" borderId="0" xfId="0" applyFont="1" applyFill="1" applyBorder="1" applyAlignment="1">
      <alignment horizontal="right" vertical="center" wrapText="1"/>
    </xf>
    <xf numFmtId="0" fontId="7" fillId="0" borderId="29"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 fillId="0" borderId="0" xfId="0" applyFont="1" applyBorder="1" applyAlignment="1">
      <alignment horizontal="center" vertical="center" wrapText="1"/>
    </xf>
    <xf numFmtId="0" fontId="7" fillId="0" borderId="22"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1" fillId="15" borderId="29"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0" fillId="0" borderId="22" xfId="0" applyBorder="1" applyAlignment="1">
      <alignment horizontal="center"/>
    </xf>
    <xf numFmtId="0" fontId="1" fillId="15" borderId="5" xfId="0" applyFont="1" applyFill="1" applyBorder="1" applyAlignment="1">
      <alignment horizontal="center" vertical="center"/>
    </xf>
    <xf numFmtId="0" fontId="2" fillId="0" borderId="29" xfId="0" applyFont="1" applyBorder="1" applyAlignment="1">
      <alignment horizontal="center" vertical="center" wrapText="1"/>
    </xf>
    <xf numFmtId="0" fontId="22" fillId="0" borderId="0" xfId="0" applyFont="1" applyBorder="1" applyAlignment="1">
      <alignment horizontal="center"/>
    </xf>
    <xf numFmtId="0" fontId="0" fillId="0" borderId="0" xfId="0" applyBorder="1" applyAlignment="1"/>
    <xf numFmtId="0" fontId="0" fillId="0" borderId="0" xfId="0" applyBorder="1" applyAlignment="1">
      <alignment vertical="top" wrapText="1"/>
    </xf>
    <xf numFmtId="0" fontId="1" fillId="0" borderId="4" xfId="0" applyFont="1" applyFill="1" applyBorder="1" applyAlignment="1">
      <alignment horizontal="center" vertical="center"/>
    </xf>
    <xf numFmtId="0" fontId="1" fillId="0" borderId="29" xfId="0" applyFont="1" applyBorder="1" applyAlignment="1">
      <alignment horizontal="center" vertical="center"/>
    </xf>
    <xf numFmtId="0" fontId="5" fillId="0" borderId="17" xfId="0" applyFont="1" applyFill="1" applyBorder="1" applyAlignment="1">
      <alignment horizontal="center" vertical="center"/>
    </xf>
    <xf numFmtId="0" fontId="2" fillId="0" borderId="18"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7" xfId="0" applyFont="1" applyFill="1" applyBorder="1" applyAlignment="1">
      <alignment horizontal="center" vertical="center"/>
    </xf>
    <xf numFmtId="0" fontId="1" fillId="0" borderId="3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1" xfId="0" applyFont="1" applyFill="1" applyBorder="1" applyAlignment="1">
      <alignment horizontal="center" vertical="center"/>
    </xf>
    <xf numFmtId="0" fontId="7" fillId="4" borderId="37" xfId="0" applyFont="1" applyFill="1" applyBorder="1" applyAlignment="1">
      <alignment horizontal="center" vertical="top" wrapText="1"/>
    </xf>
    <xf numFmtId="0" fontId="7" fillId="4" borderId="2" xfId="0" applyFont="1" applyFill="1" applyBorder="1" applyAlignment="1">
      <alignment horizontal="center" vertical="top" wrapText="1"/>
    </xf>
    <xf numFmtId="0" fontId="2" fillId="0" borderId="9"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26" fillId="0" borderId="0" xfId="0" applyFont="1" applyAlignment="1">
      <alignment horizontal="left" vertical="center"/>
    </xf>
  </cellXfs>
  <cellStyles count="17">
    <cellStyle name="Денежный_Вихарева" xfId="11"/>
    <cellStyle name="Обычный" xfId="0" builtinId="0"/>
    <cellStyle name="Обычный 2" xfId="3"/>
    <cellStyle name="Обычный 3" xfId="1"/>
    <cellStyle name="Обычный 7" xfId="12"/>
    <cellStyle name="Обычный_Вихарева" xfId="15"/>
    <cellStyle name="Обычный_ИПР 2008 ПЭ корр_прил 1.1" xfId="13"/>
    <cellStyle name="Обычный_Калькуляция согласования  продления ТУ" xfId="6"/>
    <cellStyle name="Обычный_План2007посл.изм." xfId="16"/>
    <cellStyle name="Обычный_Приложение 1" xfId="4"/>
    <cellStyle name="Обычный_Приложение 8 (выпадающие)_на 2011 год_13 08 10" xfId="5"/>
    <cellStyle name="Процентный" xfId="9" builtinId="5"/>
    <cellStyle name="Процентный 2" xfId="2"/>
    <cellStyle name="Финансовый" xfId="8" builtinId="3"/>
    <cellStyle name="Финансовый 2" xfId="10"/>
    <cellStyle name="Финансовый 3" xfId="7"/>
    <cellStyle name="Финансовый 6" xfId="14"/>
  </cellStyles>
  <dxfs count="1">
    <dxf>
      <font>
        <color rgb="FF9C0006"/>
      </font>
      <fill>
        <patternFill>
          <bgColor rgb="FFFFC7CE"/>
        </patternFill>
      </fill>
    </dxf>
  </dxfs>
  <tableStyles count="0" defaultTableStyle="TableStyleMedium9" defaultPivotStyle="PivotStyleLight16"/>
  <colors>
    <mruColors>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705"/>
  <sheetViews>
    <sheetView view="pageBreakPreview" topLeftCell="A3477" zoomScale="60" zoomScaleNormal="70" workbookViewId="0">
      <selection activeCell="A3515" sqref="A3515"/>
    </sheetView>
  </sheetViews>
  <sheetFormatPr defaultRowHeight="15" outlineLevelRow="3" x14ac:dyDescent="0.25"/>
  <cols>
    <col min="1" max="1" width="15.28515625" style="114" customWidth="1"/>
    <col min="2" max="2" width="24.85546875" style="114" customWidth="1"/>
    <col min="3" max="3" width="19.140625" style="114" customWidth="1"/>
    <col min="4" max="4" width="15.42578125" style="114" customWidth="1"/>
    <col min="5" max="5" width="17.5703125" style="118" customWidth="1"/>
    <col min="6" max="6" width="17.5703125" style="119" customWidth="1"/>
    <col min="7" max="7" width="65" style="135" customWidth="1"/>
    <col min="8" max="19" width="13.28515625" style="114" customWidth="1"/>
    <col min="20" max="20" width="27.7109375" style="19" customWidth="1"/>
    <col min="21" max="21" width="14.5703125" style="19" customWidth="1"/>
    <col min="22" max="22" width="13.85546875" style="19" customWidth="1"/>
    <col min="23" max="23" width="12.28515625" style="19" customWidth="1"/>
    <col min="24" max="24" width="10.5703125" style="19" customWidth="1"/>
    <col min="25" max="25" width="25.42578125" style="19" customWidth="1"/>
    <col min="26" max="26" width="30.85546875" style="19" customWidth="1"/>
    <col min="27" max="27" width="22.5703125" style="19" customWidth="1"/>
    <col min="28" max="28" width="12" style="19" bestFit="1" customWidth="1"/>
    <col min="29" max="29" width="9.140625" style="3"/>
    <col min="30" max="30" width="12.7109375" style="3" customWidth="1"/>
    <col min="31" max="31" width="9.140625" style="3"/>
    <col min="32" max="32" width="12" style="3" customWidth="1"/>
    <col min="33" max="33" width="13.42578125" style="3" customWidth="1"/>
    <col min="34" max="16384" width="9.140625" style="3"/>
  </cols>
  <sheetData>
    <row r="1" spans="1:31" ht="53.25" hidden="1" customHeight="1" x14ac:dyDescent="0.25">
      <c r="P1" s="624" t="s">
        <v>149</v>
      </c>
      <c r="Q1" s="624"/>
      <c r="R1" s="624"/>
      <c r="S1" s="118"/>
    </row>
    <row r="2" spans="1:31" hidden="1" x14ac:dyDescent="0.25">
      <c r="A2" s="35"/>
      <c r="B2" s="35"/>
      <c r="C2" s="35"/>
      <c r="D2" s="35"/>
      <c r="E2" s="107"/>
      <c r="H2" s="35"/>
      <c r="I2" s="35"/>
      <c r="J2" s="35"/>
      <c r="K2" s="35"/>
      <c r="L2" s="35"/>
      <c r="M2" s="35"/>
      <c r="N2" s="35"/>
      <c r="O2" s="35"/>
      <c r="P2" s="35"/>
      <c r="Q2" s="35"/>
      <c r="R2" s="35"/>
      <c r="S2" s="35"/>
      <c r="T2" s="3"/>
      <c r="U2" s="3"/>
      <c r="V2" s="3"/>
      <c r="W2" s="3"/>
      <c r="X2" s="3"/>
      <c r="Y2" s="3"/>
      <c r="Z2" s="3"/>
      <c r="AA2" s="3"/>
      <c r="AB2" s="3"/>
    </row>
    <row r="3" spans="1:31" ht="15" customHeight="1" x14ac:dyDescent="0.25">
      <c r="A3" s="35"/>
      <c r="B3" s="35"/>
      <c r="C3" s="35"/>
      <c r="D3" s="35"/>
      <c r="E3" s="107"/>
      <c r="H3" s="35"/>
      <c r="I3" s="35"/>
      <c r="J3" s="35"/>
      <c r="K3" s="35"/>
      <c r="L3" s="35"/>
      <c r="M3" s="35"/>
      <c r="N3" s="35"/>
      <c r="O3" s="35"/>
      <c r="P3" s="532" t="s">
        <v>2226</v>
      </c>
      <c r="Q3" s="532"/>
      <c r="R3" s="532"/>
      <c r="S3" s="532"/>
      <c r="T3" s="3"/>
      <c r="U3" s="3"/>
      <c r="V3" s="3"/>
      <c r="W3" s="3"/>
      <c r="X3" s="3"/>
      <c r="Y3" s="3"/>
      <c r="Z3" s="3"/>
      <c r="AA3" s="3"/>
      <c r="AB3" s="3"/>
    </row>
    <row r="4" spans="1:31" ht="41.25" customHeight="1" x14ac:dyDescent="0.25">
      <c r="A4" s="35"/>
      <c r="B4" s="35"/>
      <c r="C4" s="35"/>
      <c r="D4" s="35"/>
      <c r="E4" s="107"/>
      <c r="H4" s="35"/>
      <c r="I4" s="35"/>
      <c r="J4" s="35"/>
      <c r="K4" s="35"/>
      <c r="L4" s="35"/>
      <c r="M4" s="35"/>
      <c r="N4" s="35"/>
      <c r="O4" s="35"/>
      <c r="P4" s="532"/>
      <c r="Q4" s="532"/>
      <c r="R4" s="532"/>
      <c r="S4" s="532"/>
      <c r="T4" s="3"/>
      <c r="U4" s="3"/>
      <c r="V4" s="3"/>
      <c r="W4" s="3"/>
      <c r="X4" s="3"/>
      <c r="Y4" s="3"/>
      <c r="Z4" s="3"/>
      <c r="AA4" s="3"/>
      <c r="AB4" s="3"/>
    </row>
    <row r="5" spans="1:31" ht="15" customHeight="1" x14ac:dyDescent="0.25">
      <c r="A5" s="35"/>
      <c r="B5" s="35"/>
      <c r="C5" s="35"/>
      <c r="D5" s="35"/>
      <c r="E5" s="107"/>
      <c r="H5" s="35"/>
      <c r="I5" s="35"/>
      <c r="J5" s="35"/>
      <c r="K5" s="35"/>
      <c r="L5" s="35"/>
      <c r="M5" s="35"/>
      <c r="N5" s="35"/>
      <c r="O5" s="35"/>
      <c r="P5" s="35"/>
      <c r="Q5" s="532" t="s">
        <v>93</v>
      </c>
      <c r="R5" s="532"/>
      <c r="S5" s="532"/>
      <c r="T5" s="3"/>
      <c r="U5" s="3"/>
      <c r="V5" s="3"/>
      <c r="W5" s="3"/>
      <c r="X5" s="3"/>
      <c r="Y5" s="3"/>
      <c r="Z5" s="3"/>
      <c r="AA5" s="3"/>
      <c r="AB5" s="3"/>
    </row>
    <row r="6" spans="1:31" ht="38.25" customHeight="1" x14ac:dyDescent="0.25">
      <c r="A6" s="625" t="s">
        <v>2224</v>
      </c>
      <c r="B6" s="625"/>
      <c r="C6" s="625"/>
      <c r="D6" s="625"/>
      <c r="E6" s="625"/>
      <c r="F6" s="625"/>
      <c r="G6" s="625"/>
      <c r="H6" s="625"/>
      <c r="I6" s="625"/>
      <c r="J6" s="625"/>
      <c r="K6" s="625"/>
      <c r="L6" s="625"/>
      <c r="M6" s="625"/>
      <c r="N6" s="625"/>
      <c r="O6" s="625"/>
      <c r="P6" s="625"/>
      <c r="Q6" s="625"/>
      <c r="R6" s="304"/>
      <c r="S6" s="53"/>
      <c r="T6" s="3"/>
      <c r="U6" s="3"/>
      <c r="V6" s="3"/>
      <c r="W6" s="3"/>
      <c r="X6" s="3"/>
      <c r="Y6" s="3"/>
      <c r="Z6" s="3"/>
      <c r="AA6" s="3"/>
      <c r="AB6" s="3"/>
    </row>
    <row r="7" spans="1:31" s="19" customFormat="1" ht="15.75" x14ac:dyDescent="0.25">
      <c r="A7" s="172"/>
      <c r="B7" s="172"/>
      <c r="C7" s="172"/>
      <c r="D7" s="172"/>
      <c r="E7" s="172"/>
      <c r="F7" s="172"/>
      <c r="G7" s="296"/>
      <c r="H7" s="172"/>
      <c r="I7" s="172"/>
      <c r="J7" s="172"/>
      <c r="K7" s="172"/>
      <c r="L7" s="172"/>
      <c r="M7" s="172"/>
      <c r="N7" s="172"/>
      <c r="O7" s="172"/>
      <c r="P7" s="172"/>
      <c r="Q7" s="172"/>
      <c r="R7" s="172"/>
      <c r="S7" s="172"/>
      <c r="T7" s="5"/>
      <c r="U7" s="5"/>
      <c r="V7" s="5"/>
      <c r="W7" s="5"/>
      <c r="X7" s="5"/>
      <c r="Y7" s="5"/>
      <c r="Z7" s="5"/>
      <c r="AA7" s="5"/>
      <c r="AB7" s="5"/>
      <c r="AC7" s="5"/>
      <c r="AD7" s="5"/>
      <c r="AE7" s="5"/>
    </row>
    <row r="8" spans="1:31" s="19" customFormat="1" ht="22.5" customHeight="1" x14ac:dyDescent="0.25">
      <c r="A8" s="533" t="s">
        <v>90</v>
      </c>
      <c r="B8" s="533"/>
      <c r="C8" s="533"/>
      <c r="D8" s="533"/>
      <c r="E8" s="533"/>
      <c r="F8" s="533"/>
      <c r="G8" s="533"/>
      <c r="H8" s="533"/>
      <c r="I8" s="533"/>
      <c r="J8" s="533"/>
      <c r="K8" s="533"/>
      <c r="L8" s="533"/>
      <c r="M8" s="533"/>
      <c r="N8" s="533"/>
      <c r="O8" s="533"/>
      <c r="P8" s="533"/>
      <c r="Q8" s="533"/>
      <c r="R8" s="533"/>
      <c r="S8" s="176"/>
      <c r="T8" s="5"/>
      <c r="U8" s="5"/>
      <c r="V8" s="5"/>
      <c r="W8" s="5"/>
      <c r="X8" s="5"/>
      <c r="Y8" s="5"/>
      <c r="Z8" s="5"/>
      <c r="AA8" s="5"/>
      <c r="AB8" s="5"/>
      <c r="AC8" s="5"/>
      <c r="AD8" s="5"/>
      <c r="AE8" s="5"/>
    </row>
    <row r="9" spans="1:31" s="19" customFormat="1" ht="19.5" customHeight="1" x14ac:dyDescent="0.25">
      <c r="A9" s="575" t="s">
        <v>129</v>
      </c>
      <c r="B9" s="576"/>
      <c r="C9" s="576"/>
      <c r="D9" s="576"/>
      <c r="E9" s="576"/>
      <c r="F9" s="576"/>
      <c r="G9" s="576"/>
      <c r="H9" s="576"/>
      <c r="I9" s="576"/>
      <c r="J9" s="576"/>
      <c r="K9" s="576"/>
      <c r="L9" s="576"/>
      <c r="M9" s="576"/>
      <c r="N9" s="576"/>
      <c r="O9" s="576"/>
      <c r="P9" s="576"/>
      <c r="Q9" s="576"/>
      <c r="R9" s="576"/>
      <c r="S9" s="577"/>
      <c r="T9" s="33"/>
      <c r="U9" s="5"/>
      <c r="V9" s="5"/>
      <c r="W9" s="5"/>
      <c r="X9" s="5"/>
      <c r="Y9" s="5"/>
      <c r="Z9" s="5"/>
      <c r="AA9" s="5"/>
      <c r="AB9" s="5"/>
      <c r="AC9" s="5"/>
      <c r="AD9" s="5"/>
      <c r="AE9" s="5"/>
    </row>
    <row r="10" spans="1:31" s="19" customFormat="1" ht="39" customHeight="1" x14ac:dyDescent="0.25">
      <c r="A10" s="583" t="s">
        <v>110</v>
      </c>
      <c r="B10" s="550" t="s">
        <v>73</v>
      </c>
      <c r="C10" s="583" t="s">
        <v>107</v>
      </c>
      <c r="D10" s="583" t="s">
        <v>108</v>
      </c>
      <c r="E10" s="626" t="s">
        <v>125</v>
      </c>
      <c r="F10" s="627"/>
      <c r="G10" s="608" t="s">
        <v>2198</v>
      </c>
      <c r="H10" s="583" t="s">
        <v>116</v>
      </c>
      <c r="I10" s="583"/>
      <c r="J10" s="583"/>
      <c r="K10" s="583"/>
      <c r="L10" s="583" t="s">
        <v>117</v>
      </c>
      <c r="M10" s="583"/>
      <c r="N10" s="583"/>
      <c r="O10" s="583"/>
      <c r="P10" s="583" t="s">
        <v>132</v>
      </c>
      <c r="Q10" s="583"/>
      <c r="R10" s="583"/>
      <c r="S10" s="584"/>
      <c r="T10" s="33"/>
      <c r="U10" s="590"/>
      <c r="V10" s="590"/>
      <c r="W10" s="590"/>
      <c r="X10" s="590"/>
      <c r="Y10" s="350"/>
      <c r="Z10" s="33"/>
      <c r="AA10" s="350"/>
      <c r="AB10" s="5"/>
      <c r="AC10" s="5"/>
      <c r="AD10" s="5"/>
      <c r="AE10" s="5"/>
    </row>
    <row r="11" spans="1:31" s="19" customFormat="1" ht="80.25" customHeight="1" x14ac:dyDescent="0.25">
      <c r="A11" s="583"/>
      <c r="B11" s="550"/>
      <c r="C11" s="583"/>
      <c r="D11" s="583"/>
      <c r="E11" s="628"/>
      <c r="F11" s="629"/>
      <c r="G11" s="621"/>
      <c r="H11" s="401">
        <v>2017</v>
      </c>
      <c r="I11" s="401">
        <v>2018</v>
      </c>
      <c r="J11" s="401">
        <v>2019</v>
      </c>
      <c r="K11" s="401" t="s">
        <v>2193</v>
      </c>
      <c r="L11" s="401">
        <f>H11</f>
        <v>2017</v>
      </c>
      <c r="M11" s="401">
        <f>I11</f>
        <v>2018</v>
      </c>
      <c r="N11" s="401">
        <f>J11</f>
        <v>2019</v>
      </c>
      <c r="O11" s="401" t="str">
        <f>K11</f>
        <v>План  ( в случае отсутствия фактических значений)</v>
      </c>
      <c r="P11" s="401">
        <f>H11</f>
        <v>2017</v>
      </c>
      <c r="Q11" s="401">
        <f>I11</f>
        <v>2018</v>
      </c>
      <c r="R11" s="401">
        <f>J11</f>
        <v>2019</v>
      </c>
      <c r="S11" s="411" t="str">
        <f>K11</f>
        <v>План  ( в случае отсутствия фактических значений)</v>
      </c>
      <c r="T11" s="351"/>
      <c r="U11" s="20"/>
      <c r="V11" s="20"/>
      <c r="W11" s="20"/>
      <c r="X11" s="20"/>
      <c r="Y11" s="20"/>
      <c r="Z11" s="274"/>
      <c r="AA11" s="20"/>
      <c r="AB11" s="5"/>
      <c r="AC11" s="5"/>
      <c r="AD11" s="5"/>
      <c r="AE11" s="5"/>
    </row>
    <row r="12" spans="1:31" x14ac:dyDescent="0.25">
      <c r="A12" s="389">
        <v>1</v>
      </c>
      <c r="B12" s="548">
        <v>2</v>
      </c>
      <c r="C12" s="548"/>
      <c r="D12" s="548"/>
      <c r="E12" s="548"/>
      <c r="F12" s="548"/>
      <c r="G12" s="401">
        <v>3</v>
      </c>
      <c r="H12" s="583">
        <v>4</v>
      </c>
      <c r="I12" s="583"/>
      <c r="J12" s="583"/>
      <c r="K12" s="583"/>
      <c r="L12" s="583">
        <v>5</v>
      </c>
      <c r="M12" s="583"/>
      <c r="N12" s="583"/>
      <c r="O12" s="583"/>
      <c r="P12" s="583">
        <v>6</v>
      </c>
      <c r="Q12" s="583"/>
      <c r="R12" s="583"/>
      <c r="S12" s="584"/>
      <c r="T12" s="261"/>
      <c r="U12" s="589"/>
      <c r="V12" s="589"/>
      <c r="W12" s="589"/>
      <c r="X12" s="589"/>
      <c r="Y12" s="261"/>
      <c r="Z12" s="261"/>
      <c r="AA12" s="261"/>
      <c r="AB12" s="1"/>
      <c r="AC12" s="1"/>
      <c r="AD12" s="1"/>
      <c r="AE12" s="1"/>
    </row>
    <row r="13" spans="1:31" s="38" customFormat="1" ht="15" customHeight="1" x14ac:dyDescent="0.25">
      <c r="A13" s="550" t="s">
        <v>63</v>
      </c>
      <c r="B13" s="550" t="s">
        <v>74</v>
      </c>
      <c r="C13" s="550" t="s">
        <v>59</v>
      </c>
      <c r="D13" s="583" t="s">
        <v>58</v>
      </c>
      <c r="E13" s="566" t="s">
        <v>53</v>
      </c>
      <c r="F13" s="567"/>
      <c r="G13" s="409"/>
      <c r="H13" s="406">
        <f>SUM(H14:H128)</f>
        <v>14489</v>
      </c>
      <c r="I13" s="406"/>
      <c r="J13" s="406">
        <f t="shared" ref="J13:R13" si="0">SUM(J14:J128)</f>
        <v>4861</v>
      </c>
      <c r="K13" s="406"/>
      <c r="L13" s="406">
        <f t="shared" si="0"/>
        <v>1179.2849999999999</v>
      </c>
      <c r="M13" s="406"/>
      <c r="N13" s="406">
        <f t="shared" si="0"/>
        <v>1114.8</v>
      </c>
      <c r="O13" s="406"/>
      <c r="P13" s="502">
        <f t="shared" si="0"/>
        <v>15321.281739999999</v>
      </c>
      <c r="Q13" s="502"/>
      <c r="R13" s="502">
        <f t="shared" si="0"/>
        <v>6440.0020000000004</v>
      </c>
      <c r="S13" s="445"/>
      <c r="T13" s="276"/>
      <c r="U13" s="353"/>
      <c r="V13" s="353"/>
      <c r="W13" s="353"/>
      <c r="X13" s="353"/>
      <c r="Y13" s="354"/>
      <c r="Z13" s="355"/>
      <c r="AA13" s="354"/>
      <c r="AB13" s="356"/>
      <c r="AC13" s="356"/>
      <c r="AD13" s="356"/>
      <c r="AE13" s="356"/>
    </row>
    <row r="14" spans="1:31" s="19" customFormat="1" ht="45" hidden="1" customHeight="1" outlineLevel="1" x14ac:dyDescent="0.25">
      <c r="A14" s="550"/>
      <c r="B14" s="550"/>
      <c r="C14" s="550"/>
      <c r="D14" s="583"/>
      <c r="E14" s="568"/>
      <c r="F14" s="569"/>
      <c r="G14" s="418" t="s">
        <v>152</v>
      </c>
      <c r="H14" s="395">
        <v>293</v>
      </c>
      <c r="I14" s="395"/>
      <c r="J14" s="395"/>
      <c r="K14" s="395"/>
      <c r="L14" s="395">
        <v>5</v>
      </c>
      <c r="M14" s="395"/>
      <c r="N14" s="395"/>
      <c r="O14" s="395"/>
      <c r="P14" s="503">
        <v>158.37947</v>
      </c>
      <c r="Q14" s="503"/>
      <c r="R14" s="503"/>
      <c r="S14" s="426"/>
      <c r="T14" s="276"/>
      <c r="U14" s="57"/>
      <c r="V14" s="57"/>
      <c r="W14" s="57"/>
      <c r="X14" s="57"/>
      <c r="Y14" s="221"/>
      <c r="Z14" s="221"/>
      <c r="AA14" s="221"/>
      <c r="AB14" s="5"/>
      <c r="AC14" s="5"/>
      <c r="AD14" s="5"/>
      <c r="AE14" s="5"/>
    </row>
    <row r="15" spans="1:31" s="19" customFormat="1" ht="45" hidden="1" customHeight="1" outlineLevel="1" x14ac:dyDescent="0.25">
      <c r="A15" s="550"/>
      <c r="B15" s="550"/>
      <c r="C15" s="550"/>
      <c r="D15" s="583"/>
      <c r="E15" s="568"/>
      <c r="F15" s="569"/>
      <c r="G15" s="418" t="s">
        <v>153</v>
      </c>
      <c r="H15" s="395">
        <v>291</v>
      </c>
      <c r="I15" s="395"/>
      <c r="J15" s="395"/>
      <c r="K15" s="395"/>
      <c r="L15" s="395">
        <v>6</v>
      </c>
      <c r="M15" s="395"/>
      <c r="N15" s="395"/>
      <c r="O15" s="395"/>
      <c r="P15" s="503">
        <v>154.11175</v>
      </c>
      <c r="Q15" s="503"/>
      <c r="R15" s="503"/>
      <c r="S15" s="426"/>
      <c r="T15" s="224"/>
      <c r="U15" s="57"/>
      <c r="V15" s="57"/>
      <c r="W15" s="57"/>
      <c r="X15" s="57"/>
      <c r="Y15" s="221"/>
      <c r="Z15" s="221"/>
      <c r="AA15" s="221"/>
      <c r="AB15" s="5"/>
      <c r="AC15" s="5"/>
      <c r="AD15" s="5"/>
      <c r="AE15" s="5"/>
    </row>
    <row r="16" spans="1:31" s="19" customFormat="1" ht="45" hidden="1" customHeight="1" outlineLevel="1" x14ac:dyDescent="0.25">
      <c r="A16" s="550"/>
      <c r="B16" s="550"/>
      <c r="C16" s="550"/>
      <c r="D16" s="583"/>
      <c r="E16" s="568"/>
      <c r="F16" s="569"/>
      <c r="G16" s="418" t="s">
        <v>154</v>
      </c>
      <c r="H16" s="408">
        <v>100</v>
      </c>
      <c r="I16" s="408"/>
      <c r="J16" s="408"/>
      <c r="K16" s="408"/>
      <c r="L16" s="408">
        <v>6</v>
      </c>
      <c r="M16" s="408"/>
      <c r="N16" s="408"/>
      <c r="O16" s="408"/>
      <c r="P16" s="503">
        <v>81.278890000000004</v>
      </c>
      <c r="Q16" s="503"/>
      <c r="R16" s="503"/>
      <c r="S16" s="426"/>
      <c r="T16" s="224"/>
      <c r="U16" s="57"/>
      <c r="V16" s="57"/>
      <c r="W16" s="57"/>
      <c r="X16" s="57"/>
      <c r="Y16" s="221"/>
      <c r="Z16" s="221"/>
      <c r="AA16" s="221"/>
      <c r="AB16" s="5"/>
      <c r="AC16" s="5"/>
      <c r="AD16" s="5"/>
      <c r="AE16" s="5"/>
    </row>
    <row r="17" spans="1:31" s="19" customFormat="1" ht="45" hidden="1" customHeight="1" outlineLevel="1" x14ac:dyDescent="0.25">
      <c r="A17" s="550"/>
      <c r="B17" s="550"/>
      <c r="C17" s="550"/>
      <c r="D17" s="583"/>
      <c r="E17" s="568"/>
      <c r="F17" s="569"/>
      <c r="G17" s="418" t="s">
        <v>155</v>
      </c>
      <c r="H17" s="408">
        <v>180</v>
      </c>
      <c r="I17" s="408"/>
      <c r="J17" s="408"/>
      <c r="K17" s="408"/>
      <c r="L17" s="408">
        <v>9</v>
      </c>
      <c r="M17" s="408"/>
      <c r="N17" s="408"/>
      <c r="O17" s="408"/>
      <c r="P17" s="503">
        <v>148.30859000000001</v>
      </c>
      <c r="Q17" s="503"/>
      <c r="R17" s="503"/>
      <c r="S17" s="426"/>
      <c r="T17" s="224"/>
      <c r="U17" s="57"/>
      <c r="V17" s="57"/>
      <c r="W17" s="57"/>
      <c r="X17" s="57"/>
      <c r="Y17" s="221"/>
      <c r="Z17" s="221"/>
      <c r="AA17" s="221"/>
      <c r="AB17" s="5"/>
      <c r="AC17" s="5"/>
      <c r="AD17" s="5"/>
      <c r="AE17" s="5"/>
    </row>
    <row r="18" spans="1:31" s="19" customFormat="1" ht="45" hidden="1" customHeight="1" outlineLevel="1" x14ac:dyDescent="0.25">
      <c r="A18" s="550"/>
      <c r="B18" s="550"/>
      <c r="C18" s="550"/>
      <c r="D18" s="583"/>
      <c r="E18" s="568"/>
      <c r="F18" s="569"/>
      <c r="G18" s="418" t="s">
        <v>156</v>
      </c>
      <c r="H18" s="408">
        <v>76</v>
      </c>
      <c r="I18" s="408"/>
      <c r="J18" s="408"/>
      <c r="K18" s="408"/>
      <c r="L18" s="408">
        <v>9</v>
      </c>
      <c r="M18" s="408"/>
      <c r="N18" s="408"/>
      <c r="O18" s="408"/>
      <c r="P18" s="503">
        <v>67.825320000000005</v>
      </c>
      <c r="Q18" s="503"/>
      <c r="R18" s="503"/>
      <c r="S18" s="426"/>
      <c r="T18" s="224"/>
      <c r="U18" s="57"/>
      <c r="V18" s="57"/>
      <c r="W18" s="57"/>
      <c r="X18" s="57"/>
      <c r="Y18" s="221"/>
      <c r="Z18" s="221"/>
      <c r="AA18" s="221"/>
      <c r="AB18" s="5"/>
      <c r="AC18" s="5"/>
      <c r="AD18" s="5"/>
      <c r="AE18" s="5"/>
    </row>
    <row r="19" spans="1:31" s="19" customFormat="1" ht="30" hidden="1" customHeight="1" outlineLevel="1" x14ac:dyDescent="0.25">
      <c r="A19" s="550"/>
      <c r="B19" s="550"/>
      <c r="C19" s="550"/>
      <c r="D19" s="583"/>
      <c r="E19" s="568"/>
      <c r="F19" s="569"/>
      <c r="G19" s="418" t="s">
        <v>157</v>
      </c>
      <c r="H19" s="408">
        <v>55</v>
      </c>
      <c r="I19" s="408"/>
      <c r="J19" s="408"/>
      <c r="K19" s="408"/>
      <c r="L19" s="408">
        <v>7</v>
      </c>
      <c r="M19" s="408"/>
      <c r="N19" s="408"/>
      <c r="O19" s="408"/>
      <c r="P19" s="503">
        <v>81.187070000000006</v>
      </c>
      <c r="Q19" s="503"/>
      <c r="R19" s="503"/>
      <c r="S19" s="426"/>
      <c r="T19" s="224"/>
      <c r="U19" s="57"/>
      <c r="V19" s="57"/>
      <c r="W19" s="57"/>
      <c r="X19" s="57"/>
      <c r="Y19" s="221"/>
      <c r="Z19" s="221"/>
      <c r="AA19" s="221"/>
      <c r="AB19" s="5"/>
      <c r="AC19" s="5"/>
      <c r="AD19" s="5"/>
      <c r="AE19" s="5"/>
    </row>
    <row r="20" spans="1:31" s="19" customFormat="1" ht="45" hidden="1" customHeight="1" outlineLevel="1" x14ac:dyDescent="0.25">
      <c r="A20" s="550"/>
      <c r="B20" s="550"/>
      <c r="C20" s="550"/>
      <c r="D20" s="583"/>
      <c r="E20" s="568"/>
      <c r="F20" s="569"/>
      <c r="G20" s="418" t="s">
        <v>158</v>
      </c>
      <c r="H20" s="408">
        <v>100</v>
      </c>
      <c r="I20" s="408"/>
      <c r="J20" s="408"/>
      <c r="K20" s="408"/>
      <c r="L20" s="408">
        <v>10</v>
      </c>
      <c r="M20" s="408"/>
      <c r="N20" s="408"/>
      <c r="O20" s="408"/>
      <c r="P20" s="503">
        <v>139.69383999999999</v>
      </c>
      <c r="Q20" s="503"/>
      <c r="R20" s="503"/>
      <c r="S20" s="426"/>
      <c r="T20" s="224"/>
      <c r="U20" s="57"/>
      <c r="V20" s="57"/>
      <c r="W20" s="57"/>
      <c r="X20" s="57"/>
      <c r="Y20" s="221"/>
      <c r="Z20" s="221"/>
      <c r="AA20" s="221"/>
      <c r="AB20" s="5"/>
      <c r="AC20" s="5"/>
      <c r="AD20" s="5"/>
      <c r="AE20" s="5"/>
    </row>
    <row r="21" spans="1:31" s="19" customFormat="1" ht="30" hidden="1" customHeight="1" outlineLevel="1" x14ac:dyDescent="0.25">
      <c r="A21" s="550"/>
      <c r="B21" s="550"/>
      <c r="C21" s="550"/>
      <c r="D21" s="583"/>
      <c r="E21" s="568"/>
      <c r="F21" s="569"/>
      <c r="G21" s="418" t="s">
        <v>159</v>
      </c>
      <c r="H21" s="408">
        <v>100</v>
      </c>
      <c r="I21" s="408"/>
      <c r="J21" s="408"/>
      <c r="K21" s="408"/>
      <c r="L21" s="408">
        <v>10</v>
      </c>
      <c r="M21" s="408"/>
      <c r="N21" s="408"/>
      <c r="O21" s="408"/>
      <c r="P21" s="503">
        <v>101.9521</v>
      </c>
      <c r="Q21" s="503"/>
      <c r="R21" s="503"/>
      <c r="S21" s="426"/>
      <c r="T21" s="224"/>
      <c r="U21" s="57"/>
      <c r="V21" s="57"/>
      <c r="W21" s="57"/>
      <c r="X21" s="57"/>
      <c r="Y21" s="221"/>
      <c r="Z21" s="221"/>
      <c r="AA21" s="221"/>
      <c r="AB21" s="5"/>
      <c r="AC21" s="5"/>
      <c r="AD21" s="5"/>
      <c r="AE21" s="5"/>
    </row>
    <row r="22" spans="1:31" s="19" customFormat="1" ht="30" hidden="1" customHeight="1" outlineLevel="1" x14ac:dyDescent="0.25">
      <c r="A22" s="550"/>
      <c r="B22" s="550"/>
      <c r="C22" s="550"/>
      <c r="D22" s="583"/>
      <c r="E22" s="568"/>
      <c r="F22" s="569"/>
      <c r="G22" s="418" t="s">
        <v>160</v>
      </c>
      <c r="H22" s="408">
        <v>200</v>
      </c>
      <c r="I22" s="408"/>
      <c r="J22" s="408"/>
      <c r="K22" s="408"/>
      <c r="L22" s="408">
        <v>10</v>
      </c>
      <c r="M22" s="408"/>
      <c r="N22" s="408"/>
      <c r="O22" s="408"/>
      <c r="P22" s="503">
        <v>107.31724</v>
      </c>
      <c r="Q22" s="503"/>
      <c r="R22" s="503"/>
      <c r="S22" s="426"/>
      <c r="T22" s="224"/>
      <c r="U22" s="57"/>
      <c r="V22" s="57"/>
      <c r="W22" s="57"/>
      <c r="X22" s="57"/>
      <c r="Y22" s="221"/>
      <c r="Z22" s="221"/>
      <c r="AA22" s="221"/>
      <c r="AB22" s="5"/>
      <c r="AC22" s="5"/>
      <c r="AD22" s="5"/>
      <c r="AE22" s="5"/>
    </row>
    <row r="23" spans="1:31" s="19" customFormat="1" ht="30" hidden="1" customHeight="1" outlineLevel="1" x14ac:dyDescent="0.25">
      <c r="A23" s="550"/>
      <c r="B23" s="550"/>
      <c r="C23" s="550"/>
      <c r="D23" s="583"/>
      <c r="E23" s="568"/>
      <c r="F23" s="569"/>
      <c r="G23" s="418" t="s">
        <v>161</v>
      </c>
      <c r="H23" s="408">
        <v>160</v>
      </c>
      <c r="I23" s="408"/>
      <c r="J23" s="408"/>
      <c r="K23" s="408"/>
      <c r="L23" s="408">
        <v>10</v>
      </c>
      <c r="M23" s="408"/>
      <c r="N23" s="408"/>
      <c r="O23" s="408"/>
      <c r="P23" s="503">
        <v>117.33407</v>
      </c>
      <c r="Q23" s="503"/>
      <c r="R23" s="503"/>
      <c r="S23" s="426"/>
      <c r="T23" s="224"/>
      <c r="U23" s="57"/>
      <c r="V23" s="57"/>
      <c r="W23" s="57"/>
      <c r="X23" s="57"/>
      <c r="Y23" s="221"/>
      <c r="Z23" s="221"/>
      <c r="AA23" s="221"/>
      <c r="AB23" s="5"/>
      <c r="AC23" s="5"/>
      <c r="AD23" s="5"/>
      <c r="AE23" s="5"/>
    </row>
    <row r="24" spans="1:31" s="19" customFormat="1" ht="48" hidden="1" customHeight="1" outlineLevel="1" x14ac:dyDescent="0.25">
      <c r="A24" s="550"/>
      <c r="B24" s="550"/>
      <c r="C24" s="550"/>
      <c r="D24" s="583"/>
      <c r="E24" s="568"/>
      <c r="F24" s="569"/>
      <c r="G24" s="418" t="s">
        <v>162</v>
      </c>
      <c r="H24" s="395">
        <v>70</v>
      </c>
      <c r="I24" s="395"/>
      <c r="J24" s="395"/>
      <c r="K24" s="395"/>
      <c r="L24" s="395">
        <v>15</v>
      </c>
      <c r="M24" s="395"/>
      <c r="N24" s="395"/>
      <c r="O24" s="395"/>
      <c r="P24" s="503">
        <v>72.534229999999994</v>
      </c>
      <c r="Q24" s="503"/>
      <c r="R24" s="503"/>
      <c r="S24" s="426"/>
      <c r="T24" s="224"/>
      <c r="U24" s="57"/>
      <c r="V24" s="57"/>
      <c r="W24" s="57"/>
      <c r="X24" s="57"/>
      <c r="Y24" s="221"/>
      <c r="Z24" s="221"/>
      <c r="AA24" s="221"/>
      <c r="AB24" s="5"/>
      <c r="AC24" s="5"/>
      <c r="AD24" s="5"/>
      <c r="AE24" s="5"/>
    </row>
    <row r="25" spans="1:31" s="19" customFormat="1" ht="49.5" hidden="1" customHeight="1" outlineLevel="1" x14ac:dyDescent="0.25">
      <c r="A25" s="550"/>
      <c r="B25" s="550"/>
      <c r="C25" s="550"/>
      <c r="D25" s="583"/>
      <c r="E25" s="568"/>
      <c r="F25" s="569"/>
      <c r="G25" s="418" t="s">
        <v>163</v>
      </c>
      <c r="H25" s="395">
        <v>148</v>
      </c>
      <c r="I25" s="395"/>
      <c r="J25" s="395"/>
      <c r="K25" s="395"/>
      <c r="L25" s="395">
        <v>6</v>
      </c>
      <c r="M25" s="395"/>
      <c r="N25" s="395"/>
      <c r="O25" s="395"/>
      <c r="P25" s="503">
        <v>131.09253000000001</v>
      </c>
      <c r="Q25" s="503"/>
      <c r="R25" s="503"/>
      <c r="S25" s="426"/>
      <c r="T25" s="224"/>
      <c r="U25" s="57"/>
      <c r="V25" s="57"/>
      <c r="W25" s="57"/>
      <c r="X25" s="57"/>
      <c r="Y25" s="221"/>
      <c r="Z25" s="221"/>
      <c r="AA25" s="221"/>
      <c r="AB25" s="5"/>
      <c r="AC25" s="5"/>
      <c r="AD25" s="5"/>
      <c r="AE25" s="5"/>
    </row>
    <row r="26" spans="1:31" s="19" customFormat="1" ht="35.25" hidden="1" customHeight="1" outlineLevel="1" x14ac:dyDescent="0.25">
      <c r="A26" s="550"/>
      <c r="B26" s="550"/>
      <c r="C26" s="550"/>
      <c r="D26" s="583"/>
      <c r="E26" s="568"/>
      <c r="F26" s="569"/>
      <c r="G26" s="418" t="s">
        <v>164</v>
      </c>
      <c r="H26" s="395">
        <v>107</v>
      </c>
      <c r="I26" s="395"/>
      <c r="J26" s="395"/>
      <c r="K26" s="395"/>
      <c r="L26" s="395">
        <v>15</v>
      </c>
      <c r="M26" s="395"/>
      <c r="N26" s="395"/>
      <c r="O26" s="395"/>
      <c r="P26" s="503">
        <v>112.09913</v>
      </c>
      <c r="Q26" s="503"/>
      <c r="R26" s="503"/>
      <c r="S26" s="426"/>
      <c r="T26" s="224"/>
      <c r="U26" s="57"/>
      <c r="V26" s="57"/>
      <c r="W26" s="57"/>
      <c r="X26" s="57"/>
      <c r="Y26" s="221"/>
      <c r="Z26" s="221"/>
      <c r="AA26" s="221"/>
      <c r="AB26" s="5"/>
      <c r="AC26" s="5"/>
      <c r="AD26" s="5"/>
      <c r="AE26" s="5"/>
    </row>
    <row r="27" spans="1:31" s="19" customFormat="1" ht="30" hidden="1" customHeight="1" outlineLevel="1" x14ac:dyDescent="0.25">
      <c r="A27" s="550"/>
      <c r="B27" s="550"/>
      <c r="C27" s="550"/>
      <c r="D27" s="583"/>
      <c r="E27" s="568"/>
      <c r="F27" s="569"/>
      <c r="G27" s="418" t="s">
        <v>165</v>
      </c>
      <c r="H27" s="395">
        <v>140</v>
      </c>
      <c r="I27" s="395"/>
      <c r="J27" s="395"/>
      <c r="K27" s="395"/>
      <c r="L27" s="395">
        <v>15</v>
      </c>
      <c r="M27" s="395"/>
      <c r="N27" s="395"/>
      <c r="O27" s="395"/>
      <c r="P27" s="503">
        <v>114.49714</v>
      </c>
      <c r="Q27" s="503"/>
      <c r="R27" s="503"/>
      <c r="S27" s="426"/>
      <c r="T27" s="224"/>
      <c r="U27" s="57"/>
      <c r="V27" s="57"/>
      <c r="W27" s="57"/>
      <c r="X27" s="57"/>
      <c r="Y27" s="221"/>
      <c r="Z27" s="221"/>
      <c r="AA27" s="221"/>
      <c r="AB27" s="5"/>
      <c r="AC27" s="5"/>
      <c r="AD27" s="5"/>
      <c r="AE27" s="5"/>
    </row>
    <row r="28" spans="1:31" s="19" customFormat="1" ht="44.25" hidden="1" customHeight="1" outlineLevel="1" x14ac:dyDescent="0.25">
      <c r="A28" s="550"/>
      <c r="B28" s="550"/>
      <c r="C28" s="550"/>
      <c r="D28" s="583"/>
      <c r="E28" s="568"/>
      <c r="F28" s="569"/>
      <c r="G28" s="418" t="s">
        <v>166</v>
      </c>
      <c r="H28" s="408">
        <v>42</v>
      </c>
      <c r="I28" s="408"/>
      <c r="J28" s="408"/>
      <c r="K28" s="408"/>
      <c r="L28" s="408">
        <v>6</v>
      </c>
      <c r="M28" s="408"/>
      <c r="N28" s="408"/>
      <c r="O28" s="408"/>
      <c r="P28" s="503">
        <v>68.177120000000002</v>
      </c>
      <c r="Q28" s="503"/>
      <c r="R28" s="503"/>
      <c r="S28" s="426"/>
      <c r="T28" s="224"/>
      <c r="U28" s="57"/>
      <c r="V28" s="57"/>
      <c r="W28" s="57"/>
      <c r="X28" s="57"/>
      <c r="Y28" s="221"/>
      <c r="Z28" s="221"/>
      <c r="AA28" s="221"/>
      <c r="AB28" s="5"/>
      <c r="AC28" s="5"/>
      <c r="AD28" s="5"/>
      <c r="AE28" s="5"/>
    </row>
    <row r="29" spans="1:31" s="19" customFormat="1" ht="40.5" hidden="1" customHeight="1" outlineLevel="1" x14ac:dyDescent="0.25">
      <c r="A29" s="550"/>
      <c r="B29" s="550"/>
      <c r="C29" s="550"/>
      <c r="D29" s="583"/>
      <c r="E29" s="568"/>
      <c r="F29" s="569"/>
      <c r="G29" s="418" t="s">
        <v>167</v>
      </c>
      <c r="H29" s="408">
        <v>160</v>
      </c>
      <c r="I29" s="408"/>
      <c r="J29" s="408"/>
      <c r="K29" s="408"/>
      <c r="L29" s="408">
        <v>10</v>
      </c>
      <c r="M29" s="408"/>
      <c r="N29" s="408"/>
      <c r="O29" s="408"/>
      <c r="P29" s="503">
        <v>95.470730000000003</v>
      </c>
      <c r="Q29" s="503"/>
      <c r="R29" s="503"/>
      <c r="S29" s="426"/>
      <c r="T29" s="224"/>
      <c r="U29" s="57"/>
      <c r="V29" s="57"/>
      <c r="W29" s="57"/>
      <c r="X29" s="57"/>
      <c r="Y29" s="221"/>
      <c r="Z29" s="221"/>
      <c r="AA29" s="221"/>
      <c r="AB29" s="5"/>
      <c r="AC29" s="5"/>
      <c r="AD29" s="5"/>
      <c r="AE29" s="5"/>
    </row>
    <row r="30" spans="1:31" s="19" customFormat="1" ht="30" hidden="1" customHeight="1" outlineLevel="1" x14ac:dyDescent="0.25">
      <c r="A30" s="550"/>
      <c r="B30" s="550"/>
      <c r="C30" s="550"/>
      <c r="D30" s="583"/>
      <c r="E30" s="568"/>
      <c r="F30" s="569"/>
      <c r="G30" s="418" t="s">
        <v>168</v>
      </c>
      <c r="H30" s="408">
        <v>109</v>
      </c>
      <c r="I30" s="408"/>
      <c r="J30" s="408"/>
      <c r="K30" s="408"/>
      <c r="L30" s="408">
        <v>10</v>
      </c>
      <c r="M30" s="408"/>
      <c r="N30" s="408"/>
      <c r="O30" s="408"/>
      <c r="P30" s="503">
        <v>120.18315</v>
      </c>
      <c r="Q30" s="503"/>
      <c r="R30" s="503"/>
      <c r="S30" s="426"/>
      <c r="T30" s="224"/>
      <c r="U30" s="57"/>
      <c r="V30" s="57"/>
      <c r="W30" s="57"/>
      <c r="X30" s="57"/>
      <c r="Y30" s="221"/>
      <c r="Z30" s="221"/>
      <c r="AA30" s="221"/>
      <c r="AB30" s="5"/>
      <c r="AC30" s="5"/>
      <c r="AD30" s="5"/>
      <c r="AE30" s="5"/>
    </row>
    <row r="31" spans="1:31" s="19" customFormat="1" ht="30" hidden="1" customHeight="1" outlineLevel="1" x14ac:dyDescent="0.25">
      <c r="A31" s="550"/>
      <c r="B31" s="550"/>
      <c r="C31" s="550"/>
      <c r="D31" s="583"/>
      <c r="E31" s="568"/>
      <c r="F31" s="569"/>
      <c r="G31" s="418" t="s">
        <v>169</v>
      </c>
      <c r="H31" s="408">
        <v>92</v>
      </c>
      <c r="I31" s="408"/>
      <c r="J31" s="408"/>
      <c r="K31" s="408"/>
      <c r="L31" s="408">
        <v>15</v>
      </c>
      <c r="M31" s="408"/>
      <c r="N31" s="408"/>
      <c r="O31" s="408"/>
      <c r="P31" s="503">
        <v>120.56886</v>
      </c>
      <c r="Q31" s="503"/>
      <c r="R31" s="503"/>
      <c r="S31" s="426"/>
      <c r="T31" s="224"/>
      <c r="U31" s="57"/>
      <c r="V31" s="57"/>
      <c r="W31" s="57"/>
      <c r="X31" s="57"/>
      <c r="Y31" s="221"/>
      <c r="Z31" s="221"/>
      <c r="AA31" s="221"/>
      <c r="AB31" s="5"/>
      <c r="AC31" s="5"/>
      <c r="AD31" s="5"/>
      <c r="AE31" s="5"/>
    </row>
    <row r="32" spans="1:31" s="19" customFormat="1" ht="45" hidden="1" customHeight="1" outlineLevel="1" x14ac:dyDescent="0.25">
      <c r="A32" s="550"/>
      <c r="B32" s="550"/>
      <c r="C32" s="550"/>
      <c r="D32" s="583"/>
      <c r="E32" s="568"/>
      <c r="F32" s="569"/>
      <c r="G32" s="418" t="s">
        <v>170</v>
      </c>
      <c r="H32" s="408">
        <v>136</v>
      </c>
      <c r="I32" s="408"/>
      <c r="J32" s="408"/>
      <c r="K32" s="408"/>
      <c r="L32" s="408">
        <v>9</v>
      </c>
      <c r="M32" s="408"/>
      <c r="N32" s="408"/>
      <c r="O32" s="408"/>
      <c r="P32" s="503">
        <v>131.38149000000001</v>
      </c>
      <c r="Q32" s="503"/>
      <c r="R32" s="503"/>
      <c r="S32" s="426"/>
      <c r="T32" s="224"/>
      <c r="U32" s="57"/>
      <c r="V32" s="57"/>
      <c r="W32" s="57"/>
      <c r="X32" s="57"/>
      <c r="Y32" s="221"/>
      <c r="Z32" s="221"/>
      <c r="AA32" s="221"/>
      <c r="AB32" s="5"/>
      <c r="AC32" s="5"/>
      <c r="AD32" s="5"/>
      <c r="AE32" s="5"/>
    </row>
    <row r="33" spans="1:31" s="19" customFormat="1" ht="45" hidden="1" customHeight="1" outlineLevel="1" x14ac:dyDescent="0.25">
      <c r="A33" s="550"/>
      <c r="B33" s="550"/>
      <c r="C33" s="550"/>
      <c r="D33" s="583"/>
      <c r="E33" s="568"/>
      <c r="F33" s="569"/>
      <c r="G33" s="418" t="s">
        <v>171</v>
      </c>
      <c r="H33" s="408">
        <v>98</v>
      </c>
      <c r="I33" s="408"/>
      <c r="J33" s="408"/>
      <c r="K33" s="408"/>
      <c r="L33" s="408">
        <v>15</v>
      </c>
      <c r="M33" s="408"/>
      <c r="N33" s="408"/>
      <c r="O33" s="408"/>
      <c r="P33" s="503">
        <v>73.133989999999997</v>
      </c>
      <c r="Q33" s="503"/>
      <c r="R33" s="503"/>
      <c r="S33" s="426"/>
      <c r="T33" s="224"/>
      <c r="U33" s="57"/>
      <c r="V33" s="57"/>
      <c r="W33" s="57"/>
      <c r="X33" s="57"/>
      <c r="Y33" s="221"/>
      <c r="Z33" s="221"/>
      <c r="AA33" s="221"/>
      <c r="AB33" s="5"/>
      <c r="AC33" s="5"/>
      <c r="AD33" s="5"/>
      <c r="AE33" s="5"/>
    </row>
    <row r="34" spans="1:31" s="19" customFormat="1" ht="42.75" hidden="1" customHeight="1" outlineLevel="1" x14ac:dyDescent="0.25">
      <c r="A34" s="550"/>
      <c r="B34" s="550"/>
      <c r="C34" s="550"/>
      <c r="D34" s="583"/>
      <c r="E34" s="568"/>
      <c r="F34" s="569"/>
      <c r="G34" s="418" t="s">
        <v>172</v>
      </c>
      <c r="H34" s="408">
        <v>69</v>
      </c>
      <c r="I34" s="408"/>
      <c r="J34" s="408"/>
      <c r="K34" s="408"/>
      <c r="L34" s="408">
        <v>15</v>
      </c>
      <c r="M34" s="408"/>
      <c r="N34" s="408"/>
      <c r="O34" s="408"/>
      <c r="P34" s="503">
        <v>85.500420000000005</v>
      </c>
      <c r="Q34" s="503"/>
      <c r="R34" s="503"/>
      <c r="S34" s="426"/>
      <c r="T34" s="224"/>
      <c r="U34" s="57"/>
      <c r="V34" s="57"/>
      <c r="W34" s="57"/>
      <c r="X34" s="57"/>
      <c r="Y34" s="221"/>
      <c r="Z34" s="221"/>
      <c r="AA34" s="221"/>
      <c r="AB34" s="5"/>
      <c r="AC34" s="5"/>
      <c r="AD34" s="5"/>
      <c r="AE34" s="5"/>
    </row>
    <row r="35" spans="1:31" s="19" customFormat="1" ht="43.5" hidden="1" customHeight="1" outlineLevel="1" x14ac:dyDescent="0.25">
      <c r="A35" s="550"/>
      <c r="B35" s="550"/>
      <c r="C35" s="550"/>
      <c r="D35" s="583"/>
      <c r="E35" s="568"/>
      <c r="F35" s="569"/>
      <c r="G35" s="418" t="s">
        <v>173</v>
      </c>
      <c r="H35" s="408">
        <v>96</v>
      </c>
      <c r="I35" s="408"/>
      <c r="J35" s="408"/>
      <c r="K35" s="408"/>
      <c r="L35" s="408">
        <v>15</v>
      </c>
      <c r="M35" s="408"/>
      <c r="N35" s="408"/>
      <c r="O35" s="408"/>
      <c r="P35" s="503">
        <v>64.09742</v>
      </c>
      <c r="Q35" s="503"/>
      <c r="R35" s="503"/>
      <c r="S35" s="426"/>
      <c r="T35" s="224"/>
      <c r="U35" s="57"/>
      <c r="V35" s="57"/>
      <c r="W35" s="57"/>
      <c r="X35" s="57"/>
      <c r="Y35" s="221"/>
      <c r="Z35" s="221"/>
      <c r="AA35" s="221"/>
      <c r="AB35" s="5"/>
      <c r="AC35" s="5"/>
      <c r="AD35" s="5"/>
      <c r="AE35" s="5"/>
    </row>
    <row r="36" spans="1:31" s="19" customFormat="1" ht="30" hidden="1" customHeight="1" outlineLevel="1" x14ac:dyDescent="0.25">
      <c r="A36" s="550"/>
      <c r="B36" s="550"/>
      <c r="C36" s="550"/>
      <c r="D36" s="583"/>
      <c r="E36" s="568"/>
      <c r="F36" s="569"/>
      <c r="G36" s="418" t="s">
        <v>174</v>
      </c>
      <c r="H36" s="408">
        <v>110</v>
      </c>
      <c r="I36" s="408"/>
      <c r="J36" s="408"/>
      <c r="K36" s="408"/>
      <c r="L36" s="408">
        <v>20</v>
      </c>
      <c r="M36" s="408"/>
      <c r="N36" s="408"/>
      <c r="O36" s="408"/>
      <c r="P36" s="503">
        <v>151.24350999999999</v>
      </c>
      <c r="Q36" s="503"/>
      <c r="R36" s="503"/>
      <c r="S36" s="426"/>
      <c r="T36" s="224"/>
      <c r="U36" s="57"/>
      <c r="V36" s="57"/>
      <c r="W36" s="57"/>
      <c r="X36" s="57"/>
      <c r="Y36" s="221"/>
      <c r="Z36" s="221"/>
      <c r="AA36" s="221"/>
      <c r="AB36" s="5"/>
      <c r="AC36" s="5"/>
      <c r="AD36" s="5"/>
      <c r="AE36" s="5"/>
    </row>
    <row r="37" spans="1:31" s="19" customFormat="1" ht="35.25" hidden="1" customHeight="1" outlineLevel="1" x14ac:dyDescent="0.25">
      <c r="A37" s="550"/>
      <c r="B37" s="550"/>
      <c r="C37" s="550"/>
      <c r="D37" s="583"/>
      <c r="E37" s="568"/>
      <c r="F37" s="569"/>
      <c r="G37" s="418" t="s">
        <v>175</v>
      </c>
      <c r="H37" s="408">
        <v>151</v>
      </c>
      <c r="I37" s="408"/>
      <c r="J37" s="408"/>
      <c r="K37" s="408"/>
      <c r="L37" s="408">
        <v>15</v>
      </c>
      <c r="M37" s="408"/>
      <c r="N37" s="408"/>
      <c r="O37" s="408"/>
      <c r="P37" s="503">
        <v>172.68163000000001</v>
      </c>
      <c r="Q37" s="503"/>
      <c r="R37" s="503"/>
      <c r="S37" s="426"/>
      <c r="T37" s="224"/>
      <c r="U37" s="57"/>
      <c r="V37" s="57"/>
      <c r="W37" s="57"/>
      <c r="X37" s="57"/>
      <c r="Y37" s="221"/>
      <c r="Z37" s="221"/>
      <c r="AA37" s="221"/>
      <c r="AB37" s="5"/>
      <c r="AC37" s="5"/>
      <c r="AD37" s="5"/>
      <c r="AE37" s="5"/>
    </row>
    <row r="38" spans="1:31" s="19" customFormat="1" ht="45" hidden="1" customHeight="1" outlineLevel="1" x14ac:dyDescent="0.25">
      <c r="A38" s="550"/>
      <c r="B38" s="550"/>
      <c r="C38" s="550"/>
      <c r="D38" s="583"/>
      <c r="E38" s="568"/>
      <c r="F38" s="569"/>
      <c r="G38" s="418" t="s">
        <v>2199</v>
      </c>
      <c r="H38" s="408">
        <v>78</v>
      </c>
      <c r="I38" s="408"/>
      <c r="J38" s="408"/>
      <c r="K38" s="408"/>
      <c r="L38" s="408">
        <v>15</v>
      </c>
      <c r="M38" s="408"/>
      <c r="N38" s="408"/>
      <c r="O38" s="408"/>
      <c r="P38" s="503">
        <v>85.655140000000003</v>
      </c>
      <c r="Q38" s="503"/>
      <c r="R38" s="503"/>
      <c r="S38" s="426"/>
      <c r="T38" s="224"/>
      <c r="U38" s="57"/>
      <c r="V38" s="57"/>
      <c r="W38" s="57"/>
      <c r="X38" s="57"/>
      <c r="Y38" s="221"/>
      <c r="Z38" s="221"/>
      <c r="AA38" s="221"/>
      <c r="AB38" s="5"/>
      <c r="AC38" s="5"/>
      <c r="AD38" s="5"/>
      <c r="AE38" s="5"/>
    </row>
    <row r="39" spans="1:31" s="19" customFormat="1" ht="45" hidden="1" customHeight="1" outlineLevel="1" x14ac:dyDescent="0.25">
      <c r="A39" s="550"/>
      <c r="B39" s="550"/>
      <c r="C39" s="550"/>
      <c r="D39" s="583"/>
      <c r="E39" s="568"/>
      <c r="F39" s="569"/>
      <c r="G39" s="418" t="s">
        <v>177</v>
      </c>
      <c r="H39" s="408">
        <v>50</v>
      </c>
      <c r="I39" s="408"/>
      <c r="J39" s="408"/>
      <c r="K39" s="408"/>
      <c r="L39" s="408">
        <v>15</v>
      </c>
      <c r="M39" s="408"/>
      <c r="N39" s="408"/>
      <c r="O39" s="408"/>
      <c r="P39" s="503">
        <v>71.159989999999993</v>
      </c>
      <c r="Q39" s="503"/>
      <c r="R39" s="503"/>
      <c r="S39" s="426"/>
      <c r="T39" s="224"/>
      <c r="U39" s="57"/>
      <c r="V39" s="57"/>
      <c r="W39" s="57"/>
      <c r="X39" s="57"/>
      <c r="Y39" s="221"/>
      <c r="Z39" s="221"/>
      <c r="AA39" s="221"/>
      <c r="AB39" s="5"/>
      <c r="AC39" s="5"/>
      <c r="AD39" s="5"/>
      <c r="AE39" s="5"/>
    </row>
    <row r="40" spans="1:31" s="19" customFormat="1" ht="45" hidden="1" customHeight="1" outlineLevel="1" x14ac:dyDescent="0.25">
      <c r="A40" s="550"/>
      <c r="B40" s="550"/>
      <c r="C40" s="550"/>
      <c r="D40" s="583"/>
      <c r="E40" s="568"/>
      <c r="F40" s="569"/>
      <c r="G40" s="418" t="s">
        <v>178</v>
      </c>
      <c r="H40" s="408">
        <v>190</v>
      </c>
      <c r="I40" s="408"/>
      <c r="J40" s="408"/>
      <c r="K40" s="408"/>
      <c r="L40" s="408">
        <v>15</v>
      </c>
      <c r="M40" s="408"/>
      <c r="N40" s="408"/>
      <c r="O40" s="408"/>
      <c r="P40" s="503">
        <v>137.459</v>
      </c>
      <c r="Q40" s="503"/>
      <c r="R40" s="503"/>
      <c r="S40" s="426"/>
      <c r="T40" s="224"/>
      <c r="U40" s="57"/>
      <c r="V40" s="57"/>
      <c r="W40" s="57"/>
      <c r="X40" s="57"/>
      <c r="Y40" s="221"/>
      <c r="Z40" s="221"/>
      <c r="AA40" s="221"/>
      <c r="AB40" s="5"/>
      <c r="AC40" s="5"/>
      <c r="AD40" s="5"/>
      <c r="AE40" s="5"/>
    </row>
    <row r="41" spans="1:31" s="19" customFormat="1" ht="45" hidden="1" customHeight="1" outlineLevel="1" x14ac:dyDescent="0.25">
      <c r="A41" s="550"/>
      <c r="B41" s="550"/>
      <c r="C41" s="550"/>
      <c r="D41" s="583"/>
      <c r="E41" s="568"/>
      <c r="F41" s="569"/>
      <c r="G41" s="418" t="s">
        <v>179</v>
      </c>
      <c r="H41" s="408">
        <v>150</v>
      </c>
      <c r="I41" s="408"/>
      <c r="J41" s="408"/>
      <c r="K41" s="408"/>
      <c r="L41" s="408">
        <v>15</v>
      </c>
      <c r="M41" s="408"/>
      <c r="N41" s="408"/>
      <c r="O41" s="408"/>
      <c r="P41" s="503">
        <v>121.322</v>
      </c>
      <c r="Q41" s="503"/>
      <c r="R41" s="503"/>
      <c r="S41" s="426"/>
      <c r="T41" s="224"/>
      <c r="U41" s="57"/>
      <c r="V41" s="57"/>
      <c r="W41" s="57"/>
      <c r="X41" s="57"/>
      <c r="Y41" s="221"/>
      <c r="Z41" s="221"/>
      <c r="AA41" s="221"/>
      <c r="AB41" s="5"/>
      <c r="AC41" s="5"/>
      <c r="AD41" s="5"/>
      <c r="AE41" s="5"/>
    </row>
    <row r="42" spans="1:31" s="19" customFormat="1" ht="45" hidden="1" customHeight="1" outlineLevel="1" x14ac:dyDescent="0.25">
      <c r="A42" s="550"/>
      <c r="B42" s="550"/>
      <c r="C42" s="550"/>
      <c r="D42" s="583"/>
      <c r="E42" s="568"/>
      <c r="F42" s="569"/>
      <c r="G42" s="418" t="s">
        <v>180</v>
      </c>
      <c r="H42" s="408">
        <v>82</v>
      </c>
      <c r="I42" s="408"/>
      <c r="J42" s="408"/>
      <c r="K42" s="408"/>
      <c r="L42" s="408">
        <v>9</v>
      </c>
      <c r="M42" s="408"/>
      <c r="N42" s="408"/>
      <c r="O42" s="408"/>
      <c r="P42" s="503">
        <v>70.941000000000003</v>
      </c>
      <c r="Q42" s="503"/>
      <c r="R42" s="503"/>
      <c r="S42" s="426"/>
      <c r="T42" s="224"/>
      <c r="U42" s="57"/>
      <c r="V42" s="57"/>
      <c r="W42" s="57"/>
      <c r="X42" s="57"/>
      <c r="Y42" s="221"/>
      <c r="Z42" s="221"/>
      <c r="AA42" s="221"/>
      <c r="AB42" s="5"/>
      <c r="AC42" s="5"/>
      <c r="AD42" s="5"/>
      <c r="AE42" s="5"/>
    </row>
    <row r="43" spans="1:31" s="19" customFormat="1" ht="34.5" hidden="1" customHeight="1" outlineLevel="1" x14ac:dyDescent="0.25">
      <c r="A43" s="550"/>
      <c r="B43" s="550"/>
      <c r="C43" s="550"/>
      <c r="D43" s="583"/>
      <c r="E43" s="568"/>
      <c r="F43" s="569"/>
      <c r="G43" s="418" t="s">
        <v>181</v>
      </c>
      <c r="H43" s="408">
        <v>130</v>
      </c>
      <c r="I43" s="408"/>
      <c r="J43" s="408"/>
      <c r="K43" s="408"/>
      <c r="L43" s="408">
        <v>10</v>
      </c>
      <c r="M43" s="408"/>
      <c r="N43" s="408"/>
      <c r="O43" s="408"/>
      <c r="P43" s="503">
        <v>103.05871999999999</v>
      </c>
      <c r="Q43" s="503"/>
      <c r="R43" s="503"/>
      <c r="S43" s="426"/>
      <c r="T43" s="224"/>
      <c r="U43" s="57"/>
      <c r="V43" s="57"/>
      <c r="W43" s="57"/>
      <c r="X43" s="57"/>
      <c r="Y43" s="221"/>
      <c r="Z43" s="221"/>
      <c r="AA43" s="221"/>
      <c r="AB43" s="5"/>
      <c r="AC43" s="5"/>
      <c r="AD43" s="5"/>
      <c r="AE43" s="5"/>
    </row>
    <row r="44" spans="1:31" s="19" customFormat="1" ht="45" hidden="1" customHeight="1" outlineLevel="1" x14ac:dyDescent="0.25">
      <c r="A44" s="550"/>
      <c r="B44" s="550"/>
      <c r="C44" s="550"/>
      <c r="D44" s="583"/>
      <c r="E44" s="568"/>
      <c r="F44" s="569"/>
      <c r="G44" s="418" t="s">
        <v>182</v>
      </c>
      <c r="H44" s="408">
        <v>200</v>
      </c>
      <c r="I44" s="408"/>
      <c r="J44" s="408"/>
      <c r="K44" s="408"/>
      <c r="L44" s="408">
        <v>15</v>
      </c>
      <c r="M44" s="408"/>
      <c r="N44" s="408"/>
      <c r="O44" s="408"/>
      <c r="P44" s="503">
        <v>187.05053000000001</v>
      </c>
      <c r="Q44" s="503"/>
      <c r="R44" s="503"/>
      <c r="S44" s="426"/>
      <c r="T44" s="224"/>
      <c r="U44" s="57"/>
      <c r="V44" s="57"/>
      <c r="W44" s="57"/>
      <c r="X44" s="57"/>
      <c r="Y44" s="221"/>
      <c r="Z44" s="221"/>
      <c r="AA44" s="221"/>
      <c r="AB44" s="5"/>
      <c r="AC44" s="5"/>
      <c r="AD44" s="5"/>
      <c r="AE44" s="5"/>
    </row>
    <row r="45" spans="1:31" s="19" customFormat="1" ht="45" hidden="1" customHeight="1" outlineLevel="1" x14ac:dyDescent="0.25">
      <c r="A45" s="550"/>
      <c r="B45" s="550"/>
      <c r="C45" s="550"/>
      <c r="D45" s="583"/>
      <c r="E45" s="568"/>
      <c r="F45" s="569"/>
      <c r="G45" s="418" t="s">
        <v>183</v>
      </c>
      <c r="H45" s="408">
        <v>163</v>
      </c>
      <c r="I45" s="408"/>
      <c r="J45" s="408"/>
      <c r="K45" s="408"/>
      <c r="L45" s="408">
        <v>15</v>
      </c>
      <c r="M45" s="408"/>
      <c r="N45" s="408"/>
      <c r="O45" s="408"/>
      <c r="P45" s="503">
        <v>193.01527999999999</v>
      </c>
      <c r="Q45" s="503"/>
      <c r="R45" s="503"/>
      <c r="S45" s="426"/>
      <c r="T45" s="224"/>
      <c r="U45" s="57"/>
      <c r="V45" s="57"/>
      <c r="W45" s="57"/>
      <c r="X45" s="57"/>
      <c r="Y45" s="221"/>
      <c r="Z45" s="221"/>
      <c r="AA45" s="221"/>
      <c r="AB45" s="5"/>
      <c r="AC45" s="5"/>
      <c r="AD45" s="5"/>
      <c r="AE45" s="5"/>
    </row>
    <row r="46" spans="1:31" s="19" customFormat="1" ht="30" hidden="1" customHeight="1" outlineLevel="1" x14ac:dyDescent="0.25">
      <c r="A46" s="550"/>
      <c r="B46" s="550"/>
      <c r="C46" s="550"/>
      <c r="D46" s="583"/>
      <c r="E46" s="568"/>
      <c r="F46" s="569"/>
      <c r="G46" s="418" t="s">
        <v>184</v>
      </c>
      <c r="H46" s="408">
        <v>170</v>
      </c>
      <c r="I46" s="408"/>
      <c r="J46" s="408"/>
      <c r="K46" s="408"/>
      <c r="L46" s="408">
        <v>15</v>
      </c>
      <c r="M46" s="408"/>
      <c r="N46" s="408"/>
      <c r="O46" s="408"/>
      <c r="P46" s="503">
        <v>108.815</v>
      </c>
      <c r="Q46" s="503"/>
      <c r="R46" s="503"/>
      <c r="S46" s="426"/>
      <c r="T46" s="224"/>
      <c r="U46" s="57"/>
      <c r="V46" s="57"/>
      <c r="W46" s="57"/>
      <c r="X46" s="57"/>
      <c r="Y46" s="221"/>
      <c r="Z46" s="221"/>
      <c r="AA46" s="221"/>
      <c r="AB46" s="5"/>
      <c r="AC46" s="5"/>
      <c r="AD46" s="5"/>
      <c r="AE46" s="5"/>
    </row>
    <row r="47" spans="1:31" s="19" customFormat="1" ht="30" hidden="1" customHeight="1" outlineLevel="1" x14ac:dyDescent="0.25">
      <c r="A47" s="550"/>
      <c r="B47" s="550"/>
      <c r="C47" s="550"/>
      <c r="D47" s="583"/>
      <c r="E47" s="568"/>
      <c r="F47" s="569"/>
      <c r="G47" s="418" t="s">
        <v>185</v>
      </c>
      <c r="H47" s="408">
        <v>38</v>
      </c>
      <c r="I47" s="408"/>
      <c r="J47" s="408"/>
      <c r="K47" s="408"/>
      <c r="L47" s="408">
        <v>15</v>
      </c>
      <c r="M47" s="408"/>
      <c r="N47" s="408"/>
      <c r="O47" s="408"/>
      <c r="P47" s="503">
        <v>53.128</v>
      </c>
      <c r="Q47" s="503"/>
      <c r="R47" s="503"/>
      <c r="S47" s="426"/>
      <c r="T47" s="224"/>
      <c r="U47" s="57"/>
      <c r="V47" s="57"/>
      <c r="W47" s="57"/>
      <c r="X47" s="57"/>
      <c r="Y47" s="221"/>
      <c r="Z47" s="221"/>
      <c r="AA47" s="221"/>
      <c r="AB47" s="5"/>
      <c r="AC47" s="5"/>
      <c r="AD47" s="5"/>
      <c r="AE47" s="5"/>
    </row>
    <row r="48" spans="1:31" s="19" customFormat="1" ht="30" hidden="1" customHeight="1" outlineLevel="1" x14ac:dyDescent="0.25">
      <c r="A48" s="550"/>
      <c r="B48" s="550"/>
      <c r="C48" s="550"/>
      <c r="D48" s="583"/>
      <c r="E48" s="568"/>
      <c r="F48" s="569"/>
      <c r="G48" s="418" t="s">
        <v>186</v>
      </c>
      <c r="H48" s="408">
        <v>60</v>
      </c>
      <c r="I48" s="408"/>
      <c r="J48" s="408"/>
      <c r="K48" s="408"/>
      <c r="L48" s="408">
        <v>10</v>
      </c>
      <c r="M48" s="408"/>
      <c r="N48" s="408"/>
      <c r="O48" s="408"/>
      <c r="P48" s="503">
        <v>88.98</v>
      </c>
      <c r="Q48" s="503"/>
      <c r="R48" s="503"/>
      <c r="S48" s="426"/>
      <c r="T48" s="224"/>
      <c r="U48" s="57"/>
      <c r="V48" s="57"/>
      <c r="W48" s="57"/>
      <c r="X48" s="57"/>
      <c r="Y48" s="221"/>
      <c r="Z48" s="221"/>
      <c r="AA48" s="221"/>
      <c r="AB48" s="5"/>
      <c r="AC48" s="5"/>
      <c r="AD48" s="5"/>
      <c r="AE48" s="5"/>
    </row>
    <row r="49" spans="1:31" s="19" customFormat="1" ht="30" hidden="1" customHeight="1" outlineLevel="1" x14ac:dyDescent="0.25">
      <c r="A49" s="550"/>
      <c r="B49" s="550"/>
      <c r="C49" s="550"/>
      <c r="D49" s="583"/>
      <c r="E49" s="568"/>
      <c r="F49" s="569"/>
      <c r="G49" s="418" t="s">
        <v>187</v>
      </c>
      <c r="H49" s="408">
        <v>220</v>
      </c>
      <c r="I49" s="408"/>
      <c r="J49" s="408"/>
      <c r="K49" s="408"/>
      <c r="L49" s="408">
        <v>10</v>
      </c>
      <c r="M49" s="408"/>
      <c r="N49" s="408"/>
      <c r="O49" s="408"/>
      <c r="P49" s="503">
        <v>255.78899999999999</v>
      </c>
      <c r="Q49" s="503"/>
      <c r="R49" s="503"/>
      <c r="S49" s="426"/>
      <c r="T49" s="224"/>
      <c r="U49" s="57"/>
      <c r="V49" s="57"/>
      <c r="W49" s="57"/>
      <c r="X49" s="57"/>
      <c r="Y49" s="221"/>
      <c r="Z49" s="221"/>
      <c r="AA49" s="221"/>
      <c r="AB49" s="5"/>
      <c r="AC49" s="5"/>
      <c r="AD49" s="5"/>
      <c r="AE49" s="5"/>
    </row>
    <row r="50" spans="1:31" s="19" customFormat="1" ht="45" hidden="1" customHeight="1" outlineLevel="1" x14ac:dyDescent="0.25">
      <c r="A50" s="550"/>
      <c r="B50" s="550"/>
      <c r="C50" s="550"/>
      <c r="D50" s="583"/>
      <c r="E50" s="568"/>
      <c r="F50" s="569"/>
      <c r="G50" s="418" t="s">
        <v>188</v>
      </c>
      <c r="H50" s="408">
        <v>190</v>
      </c>
      <c r="I50" s="408"/>
      <c r="J50" s="408"/>
      <c r="K50" s="408"/>
      <c r="L50" s="408">
        <v>15</v>
      </c>
      <c r="M50" s="408"/>
      <c r="N50" s="408"/>
      <c r="O50" s="408"/>
      <c r="P50" s="503">
        <v>191.32300000000001</v>
      </c>
      <c r="Q50" s="503"/>
      <c r="R50" s="503"/>
      <c r="S50" s="426"/>
      <c r="T50" s="224"/>
      <c r="U50" s="57"/>
      <c r="V50" s="57"/>
      <c r="W50" s="57"/>
      <c r="X50" s="57"/>
      <c r="Y50" s="221"/>
      <c r="Z50" s="221"/>
      <c r="AA50" s="221"/>
      <c r="AB50" s="5"/>
      <c r="AC50" s="5"/>
      <c r="AD50" s="5"/>
      <c r="AE50" s="5"/>
    </row>
    <row r="51" spans="1:31" s="19" customFormat="1" ht="30" hidden="1" customHeight="1" outlineLevel="1" x14ac:dyDescent="0.25">
      <c r="A51" s="550"/>
      <c r="B51" s="550"/>
      <c r="C51" s="550"/>
      <c r="D51" s="583"/>
      <c r="E51" s="568"/>
      <c r="F51" s="569"/>
      <c r="G51" s="418" t="s">
        <v>189</v>
      </c>
      <c r="H51" s="408">
        <v>160</v>
      </c>
      <c r="I51" s="408"/>
      <c r="J51" s="408"/>
      <c r="K51" s="408"/>
      <c r="L51" s="408">
        <v>15</v>
      </c>
      <c r="M51" s="408"/>
      <c r="N51" s="408"/>
      <c r="O51" s="408"/>
      <c r="P51" s="503">
        <v>149.00899999999999</v>
      </c>
      <c r="Q51" s="503"/>
      <c r="R51" s="503"/>
      <c r="S51" s="426"/>
      <c r="T51" s="224"/>
      <c r="U51" s="57"/>
      <c r="V51" s="57"/>
      <c r="W51" s="57"/>
      <c r="X51" s="57"/>
      <c r="Y51" s="221"/>
      <c r="Z51" s="221"/>
      <c r="AA51" s="221"/>
      <c r="AB51" s="5"/>
      <c r="AC51" s="5"/>
      <c r="AD51" s="5"/>
      <c r="AE51" s="5"/>
    </row>
    <row r="52" spans="1:31" s="19" customFormat="1" ht="45" hidden="1" customHeight="1" outlineLevel="1" x14ac:dyDescent="0.25">
      <c r="A52" s="550"/>
      <c r="B52" s="550"/>
      <c r="C52" s="550"/>
      <c r="D52" s="583"/>
      <c r="E52" s="568"/>
      <c r="F52" s="569"/>
      <c r="G52" s="418" t="s">
        <v>190</v>
      </c>
      <c r="H52" s="408">
        <v>244</v>
      </c>
      <c r="I52" s="408"/>
      <c r="J52" s="408"/>
      <c r="K52" s="408"/>
      <c r="L52" s="408">
        <v>20.329999999999998</v>
      </c>
      <c r="M52" s="408"/>
      <c r="N52" s="408"/>
      <c r="O52" s="408"/>
      <c r="P52" s="503">
        <v>339.41399999999999</v>
      </c>
      <c r="Q52" s="503"/>
      <c r="R52" s="503"/>
      <c r="S52" s="426"/>
      <c r="T52" s="224"/>
      <c r="U52" s="57"/>
      <c r="V52" s="57"/>
      <c r="W52" s="57"/>
      <c r="X52" s="57"/>
      <c r="Y52" s="221"/>
      <c r="Z52" s="221"/>
      <c r="AA52" s="221"/>
      <c r="AB52" s="5"/>
      <c r="AC52" s="5"/>
      <c r="AD52" s="5"/>
      <c r="AE52" s="5"/>
    </row>
    <row r="53" spans="1:31" s="19" customFormat="1" ht="30" hidden="1" customHeight="1" outlineLevel="1" x14ac:dyDescent="0.25">
      <c r="A53" s="550"/>
      <c r="B53" s="550"/>
      <c r="C53" s="550"/>
      <c r="D53" s="583"/>
      <c r="E53" s="568"/>
      <c r="F53" s="569"/>
      <c r="G53" s="418" t="s">
        <v>191</v>
      </c>
      <c r="H53" s="408">
        <v>410</v>
      </c>
      <c r="I53" s="408"/>
      <c r="J53" s="408"/>
      <c r="K53" s="408"/>
      <c r="L53" s="408">
        <v>10</v>
      </c>
      <c r="M53" s="408"/>
      <c r="N53" s="408"/>
      <c r="O53" s="408"/>
      <c r="P53" s="503">
        <v>383.77800000000002</v>
      </c>
      <c r="Q53" s="503"/>
      <c r="R53" s="503"/>
      <c r="S53" s="426"/>
      <c r="T53" s="224"/>
      <c r="U53" s="57"/>
      <c r="V53" s="57"/>
      <c r="W53" s="57"/>
      <c r="X53" s="57"/>
      <c r="Y53" s="221"/>
      <c r="Z53" s="221"/>
      <c r="AA53" s="221"/>
      <c r="AB53" s="5"/>
      <c r="AC53" s="5"/>
      <c r="AD53" s="5"/>
      <c r="AE53" s="5"/>
    </row>
    <row r="54" spans="1:31" s="19" customFormat="1" ht="30" hidden="1" customHeight="1" outlineLevel="1" x14ac:dyDescent="0.25">
      <c r="A54" s="550"/>
      <c r="B54" s="550"/>
      <c r="C54" s="550"/>
      <c r="D54" s="583"/>
      <c r="E54" s="568"/>
      <c r="F54" s="569"/>
      <c r="G54" s="418" t="s">
        <v>192</v>
      </c>
      <c r="H54" s="408">
        <v>130</v>
      </c>
      <c r="I54" s="408"/>
      <c r="J54" s="408"/>
      <c r="K54" s="408"/>
      <c r="L54" s="408">
        <v>10</v>
      </c>
      <c r="M54" s="408"/>
      <c r="N54" s="408"/>
      <c r="O54" s="408"/>
      <c r="P54" s="503">
        <v>133.26300000000001</v>
      </c>
      <c r="Q54" s="503"/>
      <c r="R54" s="503"/>
      <c r="S54" s="426"/>
      <c r="T54" s="224"/>
      <c r="U54" s="57"/>
      <c r="V54" s="57"/>
      <c r="W54" s="57"/>
      <c r="X54" s="57"/>
      <c r="Y54" s="221"/>
      <c r="Z54" s="221"/>
      <c r="AA54" s="221"/>
      <c r="AB54" s="5"/>
      <c r="AC54" s="5"/>
      <c r="AD54" s="5"/>
      <c r="AE54" s="5"/>
    </row>
    <row r="55" spans="1:31" s="19" customFormat="1" ht="45" hidden="1" customHeight="1" outlineLevel="1" x14ac:dyDescent="0.25">
      <c r="A55" s="550"/>
      <c r="B55" s="550"/>
      <c r="C55" s="550"/>
      <c r="D55" s="583"/>
      <c r="E55" s="568"/>
      <c r="F55" s="569"/>
      <c r="G55" s="418" t="s">
        <v>193</v>
      </c>
      <c r="H55" s="408">
        <v>10</v>
      </c>
      <c r="I55" s="408"/>
      <c r="J55" s="408"/>
      <c r="K55" s="408"/>
      <c r="L55" s="408">
        <v>5</v>
      </c>
      <c r="M55" s="408"/>
      <c r="N55" s="408"/>
      <c r="O55" s="408"/>
      <c r="P55" s="503">
        <v>61.383000000000003</v>
      </c>
      <c r="Q55" s="503"/>
      <c r="R55" s="503"/>
      <c r="S55" s="426"/>
      <c r="T55" s="224"/>
      <c r="U55" s="57"/>
      <c r="V55" s="57"/>
      <c r="W55" s="57"/>
      <c r="X55" s="57"/>
      <c r="Y55" s="221"/>
      <c r="Z55" s="221"/>
      <c r="AA55" s="221"/>
      <c r="AB55" s="5"/>
      <c r="AC55" s="5"/>
      <c r="AD55" s="5"/>
      <c r="AE55" s="5"/>
    </row>
    <row r="56" spans="1:31" s="19" customFormat="1" ht="35.25" hidden="1" customHeight="1" outlineLevel="1" x14ac:dyDescent="0.25">
      <c r="A56" s="550"/>
      <c r="B56" s="550"/>
      <c r="C56" s="550"/>
      <c r="D56" s="583"/>
      <c r="E56" s="568"/>
      <c r="F56" s="569"/>
      <c r="G56" s="418" t="s">
        <v>194</v>
      </c>
      <c r="H56" s="408">
        <v>150</v>
      </c>
      <c r="I56" s="408"/>
      <c r="J56" s="408"/>
      <c r="K56" s="408"/>
      <c r="L56" s="408">
        <v>10</v>
      </c>
      <c r="M56" s="408"/>
      <c r="N56" s="408"/>
      <c r="O56" s="408"/>
      <c r="P56" s="503">
        <v>248.74700000000001</v>
      </c>
      <c r="Q56" s="503"/>
      <c r="R56" s="503"/>
      <c r="S56" s="426"/>
      <c r="T56" s="224"/>
      <c r="U56" s="57"/>
      <c r="V56" s="57"/>
      <c r="W56" s="57"/>
      <c r="X56" s="57"/>
      <c r="Y56" s="221"/>
      <c r="Z56" s="221"/>
      <c r="AA56" s="221"/>
      <c r="AB56" s="5"/>
      <c r="AC56" s="5"/>
      <c r="AD56" s="5"/>
      <c r="AE56" s="5"/>
    </row>
    <row r="57" spans="1:31" s="19" customFormat="1" ht="30" hidden="1" customHeight="1" outlineLevel="1" x14ac:dyDescent="0.25">
      <c r="A57" s="550"/>
      <c r="B57" s="550"/>
      <c r="C57" s="550"/>
      <c r="D57" s="583"/>
      <c r="E57" s="568"/>
      <c r="F57" s="569"/>
      <c r="G57" s="418" t="s">
        <v>195</v>
      </c>
      <c r="H57" s="408">
        <v>60</v>
      </c>
      <c r="I57" s="408"/>
      <c r="J57" s="408"/>
      <c r="K57" s="408"/>
      <c r="L57" s="408">
        <v>15</v>
      </c>
      <c r="M57" s="408"/>
      <c r="N57" s="408"/>
      <c r="O57" s="408"/>
      <c r="P57" s="503">
        <v>57.783000000000001</v>
      </c>
      <c r="Q57" s="503"/>
      <c r="R57" s="503"/>
      <c r="S57" s="426"/>
      <c r="T57" s="224"/>
      <c r="U57" s="57"/>
      <c r="V57" s="57"/>
      <c r="W57" s="57"/>
      <c r="X57" s="57"/>
      <c r="Y57" s="221"/>
      <c r="Z57" s="221"/>
      <c r="AA57" s="221"/>
      <c r="AB57" s="5"/>
      <c r="AC57" s="5"/>
      <c r="AD57" s="5"/>
      <c r="AE57" s="5"/>
    </row>
    <row r="58" spans="1:31" s="19" customFormat="1" ht="45" hidden="1" customHeight="1" outlineLevel="1" x14ac:dyDescent="0.25">
      <c r="A58" s="550"/>
      <c r="B58" s="550"/>
      <c r="C58" s="550"/>
      <c r="D58" s="583"/>
      <c r="E58" s="568"/>
      <c r="F58" s="569"/>
      <c r="G58" s="418" t="s">
        <v>196</v>
      </c>
      <c r="H58" s="408">
        <v>364</v>
      </c>
      <c r="I58" s="408"/>
      <c r="J58" s="408"/>
      <c r="K58" s="408"/>
      <c r="L58" s="408">
        <v>15</v>
      </c>
      <c r="M58" s="408"/>
      <c r="N58" s="408"/>
      <c r="O58" s="408"/>
      <c r="P58" s="503">
        <v>258.63799999999998</v>
      </c>
      <c r="Q58" s="503"/>
      <c r="R58" s="503"/>
      <c r="S58" s="426"/>
      <c r="T58" s="224"/>
      <c r="U58" s="57"/>
      <c r="V58" s="57"/>
      <c r="W58" s="57"/>
      <c r="X58" s="57"/>
      <c r="Y58" s="221"/>
      <c r="Z58" s="221"/>
      <c r="AA58" s="221"/>
      <c r="AB58" s="5"/>
      <c r="AC58" s="5"/>
      <c r="AD58" s="5"/>
      <c r="AE58" s="5"/>
    </row>
    <row r="59" spans="1:31" s="19" customFormat="1" ht="30" hidden="1" customHeight="1" outlineLevel="1" x14ac:dyDescent="0.25">
      <c r="A59" s="550"/>
      <c r="B59" s="550"/>
      <c r="C59" s="550"/>
      <c r="D59" s="583"/>
      <c r="E59" s="568"/>
      <c r="F59" s="569"/>
      <c r="G59" s="418" t="s">
        <v>197</v>
      </c>
      <c r="H59" s="408">
        <v>81</v>
      </c>
      <c r="I59" s="408"/>
      <c r="J59" s="408"/>
      <c r="K59" s="408"/>
      <c r="L59" s="408">
        <v>7.5</v>
      </c>
      <c r="M59" s="408"/>
      <c r="N59" s="408"/>
      <c r="O59" s="408"/>
      <c r="P59" s="503">
        <v>87.834999999999994</v>
      </c>
      <c r="Q59" s="503"/>
      <c r="R59" s="503"/>
      <c r="S59" s="426"/>
      <c r="T59" s="224"/>
      <c r="U59" s="57"/>
      <c r="V59" s="57"/>
      <c r="W59" s="57"/>
      <c r="X59" s="57"/>
      <c r="Y59" s="221"/>
      <c r="Z59" s="221"/>
      <c r="AA59" s="221"/>
      <c r="AB59" s="5"/>
      <c r="AC59" s="5"/>
      <c r="AD59" s="5"/>
      <c r="AE59" s="5"/>
    </row>
    <row r="60" spans="1:31" s="19" customFormat="1" ht="34.5" hidden="1" customHeight="1" outlineLevel="1" x14ac:dyDescent="0.25">
      <c r="A60" s="550"/>
      <c r="B60" s="550"/>
      <c r="C60" s="550"/>
      <c r="D60" s="583"/>
      <c r="E60" s="568"/>
      <c r="F60" s="569"/>
      <c r="G60" s="418" t="s">
        <v>198</v>
      </c>
      <c r="H60" s="408">
        <v>50</v>
      </c>
      <c r="I60" s="408"/>
      <c r="J60" s="408"/>
      <c r="K60" s="408"/>
      <c r="L60" s="408">
        <v>10</v>
      </c>
      <c r="M60" s="408"/>
      <c r="N60" s="408"/>
      <c r="O60" s="408"/>
      <c r="P60" s="503">
        <v>21.553999999999998</v>
      </c>
      <c r="Q60" s="503"/>
      <c r="R60" s="503"/>
      <c r="S60" s="426"/>
      <c r="T60" s="224"/>
      <c r="U60" s="57"/>
      <c r="V60" s="57"/>
      <c r="W60" s="57"/>
      <c r="X60" s="57"/>
      <c r="Y60" s="221"/>
      <c r="Z60" s="221"/>
      <c r="AA60" s="221"/>
      <c r="AB60" s="5"/>
      <c r="AC60" s="5"/>
      <c r="AD60" s="5"/>
      <c r="AE60" s="5"/>
    </row>
    <row r="61" spans="1:31" s="19" customFormat="1" ht="30" hidden="1" customHeight="1" outlineLevel="1" x14ac:dyDescent="0.25">
      <c r="A61" s="550"/>
      <c r="B61" s="550"/>
      <c r="C61" s="550"/>
      <c r="D61" s="583"/>
      <c r="E61" s="568"/>
      <c r="F61" s="569"/>
      <c r="G61" s="418" t="s">
        <v>199</v>
      </c>
      <c r="H61" s="408">
        <v>50</v>
      </c>
      <c r="I61" s="408"/>
      <c r="J61" s="408"/>
      <c r="K61" s="408"/>
      <c r="L61" s="408">
        <v>10</v>
      </c>
      <c r="M61" s="408"/>
      <c r="N61" s="408"/>
      <c r="O61" s="408"/>
      <c r="P61" s="503">
        <v>25.646999999999998</v>
      </c>
      <c r="Q61" s="503"/>
      <c r="R61" s="503"/>
      <c r="S61" s="426"/>
      <c r="T61" s="224"/>
      <c r="U61" s="57"/>
      <c r="V61" s="57"/>
      <c r="W61" s="57"/>
      <c r="X61" s="57"/>
      <c r="Y61" s="221"/>
      <c r="Z61" s="221"/>
      <c r="AA61" s="221"/>
      <c r="AB61" s="5"/>
      <c r="AC61" s="5"/>
      <c r="AD61" s="5"/>
      <c r="AE61" s="5"/>
    </row>
    <row r="62" spans="1:31" s="19" customFormat="1" ht="30" hidden="1" customHeight="1" outlineLevel="1" x14ac:dyDescent="0.25">
      <c r="A62" s="550"/>
      <c r="B62" s="550"/>
      <c r="C62" s="550"/>
      <c r="D62" s="583"/>
      <c r="E62" s="568"/>
      <c r="F62" s="569"/>
      <c r="G62" s="418" t="s">
        <v>200</v>
      </c>
      <c r="H62" s="408">
        <v>350</v>
      </c>
      <c r="I62" s="408"/>
      <c r="J62" s="408"/>
      <c r="K62" s="408"/>
      <c r="L62" s="408">
        <v>5</v>
      </c>
      <c r="M62" s="408"/>
      <c r="N62" s="408"/>
      <c r="O62" s="408"/>
      <c r="P62" s="503">
        <v>228.87200000000001</v>
      </c>
      <c r="Q62" s="503"/>
      <c r="R62" s="503"/>
      <c r="S62" s="426"/>
      <c r="T62" s="224"/>
      <c r="U62" s="57"/>
      <c r="V62" s="57"/>
      <c r="W62" s="57"/>
      <c r="X62" s="57"/>
      <c r="Y62" s="221"/>
      <c r="Z62" s="221"/>
      <c r="AA62" s="221"/>
      <c r="AB62" s="5"/>
      <c r="AC62" s="5"/>
      <c r="AD62" s="5"/>
      <c r="AE62" s="5"/>
    </row>
    <row r="63" spans="1:31" s="19" customFormat="1" ht="45" hidden="1" customHeight="1" outlineLevel="1" x14ac:dyDescent="0.25">
      <c r="A63" s="550"/>
      <c r="B63" s="550"/>
      <c r="C63" s="550"/>
      <c r="D63" s="583"/>
      <c r="E63" s="568"/>
      <c r="F63" s="569"/>
      <c r="G63" s="418" t="s">
        <v>201</v>
      </c>
      <c r="H63" s="408">
        <v>300</v>
      </c>
      <c r="I63" s="408"/>
      <c r="J63" s="408"/>
      <c r="K63" s="408"/>
      <c r="L63" s="408">
        <v>15</v>
      </c>
      <c r="M63" s="408"/>
      <c r="N63" s="408"/>
      <c r="O63" s="408"/>
      <c r="P63" s="503">
        <v>375.827</v>
      </c>
      <c r="Q63" s="503"/>
      <c r="R63" s="503"/>
      <c r="S63" s="426"/>
      <c r="T63" s="224"/>
      <c r="U63" s="57"/>
      <c r="V63" s="57"/>
      <c r="W63" s="57"/>
      <c r="X63" s="57"/>
      <c r="Y63" s="221"/>
      <c r="Z63" s="221"/>
      <c r="AA63" s="221"/>
      <c r="AB63" s="5"/>
      <c r="AC63" s="5"/>
      <c r="AD63" s="5"/>
      <c r="AE63" s="5"/>
    </row>
    <row r="64" spans="1:31" s="19" customFormat="1" ht="30" hidden="1" customHeight="1" outlineLevel="1" x14ac:dyDescent="0.25">
      <c r="A64" s="550"/>
      <c r="B64" s="550"/>
      <c r="C64" s="550"/>
      <c r="D64" s="583"/>
      <c r="E64" s="568"/>
      <c r="F64" s="569"/>
      <c r="G64" s="418" t="s">
        <v>202</v>
      </c>
      <c r="H64" s="408">
        <v>490</v>
      </c>
      <c r="I64" s="408"/>
      <c r="J64" s="408"/>
      <c r="K64" s="408"/>
      <c r="L64" s="408">
        <v>15</v>
      </c>
      <c r="M64" s="408"/>
      <c r="N64" s="408"/>
      <c r="O64" s="408"/>
      <c r="P64" s="503">
        <v>460.11200000000002</v>
      </c>
      <c r="Q64" s="503"/>
      <c r="R64" s="503"/>
      <c r="S64" s="426"/>
      <c r="T64" s="224"/>
      <c r="U64" s="57"/>
      <c r="V64" s="57"/>
      <c r="W64" s="57"/>
      <c r="X64" s="57"/>
      <c r="Y64" s="221"/>
      <c r="Z64" s="221"/>
      <c r="AA64" s="221"/>
      <c r="AB64" s="5"/>
      <c r="AC64" s="5"/>
      <c r="AD64" s="5"/>
      <c r="AE64" s="5"/>
    </row>
    <row r="65" spans="1:31" s="19" customFormat="1" ht="30" hidden="1" customHeight="1" outlineLevel="1" x14ac:dyDescent="0.25">
      <c r="A65" s="550"/>
      <c r="B65" s="550"/>
      <c r="C65" s="550"/>
      <c r="D65" s="583"/>
      <c r="E65" s="568"/>
      <c r="F65" s="569"/>
      <c r="G65" s="418" t="s">
        <v>203</v>
      </c>
      <c r="H65" s="408">
        <v>100</v>
      </c>
      <c r="I65" s="408"/>
      <c r="J65" s="408"/>
      <c r="K65" s="408"/>
      <c r="L65" s="408">
        <v>15</v>
      </c>
      <c r="M65" s="408"/>
      <c r="N65" s="408"/>
      <c r="O65" s="408"/>
      <c r="P65" s="503">
        <v>113.843</v>
      </c>
      <c r="Q65" s="503"/>
      <c r="R65" s="503"/>
      <c r="S65" s="426"/>
      <c r="T65" s="224"/>
      <c r="U65" s="57"/>
      <c r="V65" s="57"/>
      <c r="W65" s="57"/>
      <c r="X65" s="57"/>
      <c r="Y65" s="221"/>
      <c r="Z65" s="221"/>
      <c r="AA65" s="221"/>
      <c r="AB65" s="5"/>
      <c r="AC65" s="5"/>
      <c r="AD65" s="5"/>
      <c r="AE65" s="5"/>
    </row>
    <row r="66" spans="1:31" s="19" customFormat="1" ht="45" hidden="1" customHeight="1" outlineLevel="1" x14ac:dyDescent="0.25">
      <c r="A66" s="550"/>
      <c r="B66" s="550"/>
      <c r="C66" s="550"/>
      <c r="D66" s="583"/>
      <c r="E66" s="568"/>
      <c r="F66" s="569"/>
      <c r="G66" s="418" t="s">
        <v>204</v>
      </c>
      <c r="H66" s="408">
        <v>60</v>
      </c>
      <c r="I66" s="408"/>
      <c r="J66" s="408"/>
      <c r="K66" s="408"/>
      <c r="L66" s="408">
        <v>15</v>
      </c>
      <c r="M66" s="408"/>
      <c r="N66" s="408"/>
      <c r="O66" s="408"/>
      <c r="P66" s="503">
        <v>87.822999999999993</v>
      </c>
      <c r="Q66" s="503"/>
      <c r="R66" s="503"/>
      <c r="S66" s="426"/>
      <c r="T66" s="224"/>
      <c r="U66" s="57"/>
      <c r="V66" s="57"/>
      <c r="W66" s="57"/>
      <c r="X66" s="57"/>
      <c r="Y66" s="221"/>
      <c r="Z66" s="221"/>
      <c r="AA66" s="221"/>
      <c r="AB66" s="5"/>
      <c r="AC66" s="5"/>
      <c r="AD66" s="5"/>
      <c r="AE66" s="5"/>
    </row>
    <row r="67" spans="1:31" s="19" customFormat="1" ht="45" hidden="1" customHeight="1" outlineLevel="1" x14ac:dyDescent="0.25">
      <c r="A67" s="550"/>
      <c r="B67" s="550"/>
      <c r="C67" s="550"/>
      <c r="D67" s="583"/>
      <c r="E67" s="568"/>
      <c r="F67" s="569"/>
      <c r="G67" s="418" t="s">
        <v>205</v>
      </c>
      <c r="H67" s="408">
        <v>120</v>
      </c>
      <c r="I67" s="408"/>
      <c r="J67" s="408"/>
      <c r="K67" s="408"/>
      <c r="L67" s="408">
        <v>10</v>
      </c>
      <c r="M67" s="408"/>
      <c r="N67" s="408"/>
      <c r="O67" s="408"/>
      <c r="P67" s="503">
        <v>185.95</v>
      </c>
      <c r="Q67" s="503"/>
      <c r="R67" s="503"/>
      <c r="S67" s="426"/>
      <c r="T67" s="224"/>
      <c r="U67" s="57"/>
      <c r="V67" s="57"/>
      <c r="W67" s="57"/>
      <c r="X67" s="57"/>
      <c r="Y67" s="221"/>
      <c r="Z67" s="221"/>
      <c r="AA67" s="221"/>
      <c r="AB67" s="5"/>
      <c r="AC67" s="5"/>
      <c r="AD67" s="5"/>
      <c r="AE67" s="5"/>
    </row>
    <row r="68" spans="1:31" s="19" customFormat="1" ht="45" hidden="1" customHeight="1" outlineLevel="1" x14ac:dyDescent="0.25">
      <c r="A68" s="550"/>
      <c r="B68" s="550"/>
      <c r="C68" s="550"/>
      <c r="D68" s="583"/>
      <c r="E68" s="568"/>
      <c r="F68" s="569"/>
      <c r="G68" s="418" t="s">
        <v>206</v>
      </c>
      <c r="H68" s="408">
        <v>50</v>
      </c>
      <c r="I68" s="408"/>
      <c r="J68" s="408"/>
      <c r="K68" s="408"/>
      <c r="L68" s="408">
        <v>10</v>
      </c>
      <c r="M68" s="408"/>
      <c r="N68" s="408"/>
      <c r="O68" s="408"/>
      <c r="P68" s="503">
        <v>151.38</v>
      </c>
      <c r="Q68" s="503"/>
      <c r="R68" s="503"/>
      <c r="S68" s="426"/>
      <c r="T68" s="224"/>
      <c r="U68" s="57"/>
      <c r="V68" s="57"/>
      <c r="W68" s="57"/>
      <c r="X68" s="57"/>
      <c r="Y68" s="221"/>
      <c r="Z68" s="221"/>
      <c r="AA68" s="221"/>
      <c r="AB68" s="5"/>
      <c r="AC68" s="5"/>
      <c r="AD68" s="5"/>
      <c r="AE68" s="5"/>
    </row>
    <row r="69" spans="1:31" s="19" customFormat="1" ht="35.25" hidden="1" customHeight="1" outlineLevel="1" x14ac:dyDescent="0.25">
      <c r="A69" s="550"/>
      <c r="B69" s="550"/>
      <c r="C69" s="550"/>
      <c r="D69" s="583"/>
      <c r="E69" s="568"/>
      <c r="F69" s="569"/>
      <c r="G69" s="418" t="s">
        <v>207</v>
      </c>
      <c r="H69" s="408">
        <v>220</v>
      </c>
      <c r="I69" s="408"/>
      <c r="J69" s="408"/>
      <c r="K69" s="408"/>
      <c r="L69" s="408">
        <v>15</v>
      </c>
      <c r="M69" s="408"/>
      <c r="N69" s="408"/>
      <c r="O69" s="408"/>
      <c r="P69" s="503">
        <v>256.27999999999997</v>
      </c>
      <c r="Q69" s="503"/>
      <c r="R69" s="503"/>
      <c r="S69" s="426"/>
      <c r="T69" s="224"/>
      <c r="U69" s="57"/>
      <c r="V69" s="57"/>
      <c r="W69" s="57"/>
      <c r="X69" s="57"/>
      <c r="Y69" s="221"/>
      <c r="Z69" s="221"/>
      <c r="AA69" s="221"/>
      <c r="AB69" s="5"/>
      <c r="AC69" s="5"/>
      <c r="AD69" s="5"/>
      <c r="AE69" s="5"/>
    </row>
    <row r="70" spans="1:31" s="19" customFormat="1" ht="45" hidden="1" customHeight="1" outlineLevel="1" x14ac:dyDescent="0.25">
      <c r="A70" s="550"/>
      <c r="B70" s="550"/>
      <c r="C70" s="550"/>
      <c r="D70" s="583"/>
      <c r="E70" s="568"/>
      <c r="F70" s="569"/>
      <c r="G70" s="418" t="s">
        <v>208</v>
      </c>
      <c r="H70" s="408">
        <v>300</v>
      </c>
      <c r="I70" s="408"/>
      <c r="J70" s="408"/>
      <c r="K70" s="408"/>
      <c r="L70" s="408">
        <v>30</v>
      </c>
      <c r="M70" s="408"/>
      <c r="N70" s="408"/>
      <c r="O70" s="408"/>
      <c r="P70" s="503">
        <v>274.75</v>
      </c>
      <c r="Q70" s="503"/>
      <c r="R70" s="503"/>
      <c r="S70" s="426"/>
      <c r="T70" s="224"/>
      <c r="U70" s="57"/>
      <c r="V70" s="57"/>
      <c r="W70" s="57"/>
      <c r="X70" s="57"/>
      <c r="Y70" s="221"/>
      <c r="Z70" s="221"/>
      <c r="AA70" s="221"/>
      <c r="AB70" s="5"/>
      <c r="AC70" s="5"/>
      <c r="AD70" s="5"/>
      <c r="AE70" s="5"/>
    </row>
    <row r="71" spans="1:31" s="19" customFormat="1" ht="75" hidden="1" customHeight="1" outlineLevel="1" x14ac:dyDescent="0.25">
      <c r="A71" s="550"/>
      <c r="B71" s="550"/>
      <c r="C71" s="550"/>
      <c r="D71" s="583"/>
      <c r="E71" s="568"/>
      <c r="F71" s="569"/>
      <c r="G71" s="418" t="s">
        <v>209</v>
      </c>
      <c r="H71" s="408">
        <v>120</v>
      </c>
      <c r="I71" s="408"/>
      <c r="J71" s="408"/>
      <c r="K71" s="408"/>
      <c r="L71" s="408">
        <v>15</v>
      </c>
      <c r="M71" s="408"/>
      <c r="N71" s="408"/>
      <c r="O71" s="408"/>
      <c r="P71" s="503">
        <v>242.16</v>
      </c>
      <c r="Q71" s="503"/>
      <c r="R71" s="503"/>
      <c r="S71" s="426"/>
      <c r="T71" s="224"/>
      <c r="U71" s="57"/>
      <c r="V71" s="57"/>
      <c r="W71" s="57"/>
      <c r="X71" s="57"/>
      <c r="Y71" s="221"/>
      <c r="Z71" s="221"/>
      <c r="AA71" s="221"/>
      <c r="AB71" s="5"/>
      <c r="AC71" s="5"/>
      <c r="AD71" s="5"/>
      <c r="AE71" s="5"/>
    </row>
    <row r="72" spans="1:31" s="19" customFormat="1" ht="45" hidden="1" customHeight="1" outlineLevel="1" x14ac:dyDescent="0.25">
      <c r="A72" s="550"/>
      <c r="B72" s="550"/>
      <c r="C72" s="550"/>
      <c r="D72" s="583"/>
      <c r="E72" s="568"/>
      <c r="F72" s="569"/>
      <c r="G72" s="418" t="s">
        <v>210</v>
      </c>
      <c r="H72" s="408">
        <v>130</v>
      </c>
      <c r="I72" s="408"/>
      <c r="J72" s="408"/>
      <c r="K72" s="408"/>
      <c r="L72" s="408">
        <v>15</v>
      </c>
      <c r="M72" s="408"/>
      <c r="N72" s="408"/>
      <c r="O72" s="408"/>
      <c r="P72" s="503">
        <v>203.13</v>
      </c>
      <c r="Q72" s="503"/>
      <c r="R72" s="503"/>
      <c r="S72" s="426"/>
      <c r="T72" s="224"/>
      <c r="U72" s="57"/>
      <c r="V72" s="57"/>
      <c r="W72" s="57"/>
      <c r="X72" s="57"/>
      <c r="Y72" s="221"/>
      <c r="Z72" s="221"/>
      <c r="AA72" s="221"/>
      <c r="AB72" s="5"/>
      <c r="AC72" s="5"/>
      <c r="AD72" s="5"/>
      <c r="AE72" s="5"/>
    </row>
    <row r="73" spans="1:31" s="19" customFormat="1" ht="67.5" hidden="1" customHeight="1" outlineLevel="1" x14ac:dyDescent="0.25">
      <c r="A73" s="550"/>
      <c r="B73" s="550"/>
      <c r="C73" s="550"/>
      <c r="D73" s="583"/>
      <c r="E73" s="568"/>
      <c r="F73" s="569"/>
      <c r="G73" s="418" t="s">
        <v>211</v>
      </c>
      <c r="H73" s="408">
        <v>80</v>
      </c>
      <c r="I73" s="408"/>
      <c r="J73" s="408"/>
      <c r="K73" s="408"/>
      <c r="L73" s="408">
        <v>15</v>
      </c>
      <c r="M73" s="408"/>
      <c r="N73" s="408"/>
      <c r="O73" s="408"/>
      <c r="P73" s="503">
        <v>110.544</v>
      </c>
      <c r="Q73" s="503"/>
      <c r="R73" s="503"/>
      <c r="S73" s="426"/>
      <c r="T73" s="224"/>
      <c r="U73" s="57"/>
      <c r="V73" s="57"/>
      <c r="W73" s="57"/>
      <c r="X73" s="57"/>
      <c r="Y73" s="221"/>
      <c r="Z73" s="221"/>
      <c r="AA73" s="221"/>
      <c r="AB73" s="5"/>
      <c r="AC73" s="5"/>
      <c r="AD73" s="5"/>
      <c r="AE73" s="5"/>
    </row>
    <row r="74" spans="1:31" s="19" customFormat="1" ht="66.75" hidden="1" customHeight="1" outlineLevel="1" x14ac:dyDescent="0.25">
      <c r="A74" s="550"/>
      <c r="B74" s="550"/>
      <c r="C74" s="550"/>
      <c r="D74" s="583"/>
      <c r="E74" s="568"/>
      <c r="F74" s="569"/>
      <c r="G74" s="418" t="s">
        <v>212</v>
      </c>
      <c r="H74" s="408">
        <v>90</v>
      </c>
      <c r="I74" s="408"/>
      <c r="J74" s="408"/>
      <c r="K74" s="408"/>
      <c r="L74" s="408">
        <v>9.625</v>
      </c>
      <c r="M74" s="408"/>
      <c r="N74" s="408"/>
      <c r="O74" s="408"/>
      <c r="P74" s="503">
        <v>139</v>
      </c>
      <c r="Q74" s="503"/>
      <c r="R74" s="503"/>
      <c r="S74" s="426"/>
      <c r="T74" s="224"/>
      <c r="U74" s="57"/>
      <c r="V74" s="57"/>
      <c r="W74" s="57"/>
      <c r="X74" s="57"/>
      <c r="Y74" s="221"/>
      <c r="Z74" s="221"/>
      <c r="AA74" s="221"/>
      <c r="AB74" s="5"/>
      <c r="AC74" s="5"/>
      <c r="AD74" s="5"/>
      <c r="AE74" s="5"/>
    </row>
    <row r="75" spans="1:31" s="19" customFormat="1" ht="75" hidden="1" customHeight="1" outlineLevel="1" x14ac:dyDescent="0.25">
      <c r="A75" s="550"/>
      <c r="B75" s="550"/>
      <c r="C75" s="550"/>
      <c r="D75" s="583"/>
      <c r="E75" s="568"/>
      <c r="F75" s="569"/>
      <c r="G75" s="418" t="s">
        <v>213</v>
      </c>
      <c r="H75" s="408">
        <v>220</v>
      </c>
      <c r="I75" s="408"/>
      <c r="J75" s="408"/>
      <c r="K75" s="408"/>
      <c r="L75" s="408">
        <v>15</v>
      </c>
      <c r="M75" s="408"/>
      <c r="N75" s="408"/>
      <c r="O75" s="408"/>
      <c r="P75" s="503">
        <v>204</v>
      </c>
      <c r="Q75" s="503"/>
      <c r="R75" s="503"/>
      <c r="S75" s="426"/>
      <c r="T75" s="224"/>
      <c r="U75" s="57"/>
      <c r="V75" s="57"/>
      <c r="W75" s="57"/>
      <c r="X75" s="57"/>
      <c r="Y75" s="221"/>
      <c r="Z75" s="221"/>
      <c r="AA75" s="221"/>
      <c r="AB75" s="5"/>
      <c r="AC75" s="5"/>
      <c r="AD75" s="5"/>
      <c r="AE75" s="5"/>
    </row>
    <row r="76" spans="1:31" s="19" customFormat="1" ht="75" hidden="1" customHeight="1" outlineLevel="1" x14ac:dyDescent="0.25">
      <c r="A76" s="550"/>
      <c r="B76" s="550"/>
      <c r="C76" s="550"/>
      <c r="D76" s="583"/>
      <c r="E76" s="568"/>
      <c r="F76" s="569"/>
      <c r="G76" s="418" t="s">
        <v>214</v>
      </c>
      <c r="H76" s="408">
        <v>70</v>
      </c>
      <c r="I76" s="408"/>
      <c r="J76" s="408"/>
      <c r="K76" s="408"/>
      <c r="L76" s="408">
        <v>15</v>
      </c>
      <c r="M76" s="408"/>
      <c r="N76" s="408"/>
      <c r="O76" s="408"/>
      <c r="P76" s="503">
        <v>95</v>
      </c>
      <c r="Q76" s="503"/>
      <c r="R76" s="503"/>
      <c r="S76" s="426"/>
      <c r="T76" s="224"/>
      <c r="U76" s="57"/>
      <c r="V76" s="57"/>
      <c r="W76" s="57"/>
      <c r="X76" s="57"/>
      <c r="Y76" s="221"/>
      <c r="Z76" s="221"/>
      <c r="AA76" s="221"/>
      <c r="AB76" s="5"/>
      <c r="AC76" s="5"/>
      <c r="AD76" s="5"/>
      <c r="AE76" s="5"/>
    </row>
    <row r="77" spans="1:31" s="19" customFormat="1" ht="79.5" hidden="1" customHeight="1" outlineLevel="1" x14ac:dyDescent="0.25">
      <c r="A77" s="550"/>
      <c r="B77" s="550"/>
      <c r="C77" s="550"/>
      <c r="D77" s="583"/>
      <c r="E77" s="568"/>
      <c r="F77" s="569"/>
      <c r="G77" s="418" t="s">
        <v>215</v>
      </c>
      <c r="H77" s="408">
        <v>330</v>
      </c>
      <c r="I77" s="408"/>
      <c r="J77" s="408"/>
      <c r="K77" s="408"/>
      <c r="L77" s="408">
        <v>10</v>
      </c>
      <c r="M77" s="408"/>
      <c r="N77" s="408"/>
      <c r="O77" s="408"/>
      <c r="P77" s="503">
        <v>240</v>
      </c>
      <c r="Q77" s="503"/>
      <c r="R77" s="503"/>
      <c r="S77" s="426"/>
      <c r="T77" s="224"/>
      <c r="U77" s="57"/>
      <c r="V77" s="57"/>
      <c r="W77" s="57"/>
      <c r="X77" s="57"/>
      <c r="Y77" s="221"/>
      <c r="Z77" s="221"/>
      <c r="AA77" s="221"/>
      <c r="AB77" s="5"/>
      <c r="AC77" s="5"/>
      <c r="AD77" s="5"/>
      <c r="AE77" s="5"/>
    </row>
    <row r="78" spans="1:31" s="19" customFormat="1" ht="75" hidden="1" customHeight="1" outlineLevel="1" x14ac:dyDescent="0.25">
      <c r="A78" s="550"/>
      <c r="B78" s="550"/>
      <c r="C78" s="550"/>
      <c r="D78" s="583"/>
      <c r="E78" s="568"/>
      <c r="F78" s="569"/>
      <c r="G78" s="418" t="s">
        <v>216</v>
      </c>
      <c r="H78" s="408">
        <v>120</v>
      </c>
      <c r="I78" s="408"/>
      <c r="J78" s="408"/>
      <c r="K78" s="408"/>
      <c r="L78" s="408">
        <v>9</v>
      </c>
      <c r="M78" s="408"/>
      <c r="N78" s="408"/>
      <c r="O78" s="408"/>
      <c r="P78" s="503">
        <v>146</v>
      </c>
      <c r="Q78" s="503"/>
      <c r="R78" s="503"/>
      <c r="S78" s="426"/>
      <c r="T78" s="224"/>
      <c r="U78" s="57"/>
      <c r="V78" s="57"/>
      <c r="W78" s="57"/>
      <c r="X78" s="57"/>
      <c r="Y78" s="221"/>
      <c r="Z78" s="221"/>
      <c r="AA78" s="221"/>
      <c r="AB78" s="5"/>
      <c r="AC78" s="5"/>
      <c r="AD78" s="5"/>
      <c r="AE78" s="5"/>
    </row>
    <row r="79" spans="1:31" s="19" customFormat="1" ht="75" hidden="1" customHeight="1" outlineLevel="1" x14ac:dyDescent="0.25">
      <c r="A79" s="550"/>
      <c r="B79" s="550"/>
      <c r="C79" s="550"/>
      <c r="D79" s="583"/>
      <c r="E79" s="568"/>
      <c r="F79" s="569"/>
      <c r="G79" s="418" t="s">
        <v>217</v>
      </c>
      <c r="H79" s="408">
        <v>90</v>
      </c>
      <c r="I79" s="408"/>
      <c r="J79" s="408"/>
      <c r="K79" s="408"/>
      <c r="L79" s="408">
        <v>9</v>
      </c>
      <c r="M79" s="408"/>
      <c r="N79" s="408"/>
      <c r="O79" s="408"/>
      <c r="P79" s="503">
        <v>135</v>
      </c>
      <c r="Q79" s="503"/>
      <c r="R79" s="503"/>
      <c r="S79" s="426"/>
      <c r="T79" s="224"/>
      <c r="U79" s="57"/>
      <c r="V79" s="57"/>
      <c r="W79" s="57"/>
      <c r="X79" s="57"/>
      <c r="Y79" s="221"/>
      <c r="Z79" s="221"/>
      <c r="AA79" s="221"/>
      <c r="AB79" s="5"/>
      <c r="AC79" s="5"/>
      <c r="AD79" s="5"/>
      <c r="AE79" s="5"/>
    </row>
    <row r="80" spans="1:31" s="19" customFormat="1" ht="75" hidden="1" customHeight="1" outlineLevel="1" x14ac:dyDescent="0.25">
      <c r="A80" s="550"/>
      <c r="B80" s="550"/>
      <c r="C80" s="550"/>
      <c r="D80" s="583"/>
      <c r="E80" s="568"/>
      <c r="F80" s="569"/>
      <c r="G80" s="418" t="s">
        <v>218</v>
      </c>
      <c r="H80" s="408">
        <v>40</v>
      </c>
      <c r="I80" s="408"/>
      <c r="J80" s="408"/>
      <c r="K80" s="408"/>
      <c r="L80" s="408">
        <v>15</v>
      </c>
      <c r="M80" s="408"/>
      <c r="N80" s="408"/>
      <c r="O80" s="408"/>
      <c r="P80" s="503">
        <v>120</v>
      </c>
      <c r="Q80" s="503"/>
      <c r="R80" s="503"/>
      <c r="S80" s="426"/>
      <c r="T80" s="224"/>
      <c r="U80" s="57"/>
      <c r="V80" s="57"/>
      <c r="W80" s="57"/>
      <c r="X80" s="57"/>
      <c r="Y80" s="221"/>
      <c r="Z80" s="221"/>
      <c r="AA80" s="221"/>
      <c r="AB80" s="5"/>
      <c r="AC80" s="5"/>
      <c r="AD80" s="5"/>
      <c r="AE80" s="5"/>
    </row>
    <row r="81" spans="1:31" s="19" customFormat="1" ht="90" hidden="1" customHeight="1" outlineLevel="1" x14ac:dyDescent="0.25">
      <c r="A81" s="550"/>
      <c r="B81" s="550"/>
      <c r="C81" s="550"/>
      <c r="D81" s="583"/>
      <c r="E81" s="568"/>
      <c r="F81" s="569"/>
      <c r="G81" s="418" t="s">
        <v>2200</v>
      </c>
      <c r="H81" s="408">
        <v>70</v>
      </c>
      <c r="I81" s="408"/>
      <c r="J81" s="408"/>
      <c r="K81" s="408"/>
      <c r="L81" s="408">
        <v>15</v>
      </c>
      <c r="M81" s="408"/>
      <c r="N81" s="408"/>
      <c r="O81" s="408"/>
      <c r="P81" s="503">
        <v>122</v>
      </c>
      <c r="Q81" s="503"/>
      <c r="R81" s="503"/>
      <c r="S81" s="426"/>
      <c r="T81" s="224"/>
      <c r="U81" s="57"/>
      <c r="V81" s="57"/>
      <c r="W81" s="57"/>
      <c r="X81" s="57"/>
      <c r="Y81" s="221"/>
      <c r="Z81" s="221"/>
      <c r="AA81" s="221"/>
      <c r="AB81" s="5"/>
      <c r="AC81" s="5"/>
      <c r="AD81" s="5"/>
      <c r="AE81" s="5"/>
    </row>
    <row r="82" spans="1:31" s="19" customFormat="1" ht="90" hidden="1" customHeight="1" outlineLevel="1" x14ac:dyDescent="0.25">
      <c r="A82" s="550"/>
      <c r="B82" s="550"/>
      <c r="C82" s="550"/>
      <c r="D82" s="583"/>
      <c r="E82" s="568"/>
      <c r="F82" s="569"/>
      <c r="G82" s="418" t="s">
        <v>2201</v>
      </c>
      <c r="H82" s="408">
        <v>80</v>
      </c>
      <c r="I82" s="408"/>
      <c r="J82" s="408"/>
      <c r="K82" s="408"/>
      <c r="L82" s="408">
        <v>15</v>
      </c>
      <c r="M82" s="408"/>
      <c r="N82" s="408"/>
      <c r="O82" s="408"/>
      <c r="P82" s="503">
        <v>117</v>
      </c>
      <c r="Q82" s="503"/>
      <c r="R82" s="503"/>
      <c r="S82" s="426"/>
      <c r="T82" s="224"/>
      <c r="U82" s="57"/>
      <c r="V82" s="57"/>
      <c r="W82" s="57"/>
      <c r="X82" s="57"/>
      <c r="Y82" s="221"/>
      <c r="Z82" s="221"/>
      <c r="AA82" s="221"/>
      <c r="AB82" s="5"/>
      <c r="AC82" s="5"/>
      <c r="AD82" s="5"/>
      <c r="AE82" s="5"/>
    </row>
    <row r="83" spans="1:31" s="19" customFormat="1" ht="75" hidden="1" customHeight="1" outlineLevel="1" x14ac:dyDescent="0.25">
      <c r="A83" s="550"/>
      <c r="B83" s="550"/>
      <c r="C83" s="550"/>
      <c r="D83" s="583"/>
      <c r="E83" s="568"/>
      <c r="F83" s="569"/>
      <c r="G83" s="418" t="s">
        <v>221</v>
      </c>
      <c r="H83" s="408">
        <v>240</v>
      </c>
      <c r="I83" s="408"/>
      <c r="J83" s="408"/>
      <c r="K83" s="408"/>
      <c r="L83" s="408">
        <v>7</v>
      </c>
      <c r="M83" s="408"/>
      <c r="N83" s="408"/>
      <c r="O83" s="408"/>
      <c r="P83" s="503">
        <v>225</v>
      </c>
      <c r="Q83" s="503"/>
      <c r="R83" s="503"/>
      <c r="S83" s="426"/>
      <c r="T83" s="224"/>
      <c r="U83" s="57"/>
      <c r="V83" s="57"/>
      <c r="W83" s="57"/>
      <c r="X83" s="57"/>
      <c r="Y83" s="221"/>
      <c r="Z83" s="221"/>
      <c r="AA83" s="221"/>
      <c r="AB83" s="5"/>
      <c r="AC83" s="5"/>
      <c r="AD83" s="5"/>
      <c r="AE83" s="5"/>
    </row>
    <row r="84" spans="1:31" s="19" customFormat="1" ht="105" hidden="1" customHeight="1" outlineLevel="1" x14ac:dyDescent="0.25">
      <c r="A84" s="550"/>
      <c r="B84" s="550"/>
      <c r="C84" s="550"/>
      <c r="D84" s="583"/>
      <c r="E84" s="568"/>
      <c r="F84" s="569"/>
      <c r="G84" s="418" t="s">
        <v>222</v>
      </c>
      <c r="H84" s="408">
        <v>600</v>
      </c>
      <c r="I84" s="408"/>
      <c r="J84" s="408"/>
      <c r="K84" s="408"/>
      <c r="L84" s="408">
        <v>20</v>
      </c>
      <c r="M84" s="408"/>
      <c r="N84" s="408"/>
      <c r="O84" s="408"/>
      <c r="P84" s="503">
        <v>541</v>
      </c>
      <c r="Q84" s="503"/>
      <c r="R84" s="503"/>
      <c r="S84" s="426"/>
      <c r="T84" s="224"/>
      <c r="U84" s="57"/>
      <c r="V84" s="57"/>
      <c r="W84" s="57"/>
      <c r="X84" s="57"/>
      <c r="Y84" s="221"/>
      <c r="Z84" s="221"/>
      <c r="AA84" s="221"/>
      <c r="AB84" s="5"/>
      <c r="AC84" s="5"/>
      <c r="AD84" s="5"/>
      <c r="AE84" s="5"/>
    </row>
    <row r="85" spans="1:31" s="19" customFormat="1" ht="90" hidden="1" customHeight="1" outlineLevel="1" x14ac:dyDescent="0.25">
      <c r="A85" s="550"/>
      <c r="B85" s="550"/>
      <c r="C85" s="550"/>
      <c r="D85" s="583"/>
      <c r="E85" s="568"/>
      <c r="F85" s="569"/>
      <c r="G85" s="418" t="s">
        <v>223</v>
      </c>
      <c r="H85" s="408">
        <v>420</v>
      </c>
      <c r="I85" s="408"/>
      <c r="J85" s="408"/>
      <c r="K85" s="408"/>
      <c r="L85" s="408">
        <v>15</v>
      </c>
      <c r="M85" s="408"/>
      <c r="N85" s="408"/>
      <c r="O85" s="408"/>
      <c r="P85" s="503">
        <v>387</v>
      </c>
      <c r="Q85" s="503"/>
      <c r="R85" s="503"/>
      <c r="S85" s="426"/>
      <c r="T85" s="224"/>
      <c r="U85" s="57"/>
      <c r="V85" s="57"/>
      <c r="W85" s="57"/>
      <c r="X85" s="57"/>
      <c r="Y85" s="221"/>
      <c r="Z85" s="221"/>
      <c r="AA85" s="221"/>
      <c r="AB85" s="5"/>
      <c r="AC85" s="5"/>
      <c r="AD85" s="5"/>
      <c r="AE85" s="5"/>
    </row>
    <row r="86" spans="1:31" s="19" customFormat="1" ht="105" hidden="1" customHeight="1" outlineLevel="1" x14ac:dyDescent="0.25">
      <c r="A86" s="550"/>
      <c r="B86" s="550"/>
      <c r="C86" s="550"/>
      <c r="D86" s="583"/>
      <c r="E86" s="568"/>
      <c r="F86" s="569"/>
      <c r="G86" s="418" t="s">
        <v>224</v>
      </c>
      <c r="H86" s="408">
        <v>37</v>
      </c>
      <c r="I86" s="408"/>
      <c r="J86" s="408"/>
      <c r="K86" s="408"/>
      <c r="L86" s="408">
        <v>15</v>
      </c>
      <c r="M86" s="408"/>
      <c r="N86" s="408"/>
      <c r="O86" s="408"/>
      <c r="P86" s="503">
        <v>63</v>
      </c>
      <c r="Q86" s="503"/>
      <c r="R86" s="503"/>
      <c r="S86" s="426"/>
      <c r="T86" s="224"/>
      <c r="U86" s="57"/>
      <c r="V86" s="57"/>
      <c r="W86" s="57"/>
      <c r="X86" s="57"/>
      <c r="Y86" s="221"/>
      <c r="Z86" s="221"/>
      <c r="AA86" s="221"/>
      <c r="AB86" s="5"/>
      <c r="AC86" s="5"/>
      <c r="AD86" s="5"/>
      <c r="AE86" s="5"/>
    </row>
    <row r="87" spans="1:31" s="19" customFormat="1" ht="90" hidden="1" customHeight="1" outlineLevel="1" x14ac:dyDescent="0.25">
      <c r="A87" s="550"/>
      <c r="B87" s="550"/>
      <c r="C87" s="550"/>
      <c r="D87" s="583"/>
      <c r="E87" s="568"/>
      <c r="F87" s="569"/>
      <c r="G87" s="418" t="s">
        <v>225</v>
      </c>
      <c r="H87" s="408">
        <v>300</v>
      </c>
      <c r="I87" s="408"/>
      <c r="J87" s="408"/>
      <c r="K87" s="408"/>
      <c r="L87" s="408">
        <v>10</v>
      </c>
      <c r="M87" s="408"/>
      <c r="N87" s="408"/>
      <c r="O87" s="408"/>
      <c r="P87" s="503">
        <v>427</v>
      </c>
      <c r="Q87" s="503"/>
      <c r="R87" s="503"/>
      <c r="S87" s="426"/>
      <c r="T87" s="224"/>
      <c r="U87" s="57"/>
      <c r="V87" s="57"/>
      <c r="W87" s="57"/>
      <c r="X87" s="57"/>
      <c r="Y87" s="221"/>
      <c r="Z87" s="221"/>
      <c r="AA87" s="221"/>
      <c r="AB87" s="5"/>
      <c r="AC87" s="5"/>
      <c r="AD87" s="5"/>
      <c r="AE87" s="5"/>
    </row>
    <row r="88" spans="1:31" s="19" customFormat="1" ht="75" hidden="1" customHeight="1" outlineLevel="1" x14ac:dyDescent="0.25">
      <c r="A88" s="550"/>
      <c r="B88" s="550"/>
      <c r="C88" s="550"/>
      <c r="D88" s="583"/>
      <c r="E88" s="568"/>
      <c r="F88" s="569"/>
      <c r="G88" s="418" t="s">
        <v>226</v>
      </c>
      <c r="H88" s="408">
        <v>100</v>
      </c>
      <c r="I88" s="408"/>
      <c r="J88" s="408"/>
      <c r="K88" s="408"/>
      <c r="L88" s="408">
        <v>15</v>
      </c>
      <c r="M88" s="408"/>
      <c r="N88" s="408"/>
      <c r="O88" s="408"/>
      <c r="P88" s="503">
        <v>253</v>
      </c>
      <c r="Q88" s="503"/>
      <c r="R88" s="503"/>
      <c r="S88" s="426"/>
      <c r="T88" s="224"/>
      <c r="U88" s="57"/>
      <c r="V88" s="57"/>
      <c r="W88" s="57"/>
      <c r="X88" s="57"/>
      <c r="Y88" s="221"/>
      <c r="Z88" s="221"/>
      <c r="AA88" s="221"/>
      <c r="AB88" s="5"/>
      <c r="AC88" s="5"/>
      <c r="AD88" s="5"/>
      <c r="AE88" s="5"/>
    </row>
    <row r="89" spans="1:31" s="19" customFormat="1" ht="120" hidden="1" customHeight="1" outlineLevel="1" x14ac:dyDescent="0.25">
      <c r="A89" s="550"/>
      <c r="B89" s="550"/>
      <c r="C89" s="550"/>
      <c r="D89" s="583"/>
      <c r="E89" s="568"/>
      <c r="F89" s="569"/>
      <c r="G89" s="418" t="s">
        <v>227</v>
      </c>
      <c r="H89" s="408">
        <v>40</v>
      </c>
      <c r="I89" s="408"/>
      <c r="J89" s="408"/>
      <c r="K89" s="408"/>
      <c r="L89" s="408">
        <v>33.33</v>
      </c>
      <c r="M89" s="408"/>
      <c r="N89" s="408"/>
      <c r="O89" s="408"/>
      <c r="P89" s="503">
        <v>71.147189999999995</v>
      </c>
      <c r="Q89" s="503"/>
      <c r="R89" s="503"/>
      <c r="S89" s="426"/>
      <c r="T89" s="224"/>
      <c r="U89" s="57"/>
      <c r="V89" s="57"/>
      <c r="W89" s="57"/>
      <c r="X89" s="57"/>
      <c r="Y89" s="221"/>
      <c r="Z89" s="221"/>
      <c r="AA89" s="221"/>
      <c r="AB89" s="5"/>
      <c r="AC89" s="5"/>
      <c r="AD89" s="5"/>
      <c r="AE89" s="5"/>
    </row>
    <row r="90" spans="1:31" s="19" customFormat="1" ht="45" hidden="1" customHeight="1" outlineLevel="1" x14ac:dyDescent="0.25">
      <c r="A90" s="550"/>
      <c r="B90" s="550"/>
      <c r="C90" s="550"/>
      <c r="D90" s="583"/>
      <c r="E90" s="568"/>
      <c r="F90" s="569"/>
      <c r="G90" s="418" t="s">
        <v>228</v>
      </c>
      <c r="H90" s="408">
        <v>303</v>
      </c>
      <c r="I90" s="408"/>
      <c r="J90" s="408"/>
      <c r="K90" s="408"/>
      <c r="L90" s="408">
        <v>10</v>
      </c>
      <c r="M90" s="408"/>
      <c r="N90" s="408"/>
      <c r="O90" s="408"/>
      <c r="P90" s="503">
        <v>292.13806</v>
      </c>
      <c r="Q90" s="503"/>
      <c r="R90" s="503"/>
      <c r="S90" s="426"/>
      <c r="T90" s="224"/>
      <c r="U90" s="57"/>
      <c r="V90" s="57"/>
      <c r="W90" s="57"/>
      <c r="X90" s="57"/>
      <c r="Y90" s="221"/>
      <c r="Z90" s="221"/>
      <c r="AA90" s="221"/>
      <c r="AB90" s="5"/>
      <c r="AC90" s="5"/>
      <c r="AD90" s="5"/>
      <c r="AE90" s="5"/>
    </row>
    <row r="91" spans="1:31" s="19" customFormat="1" ht="75" hidden="1" customHeight="1" outlineLevel="1" x14ac:dyDescent="0.25">
      <c r="A91" s="550"/>
      <c r="B91" s="550"/>
      <c r="C91" s="550"/>
      <c r="D91" s="583"/>
      <c r="E91" s="568"/>
      <c r="F91" s="569"/>
      <c r="G91" s="418" t="s">
        <v>229</v>
      </c>
      <c r="H91" s="408">
        <v>384</v>
      </c>
      <c r="I91" s="408"/>
      <c r="J91" s="408"/>
      <c r="K91" s="408"/>
      <c r="L91" s="408">
        <v>10</v>
      </c>
      <c r="M91" s="408"/>
      <c r="N91" s="408"/>
      <c r="O91" s="408"/>
      <c r="P91" s="503">
        <v>391.654</v>
      </c>
      <c r="Q91" s="503"/>
      <c r="R91" s="503"/>
      <c r="S91" s="426"/>
      <c r="T91" s="224"/>
      <c r="U91" s="57"/>
      <c r="V91" s="57"/>
      <c r="W91" s="57"/>
      <c r="X91" s="57"/>
      <c r="Y91" s="221"/>
      <c r="Z91" s="221"/>
      <c r="AA91" s="221"/>
      <c r="AB91" s="5"/>
      <c r="AC91" s="5"/>
      <c r="AD91" s="5"/>
      <c r="AE91" s="5"/>
    </row>
    <row r="92" spans="1:31" s="19" customFormat="1" ht="45" hidden="1" customHeight="1" outlineLevel="1" x14ac:dyDescent="0.25">
      <c r="A92" s="550"/>
      <c r="B92" s="550"/>
      <c r="C92" s="550"/>
      <c r="D92" s="583"/>
      <c r="E92" s="568"/>
      <c r="F92" s="569"/>
      <c r="G92" s="418" t="s">
        <v>230</v>
      </c>
      <c r="H92" s="408">
        <v>231</v>
      </c>
      <c r="I92" s="408"/>
      <c r="J92" s="408"/>
      <c r="K92" s="408"/>
      <c r="L92" s="408">
        <v>10</v>
      </c>
      <c r="M92" s="408"/>
      <c r="N92" s="408"/>
      <c r="O92" s="408"/>
      <c r="P92" s="503">
        <v>307.18799999999999</v>
      </c>
      <c r="Q92" s="503"/>
      <c r="R92" s="503"/>
      <c r="S92" s="426"/>
      <c r="T92" s="224"/>
      <c r="U92" s="57"/>
      <c r="V92" s="57"/>
      <c r="W92" s="57"/>
      <c r="X92" s="57"/>
      <c r="Y92" s="221"/>
      <c r="Z92" s="221"/>
      <c r="AA92" s="221"/>
      <c r="AB92" s="5"/>
      <c r="AC92" s="5"/>
      <c r="AD92" s="5"/>
      <c r="AE92" s="5"/>
    </row>
    <row r="93" spans="1:31" s="19" customFormat="1" ht="45" hidden="1" customHeight="1" outlineLevel="1" x14ac:dyDescent="0.25">
      <c r="A93" s="550"/>
      <c r="B93" s="550"/>
      <c r="C93" s="550"/>
      <c r="D93" s="583"/>
      <c r="E93" s="568"/>
      <c r="F93" s="569"/>
      <c r="G93" s="418" t="s">
        <v>231</v>
      </c>
      <c r="H93" s="408">
        <v>234</v>
      </c>
      <c r="I93" s="408"/>
      <c r="J93" s="408"/>
      <c r="K93" s="408"/>
      <c r="L93" s="408">
        <v>7</v>
      </c>
      <c r="M93" s="408"/>
      <c r="N93" s="408"/>
      <c r="O93" s="408"/>
      <c r="P93" s="503">
        <v>312.572</v>
      </c>
      <c r="Q93" s="503"/>
      <c r="R93" s="503"/>
      <c r="S93" s="426"/>
      <c r="T93" s="224"/>
      <c r="U93" s="57"/>
      <c r="V93" s="57"/>
      <c r="W93" s="57"/>
      <c r="X93" s="57"/>
      <c r="Y93" s="221"/>
      <c r="Z93" s="221"/>
      <c r="AA93" s="221"/>
      <c r="AB93" s="5"/>
      <c r="AC93" s="5"/>
      <c r="AD93" s="5"/>
      <c r="AE93" s="5"/>
    </row>
    <row r="94" spans="1:31" s="19" customFormat="1" ht="42" hidden="1" customHeight="1" outlineLevel="1" x14ac:dyDescent="0.25">
      <c r="A94" s="550"/>
      <c r="B94" s="550"/>
      <c r="C94" s="550"/>
      <c r="D94" s="583"/>
      <c r="E94" s="568"/>
      <c r="F94" s="569"/>
      <c r="G94" s="418" t="s">
        <v>232</v>
      </c>
      <c r="H94" s="408">
        <v>284</v>
      </c>
      <c r="I94" s="408"/>
      <c r="J94" s="408"/>
      <c r="K94" s="408"/>
      <c r="L94" s="408">
        <v>22.5</v>
      </c>
      <c r="M94" s="408"/>
      <c r="N94" s="408"/>
      <c r="O94" s="408"/>
      <c r="P94" s="503">
        <v>401.56099999999998</v>
      </c>
      <c r="Q94" s="503"/>
      <c r="R94" s="503"/>
      <c r="S94" s="426"/>
      <c r="T94" s="224"/>
      <c r="U94" s="57"/>
      <c r="V94" s="57"/>
      <c r="W94" s="57"/>
      <c r="X94" s="57"/>
      <c r="Y94" s="221"/>
      <c r="Z94" s="221"/>
      <c r="AA94" s="221"/>
      <c r="AB94" s="5"/>
      <c r="AC94" s="5"/>
      <c r="AD94" s="5"/>
      <c r="AE94" s="5"/>
    </row>
    <row r="95" spans="1:31" s="19" customFormat="1" ht="60" hidden="1" customHeight="1" outlineLevel="1" x14ac:dyDescent="0.25">
      <c r="A95" s="550"/>
      <c r="B95" s="550"/>
      <c r="C95" s="550"/>
      <c r="D95" s="583"/>
      <c r="E95" s="568"/>
      <c r="F95" s="569"/>
      <c r="G95" s="418" t="s">
        <v>233</v>
      </c>
      <c r="H95" s="408">
        <v>25</v>
      </c>
      <c r="I95" s="408"/>
      <c r="J95" s="408"/>
      <c r="K95" s="408"/>
      <c r="L95" s="408">
        <v>20</v>
      </c>
      <c r="M95" s="408"/>
      <c r="N95" s="408"/>
      <c r="O95" s="408"/>
      <c r="P95" s="503">
        <v>438.45636999999999</v>
      </c>
      <c r="Q95" s="503"/>
      <c r="R95" s="503"/>
      <c r="S95" s="426"/>
      <c r="T95" s="224"/>
      <c r="U95" s="57"/>
      <c r="V95" s="57"/>
      <c r="W95" s="57"/>
      <c r="X95" s="57"/>
      <c r="Y95" s="221"/>
      <c r="Z95" s="221"/>
      <c r="AA95" s="221"/>
      <c r="AB95" s="5"/>
      <c r="AC95" s="5"/>
      <c r="AD95" s="5"/>
      <c r="AE95" s="5"/>
    </row>
    <row r="96" spans="1:31" s="19" customFormat="1" ht="48.75" hidden="1" customHeight="1" outlineLevel="1" x14ac:dyDescent="0.25">
      <c r="A96" s="550"/>
      <c r="B96" s="550"/>
      <c r="C96" s="550"/>
      <c r="D96" s="583"/>
      <c r="E96" s="568"/>
      <c r="F96" s="569"/>
      <c r="G96" s="418" t="s">
        <v>234</v>
      </c>
      <c r="H96" s="408">
        <v>100</v>
      </c>
      <c r="I96" s="408"/>
      <c r="J96" s="408"/>
      <c r="K96" s="408"/>
      <c r="L96" s="408">
        <v>15</v>
      </c>
      <c r="M96" s="408"/>
      <c r="N96" s="408"/>
      <c r="O96" s="408"/>
      <c r="P96" s="503">
        <v>114.398</v>
      </c>
      <c r="Q96" s="503"/>
      <c r="R96" s="503"/>
      <c r="S96" s="426"/>
      <c r="T96" s="224"/>
      <c r="U96" s="57"/>
      <c r="V96" s="57"/>
      <c r="W96" s="57"/>
      <c r="X96" s="57"/>
      <c r="Y96" s="221"/>
      <c r="Z96" s="221"/>
      <c r="AA96" s="221"/>
      <c r="AB96" s="5"/>
      <c r="AC96" s="5"/>
      <c r="AD96" s="5"/>
      <c r="AE96" s="5"/>
    </row>
    <row r="97" spans="1:31" s="19" customFormat="1" ht="51" hidden="1" customHeight="1" outlineLevel="1" x14ac:dyDescent="0.25">
      <c r="A97" s="550"/>
      <c r="B97" s="550"/>
      <c r="C97" s="550"/>
      <c r="D97" s="583"/>
      <c r="E97" s="568"/>
      <c r="F97" s="569"/>
      <c r="G97" s="418" t="s">
        <v>235</v>
      </c>
      <c r="H97" s="395">
        <v>176</v>
      </c>
      <c r="I97" s="395"/>
      <c r="J97" s="395"/>
      <c r="K97" s="395"/>
      <c r="L97" s="395">
        <v>15</v>
      </c>
      <c r="M97" s="395"/>
      <c r="N97" s="395"/>
      <c r="O97" s="395"/>
      <c r="P97" s="503">
        <v>126.83499999999999</v>
      </c>
      <c r="Q97" s="503"/>
      <c r="R97" s="503"/>
      <c r="S97" s="426"/>
      <c r="T97" s="224"/>
      <c r="U97" s="57"/>
      <c r="V97" s="57"/>
      <c r="W97" s="57"/>
      <c r="X97" s="57"/>
      <c r="Y97" s="221"/>
      <c r="Z97" s="221"/>
      <c r="AA97" s="221"/>
      <c r="AB97" s="5"/>
      <c r="AC97" s="5"/>
      <c r="AD97" s="5"/>
      <c r="AE97" s="5"/>
    </row>
    <row r="98" spans="1:31" s="19" customFormat="1" ht="46.5" hidden="1" customHeight="1" outlineLevel="1" x14ac:dyDescent="0.25">
      <c r="A98" s="550"/>
      <c r="B98" s="550"/>
      <c r="C98" s="550"/>
      <c r="D98" s="583"/>
      <c r="E98" s="568"/>
      <c r="F98" s="569"/>
      <c r="G98" s="418" t="s">
        <v>236</v>
      </c>
      <c r="H98" s="408">
        <v>40</v>
      </c>
      <c r="I98" s="408"/>
      <c r="J98" s="408"/>
      <c r="K98" s="408"/>
      <c r="L98" s="408">
        <v>10</v>
      </c>
      <c r="M98" s="408"/>
      <c r="N98" s="408"/>
      <c r="O98" s="408"/>
      <c r="P98" s="503">
        <v>70.954999999999998</v>
      </c>
      <c r="Q98" s="503"/>
      <c r="R98" s="503"/>
      <c r="S98" s="426"/>
      <c r="T98" s="224"/>
      <c r="U98" s="57"/>
      <c r="V98" s="57"/>
      <c r="W98" s="57"/>
      <c r="X98" s="57"/>
      <c r="Y98" s="221"/>
      <c r="Z98" s="221"/>
      <c r="AA98" s="221"/>
      <c r="AB98" s="5"/>
      <c r="AC98" s="5"/>
      <c r="AD98" s="5"/>
      <c r="AE98" s="5"/>
    </row>
    <row r="99" spans="1:31" s="19" customFormat="1" ht="36.75" hidden="1" customHeight="1" outlineLevel="1" x14ac:dyDescent="0.25">
      <c r="A99" s="550"/>
      <c r="B99" s="550"/>
      <c r="C99" s="550"/>
      <c r="D99" s="583"/>
      <c r="E99" s="568"/>
      <c r="F99" s="569"/>
      <c r="G99" s="418" t="s">
        <v>237</v>
      </c>
      <c r="H99" s="395">
        <v>248</v>
      </c>
      <c r="I99" s="395"/>
      <c r="J99" s="395"/>
      <c r="K99" s="395"/>
      <c r="L99" s="395">
        <v>15</v>
      </c>
      <c r="M99" s="395"/>
      <c r="N99" s="395"/>
      <c r="O99" s="395"/>
      <c r="P99" s="503">
        <v>113.59656</v>
      </c>
      <c r="Q99" s="503"/>
      <c r="R99" s="503"/>
      <c r="S99" s="426"/>
      <c r="T99" s="224"/>
      <c r="U99" s="57"/>
      <c r="V99" s="57"/>
      <c r="W99" s="57"/>
      <c r="X99" s="57"/>
      <c r="Y99" s="221"/>
      <c r="Z99" s="221"/>
      <c r="AA99" s="221"/>
      <c r="AB99" s="5"/>
      <c r="AC99" s="5"/>
      <c r="AD99" s="5"/>
      <c r="AE99" s="5"/>
    </row>
    <row r="100" spans="1:31" s="19" customFormat="1" ht="36.75" hidden="1" customHeight="1" outlineLevel="1" x14ac:dyDescent="0.25">
      <c r="A100" s="550"/>
      <c r="B100" s="550"/>
      <c r="C100" s="550"/>
      <c r="D100" s="583"/>
      <c r="E100" s="568"/>
      <c r="F100" s="569"/>
      <c r="G100" s="418" t="s">
        <v>238</v>
      </c>
      <c r="H100" s="395">
        <v>200</v>
      </c>
      <c r="I100" s="395"/>
      <c r="J100" s="395"/>
      <c r="K100" s="395"/>
      <c r="L100" s="395">
        <v>10</v>
      </c>
      <c r="M100" s="395"/>
      <c r="N100" s="395"/>
      <c r="O100" s="395"/>
      <c r="P100" s="503">
        <v>107.97153</v>
      </c>
      <c r="Q100" s="503"/>
      <c r="R100" s="503"/>
      <c r="S100" s="426"/>
      <c r="T100" s="224"/>
      <c r="U100" s="57"/>
      <c r="V100" s="57"/>
      <c r="W100" s="57"/>
      <c r="X100" s="57"/>
      <c r="Y100" s="221"/>
      <c r="Z100" s="221"/>
      <c r="AA100" s="221"/>
      <c r="AB100" s="5"/>
      <c r="AC100" s="5"/>
      <c r="AD100" s="5"/>
      <c r="AE100" s="5"/>
    </row>
    <row r="101" spans="1:31" s="19" customFormat="1" ht="36.75" hidden="1" customHeight="1" outlineLevel="1" x14ac:dyDescent="0.25">
      <c r="A101" s="550"/>
      <c r="B101" s="550"/>
      <c r="C101" s="550"/>
      <c r="D101" s="583"/>
      <c r="E101" s="568"/>
      <c r="F101" s="569"/>
      <c r="G101" s="418" t="s">
        <v>239</v>
      </c>
      <c r="H101" s="408">
        <v>186</v>
      </c>
      <c r="I101" s="408"/>
      <c r="J101" s="408"/>
      <c r="K101" s="408"/>
      <c r="L101" s="408">
        <v>12</v>
      </c>
      <c r="M101" s="408"/>
      <c r="N101" s="408"/>
      <c r="O101" s="408"/>
      <c r="P101" s="503">
        <v>158.11799999999999</v>
      </c>
      <c r="Q101" s="503"/>
      <c r="R101" s="503"/>
      <c r="S101" s="426"/>
      <c r="T101" s="224"/>
      <c r="U101" s="57"/>
      <c r="V101" s="57"/>
      <c r="W101" s="57"/>
      <c r="X101" s="57"/>
      <c r="Y101" s="221"/>
      <c r="Z101" s="221"/>
      <c r="AA101" s="221"/>
      <c r="AB101" s="5"/>
      <c r="AC101" s="5"/>
      <c r="AD101" s="5"/>
      <c r="AE101" s="5"/>
    </row>
    <row r="102" spans="1:31" s="19" customFormat="1" ht="48" hidden="1" customHeight="1" outlineLevel="1" x14ac:dyDescent="0.25">
      <c r="A102" s="550"/>
      <c r="B102" s="550"/>
      <c r="C102" s="550"/>
      <c r="D102" s="583"/>
      <c r="E102" s="568"/>
      <c r="F102" s="569"/>
      <c r="G102" s="418" t="s">
        <v>240</v>
      </c>
      <c r="H102" s="408">
        <v>398</v>
      </c>
      <c r="I102" s="408"/>
      <c r="J102" s="408"/>
      <c r="K102" s="408"/>
      <c r="L102" s="408">
        <v>55</v>
      </c>
      <c r="M102" s="408"/>
      <c r="N102" s="408"/>
      <c r="O102" s="408"/>
      <c r="P102" s="503">
        <v>405.22268000000003</v>
      </c>
      <c r="Q102" s="503"/>
      <c r="R102" s="503"/>
      <c r="S102" s="426"/>
      <c r="T102" s="224"/>
      <c r="U102" s="57"/>
      <c r="V102" s="57"/>
      <c r="W102" s="57"/>
      <c r="X102" s="57"/>
      <c r="Y102" s="221"/>
      <c r="Z102" s="221"/>
      <c r="AA102" s="221"/>
      <c r="AB102" s="5"/>
      <c r="AC102" s="5"/>
      <c r="AD102" s="5"/>
      <c r="AE102" s="5"/>
    </row>
    <row r="103" spans="1:31" s="19" customFormat="1" ht="77.25" hidden="1" customHeight="1" outlineLevel="1" x14ac:dyDescent="0.25">
      <c r="A103" s="550"/>
      <c r="B103" s="550"/>
      <c r="C103" s="550"/>
      <c r="D103" s="583"/>
      <c r="E103" s="568"/>
      <c r="F103" s="569"/>
      <c r="G103" s="419" t="s">
        <v>241</v>
      </c>
      <c r="H103" s="401"/>
      <c r="I103" s="401"/>
      <c r="J103" s="401">
        <v>516</v>
      </c>
      <c r="K103" s="401"/>
      <c r="L103" s="401"/>
      <c r="M103" s="401"/>
      <c r="N103" s="401">
        <v>15</v>
      </c>
      <c r="O103" s="401"/>
      <c r="P103" s="503"/>
      <c r="Q103" s="503"/>
      <c r="R103" s="503">
        <v>584.91600000000005</v>
      </c>
      <c r="S103" s="412"/>
      <c r="T103" s="224"/>
      <c r="U103" s="124"/>
      <c r="V103" s="124"/>
      <c r="W103" s="124"/>
      <c r="X103" s="124"/>
      <c r="Y103" s="222"/>
      <c r="Z103" s="222"/>
      <c r="AA103" s="222"/>
      <c r="AB103" s="5"/>
      <c r="AC103" s="5"/>
      <c r="AD103" s="5"/>
      <c r="AE103" s="5"/>
    </row>
    <row r="104" spans="1:31" s="19" customFormat="1" ht="109.5" hidden="1" customHeight="1" outlineLevel="1" x14ac:dyDescent="0.25">
      <c r="A104" s="550"/>
      <c r="B104" s="550"/>
      <c r="C104" s="550"/>
      <c r="D104" s="583"/>
      <c r="E104" s="568"/>
      <c r="F104" s="569"/>
      <c r="G104" s="419" t="s">
        <v>242</v>
      </c>
      <c r="H104" s="401"/>
      <c r="I104" s="401"/>
      <c r="J104" s="401">
        <v>120</v>
      </c>
      <c r="K104" s="401"/>
      <c r="L104" s="401"/>
      <c r="M104" s="401"/>
      <c r="N104" s="401">
        <v>10</v>
      </c>
      <c r="O104" s="401"/>
      <c r="P104" s="503"/>
      <c r="Q104" s="503"/>
      <c r="R104" s="503">
        <v>238.64</v>
      </c>
      <c r="S104" s="412"/>
      <c r="T104" s="224"/>
      <c r="U104" s="124"/>
      <c r="V104" s="124"/>
      <c r="W104" s="124"/>
      <c r="X104" s="124"/>
      <c r="Y104" s="222"/>
      <c r="Z104" s="222"/>
      <c r="AA104" s="222"/>
      <c r="AB104" s="5"/>
      <c r="AC104" s="5"/>
      <c r="AD104" s="5"/>
      <c r="AE104" s="5"/>
    </row>
    <row r="105" spans="1:31" s="19" customFormat="1" ht="114.75" hidden="1" customHeight="1" outlineLevel="1" x14ac:dyDescent="0.25">
      <c r="A105" s="550"/>
      <c r="B105" s="550"/>
      <c r="C105" s="550"/>
      <c r="D105" s="583"/>
      <c r="E105" s="568"/>
      <c r="F105" s="569"/>
      <c r="G105" s="419" t="s">
        <v>243</v>
      </c>
      <c r="H105" s="401"/>
      <c r="I105" s="401"/>
      <c r="J105" s="401">
        <v>15</v>
      </c>
      <c r="K105" s="401"/>
      <c r="L105" s="401"/>
      <c r="M105" s="401"/>
      <c r="N105" s="401">
        <v>145</v>
      </c>
      <c r="O105" s="401"/>
      <c r="P105" s="503"/>
      <c r="Q105" s="503"/>
      <c r="R105" s="503">
        <v>187</v>
      </c>
      <c r="S105" s="412"/>
      <c r="T105" s="224"/>
      <c r="U105" s="124"/>
      <c r="V105" s="124"/>
      <c r="W105" s="124"/>
      <c r="X105" s="124"/>
      <c r="Y105" s="222"/>
      <c r="Z105" s="222"/>
      <c r="AA105" s="222"/>
      <c r="AB105" s="5"/>
      <c r="AC105" s="5"/>
      <c r="AD105" s="5"/>
      <c r="AE105" s="5"/>
    </row>
    <row r="106" spans="1:31" s="19" customFormat="1" ht="128.25" hidden="1" customHeight="1" outlineLevel="1" x14ac:dyDescent="0.25">
      <c r="A106" s="550"/>
      <c r="B106" s="550"/>
      <c r="C106" s="550"/>
      <c r="D106" s="583"/>
      <c r="E106" s="568"/>
      <c r="F106" s="569"/>
      <c r="G106" s="419" t="s">
        <v>244</v>
      </c>
      <c r="H106" s="401"/>
      <c r="I106" s="401"/>
      <c r="J106" s="401">
        <v>450</v>
      </c>
      <c r="K106" s="401"/>
      <c r="L106" s="401"/>
      <c r="M106" s="401"/>
      <c r="N106" s="401">
        <v>10</v>
      </c>
      <c r="O106" s="401"/>
      <c r="P106" s="503"/>
      <c r="Q106" s="503"/>
      <c r="R106" s="451">
        <v>438</v>
      </c>
      <c r="S106" s="412"/>
      <c r="T106" s="224"/>
      <c r="U106" s="124"/>
      <c r="V106" s="124"/>
      <c r="W106" s="124"/>
      <c r="X106" s="124"/>
      <c r="Y106" s="222"/>
      <c r="Z106" s="222"/>
      <c r="AA106" s="222"/>
      <c r="AB106" s="5"/>
      <c r="AC106" s="5"/>
      <c r="AD106" s="5"/>
      <c r="AE106" s="5"/>
    </row>
    <row r="107" spans="1:31" s="19" customFormat="1" ht="143.25" hidden="1" customHeight="1" outlineLevel="1" x14ac:dyDescent="0.25">
      <c r="A107" s="550"/>
      <c r="B107" s="550"/>
      <c r="C107" s="550"/>
      <c r="D107" s="583"/>
      <c r="E107" s="568"/>
      <c r="F107" s="569"/>
      <c r="G107" s="419" t="s">
        <v>245</v>
      </c>
      <c r="H107" s="401"/>
      <c r="I107" s="401"/>
      <c r="J107" s="401">
        <v>370</v>
      </c>
      <c r="K107" s="401"/>
      <c r="L107" s="401"/>
      <c r="M107" s="401"/>
      <c r="N107" s="401">
        <v>65</v>
      </c>
      <c r="O107" s="401"/>
      <c r="P107" s="503"/>
      <c r="Q107" s="503"/>
      <c r="R107" s="503">
        <v>450</v>
      </c>
      <c r="S107" s="412"/>
      <c r="T107" s="224"/>
      <c r="U107" s="124"/>
      <c r="V107" s="124"/>
      <c r="W107" s="124"/>
      <c r="X107" s="124"/>
      <c r="Y107" s="222"/>
      <c r="Z107" s="222"/>
      <c r="AA107" s="222"/>
      <c r="AB107" s="5"/>
      <c r="AC107" s="5"/>
      <c r="AD107" s="5"/>
      <c r="AE107" s="5"/>
    </row>
    <row r="108" spans="1:31" s="19" customFormat="1" ht="110.25" hidden="1" customHeight="1" outlineLevel="1" x14ac:dyDescent="0.25">
      <c r="A108" s="550"/>
      <c r="B108" s="550"/>
      <c r="C108" s="550"/>
      <c r="D108" s="583"/>
      <c r="E108" s="568"/>
      <c r="F108" s="569"/>
      <c r="G108" s="419" t="s">
        <v>246</v>
      </c>
      <c r="H108" s="401"/>
      <c r="I108" s="401"/>
      <c r="J108" s="401">
        <v>120</v>
      </c>
      <c r="K108" s="401"/>
      <c r="L108" s="401"/>
      <c r="M108" s="401"/>
      <c r="N108" s="401">
        <v>15</v>
      </c>
      <c r="O108" s="401"/>
      <c r="P108" s="503"/>
      <c r="Q108" s="503"/>
      <c r="R108" s="503">
        <v>127.361</v>
      </c>
      <c r="S108" s="412"/>
      <c r="T108" s="224"/>
      <c r="U108" s="124"/>
      <c r="V108" s="124"/>
      <c r="W108" s="124"/>
      <c r="X108" s="124"/>
      <c r="Y108" s="222"/>
      <c r="Z108" s="222"/>
      <c r="AA108" s="222"/>
      <c r="AB108" s="5"/>
      <c r="AC108" s="5"/>
      <c r="AD108" s="5"/>
      <c r="AE108" s="5"/>
    </row>
    <row r="109" spans="1:31" s="19" customFormat="1" ht="96.75" hidden="1" customHeight="1" outlineLevel="1" x14ac:dyDescent="0.25">
      <c r="A109" s="550"/>
      <c r="B109" s="550"/>
      <c r="C109" s="550"/>
      <c r="D109" s="583"/>
      <c r="E109" s="568"/>
      <c r="F109" s="569"/>
      <c r="G109" s="419" t="s">
        <v>247</v>
      </c>
      <c r="H109" s="401"/>
      <c r="I109" s="401"/>
      <c r="J109" s="401">
        <v>520</v>
      </c>
      <c r="K109" s="401"/>
      <c r="L109" s="401"/>
      <c r="M109" s="401"/>
      <c r="N109" s="401">
        <v>13</v>
      </c>
      <c r="O109" s="401"/>
      <c r="P109" s="503"/>
      <c r="Q109" s="503"/>
      <c r="R109" s="503">
        <v>476</v>
      </c>
      <c r="S109" s="412"/>
      <c r="T109" s="224"/>
      <c r="U109" s="124"/>
      <c r="V109" s="124"/>
      <c r="W109" s="124"/>
      <c r="X109" s="124"/>
      <c r="Y109" s="222"/>
      <c r="Z109" s="222"/>
      <c r="AA109" s="222"/>
      <c r="AB109" s="5"/>
      <c r="AC109" s="5"/>
      <c r="AD109" s="5"/>
      <c r="AE109" s="5"/>
    </row>
    <row r="110" spans="1:31" s="19" customFormat="1" ht="108" hidden="1" customHeight="1" outlineLevel="1" x14ac:dyDescent="0.25">
      <c r="A110" s="550"/>
      <c r="B110" s="550"/>
      <c r="C110" s="550"/>
      <c r="D110" s="583"/>
      <c r="E110" s="568"/>
      <c r="F110" s="569"/>
      <c r="G110" s="419" t="s">
        <v>248</v>
      </c>
      <c r="H110" s="401"/>
      <c r="I110" s="401"/>
      <c r="J110" s="401">
        <v>55</v>
      </c>
      <c r="K110" s="401"/>
      <c r="L110" s="401"/>
      <c r="M110" s="401"/>
      <c r="N110" s="401">
        <v>15</v>
      </c>
      <c r="O110" s="401"/>
      <c r="P110" s="503"/>
      <c r="Q110" s="503"/>
      <c r="R110" s="503">
        <v>124</v>
      </c>
      <c r="S110" s="412"/>
      <c r="T110" s="224"/>
      <c r="U110" s="124"/>
      <c r="V110" s="124"/>
      <c r="W110" s="124"/>
      <c r="X110" s="124"/>
      <c r="Y110" s="222"/>
      <c r="Z110" s="222"/>
      <c r="AA110" s="222"/>
      <c r="AB110" s="5"/>
      <c r="AC110" s="5"/>
      <c r="AD110" s="5"/>
      <c r="AE110" s="5"/>
    </row>
    <row r="111" spans="1:31" s="19" customFormat="1" ht="105.75" hidden="1" customHeight="1" outlineLevel="1" x14ac:dyDescent="0.25">
      <c r="A111" s="550"/>
      <c r="B111" s="550"/>
      <c r="C111" s="550"/>
      <c r="D111" s="583"/>
      <c r="E111" s="568"/>
      <c r="F111" s="569"/>
      <c r="G111" s="419" t="s">
        <v>249</v>
      </c>
      <c r="H111" s="401"/>
      <c r="I111" s="401"/>
      <c r="J111" s="401">
        <v>60</v>
      </c>
      <c r="K111" s="401"/>
      <c r="L111" s="401"/>
      <c r="M111" s="401"/>
      <c r="N111" s="401">
        <v>8.6999999999999993</v>
      </c>
      <c r="O111" s="401"/>
      <c r="P111" s="503"/>
      <c r="Q111" s="503"/>
      <c r="R111" s="503">
        <v>215.28</v>
      </c>
      <c r="S111" s="412"/>
      <c r="T111" s="224"/>
      <c r="U111" s="124"/>
      <c r="V111" s="124"/>
      <c r="W111" s="124"/>
      <c r="X111" s="124"/>
      <c r="Y111" s="222"/>
      <c r="Z111" s="222"/>
      <c r="AA111" s="222"/>
      <c r="AB111" s="5"/>
      <c r="AC111" s="5"/>
      <c r="AD111" s="5"/>
      <c r="AE111" s="5"/>
    </row>
    <row r="112" spans="1:31" s="19" customFormat="1" ht="117" hidden="1" customHeight="1" outlineLevel="1" x14ac:dyDescent="0.25">
      <c r="A112" s="550"/>
      <c r="B112" s="550"/>
      <c r="C112" s="550"/>
      <c r="D112" s="583"/>
      <c r="E112" s="568"/>
      <c r="F112" s="569"/>
      <c r="G112" s="419" t="s">
        <v>250</v>
      </c>
      <c r="H112" s="401"/>
      <c r="I112" s="401"/>
      <c r="J112" s="401">
        <v>60</v>
      </c>
      <c r="K112" s="401"/>
      <c r="L112" s="401"/>
      <c r="M112" s="401"/>
      <c r="N112" s="401">
        <v>8.6999999999999993</v>
      </c>
      <c r="O112" s="401"/>
      <c r="P112" s="503"/>
      <c r="Q112" s="503"/>
      <c r="R112" s="503">
        <v>235.87899999999999</v>
      </c>
      <c r="S112" s="412"/>
      <c r="T112" s="224"/>
      <c r="U112" s="124"/>
      <c r="V112" s="124"/>
      <c r="W112" s="124"/>
      <c r="X112" s="124"/>
      <c r="Y112" s="222"/>
      <c r="Z112" s="222"/>
      <c r="AA112" s="222"/>
      <c r="AB112" s="5"/>
      <c r="AC112" s="5"/>
      <c r="AD112" s="5"/>
      <c r="AE112" s="5"/>
    </row>
    <row r="113" spans="1:31" s="19" customFormat="1" ht="135" hidden="1" customHeight="1" outlineLevel="1" x14ac:dyDescent="0.25">
      <c r="A113" s="550"/>
      <c r="B113" s="550"/>
      <c r="C113" s="550"/>
      <c r="D113" s="583"/>
      <c r="E113" s="568"/>
      <c r="F113" s="569"/>
      <c r="G113" s="446" t="s">
        <v>251</v>
      </c>
      <c r="H113" s="401"/>
      <c r="I113" s="401"/>
      <c r="J113" s="401">
        <v>10</v>
      </c>
      <c r="K113" s="401"/>
      <c r="L113" s="401"/>
      <c r="M113" s="401"/>
      <c r="N113" s="401">
        <v>147</v>
      </c>
      <c r="O113" s="401"/>
      <c r="P113" s="503"/>
      <c r="Q113" s="503"/>
      <c r="R113" s="503">
        <v>122</v>
      </c>
      <c r="S113" s="412"/>
      <c r="T113" s="224"/>
      <c r="U113" s="124"/>
      <c r="V113" s="124"/>
      <c r="W113" s="124"/>
      <c r="X113" s="124"/>
      <c r="Y113" s="222"/>
      <c r="Z113" s="222"/>
      <c r="AA113" s="222"/>
      <c r="AB113" s="5"/>
      <c r="AC113" s="5"/>
      <c r="AD113" s="5"/>
      <c r="AE113" s="5"/>
    </row>
    <row r="114" spans="1:31" s="19" customFormat="1" ht="97.5" hidden="1" customHeight="1" outlineLevel="1" x14ac:dyDescent="0.25">
      <c r="A114" s="550"/>
      <c r="B114" s="550"/>
      <c r="C114" s="550"/>
      <c r="D114" s="583"/>
      <c r="E114" s="568"/>
      <c r="F114" s="569"/>
      <c r="G114" s="419" t="s">
        <v>252</v>
      </c>
      <c r="H114" s="401"/>
      <c r="I114" s="401"/>
      <c r="J114" s="401">
        <v>300</v>
      </c>
      <c r="K114" s="401"/>
      <c r="L114" s="401"/>
      <c r="M114" s="401"/>
      <c r="N114" s="401">
        <v>14</v>
      </c>
      <c r="O114" s="405"/>
      <c r="P114" s="503"/>
      <c r="Q114" s="503"/>
      <c r="R114" s="503">
        <v>334.28699999999998</v>
      </c>
      <c r="S114" s="412"/>
      <c r="T114" s="224"/>
      <c r="U114" s="124"/>
      <c r="V114" s="124"/>
      <c r="W114" s="124"/>
      <c r="X114" s="124"/>
      <c r="Y114" s="222"/>
      <c r="Z114" s="222"/>
      <c r="AA114" s="222"/>
      <c r="AB114" s="5"/>
      <c r="AC114" s="5"/>
      <c r="AD114" s="5"/>
      <c r="AE114" s="5"/>
    </row>
    <row r="115" spans="1:31" s="19" customFormat="1" ht="99" hidden="1" customHeight="1" outlineLevel="1" x14ac:dyDescent="0.25">
      <c r="A115" s="550"/>
      <c r="B115" s="550"/>
      <c r="C115" s="550"/>
      <c r="D115" s="583"/>
      <c r="E115" s="568"/>
      <c r="F115" s="569"/>
      <c r="G115" s="446" t="s">
        <v>253</v>
      </c>
      <c r="H115" s="401"/>
      <c r="I115" s="401"/>
      <c r="J115" s="401">
        <v>200</v>
      </c>
      <c r="K115" s="401"/>
      <c r="L115" s="401"/>
      <c r="M115" s="401"/>
      <c r="N115" s="401">
        <v>10</v>
      </c>
      <c r="O115" s="401"/>
      <c r="P115" s="503"/>
      <c r="Q115" s="503"/>
      <c r="R115" s="503">
        <v>308.88900000000001</v>
      </c>
      <c r="S115" s="412"/>
      <c r="T115" s="224"/>
      <c r="U115" s="124"/>
      <c r="V115" s="124"/>
      <c r="W115" s="124"/>
      <c r="X115" s="124"/>
      <c r="Y115" s="222"/>
      <c r="Z115" s="222"/>
      <c r="AA115" s="222"/>
      <c r="AB115" s="5"/>
      <c r="AC115" s="5"/>
      <c r="AD115" s="5"/>
      <c r="AE115" s="5"/>
    </row>
    <row r="116" spans="1:31" s="19" customFormat="1" ht="112.5" hidden="1" customHeight="1" outlineLevel="1" x14ac:dyDescent="0.25">
      <c r="A116" s="550"/>
      <c r="B116" s="550"/>
      <c r="C116" s="550"/>
      <c r="D116" s="583"/>
      <c r="E116" s="568"/>
      <c r="F116" s="569"/>
      <c r="G116" s="446" t="s">
        <v>254</v>
      </c>
      <c r="H116" s="401"/>
      <c r="I116" s="401"/>
      <c r="J116" s="401">
        <v>10</v>
      </c>
      <c r="K116" s="401"/>
      <c r="L116" s="401"/>
      <c r="M116" s="401"/>
      <c r="N116" s="401">
        <v>140</v>
      </c>
      <c r="O116" s="401"/>
      <c r="P116" s="503"/>
      <c r="Q116" s="503"/>
      <c r="R116" s="503">
        <v>70</v>
      </c>
      <c r="S116" s="412"/>
      <c r="T116" s="224"/>
      <c r="U116" s="124"/>
      <c r="V116" s="124"/>
      <c r="W116" s="124"/>
      <c r="X116" s="124"/>
      <c r="Y116" s="222"/>
      <c r="Z116" s="222"/>
      <c r="AA116" s="222"/>
      <c r="AB116" s="5"/>
      <c r="AC116" s="5"/>
      <c r="AD116" s="5"/>
      <c r="AE116" s="5"/>
    </row>
    <row r="117" spans="1:31" s="19" customFormat="1" ht="90" hidden="1" customHeight="1" outlineLevel="1" x14ac:dyDescent="0.25">
      <c r="A117" s="550"/>
      <c r="B117" s="550"/>
      <c r="C117" s="550"/>
      <c r="D117" s="583"/>
      <c r="E117" s="568"/>
      <c r="F117" s="569"/>
      <c r="G117" s="446" t="s">
        <v>255</v>
      </c>
      <c r="H117" s="401"/>
      <c r="I117" s="401"/>
      <c r="J117" s="401">
        <v>10</v>
      </c>
      <c r="K117" s="401"/>
      <c r="L117" s="401"/>
      <c r="M117" s="401"/>
      <c r="N117" s="401">
        <v>65</v>
      </c>
      <c r="O117" s="401"/>
      <c r="P117" s="503"/>
      <c r="Q117" s="503"/>
      <c r="R117" s="503">
        <v>152</v>
      </c>
      <c r="S117" s="412"/>
      <c r="T117" s="224"/>
      <c r="U117" s="124"/>
      <c r="V117" s="124"/>
      <c r="W117" s="124"/>
      <c r="X117" s="124"/>
      <c r="Y117" s="222"/>
      <c r="Z117" s="222"/>
      <c r="AA117" s="222"/>
      <c r="AB117" s="5"/>
      <c r="AC117" s="5"/>
      <c r="AD117" s="5"/>
      <c r="AE117" s="5"/>
    </row>
    <row r="118" spans="1:31" s="19" customFormat="1" ht="120" hidden="1" customHeight="1" outlineLevel="1" x14ac:dyDescent="0.25">
      <c r="A118" s="550"/>
      <c r="B118" s="550"/>
      <c r="C118" s="550"/>
      <c r="D118" s="583"/>
      <c r="E118" s="568"/>
      <c r="F118" s="569"/>
      <c r="G118" s="419" t="s">
        <v>256</v>
      </c>
      <c r="H118" s="401"/>
      <c r="I118" s="401"/>
      <c r="J118" s="401">
        <v>40</v>
      </c>
      <c r="K118" s="401"/>
      <c r="L118" s="401"/>
      <c r="M118" s="401"/>
      <c r="N118" s="401">
        <v>15</v>
      </c>
      <c r="O118" s="405"/>
      <c r="P118" s="503"/>
      <c r="Q118" s="503"/>
      <c r="R118" s="503">
        <v>198.16399999999999</v>
      </c>
      <c r="S118" s="412"/>
      <c r="T118" s="224"/>
      <c r="U118" s="124"/>
      <c r="V118" s="124"/>
      <c r="W118" s="124"/>
      <c r="X118" s="124"/>
      <c r="Y118" s="222"/>
      <c r="Z118" s="222"/>
      <c r="AA118" s="222"/>
      <c r="AB118" s="5"/>
      <c r="AC118" s="5"/>
      <c r="AD118" s="5"/>
      <c r="AE118" s="5"/>
    </row>
    <row r="119" spans="1:31" s="19" customFormat="1" ht="136.5" hidden="1" customHeight="1" outlineLevel="1" x14ac:dyDescent="0.25">
      <c r="A119" s="550"/>
      <c r="B119" s="550"/>
      <c r="C119" s="550"/>
      <c r="D119" s="583"/>
      <c r="E119" s="568"/>
      <c r="F119" s="569"/>
      <c r="G119" s="419" t="s">
        <v>257</v>
      </c>
      <c r="H119" s="401"/>
      <c r="I119" s="401"/>
      <c r="J119" s="401">
        <v>615</v>
      </c>
      <c r="K119" s="401"/>
      <c r="L119" s="401"/>
      <c r="M119" s="401"/>
      <c r="N119" s="401">
        <v>98</v>
      </c>
      <c r="O119" s="405"/>
      <c r="P119" s="503"/>
      <c r="Q119" s="503"/>
      <c r="R119" s="503">
        <v>715</v>
      </c>
      <c r="S119" s="412"/>
      <c r="T119" s="224"/>
      <c r="U119" s="124"/>
      <c r="V119" s="124"/>
      <c r="W119" s="124"/>
      <c r="X119" s="124"/>
      <c r="Y119" s="222"/>
      <c r="Z119" s="222"/>
      <c r="AA119" s="222"/>
      <c r="AB119" s="5"/>
      <c r="AC119" s="5"/>
      <c r="AD119" s="5"/>
      <c r="AE119" s="5"/>
    </row>
    <row r="120" spans="1:31" s="19" customFormat="1" ht="83.25" hidden="1" customHeight="1" outlineLevel="1" x14ac:dyDescent="0.25">
      <c r="A120" s="550"/>
      <c r="B120" s="550"/>
      <c r="C120" s="550"/>
      <c r="D120" s="583"/>
      <c r="E120" s="568"/>
      <c r="F120" s="569"/>
      <c r="G120" s="419" t="s">
        <v>258</v>
      </c>
      <c r="H120" s="401"/>
      <c r="I120" s="401"/>
      <c r="J120" s="401">
        <v>60</v>
      </c>
      <c r="K120" s="401"/>
      <c r="L120" s="401"/>
      <c r="M120" s="401"/>
      <c r="N120" s="401">
        <v>20</v>
      </c>
      <c r="O120" s="405"/>
      <c r="P120" s="503"/>
      <c r="Q120" s="503"/>
      <c r="R120" s="503">
        <v>73.067999999999998</v>
      </c>
      <c r="S120" s="412"/>
      <c r="T120" s="224"/>
      <c r="U120" s="124"/>
      <c r="V120" s="124"/>
      <c r="W120" s="124"/>
      <c r="X120" s="124"/>
      <c r="Y120" s="222"/>
      <c r="Z120" s="222"/>
      <c r="AA120" s="222"/>
      <c r="AB120" s="5"/>
      <c r="AC120" s="5"/>
      <c r="AD120" s="5"/>
      <c r="AE120" s="5"/>
    </row>
    <row r="121" spans="1:31" s="19" customFormat="1" ht="87.75" hidden="1" customHeight="1" outlineLevel="1" x14ac:dyDescent="0.25">
      <c r="A121" s="550"/>
      <c r="B121" s="550"/>
      <c r="C121" s="550"/>
      <c r="D121" s="583"/>
      <c r="E121" s="568"/>
      <c r="F121" s="569"/>
      <c r="G121" s="419" t="s">
        <v>259</v>
      </c>
      <c r="H121" s="401"/>
      <c r="I121" s="401"/>
      <c r="J121" s="401">
        <v>80</v>
      </c>
      <c r="K121" s="401"/>
      <c r="L121" s="401"/>
      <c r="M121" s="401"/>
      <c r="N121" s="401">
        <v>14.6</v>
      </c>
      <c r="O121" s="405"/>
      <c r="P121" s="503"/>
      <c r="Q121" s="503"/>
      <c r="R121" s="503">
        <v>100.042</v>
      </c>
      <c r="S121" s="412"/>
      <c r="T121" s="224"/>
      <c r="U121" s="124"/>
      <c r="V121" s="124"/>
      <c r="W121" s="124"/>
      <c r="X121" s="124"/>
      <c r="Y121" s="222"/>
      <c r="Z121" s="222"/>
      <c r="AA121" s="222"/>
      <c r="AB121" s="5"/>
      <c r="AC121" s="5"/>
      <c r="AD121" s="5"/>
      <c r="AE121" s="5"/>
    </row>
    <row r="122" spans="1:31" s="19" customFormat="1" ht="101.25" hidden="1" customHeight="1" outlineLevel="1" x14ac:dyDescent="0.25">
      <c r="A122" s="550"/>
      <c r="B122" s="550"/>
      <c r="C122" s="550"/>
      <c r="D122" s="583"/>
      <c r="E122" s="568"/>
      <c r="F122" s="569"/>
      <c r="G122" s="419" t="s">
        <v>260</v>
      </c>
      <c r="H122" s="401"/>
      <c r="I122" s="401"/>
      <c r="J122" s="401">
        <v>10</v>
      </c>
      <c r="K122" s="401"/>
      <c r="L122" s="401"/>
      <c r="M122" s="401"/>
      <c r="N122" s="401">
        <v>149</v>
      </c>
      <c r="O122" s="405"/>
      <c r="P122" s="503"/>
      <c r="Q122" s="503"/>
      <c r="R122" s="503">
        <v>104.01300000000001</v>
      </c>
      <c r="S122" s="412"/>
      <c r="T122" s="224"/>
      <c r="U122" s="124"/>
      <c r="V122" s="124"/>
      <c r="W122" s="124"/>
      <c r="X122" s="124"/>
      <c r="Y122" s="222"/>
      <c r="Z122" s="222"/>
      <c r="AA122" s="222"/>
      <c r="AB122" s="5"/>
      <c r="AC122" s="5"/>
      <c r="AD122" s="5"/>
      <c r="AE122" s="5"/>
    </row>
    <row r="123" spans="1:31" s="19" customFormat="1" ht="80.25" hidden="1" customHeight="1" outlineLevel="1" x14ac:dyDescent="0.25">
      <c r="A123" s="550"/>
      <c r="B123" s="550"/>
      <c r="C123" s="550"/>
      <c r="D123" s="583"/>
      <c r="E123" s="568"/>
      <c r="F123" s="569"/>
      <c r="G123" s="419" t="s">
        <v>261</v>
      </c>
      <c r="H123" s="401"/>
      <c r="I123" s="401"/>
      <c r="J123" s="401">
        <v>65</v>
      </c>
      <c r="K123" s="401"/>
      <c r="L123" s="401"/>
      <c r="M123" s="401"/>
      <c r="N123" s="401">
        <v>10</v>
      </c>
      <c r="O123" s="405"/>
      <c r="P123" s="503"/>
      <c r="Q123" s="503"/>
      <c r="R123" s="503">
        <v>120.63800000000001</v>
      </c>
      <c r="S123" s="412"/>
      <c r="T123" s="224"/>
      <c r="U123" s="124"/>
      <c r="V123" s="124"/>
      <c r="W123" s="124"/>
      <c r="X123" s="124"/>
      <c r="Y123" s="222"/>
      <c r="Z123" s="222"/>
      <c r="AA123" s="222"/>
      <c r="AB123" s="5"/>
      <c r="AC123" s="5"/>
      <c r="AD123" s="5"/>
      <c r="AE123" s="5"/>
    </row>
    <row r="124" spans="1:31" s="19" customFormat="1" ht="74.25" hidden="1" customHeight="1" outlineLevel="1" x14ac:dyDescent="0.25">
      <c r="A124" s="550"/>
      <c r="B124" s="550"/>
      <c r="C124" s="550"/>
      <c r="D124" s="583"/>
      <c r="E124" s="568"/>
      <c r="F124" s="569"/>
      <c r="G124" s="419" t="s">
        <v>262</v>
      </c>
      <c r="H124" s="401"/>
      <c r="I124" s="401"/>
      <c r="J124" s="401">
        <v>250</v>
      </c>
      <c r="K124" s="401"/>
      <c r="L124" s="401"/>
      <c r="M124" s="401"/>
      <c r="N124" s="401">
        <v>14.8</v>
      </c>
      <c r="O124" s="405"/>
      <c r="P124" s="503"/>
      <c r="Q124" s="503"/>
      <c r="R124" s="503">
        <v>166.745</v>
      </c>
      <c r="S124" s="412"/>
      <c r="T124" s="224"/>
      <c r="U124" s="124"/>
      <c r="V124" s="124"/>
      <c r="W124" s="124"/>
      <c r="X124" s="124"/>
      <c r="Y124" s="222"/>
      <c r="Z124" s="222"/>
      <c r="AA124" s="222"/>
      <c r="AB124" s="5"/>
      <c r="AC124" s="5"/>
      <c r="AD124" s="5"/>
      <c r="AE124" s="5"/>
    </row>
    <row r="125" spans="1:31" s="19" customFormat="1" ht="70.5" hidden="1" customHeight="1" outlineLevel="1" x14ac:dyDescent="0.25">
      <c r="A125" s="550"/>
      <c r="B125" s="550"/>
      <c r="C125" s="550"/>
      <c r="D125" s="583"/>
      <c r="E125" s="568"/>
      <c r="F125" s="569"/>
      <c r="G125" s="419" t="s">
        <v>263</v>
      </c>
      <c r="H125" s="401"/>
      <c r="I125" s="401"/>
      <c r="J125" s="401">
        <v>40</v>
      </c>
      <c r="K125" s="401"/>
      <c r="L125" s="401"/>
      <c r="M125" s="401"/>
      <c r="N125" s="401">
        <v>15</v>
      </c>
      <c r="O125" s="405"/>
      <c r="P125" s="503"/>
      <c r="Q125" s="503"/>
      <c r="R125" s="503">
        <v>112.634</v>
      </c>
      <c r="S125" s="412"/>
      <c r="T125" s="224"/>
      <c r="U125" s="124"/>
      <c r="V125" s="124"/>
      <c r="W125" s="124"/>
      <c r="X125" s="124"/>
      <c r="Y125" s="222"/>
      <c r="Z125" s="222"/>
      <c r="AA125" s="222"/>
      <c r="AB125" s="5"/>
      <c r="AC125" s="5"/>
      <c r="AD125" s="5"/>
      <c r="AE125" s="5"/>
    </row>
    <row r="126" spans="1:31" s="19" customFormat="1" ht="91.5" hidden="1" customHeight="1" outlineLevel="1" x14ac:dyDescent="0.25">
      <c r="A126" s="550"/>
      <c r="B126" s="550"/>
      <c r="C126" s="550"/>
      <c r="D126" s="583"/>
      <c r="E126" s="568"/>
      <c r="F126" s="569"/>
      <c r="G126" s="419" t="s">
        <v>264</v>
      </c>
      <c r="H126" s="401"/>
      <c r="I126" s="401"/>
      <c r="J126" s="401">
        <v>220</v>
      </c>
      <c r="K126" s="401"/>
      <c r="L126" s="401"/>
      <c r="M126" s="401"/>
      <c r="N126" s="401">
        <v>70</v>
      </c>
      <c r="O126" s="405"/>
      <c r="P126" s="503"/>
      <c r="Q126" s="503"/>
      <c r="R126" s="503">
        <v>271.24799999999999</v>
      </c>
      <c r="S126" s="412"/>
      <c r="T126" s="224"/>
      <c r="U126" s="124"/>
      <c r="V126" s="124"/>
      <c r="W126" s="124"/>
      <c r="X126" s="124"/>
      <c r="Y126" s="222"/>
      <c r="Z126" s="222"/>
      <c r="AA126" s="222"/>
      <c r="AB126" s="5"/>
      <c r="AC126" s="5"/>
      <c r="AD126" s="5"/>
      <c r="AE126" s="5"/>
    </row>
    <row r="127" spans="1:31" s="19" customFormat="1" ht="99.75" hidden="1" customHeight="1" outlineLevel="1" x14ac:dyDescent="0.25">
      <c r="A127" s="550"/>
      <c r="B127" s="550"/>
      <c r="C127" s="550"/>
      <c r="D127" s="583"/>
      <c r="E127" s="568"/>
      <c r="F127" s="569"/>
      <c r="G127" s="419" t="s">
        <v>265</v>
      </c>
      <c r="H127" s="401"/>
      <c r="I127" s="401"/>
      <c r="J127" s="401">
        <v>615</v>
      </c>
      <c r="K127" s="401"/>
      <c r="L127" s="401"/>
      <c r="M127" s="401"/>
      <c r="N127" s="401">
        <v>15</v>
      </c>
      <c r="O127" s="405"/>
      <c r="P127" s="503"/>
      <c r="Q127" s="503"/>
      <c r="R127" s="503">
        <v>393.28800000000001</v>
      </c>
      <c r="S127" s="412"/>
      <c r="T127" s="224"/>
      <c r="U127" s="124"/>
      <c r="V127" s="124"/>
      <c r="W127" s="124"/>
      <c r="X127" s="124"/>
      <c r="Y127" s="222"/>
      <c r="Z127" s="222"/>
      <c r="AA127" s="222"/>
      <c r="AB127" s="5"/>
      <c r="AC127" s="5"/>
      <c r="AD127" s="5"/>
      <c r="AE127" s="5"/>
    </row>
    <row r="128" spans="1:31" s="19" customFormat="1" ht="105" hidden="1" customHeight="1" outlineLevel="1" x14ac:dyDescent="0.25">
      <c r="A128" s="550"/>
      <c r="B128" s="550"/>
      <c r="C128" s="550"/>
      <c r="D128" s="583"/>
      <c r="E128" s="570"/>
      <c r="F128" s="571"/>
      <c r="G128" s="419" t="s">
        <v>266</v>
      </c>
      <c r="H128" s="401"/>
      <c r="I128" s="401"/>
      <c r="J128" s="401">
        <v>50</v>
      </c>
      <c r="K128" s="401"/>
      <c r="L128" s="401"/>
      <c r="M128" s="401"/>
      <c r="N128" s="401">
        <v>12</v>
      </c>
      <c r="O128" s="405"/>
      <c r="P128" s="503"/>
      <c r="Q128" s="503"/>
      <c r="R128" s="503">
        <v>120.91</v>
      </c>
      <c r="S128" s="412"/>
      <c r="T128" s="224"/>
      <c r="U128" s="124"/>
      <c r="V128" s="124"/>
      <c r="W128" s="124"/>
      <c r="X128" s="124"/>
      <c r="Y128" s="222"/>
      <c r="Z128" s="222"/>
      <c r="AA128" s="222"/>
      <c r="AB128" s="5"/>
      <c r="AC128" s="5"/>
      <c r="AD128" s="5"/>
      <c r="AE128" s="5"/>
    </row>
    <row r="129" spans="1:31" s="38" customFormat="1" ht="15" customHeight="1" collapsed="1" x14ac:dyDescent="0.25">
      <c r="A129" s="550"/>
      <c r="B129" s="550"/>
      <c r="C129" s="550"/>
      <c r="D129" s="583"/>
      <c r="E129" s="566" t="s">
        <v>54</v>
      </c>
      <c r="F129" s="567"/>
      <c r="G129" s="409"/>
      <c r="H129" s="406">
        <f>SUM(H130:H196)</f>
        <v>1100</v>
      </c>
      <c r="I129" s="406"/>
      <c r="J129" s="406">
        <f t="shared" ref="J129:R129" si="1">SUM(J130:J196)</f>
        <v>10591</v>
      </c>
      <c r="K129" s="406"/>
      <c r="L129" s="406">
        <f t="shared" si="1"/>
        <v>145</v>
      </c>
      <c r="M129" s="406"/>
      <c r="N129" s="406">
        <f t="shared" si="1"/>
        <v>1897</v>
      </c>
      <c r="O129" s="406"/>
      <c r="P129" s="502">
        <f t="shared" si="1"/>
        <v>1642.5354299999999</v>
      </c>
      <c r="Q129" s="502"/>
      <c r="R129" s="502">
        <f t="shared" si="1"/>
        <v>11764.746999999999</v>
      </c>
      <c r="S129" s="445"/>
      <c r="T129" s="276"/>
      <c r="U129" s="356"/>
      <c r="V129" s="356"/>
      <c r="W129" s="356"/>
      <c r="X129" s="356"/>
      <c r="Y129" s="354"/>
      <c r="Z129" s="355"/>
      <c r="AA129" s="354"/>
      <c r="AB129" s="356"/>
      <c r="AC129" s="356"/>
      <c r="AD129" s="356"/>
      <c r="AE129" s="356"/>
    </row>
    <row r="130" spans="1:31" s="19" customFormat="1" ht="45" hidden="1" customHeight="1" outlineLevel="1" x14ac:dyDescent="0.25">
      <c r="A130" s="550"/>
      <c r="B130" s="550"/>
      <c r="C130" s="550"/>
      <c r="D130" s="583"/>
      <c r="E130" s="568"/>
      <c r="F130" s="569"/>
      <c r="G130" s="418" t="s">
        <v>267</v>
      </c>
      <c r="H130" s="406">
        <v>298</v>
      </c>
      <c r="I130" s="406"/>
      <c r="J130" s="406"/>
      <c r="K130" s="406"/>
      <c r="L130" s="406">
        <v>50</v>
      </c>
      <c r="M130" s="406"/>
      <c r="N130" s="406"/>
      <c r="O130" s="406"/>
      <c r="P130" s="420">
        <v>444.68439000000001</v>
      </c>
      <c r="Q130" s="420"/>
      <c r="R130" s="420"/>
      <c r="S130" s="415"/>
      <c r="T130" s="224"/>
      <c r="U130" s="57"/>
      <c r="V130" s="57"/>
      <c r="W130" s="20"/>
      <c r="X130" s="20"/>
      <c r="Y130" s="221"/>
      <c r="Z130" s="221"/>
      <c r="AA130" s="221"/>
      <c r="AB130" s="5"/>
      <c r="AC130" s="5"/>
      <c r="AD130" s="5"/>
      <c r="AE130" s="5"/>
    </row>
    <row r="131" spans="1:31" s="19" customFormat="1" ht="45" hidden="1" customHeight="1" outlineLevel="1" x14ac:dyDescent="0.25">
      <c r="A131" s="550"/>
      <c r="B131" s="550"/>
      <c r="C131" s="550"/>
      <c r="D131" s="583"/>
      <c r="E131" s="568"/>
      <c r="F131" s="569"/>
      <c r="G131" s="418" t="s">
        <v>268</v>
      </c>
      <c r="H131" s="406">
        <v>259</v>
      </c>
      <c r="I131" s="406"/>
      <c r="J131" s="406"/>
      <c r="K131" s="406"/>
      <c r="L131" s="406">
        <v>40</v>
      </c>
      <c r="M131" s="406"/>
      <c r="N131" s="406"/>
      <c r="O131" s="406"/>
      <c r="P131" s="420">
        <v>538.91304000000002</v>
      </c>
      <c r="Q131" s="420"/>
      <c r="R131" s="420"/>
      <c r="S131" s="415"/>
      <c r="T131" s="224"/>
      <c r="U131" s="57"/>
      <c r="V131" s="57"/>
      <c r="W131" s="20"/>
      <c r="X131" s="20"/>
      <c r="Y131" s="221"/>
      <c r="Z131" s="221"/>
      <c r="AA131" s="221"/>
      <c r="AB131" s="5"/>
      <c r="AC131" s="5"/>
      <c r="AD131" s="5"/>
      <c r="AE131" s="5"/>
    </row>
    <row r="132" spans="1:31" s="19" customFormat="1" ht="30" hidden="1" customHeight="1" outlineLevel="1" x14ac:dyDescent="0.25">
      <c r="A132" s="550"/>
      <c r="B132" s="550"/>
      <c r="C132" s="550"/>
      <c r="D132" s="583"/>
      <c r="E132" s="568"/>
      <c r="F132" s="569"/>
      <c r="G132" s="418" t="s">
        <v>269</v>
      </c>
      <c r="H132" s="406">
        <v>300</v>
      </c>
      <c r="I132" s="406"/>
      <c r="J132" s="406"/>
      <c r="K132" s="406"/>
      <c r="L132" s="406">
        <v>15</v>
      </c>
      <c r="M132" s="406"/>
      <c r="N132" s="406"/>
      <c r="O132" s="406"/>
      <c r="P132" s="420">
        <v>331.03699999999998</v>
      </c>
      <c r="Q132" s="420"/>
      <c r="R132" s="420"/>
      <c r="S132" s="415"/>
      <c r="T132" s="224"/>
      <c r="U132" s="20"/>
      <c r="V132" s="20"/>
      <c r="W132" s="20"/>
      <c r="X132" s="20"/>
      <c r="Y132" s="221"/>
      <c r="Z132" s="221"/>
      <c r="AA132" s="221"/>
      <c r="AB132" s="5"/>
      <c r="AC132" s="5"/>
      <c r="AD132" s="5"/>
      <c r="AE132" s="5"/>
    </row>
    <row r="133" spans="1:31" s="19" customFormat="1" ht="45" hidden="1" customHeight="1" outlineLevel="1" x14ac:dyDescent="0.25">
      <c r="A133" s="550"/>
      <c r="B133" s="550"/>
      <c r="C133" s="550"/>
      <c r="D133" s="583"/>
      <c r="E133" s="568"/>
      <c r="F133" s="569"/>
      <c r="G133" s="418" t="s">
        <v>270</v>
      </c>
      <c r="H133" s="406">
        <v>20</v>
      </c>
      <c r="I133" s="406"/>
      <c r="J133" s="406"/>
      <c r="K133" s="406"/>
      <c r="L133" s="406">
        <v>35</v>
      </c>
      <c r="M133" s="406"/>
      <c r="N133" s="406"/>
      <c r="O133" s="406"/>
      <c r="P133" s="420">
        <v>70.408000000000001</v>
      </c>
      <c r="Q133" s="420"/>
      <c r="R133" s="420"/>
      <c r="S133" s="415"/>
      <c r="T133" s="224"/>
      <c r="U133" s="20"/>
      <c r="V133" s="20"/>
      <c r="W133" s="20"/>
      <c r="X133" s="20"/>
      <c r="Y133" s="221"/>
      <c r="Z133" s="221"/>
      <c r="AA133" s="221"/>
      <c r="AB133" s="5"/>
      <c r="AC133" s="5"/>
      <c r="AD133" s="5"/>
      <c r="AE133" s="5"/>
    </row>
    <row r="134" spans="1:31" s="19" customFormat="1" ht="45" hidden="1" customHeight="1" outlineLevel="1" x14ac:dyDescent="0.25">
      <c r="A134" s="550"/>
      <c r="B134" s="550"/>
      <c r="C134" s="550"/>
      <c r="D134" s="583"/>
      <c r="E134" s="568"/>
      <c r="F134" s="569"/>
      <c r="G134" s="418" t="s">
        <v>271</v>
      </c>
      <c r="H134" s="406">
        <v>223</v>
      </c>
      <c r="I134" s="406"/>
      <c r="J134" s="406"/>
      <c r="K134" s="406"/>
      <c r="L134" s="406">
        <v>5</v>
      </c>
      <c r="M134" s="406"/>
      <c r="N134" s="406"/>
      <c r="O134" s="406"/>
      <c r="P134" s="420">
        <v>257.49299999999999</v>
      </c>
      <c r="Q134" s="420"/>
      <c r="R134" s="420"/>
      <c r="S134" s="415"/>
      <c r="T134" s="224"/>
      <c r="U134" s="57"/>
      <c r="V134" s="57"/>
      <c r="W134" s="20"/>
      <c r="X134" s="20"/>
      <c r="Y134" s="221"/>
      <c r="Z134" s="221"/>
      <c r="AA134" s="221"/>
      <c r="AB134" s="5"/>
      <c r="AC134" s="5"/>
      <c r="AD134" s="5"/>
      <c r="AE134" s="5"/>
    </row>
    <row r="135" spans="1:31" s="19" customFormat="1" ht="77.25" hidden="1" customHeight="1" outlineLevel="1" x14ac:dyDescent="0.25">
      <c r="A135" s="550"/>
      <c r="B135" s="550"/>
      <c r="C135" s="550"/>
      <c r="D135" s="583"/>
      <c r="E135" s="568"/>
      <c r="F135" s="569"/>
      <c r="G135" s="447" t="s">
        <v>272</v>
      </c>
      <c r="H135" s="401"/>
      <c r="I135" s="401"/>
      <c r="J135" s="401">
        <v>19</v>
      </c>
      <c r="K135" s="401"/>
      <c r="L135" s="401"/>
      <c r="M135" s="401"/>
      <c r="N135" s="401">
        <v>165</v>
      </c>
      <c r="O135" s="401"/>
      <c r="P135" s="503"/>
      <c r="Q135" s="503"/>
      <c r="R135" s="451">
        <v>54.06</v>
      </c>
      <c r="S135" s="412"/>
      <c r="T135" s="224"/>
      <c r="U135" s="5"/>
      <c r="V135" s="5"/>
      <c r="W135" s="5"/>
      <c r="X135" s="5"/>
      <c r="Y135" s="222"/>
      <c r="Z135" s="222"/>
      <c r="AA135" s="222"/>
      <c r="AB135" s="5"/>
      <c r="AC135" s="5"/>
      <c r="AD135" s="5"/>
      <c r="AE135" s="5"/>
    </row>
    <row r="136" spans="1:31" s="19" customFormat="1" ht="66.75" hidden="1" customHeight="1" outlineLevel="1" x14ac:dyDescent="0.25">
      <c r="A136" s="550"/>
      <c r="B136" s="550"/>
      <c r="C136" s="550"/>
      <c r="D136" s="583"/>
      <c r="E136" s="568"/>
      <c r="F136" s="569"/>
      <c r="G136" s="447" t="s">
        <v>273</v>
      </c>
      <c r="H136" s="401"/>
      <c r="I136" s="401"/>
      <c r="J136" s="401">
        <v>153</v>
      </c>
      <c r="K136" s="401"/>
      <c r="L136" s="401"/>
      <c r="M136" s="401"/>
      <c r="N136" s="401">
        <v>95</v>
      </c>
      <c r="O136" s="401"/>
      <c r="P136" s="503"/>
      <c r="Q136" s="503"/>
      <c r="R136" s="451">
        <v>165.46299999999999</v>
      </c>
      <c r="S136" s="412"/>
      <c r="T136" s="224"/>
      <c r="U136" s="5"/>
      <c r="V136" s="5"/>
      <c r="W136" s="5"/>
      <c r="X136" s="5"/>
      <c r="Y136" s="222"/>
      <c r="Z136" s="222"/>
      <c r="AA136" s="222"/>
      <c r="AB136" s="5"/>
      <c r="AC136" s="5"/>
      <c r="AD136" s="5"/>
      <c r="AE136" s="5"/>
    </row>
    <row r="137" spans="1:31" s="19" customFormat="1" ht="87.75" hidden="1" customHeight="1" outlineLevel="1" x14ac:dyDescent="0.25">
      <c r="A137" s="550"/>
      <c r="B137" s="550"/>
      <c r="C137" s="550"/>
      <c r="D137" s="583"/>
      <c r="E137" s="568"/>
      <c r="F137" s="569"/>
      <c r="G137" s="419" t="s">
        <v>274</v>
      </c>
      <c r="H137" s="401"/>
      <c r="I137" s="401"/>
      <c r="J137" s="401">
        <v>15</v>
      </c>
      <c r="K137" s="401"/>
      <c r="L137" s="401"/>
      <c r="M137" s="401"/>
      <c r="N137" s="401">
        <v>25</v>
      </c>
      <c r="O137" s="401"/>
      <c r="P137" s="503"/>
      <c r="Q137" s="503"/>
      <c r="R137" s="451">
        <v>31.968</v>
      </c>
      <c r="S137" s="412"/>
      <c r="T137" s="224"/>
      <c r="U137" s="5"/>
      <c r="V137" s="5"/>
      <c r="W137" s="5"/>
      <c r="X137" s="5"/>
      <c r="Y137" s="222"/>
      <c r="Z137" s="222"/>
      <c r="AA137" s="222"/>
      <c r="AB137" s="5"/>
      <c r="AC137" s="5"/>
      <c r="AD137" s="5"/>
      <c r="AE137" s="5"/>
    </row>
    <row r="138" spans="1:31" s="19" customFormat="1" ht="89.25" hidden="1" customHeight="1" outlineLevel="1" x14ac:dyDescent="0.25">
      <c r="A138" s="550"/>
      <c r="B138" s="550"/>
      <c r="C138" s="550"/>
      <c r="D138" s="583"/>
      <c r="E138" s="568"/>
      <c r="F138" s="569"/>
      <c r="G138" s="419" t="s">
        <v>275</v>
      </c>
      <c r="H138" s="401"/>
      <c r="I138" s="401"/>
      <c r="J138" s="401">
        <v>40</v>
      </c>
      <c r="K138" s="401"/>
      <c r="L138" s="401"/>
      <c r="M138" s="401"/>
      <c r="N138" s="401">
        <v>15</v>
      </c>
      <c r="O138" s="401"/>
      <c r="P138" s="503"/>
      <c r="Q138" s="503"/>
      <c r="R138" s="451">
        <v>44.69</v>
      </c>
      <c r="S138" s="412"/>
      <c r="T138" s="224"/>
      <c r="U138" s="5"/>
      <c r="V138" s="5"/>
      <c r="W138" s="5"/>
      <c r="X138" s="5"/>
      <c r="Y138" s="222"/>
      <c r="Z138" s="222"/>
      <c r="AA138" s="222"/>
      <c r="AB138" s="5"/>
      <c r="AC138" s="5"/>
      <c r="AD138" s="5"/>
      <c r="AE138" s="5"/>
    </row>
    <row r="139" spans="1:31" s="19" customFormat="1" ht="87.75" hidden="1" customHeight="1" outlineLevel="1" x14ac:dyDescent="0.25">
      <c r="A139" s="550"/>
      <c r="B139" s="550"/>
      <c r="C139" s="550"/>
      <c r="D139" s="583"/>
      <c r="E139" s="568"/>
      <c r="F139" s="569"/>
      <c r="G139" s="419" t="s">
        <v>276</v>
      </c>
      <c r="H139" s="401"/>
      <c r="I139" s="401"/>
      <c r="J139" s="401">
        <v>15</v>
      </c>
      <c r="K139" s="401"/>
      <c r="L139" s="401"/>
      <c r="M139" s="401"/>
      <c r="N139" s="401">
        <v>70</v>
      </c>
      <c r="O139" s="401"/>
      <c r="P139" s="503"/>
      <c r="Q139" s="503"/>
      <c r="R139" s="451">
        <v>28.026</v>
      </c>
      <c r="S139" s="412"/>
      <c r="T139" s="224"/>
      <c r="U139" s="5"/>
      <c r="V139" s="5"/>
      <c r="W139" s="5"/>
      <c r="X139" s="5"/>
      <c r="Y139" s="222"/>
      <c r="Z139" s="222"/>
      <c r="AA139" s="222"/>
      <c r="AB139" s="5"/>
      <c r="AC139" s="5"/>
      <c r="AD139" s="5"/>
      <c r="AE139" s="5"/>
    </row>
    <row r="140" spans="1:31" s="19" customFormat="1" ht="90" hidden="1" customHeight="1" outlineLevel="1" x14ac:dyDescent="0.25">
      <c r="A140" s="550"/>
      <c r="B140" s="550"/>
      <c r="C140" s="550"/>
      <c r="D140" s="583"/>
      <c r="E140" s="568"/>
      <c r="F140" s="569"/>
      <c r="G140" s="419" t="s">
        <v>277</v>
      </c>
      <c r="H140" s="401"/>
      <c r="I140" s="401"/>
      <c r="J140" s="401">
        <v>15</v>
      </c>
      <c r="K140" s="401"/>
      <c r="L140" s="401"/>
      <c r="M140" s="401"/>
      <c r="N140" s="401">
        <v>122</v>
      </c>
      <c r="O140" s="401"/>
      <c r="P140" s="503"/>
      <c r="Q140" s="503"/>
      <c r="R140" s="451">
        <v>26.73</v>
      </c>
      <c r="S140" s="412"/>
      <c r="T140" s="224"/>
      <c r="U140" s="5"/>
      <c r="V140" s="5"/>
      <c r="W140" s="5"/>
      <c r="X140" s="5"/>
      <c r="Y140" s="222"/>
      <c r="Z140" s="222"/>
      <c r="AA140" s="222"/>
      <c r="AB140" s="5"/>
      <c r="AC140" s="5"/>
      <c r="AD140" s="5"/>
      <c r="AE140" s="5"/>
    </row>
    <row r="141" spans="1:31" s="19" customFormat="1" ht="72" hidden="1" customHeight="1" outlineLevel="1" x14ac:dyDescent="0.25">
      <c r="A141" s="550"/>
      <c r="B141" s="550"/>
      <c r="C141" s="550"/>
      <c r="D141" s="583"/>
      <c r="E141" s="568"/>
      <c r="F141" s="569"/>
      <c r="G141" s="419" t="s">
        <v>278</v>
      </c>
      <c r="H141" s="401"/>
      <c r="I141" s="401"/>
      <c r="J141" s="401">
        <v>15</v>
      </c>
      <c r="K141" s="401"/>
      <c r="L141" s="401"/>
      <c r="M141" s="401"/>
      <c r="N141" s="401">
        <v>100</v>
      </c>
      <c r="O141" s="401"/>
      <c r="P141" s="503"/>
      <c r="Q141" s="503"/>
      <c r="R141" s="451">
        <v>49.5</v>
      </c>
      <c r="S141" s="412"/>
      <c r="T141" s="224"/>
      <c r="U141" s="5"/>
      <c r="V141" s="5"/>
      <c r="W141" s="5"/>
      <c r="X141" s="5"/>
      <c r="Y141" s="222"/>
      <c r="Z141" s="222"/>
      <c r="AA141" s="222"/>
      <c r="AB141" s="5"/>
      <c r="AC141" s="5"/>
      <c r="AD141" s="5"/>
      <c r="AE141" s="5"/>
    </row>
    <row r="142" spans="1:31" s="19" customFormat="1" ht="67.5" hidden="1" customHeight="1" outlineLevel="1" x14ac:dyDescent="0.25">
      <c r="A142" s="550"/>
      <c r="B142" s="550"/>
      <c r="C142" s="550"/>
      <c r="D142" s="583"/>
      <c r="E142" s="568"/>
      <c r="F142" s="569"/>
      <c r="G142" s="419" t="s">
        <v>279</v>
      </c>
      <c r="H142" s="401"/>
      <c r="I142" s="401"/>
      <c r="J142" s="401">
        <v>521</v>
      </c>
      <c r="K142" s="401"/>
      <c r="L142" s="401"/>
      <c r="M142" s="401"/>
      <c r="N142" s="401">
        <v>70</v>
      </c>
      <c r="O142" s="401"/>
      <c r="P142" s="503"/>
      <c r="Q142" s="503"/>
      <c r="R142" s="451">
        <v>562.97</v>
      </c>
      <c r="S142" s="412"/>
      <c r="T142" s="224"/>
      <c r="U142" s="5"/>
      <c r="V142" s="5"/>
      <c r="W142" s="5"/>
      <c r="X142" s="5"/>
      <c r="Y142" s="222"/>
      <c r="Z142" s="222"/>
      <c r="AA142" s="222"/>
      <c r="AB142" s="5"/>
      <c r="AC142" s="5"/>
      <c r="AD142" s="5"/>
      <c r="AE142" s="5"/>
    </row>
    <row r="143" spans="1:31" s="19" customFormat="1" ht="70.5" hidden="1" customHeight="1" outlineLevel="1" x14ac:dyDescent="0.25">
      <c r="A143" s="550"/>
      <c r="B143" s="550"/>
      <c r="C143" s="550"/>
      <c r="D143" s="583"/>
      <c r="E143" s="568"/>
      <c r="F143" s="569"/>
      <c r="G143" s="419" t="s">
        <v>280</v>
      </c>
      <c r="H143" s="401"/>
      <c r="I143" s="401"/>
      <c r="J143" s="401">
        <v>326</v>
      </c>
      <c r="K143" s="401"/>
      <c r="L143" s="401"/>
      <c r="M143" s="401"/>
      <c r="N143" s="401">
        <v>15</v>
      </c>
      <c r="O143" s="401"/>
      <c r="P143" s="503"/>
      <c r="Q143" s="503"/>
      <c r="R143" s="451">
        <v>363.98</v>
      </c>
      <c r="S143" s="412"/>
      <c r="T143" s="224"/>
      <c r="U143" s="5"/>
      <c r="V143" s="5"/>
      <c r="W143" s="5"/>
      <c r="X143" s="5"/>
      <c r="Y143" s="222"/>
      <c r="Z143" s="222"/>
      <c r="AA143" s="222"/>
      <c r="AB143" s="5"/>
      <c r="AC143" s="5"/>
      <c r="AD143" s="5"/>
      <c r="AE143" s="5"/>
    </row>
    <row r="144" spans="1:31" s="19" customFormat="1" ht="77.25" hidden="1" customHeight="1" outlineLevel="1" x14ac:dyDescent="0.25">
      <c r="A144" s="550"/>
      <c r="B144" s="550"/>
      <c r="C144" s="550"/>
      <c r="D144" s="583"/>
      <c r="E144" s="568"/>
      <c r="F144" s="569"/>
      <c r="G144" s="447" t="s">
        <v>281</v>
      </c>
      <c r="H144" s="401"/>
      <c r="I144" s="401"/>
      <c r="J144" s="401">
        <v>139</v>
      </c>
      <c r="K144" s="401"/>
      <c r="L144" s="401"/>
      <c r="M144" s="401"/>
      <c r="N144" s="401">
        <v>45</v>
      </c>
      <c r="O144" s="401"/>
      <c r="P144" s="503"/>
      <c r="Q144" s="503"/>
      <c r="R144" s="451">
        <v>246.21</v>
      </c>
      <c r="S144" s="412"/>
      <c r="T144" s="224"/>
      <c r="U144" s="5"/>
      <c r="V144" s="5"/>
      <c r="W144" s="5"/>
      <c r="X144" s="5"/>
      <c r="Y144" s="222"/>
      <c r="Z144" s="222"/>
      <c r="AA144" s="222"/>
      <c r="AB144" s="5"/>
      <c r="AC144" s="5"/>
      <c r="AD144" s="5"/>
      <c r="AE144" s="5"/>
    </row>
    <row r="145" spans="1:31" s="19" customFormat="1" ht="96.75" hidden="1" customHeight="1" outlineLevel="1" x14ac:dyDescent="0.25">
      <c r="A145" s="550"/>
      <c r="B145" s="550"/>
      <c r="C145" s="550"/>
      <c r="D145" s="583"/>
      <c r="E145" s="568"/>
      <c r="F145" s="569"/>
      <c r="G145" s="447" t="s">
        <v>282</v>
      </c>
      <c r="H145" s="401"/>
      <c r="I145" s="401"/>
      <c r="J145" s="401">
        <v>20</v>
      </c>
      <c r="K145" s="401"/>
      <c r="L145" s="401"/>
      <c r="M145" s="401"/>
      <c r="N145" s="401">
        <v>15</v>
      </c>
      <c r="O145" s="401"/>
      <c r="P145" s="503"/>
      <c r="Q145" s="503"/>
      <c r="R145" s="451">
        <v>65.86</v>
      </c>
      <c r="S145" s="412"/>
      <c r="T145" s="224"/>
      <c r="U145" s="5"/>
      <c r="V145" s="5"/>
      <c r="W145" s="5"/>
      <c r="X145" s="5"/>
      <c r="Y145" s="222"/>
      <c r="Z145" s="222"/>
      <c r="AA145" s="222"/>
      <c r="AB145" s="5"/>
      <c r="AC145" s="5"/>
      <c r="AD145" s="5"/>
      <c r="AE145" s="5"/>
    </row>
    <row r="146" spans="1:31" s="19" customFormat="1" ht="54.75" hidden="1" customHeight="1" outlineLevel="1" x14ac:dyDescent="0.25">
      <c r="A146" s="550"/>
      <c r="B146" s="550"/>
      <c r="C146" s="550"/>
      <c r="D146" s="583"/>
      <c r="E146" s="568"/>
      <c r="F146" s="569"/>
      <c r="G146" s="419" t="s">
        <v>283</v>
      </c>
      <c r="H146" s="401"/>
      <c r="I146" s="401"/>
      <c r="J146" s="401">
        <v>7</v>
      </c>
      <c r="K146" s="401"/>
      <c r="L146" s="401"/>
      <c r="M146" s="401"/>
      <c r="N146" s="401">
        <v>145</v>
      </c>
      <c r="O146" s="401"/>
      <c r="P146" s="503"/>
      <c r="Q146" s="503"/>
      <c r="R146" s="451">
        <v>29.87</v>
      </c>
      <c r="S146" s="412"/>
      <c r="T146" s="224"/>
      <c r="U146" s="5"/>
      <c r="V146" s="5"/>
      <c r="W146" s="5"/>
      <c r="X146" s="5"/>
      <c r="Y146" s="222"/>
      <c r="Z146" s="222"/>
      <c r="AA146" s="222"/>
      <c r="AB146" s="5"/>
      <c r="AC146" s="5"/>
      <c r="AD146" s="5"/>
      <c r="AE146" s="5"/>
    </row>
    <row r="147" spans="1:31" s="19" customFormat="1" ht="72" hidden="1" customHeight="1" outlineLevel="1" x14ac:dyDescent="0.25">
      <c r="A147" s="550"/>
      <c r="B147" s="550"/>
      <c r="C147" s="550"/>
      <c r="D147" s="583"/>
      <c r="E147" s="568"/>
      <c r="F147" s="569"/>
      <c r="G147" s="419" t="s">
        <v>284</v>
      </c>
      <c r="H147" s="401"/>
      <c r="I147" s="401"/>
      <c r="J147" s="401">
        <v>250</v>
      </c>
      <c r="K147" s="401"/>
      <c r="L147" s="401"/>
      <c r="M147" s="401"/>
      <c r="N147" s="401">
        <v>70</v>
      </c>
      <c r="O147" s="401"/>
      <c r="P147" s="503"/>
      <c r="Q147" s="503"/>
      <c r="R147" s="451">
        <v>201</v>
      </c>
      <c r="S147" s="412"/>
      <c r="T147" s="224"/>
      <c r="U147" s="5"/>
      <c r="V147" s="5"/>
      <c r="W147" s="5"/>
      <c r="X147" s="5"/>
      <c r="Y147" s="222"/>
      <c r="Z147" s="222"/>
      <c r="AA147" s="222"/>
      <c r="AB147" s="5"/>
      <c r="AC147" s="5"/>
      <c r="AD147" s="5"/>
      <c r="AE147" s="5"/>
    </row>
    <row r="148" spans="1:31" s="19" customFormat="1" ht="65.25" hidden="1" customHeight="1" outlineLevel="1" x14ac:dyDescent="0.25">
      <c r="A148" s="550"/>
      <c r="B148" s="550"/>
      <c r="C148" s="550"/>
      <c r="D148" s="583"/>
      <c r="E148" s="568"/>
      <c r="F148" s="569"/>
      <c r="G148" s="419" t="s">
        <v>285</v>
      </c>
      <c r="H148" s="401"/>
      <c r="I148" s="401"/>
      <c r="J148" s="401">
        <v>186</v>
      </c>
      <c r="K148" s="401"/>
      <c r="L148" s="401"/>
      <c r="M148" s="401"/>
      <c r="N148" s="401">
        <v>15</v>
      </c>
      <c r="O148" s="401"/>
      <c r="P148" s="503"/>
      <c r="Q148" s="503"/>
      <c r="R148" s="451">
        <v>151</v>
      </c>
      <c r="S148" s="412"/>
      <c r="T148" s="224"/>
      <c r="U148" s="5"/>
      <c r="V148" s="5"/>
      <c r="W148" s="5"/>
      <c r="X148" s="5"/>
      <c r="Y148" s="222"/>
      <c r="Z148" s="222"/>
      <c r="AA148" s="222"/>
      <c r="AB148" s="5"/>
      <c r="AC148" s="5"/>
      <c r="AD148" s="5"/>
      <c r="AE148" s="5"/>
    </row>
    <row r="149" spans="1:31" s="19" customFormat="1" ht="80.25" hidden="1" customHeight="1" outlineLevel="1" x14ac:dyDescent="0.25">
      <c r="A149" s="550"/>
      <c r="B149" s="550"/>
      <c r="C149" s="550"/>
      <c r="D149" s="583"/>
      <c r="E149" s="568"/>
      <c r="F149" s="569"/>
      <c r="G149" s="419" t="s">
        <v>286</v>
      </c>
      <c r="H149" s="401"/>
      <c r="I149" s="401"/>
      <c r="J149" s="401">
        <v>177</v>
      </c>
      <c r="K149" s="401"/>
      <c r="L149" s="401"/>
      <c r="M149" s="401"/>
      <c r="N149" s="401">
        <v>15</v>
      </c>
      <c r="O149" s="401"/>
      <c r="P149" s="503"/>
      <c r="Q149" s="503"/>
      <c r="R149" s="451">
        <v>177.71</v>
      </c>
      <c r="S149" s="412"/>
      <c r="T149" s="224"/>
      <c r="U149" s="5"/>
      <c r="V149" s="5"/>
      <c r="W149" s="5"/>
      <c r="X149" s="5"/>
      <c r="Y149" s="222"/>
      <c r="Z149" s="222"/>
      <c r="AA149" s="222"/>
      <c r="AB149" s="5"/>
      <c r="AC149" s="5"/>
      <c r="AD149" s="5"/>
      <c r="AE149" s="5"/>
    </row>
    <row r="150" spans="1:31" s="19" customFormat="1" ht="74.25" hidden="1" customHeight="1" outlineLevel="1" x14ac:dyDescent="0.25">
      <c r="A150" s="550"/>
      <c r="B150" s="550"/>
      <c r="C150" s="550"/>
      <c r="D150" s="583"/>
      <c r="E150" s="568"/>
      <c r="F150" s="569"/>
      <c r="G150" s="419" t="s">
        <v>2202</v>
      </c>
      <c r="H150" s="401"/>
      <c r="I150" s="401"/>
      <c r="J150" s="401">
        <v>695</v>
      </c>
      <c r="K150" s="401"/>
      <c r="L150" s="401"/>
      <c r="M150" s="401"/>
      <c r="N150" s="401">
        <v>30</v>
      </c>
      <c r="O150" s="401"/>
      <c r="P150" s="503"/>
      <c r="Q150" s="503"/>
      <c r="R150" s="451">
        <v>520</v>
      </c>
      <c r="S150" s="412"/>
      <c r="T150" s="224"/>
      <c r="U150" s="5"/>
      <c r="V150" s="5"/>
      <c r="W150" s="5"/>
      <c r="X150" s="5"/>
      <c r="Y150" s="222"/>
      <c r="Z150" s="222"/>
      <c r="AA150" s="222"/>
      <c r="AB150" s="5"/>
      <c r="AC150" s="5"/>
      <c r="AD150" s="5"/>
      <c r="AE150" s="5"/>
    </row>
    <row r="151" spans="1:31" s="19" customFormat="1" ht="54.75" hidden="1" customHeight="1" outlineLevel="1" x14ac:dyDescent="0.25">
      <c r="A151" s="550"/>
      <c r="B151" s="550"/>
      <c r="C151" s="550"/>
      <c r="D151" s="583"/>
      <c r="E151" s="568"/>
      <c r="F151" s="569"/>
      <c r="G151" s="419" t="s">
        <v>288</v>
      </c>
      <c r="H151" s="401"/>
      <c r="I151" s="401"/>
      <c r="J151" s="401">
        <v>200</v>
      </c>
      <c r="K151" s="401"/>
      <c r="L151" s="401"/>
      <c r="M151" s="401"/>
      <c r="N151" s="401">
        <v>30</v>
      </c>
      <c r="O151" s="401"/>
      <c r="P151" s="503"/>
      <c r="Q151" s="503"/>
      <c r="R151" s="451">
        <v>159</v>
      </c>
      <c r="S151" s="412"/>
      <c r="T151" s="224"/>
      <c r="U151" s="5"/>
      <c r="V151" s="5"/>
      <c r="W151" s="5"/>
      <c r="X151" s="5"/>
      <c r="Y151" s="222"/>
      <c r="Z151" s="222"/>
      <c r="AA151" s="222"/>
      <c r="AB151" s="5"/>
      <c r="AC151" s="5"/>
      <c r="AD151" s="5"/>
      <c r="AE151" s="5"/>
    </row>
    <row r="152" spans="1:31" s="19" customFormat="1" ht="65.25" hidden="1" customHeight="1" outlineLevel="1" x14ac:dyDescent="0.25">
      <c r="A152" s="550"/>
      <c r="B152" s="550"/>
      <c r="C152" s="550"/>
      <c r="D152" s="583"/>
      <c r="E152" s="568"/>
      <c r="F152" s="569"/>
      <c r="G152" s="419" t="s">
        <v>289</v>
      </c>
      <c r="H152" s="401"/>
      <c r="I152" s="401"/>
      <c r="J152" s="401">
        <v>66</v>
      </c>
      <c r="K152" s="401"/>
      <c r="L152" s="401"/>
      <c r="M152" s="401"/>
      <c r="N152" s="401">
        <v>9</v>
      </c>
      <c r="O152" s="401"/>
      <c r="P152" s="503"/>
      <c r="Q152" s="503"/>
      <c r="R152" s="451">
        <v>72</v>
      </c>
      <c r="S152" s="412"/>
      <c r="T152" s="224"/>
      <c r="U152" s="5"/>
      <c r="V152" s="5"/>
      <c r="W152" s="5"/>
      <c r="X152" s="5"/>
      <c r="Y152" s="222"/>
      <c r="Z152" s="222"/>
      <c r="AA152" s="222"/>
      <c r="AB152" s="5"/>
      <c r="AC152" s="5"/>
      <c r="AD152" s="5"/>
      <c r="AE152" s="5"/>
    </row>
    <row r="153" spans="1:31" s="19" customFormat="1" ht="70.5" hidden="1" customHeight="1" outlineLevel="1" x14ac:dyDescent="0.25">
      <c r="A153" s="550"/>
      <c r="B153" s="550"/>
      <c r="C153" s="550"/>
      <c r="D153" s="583"/>
      <c r="E153" s="568"/>
      <c r="F153" s="569"/>
      <c r="G153" s="419" t="s">
        <v>2203</v>
      </c>
      <c r="H153" s="401"/>
      <c r="I153" s="401"/>
      <c r="J153" s="401">
        <v>55</v>
      </c>
      <c r="K153" s="401"/>
      <c r="L153" s="401"/>
      <c r="M153" s="401"/>
      <c r="N153" s="401">
        <v>10</v>
      </c>
      <c r="O153" s="401"/>
      <c r="P153" s="503"/>
      <c r="Q153" s="503"/>
      <c r="R153" s="451">
        <v>74</v>
      </c>
      <c r="S153" s="412"/>
      <c r="T153" s="224"/>
      <c r="U153" s="5"/>
      <c r="V153" s="5"/>
      <c r="W153" s="5"/>
      <c r="X153" s="5"/>
      <c r="Y153" s="222"/>
      <c r="Z153" s="222"/>
      <c r="AA153" s="222"/>
      <c r="AB153" s="5"/>
      <c r="AC153" s="5"/>
      <c r="AD153" s="5"/>
      <c r="AE153" s="5"/>
    </row>
    <row r="154" spans="1:31" s="19" customFormat="1" ht="73.5" hidden="1" customHeight="1" outlineLevel="1" x14ac:dyDescent="0.25">
      <c r="A154" s="550"/>
      <c r="B154" s="550"/>
      <c r="C154" s="550"/>
      <c r="D154" s="583"/>
      <c r="E154" s="568"/>
      <c r="F154" s="569"/>
      <c r="G154" s="419" t="s">
        <v>291</v>
      </c>
      <c r="H154" s="401"/>
      <c r="I154" s="401"/>
      <c r="J154" s="401">
        <v>215</v>
      </c>
      <c r="K154" s="401"/>
      <c r="L154" s="401"/>
      <c r="M154" s="401"/>
      <c r="N154" s="401">
        <v>15</v>
      </c>
      <c r="O154" s="401"/>
      <c r="P154" s="503"/>
      <c r="Q154" s="503"/>
      <c r="R154" s="451">
        <v>230</v>
      </c>
      <c r="S154" s="412"/>
      <c r="T154" s="224"/>
      <c r="U154" s="5"/>
      <c r="V154" s="5"/>
      <c r="W154" s="5"/>
      <c r="X154" s="5"/>
      <c r="Y154" s="222"/>
      <c r="Z154" s="222"/>
      <c r="AA154" s="222"/>
      <c r="AB154" s="5"/>
      <c r="AC154" s="5"/>
      <c r="AD154" s="5"/>
      <c r="AE154" s="5"/>
    </row>
    <row r="155" spans="1:31" s="19" customFormat="1" ht="72.75" hidden="1" customHeight="1" outlineLevel="1" x14ac:dyDescent="0.25">
      <c r="A155" s="550"/>
      <c r="B155" s="550"/>
      <c r="C155" s="550"/>
      <c r="D155" s="583"/>
      <c r="E155" s="568"/>
      <c r="F155" s="569"/>
      <c r="G155" s="419" t="s">
        <v>292</v>
      </c>
      <c r="H155" s="401"/>
      <c r="I155" s="401"/>
      <c r="J155" s="401">
        <v>40</v>
      </c>
      <c r="K155" s="401"/>
      <c r="L155" s="401"/>
      <c r="M155" s="401"/>
      <c r="N155" s="401">
        <v>10</v>
      </c>
      <c r="O155" s="401"/>
      <c r="P155" s="503"/>
      <c r="Q155" s="503"/>
      <c r="R155" s="451">
        <v>69</v>
      </c>
      <c r="S155" s="412"/>
      <c r="T155" s="224"/>
      <c r="U155" s="5"/>
      <c r="V155" s="5"/>
      <c r="W155" s="5"/>
      <c r="X155" s="5"/>
      <c r="Y155" s="222"/>
      <c r="Z155" s="222"/>
      <c r="AA155" s="222"/>
      <c r="AB155" s="5"/>
      <c r="AC155" s="5"/>
      <c r="AD155" s="5"/>
      <c r="AE155" s="5"/>
    </row>
    <row r="156" spans="1:31" s="19" customFormat="1" ht="75.75" hidden="1" customHeight="1" outlineLevel="1" x14ac:dyDescent="0.25">
      <c r="A156" s="550"/>
      <c r="B156" s="550"/>
      <c r="C156" s="550"/>
      <c r="D156" s="583"/>
      <c r="E156" s="568"/>
      <c r="F156" s="569"/>
      <c r="G156" s="419" t="s">
        <v>293</v>
      </c>
      <c r="H156" s="401"/>
      <c r="I156" s="401"/>
      <c r="J156" s="401">
        <v>200</v>
      </c>
      <c r="K156" s="401"/>
      <c r="L156" s="401"/>
      <c r="M156" s="401"/>
      <c r="N156" s="401">
        <v>15</v>
      </c>
      <c r="O156" s="401"/>
      <c r="P156" s="503"/>
      <c r="Q156" s="503"/>
      <c r="R156" s="451">
        <v>166</v>
      </c>
      <c r="S156" s="412"/>
      <c r="T156" s="224"/>
      <c r="U156" s="5"/>
      <c r="V156" s="5"/>
      <c r="W156" s="5"/>
      <c r="X156" s="5"/>
      <c r="Y156" s="222"/>
      <c r="Z156" s="222"/>
      <c r="AA156" s="222"/>
      <c r="AB156" s="5"/>
      <c r="AC156" s="5"/>
      <c r="AD156" s="5"/>
      <c r="AE156" s="5"/>
    </row>
    <row r="157" spans="1:31" s="19" customFormat="1" ht="59.25" hidden="1" customHeight="1" outlineLevel="1" x14ac:dyDescent="0.25">
      <c r="A157" s="550"/>
      <c r="B157" s="550"/>
      <c r="C157" s="550"/>
      <c r="D157" s="583"/>
      <c r="E157" s="568"/>
      <c r="F157" s="569"/>
      <c r="G157" s="419" t="s">
        <v>294</v>
      </c>
      <c r="H157" s="401"/>
      <c r="I157" s="401"/>
      <c r="J157" s="401">
        <v>262</v>
      </c>
      <c r="K157" s="401"/>
      <c r="L157" s="401"/>
      <c r="M157" s="401"/>
      <c r="N157" s="401">
        <v>15</v>
      </c>
      <c r="O157" s="401"/>
      <c r="P157" s="503"/>
      <c r="Q157" s="503"/>
      <c r="R157" s="451">
        <v>204</v>
      </c>
      <c r="S157" s="412"/>
      <c r="T157" s="224"/>
      <c r="U157" s="5"/>
      <c r="V157" s="5"/>
      <c r="W157" s="5"/>
      <c r="X157" s="5"/>
      <c r="Y157" s="222"/>
      <c r="Z157" s="222"/>
      <c r="AA157" s="222"/>
      <c r="AB157" s="5"/>
      <c r="AC157" s="5"/>
      <c r="AD157" s="5"/>
      <c r="AE157" s="5"/>
    </row>
    <row r="158" spans="1:31" s="19" customFormat="1" ht="65.25" hidden="1" customHeight="1" outlineLevel="1" x14ac:dyDescent="0.25">
      <c r="A158" s="550"/>
      <c r="B158" s="550"/>
      <c r="C158" s="550"/>
      <c r="D158" s="583"/>
      <c r="E158" s="568"/>
      <c r="F158" s="569"/>
      <c r="G158" s="419" t="s">
        <v>295</v>
      </c>
      <c r="H158" s="401"/>
      <c r="I158" s="401"/>
      <c r="J158" s="401">
        <v>300</v>
      </c>
      <c r="K158" s="401"/>
      <c r="L158" s="401"/>
      <c r="M158" s="401"/>
      <c r="N158" s="401">
        <v>70</v>
      </c>
      <c r="O158" s="401"/>
      <c r="P158" s="503"/>
      <c r="Q158" s="503"/>
      <c r="R158" s="451">
        <v>271</v>
      </c>
      <c r="S158" s="412"/>
      <c r="T158" s="224"/>
      <c r="U158" s="5"/>
      <c r="V158" s="5"/>
      <c r="W158" s="5"/>
      <c r="X158" s="5"/>
      <c r="Y158" s="222"/>
      <c r="Z158" s="222"/>
      <c r="AA158" s="222"/>
      <c r="AB158" s="5"/>
      <c r="AC158" s="5"/>
      <c r="AD158" s="5"/>
      <c r="AE158" s="5"/>
    </row>
    <row r="159" spans="1:31" s="19" customFormat="1" ht="62.25" hidden="1" customHeight="1" outlineLevel="1" x14ac:dyDescent="0.25">
      <c r="A159" s="550"/>
      <c r="B159" s="550"/>
      <c r="C159" s="550"/>
      <c r="D159" s="583"/>
      <c r="E159" s="568"/>
      <c r="F159" s="569"/>
      <c r="G159" s="419" t="s">
        <v>296</v>
      </c>
      <c r="H159" s="401"/>
      <c r="I159" s="401"/>
      <c r="J159" s="401">
        <v>65</v>
      </c>
      <c r="K159" s="401"/>
      <c r="L159" s="401"/>
      <c r="M159" s="401"/>
      <c r="N159" s="401">
        <v>9</v>
      </c>
      <c r="O159" s="401"/>
      <c r="P159" s="503"/>
      <c r="Q159" s="503"/>
      <c r="R159" s="451">
        <v>216</v>
      </c>
      <c r="S159" s="412"/>
      <c r="T159" s="224"/>
      <c r="U159" s="5"/>
      <c r="V159" s="5"/>
      <c r="W159" s="5"/>
      <c r="X159" s="5"/>
      <c r="Y159" s="222"/>
      <c r="Z159" s="222"/>
      <c r="AA159" s="222"/>
      <c r="AB159" s="5"/>
      <c r="AC159" s="5"/>
      <c r="AD159" s="5"/>
      <c r="AE159" s="5"/>
    </row>
    <row r="160" spans="1:31" s="19" customFormat="1" ht="69.75" hidden="1" customHeight="1" outlineLevel="1" x14ac:dyDescent="0.25">
      <c r="A160" s="550"/>
      <c r="B160" s="550"/>
      <c r="C160" s="550"/>
      <c r="D160" s="583"/>
      <c r="E160" s="568"/>
      <c r="F160" s="569"/>
      <c r="G160" s="419" t="s">
        <v>297</v>
      </c>
      <c r="H160" s="401"/>
      <c r="I160" s="401"/>
      <c r="J160" s="401">
        <v>315</v>
      </c>
      <c r="K160" s="401"/>
      <c r="L160" s="401"/>
      <c r="M160" s="401"/>
      <c r="N160" s="401">
        <v>10</v>
      </c>
      <c r="O160" s="401"/>
      <c r="P160" s="503"/>
      <c r="Q160" s="503"/>
      <c r="R160" s="451">
        <v>373.4</v>
      </c>
      <c r="S160" s="412"/>
      <c r="T160" s="224"/>
      <c r="U160" s="5"/>
      <c r="V160" s="5"/>
      <c r="W160" s="5"/>
      <c r="X160" s="5"/>
      <c r="Y160" s="222"/>
      <c r="Z160" s="222"/>
      <c r="AA160" s="222"/>
      <c r="AB160" s="5"/>
      <c r="AC160" s="5"/>
      <c r="AD160" s="5"/>
      <c r="AE160" s="5"/>
    </row>
    <row r="161" spans="1:31" s="19" customFormat="1" ht="63" hidden="1" customHeight="1" outlineLevel="1" x14ac:dyDescent="0.25">
      <c r="A161" s="550"/>
      <c r="B161" s="550"/>
      <c r="C161" s="550"/>
      <c r="D161" s="583"/>
      <c r="E161" s="568"/>
      <c r="F161" s="569"/>
      <c r="G161" s="419" t="s">
        <v>2204</v>
      </c>
      <c r="H161" s="401"/>
      <c r="I161" s="401"/>
      <c r="J161" s="401">
        <v>487</v>
      </c>
      <c r="K161" s="401"/>
      <c r="L161" s="401"/>
      <c r="M161" s="401"/>
      <c r="N161" s="401">
        <v>15</v>
      </c>
      <c r="O161" s="401"/>
      <c r="P161" s="503"/>
      <c r="Q161" s="503"/>
      <c r="R161" s="451">
        <v>581</v>
      </c>
      <c r="S161" s="412"/>
      <c r="T161" s="224"/>
      <c r="U161" s="5"/>
      <c r="V161" s="5"/>
      <c r="W161" s="5"/>
      <c r="X161" s="5"/>
      <c r="Y161" s="222"/>
      <c r="Z161" s="222"/>
      <c r="AA161" s="222"/>
      <c r="AB161" s="5"/>
      <c r="AC161" s="5"/>
      <c r="AD161" s="5"/>
      <c r="AE161" s="5"/>
    </row>
    <row r="162" spans="1:31" s="19" customFormat="1" ht="68.25" hidden="1" customHeight="1" outlineLevel="1" x14ac:dyDescent="0.25">
      <c r="A162" s="550"/>
      <c r="B162" s="550"/>
      <c r="C162" s="550"/>
      <c r="D162" s="583"/>
      <c r="E162" s="568"/>
      <c r="F162" s="569"/>
      <c r="G162" s="419" t="s">
        <v>299</v>
      </c>
      <c r="H162" s="401"/>
      <c r="I162" s="401"/>
      <c r="J162" s="401">
        <v>100</v>
      </c>
      <c r="K162" s="401"/>
      <c r="L162" s="401"/>
      <c r="M162" s="401"/>
      <c r="N162" s="401">
        <v>5</v>
      </c>
      <c r="O162" s="401"/>
      <c r="P162" s="503"/>
      <c r="Q162" s="503"/>
      <c r="R162" s="451">
        <v>125</v>
      </c>
      <c r="S162" s="412"/>
      <c r="T162" s="224"/>
      <c r="U162" s="5"/>
      <c r="V162" s="5"/>
      <c r="W162" s="5"/>
      <c r="X162" s="5"/>
      <c r="Y162" s="222"/>
      <c r="Z162" s="222"/>
      <c r="AA162" s="222"/>
      <c r="AB162" s="5"/>
      <c r="AC162" s="5"/>
      <c r="AD162" s="5"/>
      <c r="AE162" s="5"/>
    </row>
    <row r="163" spans="1:31" s="19" customFormat="1" ht="73.5" hidden="1" customHeight="1" outlineLevel="1" x14ac:dyDescent="0.25">
      <c r="A163" s="550"/>
      <c r="B163" s="550"/>
      <c r="C163" s="550"/>
      <c r="D163" s="583"/>
      <c r="E163" s="568"/>
      <c r="F163" s="569"/>
      <c r="G163" s="419" t="s">
        <v>300</v>
      </c>
      <c r="H163" s="401"/>
      <c r="I163" s="401"/>
      <c r="J163" s="401">
        <v>300</v>
      </c>
      <c r="K163" s="401"/>
      <c r="L163" s="401"/>
      <c r="M163" s="401"/>
      <c r="N163" s="401">
        <v>30</v>
      </c>
      <c r="O163" s="401"/>
      <c r="P163" s="503"/>
      <c r="Q163" s="503"/>
      <c r="R163" s="451">
        <v>239</v>
      </c>
      <c r="S163" s="412"/>
      <c r="T163" s="224"/>
      <c r="U163" s="5"/>
      <c r="V163" s="5"/>
      <c r="W163" s="5"/>
      <c r="X163" s="5"/>
      <c r="Y163" s="222"/>
      <c r="Z163" s="222"/>
      <c r="AA163" s="222"/>
      <c r="AB163" s="5"/>
      <c r="AC163" s="5"/>
      <c r="AD163" s="5"/>
      <c r="AE163" s="5"/>
    </row>
    <row r="164" spans="1:31" s="19" customFormat="1" ht="63" hidden="1" customHeight="1" outlineLevel="1" x14ac:dyDescent="0.25">
      <c r="A164" s="550"/>
      <c r="B164" s="550"/>
      <c r="C164" s="550"/>
      <c r="D164" s="583"/>
      <c r="E164" s="568"/>
      <c r="F164" s="569"/>
      <c r="G164" s="419" t="s">
        <v>301</v>
      </c>
      <c r="H164" s="401"/>
      <c r="I164" s="401"/>
      <c r="J164" s="401">
        <v>95</v>
      </c>
      <c r="K164" s="401"/>
      <c r="L164" s="401"/>
      <c r="M164" s="401"/>
      <c r="N164" s="401">
        <v>15</v>
      </c>
      <c r="O164" s="401"/>
      <c r="P164" s="503"/>
      <c r="Q164" s="503"/>
      <c r="R164" s="451">
        <v>88</v>
      </c>
      <c r="S164" s="412"/>
      <c r="T164" s="224"/>
      <c r="U164" s="5"/>
      <c r="V164" s="5"/>
      <c r="W164" s="5"/>
      <c r="X164" s="5"/>
      <c r="Y164" s="222"/>
      <c r="Z164" s="222"/>
      <c r="AA164" s="222"/>
      <c r="AB164" s="5"/>
      <c r="AC164" s="5"/>
      <c r="AD164" s="5"/>
      <c r="AE164" s="5"/>
    </row>
    <row r="165" spans="1:31" s="19" customFormat="1" ht="75" hidden="1" customHeight="1" outlineLevel="1" x14ac:dyDescent="0.25">
      <c r="A165" s="550"/>
      <c r="B165" s="550"/>
      <c r="C165" s="550"/>
      <c r="D165" s="583"/>
      <c r="E165" s="568"/>
      <c r="F165" s="569"/>
      <c r="G165" s="419" t="s">
        <v>302</v>
      </c>
      <c r="H165" s="401"/>
      <c r="I165" s="401"/>
      <c r="J165" s="401">
        <v>45</v>
      </c>
      <c r="K165" s="401"/>
      <c r="L165" s="401"/>
      <c r="M165" s="401"/>
      <c r="N165" s="401">
        <v>10</v>
      </c>
      <c r="O165" s="401"/>
      <c r="P165" s="503"/>
      <c r="Q165" s="503"/>
      <c r="R165" s="451">
        <v>160</v>
      </c>
      <c r="S165" s="412"/>
      <c r="T165" s="224"/>
      <c r="U165" s="5"/>
      <c r="V165" s="5"/>
      <c r="W165" s="5"/>
      <c r="X165" s="5"/>
      <c r="Y165" s="222"/>
      <c r="Z165" s="222"/>
      <c r="AA165" s="222"/>
      <c r="AB165" s="5"/>
      <c r="AC165" s="5"/>
      <c r="AD165" s="5"/>
      <c r="AE165" s="5"/>
    </row>
    <row r="166" spans="1:31" s="19" customFormat="1" ht="69.75" hidden="1" customHeight="1" outlineLevel="1" x14ac:dyDescent="0.25">
      <c r="A166" s="550"/>
      <c r="B166" s="550"/>
      <c r="C166" s="550"/>
      <c r="D166" s="583"/>
      <c r="E166" s="568"/>
      <c r="F166" s="569"/>
      <c r="G166" s="419" t="s">
        <v>303</v>
      </c>
      <c r="H166" s="401"/>
      <c r="I166" s="401"/>
      <c r="J166" s="401">
        <v>200</v>
      </c>
      <c r="K166" s="401"/>
      <c r="L166" s="401"/>
      <c r="M166" s="401"/>
      <c r="N166" s="401">
        <v>15</v>
      </c>
      <c r="O166" s="401"/>
      <c r="P166" s="503"/>
      <c r="Q166" s="503"/>
      <c r="R166" s="451">
        <v>159</v>
      </c>
      <c r="S166" s="412"/>
      <c r="T166" s="224"/>
      <c r="U166" s="5"/>
      <c r="V166" s="5"/>
      <c r="W166" s="5"/>
      <c r="X166" s="5"/>
      <c r="Y166" s="222"/>
      <c r="Z166" s="222"/>
      <c r="AA166" s="222"/>
      <c r="AB166" s="5"/>
      <c r="AC166" s="5"/>
      <c r="AD166" s="5"/>
      <c r="AE166" s="5"/>
    </row>
    <row r="167" spans="1:31" s="19" customFormat="1" ht="74.25" hidden="1" customHeight="1" outlineLevel="1" x14ac:dyDescent="0.25">
      <c r="A167" s="550"/>
      <c r="B167" s="550"/>
      <c r="C167" s="550"/>
      <c r="D167" s="583"/>
      <c r="E167" s="568"/>
      <c r="F167" s="569"/>
      <c r="G167" s="419" t="s">
        <v>304</v>
      </c>
      <c r="H167" s="401"/>
      <c r="I167" s="401"/>
      <c r="J167" s="401">
        <v>100</v>
      </c>
      <c r="K167" s="401"/>
      <c r="L167" s="401"/>
      <c r="M167" s="401"/>
      <c r="N167" s="401">
        <v>10</v>
      </c>
      <c r="O167" s="401"/>
      <c r="P167" s="503"/>
      <c r="Q167" s="503"/>
      <c r="R167" s="451">
        <v>120</v>
      </c>
      <c r="S167" s="412"/>
      <c r="T167" s="224"/>
      <c r="U167" s="5"/>
      <c r="V167" s="5"/>
      <c r="W167" s="5"/>
      <c r="X167" s="5"/>
      <c r="Y167" s="222"/>
      <c r="Z167" s="222"/>
      <c r="AA167" s="222"/>
      <c r="AB167" s="5"/>
      <c r="AC167" s="5"/>
      <c r="AD167" s="5"/>
      <c r="AE167" s="5"/>
    </row>
    <row r="168" spans="1:31" s="19" customFormat="1" ht="78" hidden="1" customHeight="1" outlineLevel="1" x14ac:dyDescent="0.25">
      <c r="A168" s="550"/>
      <c r="B168" s="550"/>
      <c r="C168" s="550"/>
      <c r="D168" s="583"/>
      <c r="E168" s="568"/>
      <c r="F168" s="569"/>
      <c r="G168" s="419" t="s">
        <v>305</v>
      </c>
      <c r="H168" s="401"/>
      <c r="I168" s="401"/>
      <c r="J168" s="401">
        <v>65</v>
      </c>
      <c r="K168" s="401"/>
      <c r="L168" s="401"/>
      <c r="M168" s="401"/>
      <c r="N168" s="401">
        <v>15</v>
      </c>
      <c r="O168" s="401"/>
      <c r="P168" s="503"/>
      <c r="Q168" s="503"/>
      <c r="R168" s="451">
        <v>81</v>
      </c>
      <c r="S168" s="412"/>
      <c r="T168" s="224"/>
      <c r="U168" s="5"/>
      <c r="V168" s="5"/>
      <c r="W168" s="5"/>
      <c r="X168" s="5"/>
      <c r="Y168" s="222"/>
      <c r="Z168" s="222"/>
      <c r="AA168" s="222"/>
      <c r="AB168" s="5"/>
      <c r="AC168" s="5"/>
      <c r="AD168" s="5"/>
      <c r="AE168" s="5"/>
    </row>
    <row r="169" spans="1:31" s="19" customFormat="1" ht="60.75" hidden="1" customHeight="1" outlineLevel="1" x14ac:dyDescent="0.25">
      <c r="A169" s="550"/>
      <c r="B169" s="550"/>
      <c r="C169" s="550"/>
      <c r="D169" s="583"/>
      <c r="E169" s="568"/>
      <c r="F169" s="569"/>
      <c r="G169" s="419" t="s">
        <v>306</v>
      </c>
      <c r="H169" s="401"/>
      <c r="I169" s="401"/>
      <c r="J169" s="401">
        <v>30</v>
      </c>
      <c r="K169" s="401"/>
      <c r="L169" s="401"/>
      <c r="M169" s="401"/>
      <c r="N169" s="401">
        <v>50</v>
      </c>
      <c r="O169" s="401"/>
      <c r="P169" s="503"/>
      <c r="Q169" s="503"/>
      <c r="R169" s="451">
        <v>68</v>
      </c>
      <c r="S169" s="412"/>
      <c r="T169" s="224"/>
      <c r="U169" s="5"/>
      <c r="V169" s="5"/>
      <c r="W169" s="5"/>
      <c r="X169" s="5"/>
      <c r="Y169" s="222"/>
      <c r="Z169" s="222"/>
      <c r="AA169" s="222"/>
      <c r="AB169" s="5"/>
      <c r="AC169" s="5"/>
      <c r="AD169" s="5"/>
      <c r="AE169" s="5"/>
    </row>
    <row r="170" spans="1:31" s="19" customFormat="1" ht="54.75" hidden="1" customHeight="1" outlineLevel="1" x14ac:dyDescent="0.25">
      <c r="A170" s="550"/>
      <c r="B170" s="550"/>
      <c r="C170" s="550"/>
      <c r="D170" s="583"/>
      <c r="E170" s="568"/>
      <c r="F170" s="569"/>
      <c r="G170" s="419" t="s">
        <v>307</v>
      </c>
      <c r="H170" s="401"/>
      <c r="I170" s="401"/>
      <c r="J170" s="401">
        <v>117</v>
      </c>
      <c r="K170" s="401"/>
      <c r="L170" s="401"/>
      <c r="M170" s="401"/>
      <c r="N170" s="401">
        <v>15</v>
      </c>
      <c r="O170" s="401"/>
      <c r="P170" s="503"/>
      <c r="Q170" s="503"/>
      <c r="R170" s="451">
        <v>187</v>
      </c>
      <c r="S170" s="412"/>
      <c r="T170" s="224"/>
      <c r="U170" s="5"/>
      <c r="V170" s="5"/>
      <c r="W170" s="5"/>
      <c r="X170" s="5"/>
      <c r="Y170" s="222"/>
      <c r="Z170" s="222"/>
      <c r="AA170" s="222"/>
      <c r="AB170" s="5"/>
      <c r="AC170" s="5"/>
      <c r="AD170" s="5"/>
      <c r="AE170" s="5"/>
    </row>
    <row r="171" spans="1:31" s="19" customFormat="1" ht="60.75" hidden="1" customHeight="1" outlineLevel="1" x14ac:dyDescent="0.25">
      <c r="A171" s="550"/>
      <c r="B171" s="550"/>
      <c r="C171" s="550"/>
      <c r="D171" s="583"/>
      <c r="E171" s="568"/>
      <c r="F171" s="569"/>
      <c r="G171" s="419" t="s">
        <v>308</v>
      </c>
      <c r="H171" s="401"/>
      <c r="I171" s="401"/>
      <c r="J171" s="401">
        <v>200</v>
      </c>
      <c r="K171" s="401"/>
      <c r="L171" s="401"/>
      <c r="M171" s="401"/>
      <c r="N171" s="401">
        <v>15</v>
      </c>
      <c r="O171" s="401"/>
      <c r="P171" s="503"/>
      <c r="Q171" s="503"/>
      <c r="R171" s="451">
        <v>292</v>
      </c>
      <c r="S171" s="412"/>
      <c r="T171" s="224"/>
      <c r="U171" s="5"/>
      <c r="V171" s="5"/>
      <c r="W171" s="5"/>
      <c r="X171" s="5"/>
      <c r="Y171" s="222"/>
      <c r="Z171" s="222"/>
      <c r="AA171" s="222"/>
      <c r="AB171" s="5"/>
      <c r="AC171" s="5"/>
      <c r="AD171" s="5"/>
      <c r="AE171" s="5"/>
    </row>
    <row r="172" spans="1:31" s="19" customFormat="1" ht="59.25" hidden="1" customHeight="1" outlineLevel="1" x14ac:dyDescent="0.25">
      <c r="A172" s="550"/>
      <c r="B172" s="550"/>
      <c r="C172" s="550"/>
      <c r="D172" s="583"/>
      <c r="E172" s="568"/>
      <c r="F172" s="569"/>
      <c r="G172" s="419" t="s">
        <v>309</v>
      </c>
      <c r="H172" s="401"/>
      <c r="I172" s="401"/>
      <c r="J172" s="401">
        <v>447</v>
      </c>
      <c r="K172" s="401"/>
      <c r="L172" s="401"/>
      <c r="M172" s="401"/>
      <c r="N172" s="401">
        <v>15</v>
      </c>
      <c r="O172" s="401"/>
      <c r="P172" s="503"/>
      <c r="Q172" s="503"/>
      <c r="R172" s="451">
        <v>393.82</v>
      </c>
      <c r="S172" s="412"/>
      <c r="T172" s="224"/>
      <c r="U172" s="5"/>
      <c r="V172" s="5"/>
      <c r="W172" s="5"/>
      <c r="X172" s="5"/>
      <c r="Y172" s="222"/>
      <c r="Z172" s="222"/>
      <c r="AA172" s="222"/>
      <c r="AB172" s="5"/>
      <c r="AC172" s="5"/>
      <c r="AD172" s="5"/>
      <c r="AE172" s="5"/>
    </row>
    <row r="173" spans="1:31" s="19" customFormat="1" ht="66.75" hidden="1" customHeight="1" outlineLevel="1" x14ac:dyDescent="0.25">
      <c r="A173" s="550"/>
      <c r="B173" s="550"/>
      <c r="C173" s="550"/>
      <c r="D173" s="583"/>
      <c r="E173" s="568"/>
      <c r="F173" s="569"/>
      <c r="G173" s="419" t="s">
        <v>310</v>
      </c>
      <c r="H173" s="401"/>
      <c r="I173" s="401"/>
      <c r="J173" s="401">
        <v>138</v>
      </c>
      <c r="K173" s="401"/>
      <c r="L173" s="401"/>
      <c r="M173" s="401"/>
      <c r="N173" s="401">
        <v>60</v>
      </c>
      <c r="O173" s="401"/>
      <c r="P173" s="503"/>
      <c r="Q173" s="503"/>
      <c r="R173" s="451">
        <v>225</v>
      </c>
      <c r="S173" s="412"/>
      <c r="T173" s="224"/>
      <c r="U173" s="5"/>
      <c r="V173" s="5"/>
      <c r="W173" s="5"/>
      <c r="X173" s="5"/>
      <c r="Y173" s="222"/>
      <c r="Z173" s="222"/>
      <c r="AA173" s="222"/>
      <c r="AB173" s="5"/>
      <c r="AC173" s="5"/>
      <c r="AD173" s="5"/>
      <c r="AE173" s="5"/>
    </row>
    <row r="174" spans="1:31" s="19" customFormat="1" ht="15" hidden="1" customHeight="1" outlineLevel="1" x14ac:dyDescent="0.25">
      <c r="A174" s="550"/>
      <c r="B174" s="550"/>
      <c r="C174" s="550"/>
      <c r="D174" s="583"/>
      <c r="E174" s="568"/>
      <c r="F174" s="569"/>
      <c r="G174" s="419" t="s">
        <v>311</v>
      </c>
      <c r="H174" s="401"/>
      <c r="I174" s="401"/>
      <c r="J174" s="401">
        <v>119</v>
      </c>
      <c r="K174" s="401"/>
      <c r="L174" s="401"/>
      <c r="M174" s="401"/>
      <c r="N174" s="401">
        <v>9</v>
      </c>
      <c r="O174" s="401"/>
      <c r="P174" s="503"/>
      <c r="Q174" s="503"/>
      <c r="R174" s="451">
        <v>199</v>
      </c>
      <c r="S174" s="412"/>
      <c r="T174" s="224"/>
      <c r="U174" s="5"/>
      <c r="V174" s="5"/>
      <c r="W174" s="5"/>
      <c r="X174" s="5"/>
      <c r="Y174" s="222"/>
      <c r="Z174" s="222"/>
      <c r="AA174" s="222"/>
      <c r="AB174" s="5"/>
      <c r="AC174" s="5"/>
      <c r="AD174" s="5"/>
      <c r="AE174" s="5"/>
    </row>
    <row r="175" spans="1:31" s="19" customFormat="1" ht="65.25" hidden="1" customHeight="1" outlineLevel="1" x14ac:dyDescent="0.25">
      <c r="A175" s="550"/>
      <c r="B175" s="550"/>
      <c r="C175" s="550"/>
      <c r="D175" s="583"/>
      <c r="E175" s="568"/>
      <c r="F175" s="569"/>
      <c r="G175" s="419" t="s">
        <v>312</v>
      </c>
      <c r="H175" s="401"/>
      <c r="I175" s="401"/>
      <c r="J175" s="401">
        <v>100</v>
      </c>
      <c r="K175" s="401"/>
      <c r="L175" s="401"/>
      <c r="M175" s="401"/>
      <c r="N175" s="401">
        <v>15</v>
      </c>
      <c r="O175" s="401"/>
      <c r="P175" s="503"/>
      <c r="Q175" s="503"/>
      <c r="R175" s="451">
        <v>117</v>
      </c>
      <c r="S175" s="412"/>
      <c r="T175" s="224"/>
      <c r="U175" s="5"/>
      <c r="V175" s="5"/>
      <c r="W175" s="5"/>
      <c r="X175" s="5"/>
      <c r="Y175" s="222"/>
      <c r="Z175" s="222"/>
      <c r="AA175" s="222"/>
      <c r="AB175" s="5"/>
      <c r="AC175" s="5"/>
      <c r="AD175" s="5"/>
      <c r="AE175" s="5"/>
    </row>
    <row r="176" spans="1:31" s="19" customFormat="1" ht="68.25" hidden="1" customHeight="1" outlineLevel="1" x14ac:dyDescent="0.25">
      <c r="A176" s="550"/>
      <c r="B176" s="550"/>
      <c r="C176" s="550"/>
      <c r="D176" s="583"/>
      <c r="E176" s="568"/>
      <c r="F176" s="569"/>
      <c r="G176" s="419" t="s">
        <v>313</v>
      </c>
      <c r="H176" s="401"/>
      <c r="I176" s="401"/>
      <c r="J176" s="401">
        <v>77</v>
      </c>
      <c r="K176" s="401"/>
      <c r="L176" s="401"/>
      <c r="M176" s="401"/>
      <c r="N176" s="401">
        <v>15</v>
      </c>
      <c r="O176" s="401"/>
      <c r="P176" s="503"/>
      <c r="Q176" s="503"/>
      <c r="R176" s="451">
        <v>101.97</v>
      </c>
      <c r="S176" s="412"/>
      <c r="T176" s="224"/>
      <c r="U176" s="5"/>
      <c r="V176" s="5"/>
      <c r="W176" s="5"/>
      <c r="X176" s="5"/>
      <c r="Y176" s="222"/>
      <c r="Z176" s="222"/>
      <c r="AA176" s="222"/>
      <c r="AB176" s="5"/>
      <c r="AC176" s="5"/>
      <c r="AD176" s="5"/>
      <c r="AE176" s="5"/>
    </row>
    <row r="177" spans="1:31" s="19" customFormat="1" ht="60.75" hidden="1" customHeight="1" outlineLevel="1" x14ac:dyDescent="0.25">
      <c r="A177" s="550"/>
      <c r="B177" s="550"/>
      <c r="C177" s="550"/>
      <c r="D177" s="583"/>
      <c r="E177" s="568"/>
      <c r="F177" s="569"/>
      <c r="G177" s="419" t="s">
        <v>314</v>
      </c>
      <c r="H177" s="401"/>
      <c r="I177" s="401"/>
      <c r="J177" s="401">
        <v>80</v>
      </c>
      <c r="K177" s="401"/>
      <c r="L177" s="401"/>
      <c r="M177" s="401"/>
      <c r="N177" s="401">
        <v>15</v>
      </c>
      <c r="O177" s="401"/>
      <c r="P177" s="503"/>
      <c r="Q177" s="503"/>
      <c r="R177" s="451">
        <v>115</v>
      </c>
      <c r="S177" s="412"/>
      <c r="T177" s="224"/>
      <c r="U177" s="5"/>
      <c r="V177" s="5"/>
      <c r="W177" s="5"/>
      <c r="X177" s="5"/>
      <c r="Y177" s="222"/>
      <c r="Z177" s="222"/>
      <c r="AA177" s="222"/>
      <c r="AB177" s="5"/>
      <c r="AC177" s="5"/>
      <c r="AD177" s="5"/>
      <c r="AE177" s="5"/>
    </row>
    <row r="178" spans="1:31" s="19" customFormat="1" ht="80.25" hidden="1" customHeight="1" outlineLevel="1" x14ac:dyDescent="0.25">
      <c r="A178" s="550"/>
      <c r="B178" s="550"/>
      <c r="C178" s="550"/>
      <c r="D178" s="583"/>
      <c r="E178" s="568"/>
      <c r="F178" s="569"/>
      <c r="G178" s="419" t="s">
        <v>315</v>
      </c>
      <c r="H178" s="401"/>
      <c r="I178" s="401"/>
      <c r="J178" s="401">
        <v>30</v>
      </c>
      <c r="K178" s="401"/>
      <c r="L178" s="401"/>
      <c r="M178" s="401"/>
      <c r="N178" s="401">
        <v>15</v>
      </c>
      <c r="O178" s="401"/>
      <c r="P178" s="503"/>
      <c r="Q178" s="503"/>
      <c r="R178" s="451">
        <v>72</v>
      </c>
      <c r="S178" s="412"/>
      <c r="T178" s="224"/>
      <c r="U178" s="5"/>
      <c r="V178" s="5"/>
      <c r="W178" s="5"/>
      <c r="X178" s="5"/>
      <c r="Y178" s="222"/>
      <c r="Z178" s="222"/>
      <c r="AA178" s="222"/>
      <c r="AB178" s="5"/>
      <c r="AC178" s="5"/>
      <c r="AD178" s="5"/>
      <c r="AE178" s="5"/>
    </row>
    <row r="179" spans="1:31" s="19" customFormat="1" ht="72.75" hidden="1" customHeight="1" outlineLevel="1" x14ac:dyDescent="0.25">
      <c r="A179" s="550"/>
      <c r="B179" s="550"/>
      <c r="C179" s="550"/>
      <c r="D179" s="583"/>
      <c r="E179" s="568"/>
      <c r="F179" s="569"/>
      <c r="G179" s="419" t="s">
        <v>316</v>
      </c>
      <c r="H179" s="401"/>
      <c r="I179" s="401"/>
      <c r="J179" s="401">
        <v>150</v>
      </c>
      <c r="K179" s="401"/>
      <c r="L179" s="401"/>
      <c r="M179" s="401"/>
      <c r="N179" s="401">
        <v>80</v>
      </c>
      <c r="O179" s="401"/>
      <c r="P179" s="503"/>
      <c r="Q179" s="503"/>
      <c r="R179" s="451">
        <v>194.38</v>
      </c>
      <c r="S179" s="412"/>
      <c r="T179" s="224"/>
      <c r="U179" s="5"/>
      <c r="V179" s="5"/>
      <c r="W179" s="5"/>
      <c r="X179" s="5"/>
      <c r="Y179" s="222"/>
      <c r="Z179" s="222"/>
      <c r="AA179" s="222"/>
      <c r="AB179" s="5"/>
      <c r="AC179" s="5"/>
      <c r="AD179" s="5"/>
      <c r="AE179" s="5"/>
    </row>
    <row r="180" spans="1:31" s="19" customFormat="1" ht="74.25" hidden="1" customHeight="1" outlineLevel="1" x14ac:dyDescent="0.25">
      <c r="A180" s="550"/>
      <c r="B180" s="550"/>
      <c r="C180" s="550"/>
      <c r="D180" s="583"/>
      <c r="E180" s="568"/>
      <c r="F180" s="569"/>
      <c r="G180" s="419" t="s">
        <v>317</v>
      </c>
      <c r="H180" s="401"/>
      <c r="I180" s="401"/>
      <c r="J180" s="401">
        <v>165</v>
      </c>
      <c r="K180" s="401"/>
      <c r="L180" s="401"/>
      <c r="M180" s="401"/>
      <c r="N180" s="401">
        <v>15</v>
      </c>
      <c r="O180" s="401"/>
      <c r="P180" s="503"/>
      <c r="Q180" s="503"/>
      <c r="R180" s="451">
        <v>194</v>
      </c>
      <c r="S180" s="412"/>
      <c r="T180" s="224"/>
      <c r="U180" s="5"/>
      <c r="V180" s="5"/>
      <c r="W180" s="5"/>
      <c r="X180" s="5"/>
      <c r="Y180" s="222"/>
      <c r="Z180" s="222"/>
      <c r="AA180" s="222"/>
      <c r="AB180" s="5"/>
      <c r="AC180" s="5"/>
      <c r="AD180" s="5"/>
      <c r="AE180" s="5"/>
    </row>
    <row r="181" spans="1:31" s="19" customFormat="1" ht="98.25" hidden="1" customHeight="1" outlineLevel="1" x14ac:dyDescent="0.25">
      <c r="A181" s="550"/>
      <c r="B181" s="550"/>
      <c r="C181" s="550"/>
      <c r="D181" s="583"/>
      <c r="E181" s="568"/>
      <c r="F181" s="569"/>
      <c r="G181" s="419" t="s">
        <v>318</v>
      </c>
      <c r="H181" s="401"/>
      <c r="I181" s="401"/>
      <c r="J181" s="401">
        <v>150</v>
      </c>
      <c r="K181" s="401"/>
      <c r="L181" s="401"/>
      <c r="M181" s="401"/>
      <c r="N181" s="401">
        <v>15</v>
      </c>
      <c r="O181" s="401"/>
      <c r="P181" s="503"/>
      <c r="Q181" s="503"/>
      <c r="R181" s="451">
        <v>179</v>
      </c>
      <c r="S181" s="412"/>
      <c r="T181" s="224"/>
      <c r="U181" s="5"/>
      <c r="V181" s="5"/>
      <c r="W181" s="5"/>
      <c r="X181" s="5"/>
      <c r="Y181" s="222"/>
      <c r="Z181" s="222"/>
      <c r="AA181" s="222"/>
      <c r="AB181" s="5"/>
      <c r="AC181" s="5"/>
      <c r="AD181" s="5"/>
      <c r="AE181" s="5"/>
    </row>
    <row r="182" spans="1:31" s="19" customFormat="1" ht="75.75" hidden="1" customHeight="1" outlineLevel="1" x14ac:dyDescent="0.25">
      <c r="A182" s="550"/>
      <c r="B182" s="550"/>
      <c r="C182" s="550"/>
      <c r="D182" s="583"/>
      <c r="E182" s="568"/>
      <c r="F182" s="569"/>
      <c r="G182" s="419" t="s">
        <v>319</v>
      </c>
      <c r="H182" s="401"/>
      <c r="I182" s="401"/>
      <c r="J182" s="401">
        <v>135</v>
      </c>
      <c r="K182" s="401"/>
      <c r="L182" s="401"/>
      <c r="M182" s="401"/>
      <c r="N182" s="401">
        <v>10</v>
      </c>
      <c r="O182" s="401"/>
      <c r="P182" s="503"/>
      <c r="Q182" s="503"/>
      <c r="R182" s="451">
        <v>128</v>
      </c>
      <c r="S182" s="412"/>
      <c r="T182" s="224"/>
      <c r="U182" s="5"/>
      <c r="V182" s="5"/>
      <c r="W182" s="5"/>
      <c r="X182" s="5"/>
      <c r="Y182" s="222"/>
      <c r="Z182" s="222"/>
      <c r="AA182" s="222"/>
      <c r="AB182" s="5"/>
      <c r="AC182" s="5"/>
      <c r="AD182" s="5"/>
      <c r="AE182" s="5"/>
    </row>
    <row r="183" spans="1:31" s="19" customFormat="1" ht="87.75" hidden="1" customHeight="1" outlineLevel="1" x14ac:dyDescent="0.25">
      <c r="A183" s="550"/>
      <c r="B183" s="550"/>
      <c r="C183" s="550"/>
      <c r="D183" s="583"/>
      <c r="E183" s="568"/>
      <c r="F183" s="569"/>
      <c r="G183" s="419" t="s">
        <v>320</v>
      </c>
      <c r="H183" s="401"/>
      <c r="I183" s="401"/>
      <c r="J183" s="401">
        <v>95</v>
      </c>
      <c r="K183" s="401"/>
      <c r="L183" s="401"/>
      <c r="M183" s="401"/>
      <c r="N183" s="401">
        <v>15</v>
      </c>
      <c r="O183" s="401"/>
      <c r="P183" s="503"/>
      <c r="Q183" s="503"/>
      <c r="R183" s="451">
        <v>166</v>
      </c>
      <c r="S183" s="412"/>
      <c r="T183" s="224"/>
      <c r="U183" s="5"/>
      <c r="V183" s="5"/>
      <c r="W183" s="5"/>
      <c r="X183" s="5"/>
      <c r="Y183" s="222"/>
      <c r="Z183" s="222"/>
      <c r="AA183" s="222"/>
      <c r="AB183" s="5"/>
      <c r="AC183" s="5"/>
      <c r="AD183" s="5"/>
      <c r="AE183" s="5"/>
    </row>
    <row r="184" spans="1:31" s="19" customFormat="1" ht="75" hidden="1" customHeight="1" outlineLevel="1" x14ac:dyDescent="0.25">
      <c r="A184" s="550"/>
      <c r="B184" s="550"/>
      <c r="C184" s="550"/>
      <c r="D184" s="583"/>
      <c r="E184" s="568"/>
      <c r="F184" s="569"/>
      <c r="G184" s="419" t="s">
        <v>321</v>
      </c>
      <c r="H184" s="401"/>
      <c r="I184" s="401"/>
      <c r="J184" s="401">
        <v>217</v>
      </c>
      <c r="K184" s="401"/>
      <c r="L184" s="401"/>
      <c r="M184" s="401"/>
      <c r="N184" s="401">
        <v>50</v>
      </c>
      <c r="O184" s="401"/>
      <c r="P184" s="503"/>
      <c r="Q184" s="503"/>
      <c r="R184" s="451">
        <v>169</v>
      </c>
      <c r="S184" s="412"/>
      <c r="T184" s="224"/>
      <c r="U184" s="5"/>
      <c r="V184" s="5"/>
      <c r="W184" s="5"/>
      <c r="X184" s="5"/>
      <c r="Y184" s="222"/>
      <c r="Z184" s="222"/>
      <c r="AA184" s="222"/>
      <c r="AB184" s="5"/>
      <c r="AC184" s="5"/>
      <c r="AD184" s="5"/>
      <c r="AE184" s="5"/>
    </row>
    <row r="185" spans="1:31" s="19" customFormat="1" ht="64.5" hidden="1" customHeight="1" outlineLevel="1" x14ac:dyDescent="0.25">
      <c r="A185" s="550"/>
      <c r="B185" s="550"/>
      <c r="C185" s="550"/>
      <c r="D185" s="583"/>
      <c r="E185" s="568"/>
      <c r="F185" s="569"/>
      <c r="G185" s="419" t="s">
        <v>322</v>
      </c>
      <c r="H185" s="401"/>
      <c r="I185" s="401"/>
      <c r="J185" s="401">
        <v>98</v>
      </c>
      <c r="K185" s="401"/>
      <c r="L185" s="401"/>
      <c r="M185" s="401"/>
      <c r="N185" s="401">
        <v>15</v>
      </c>
      <c r="O185" s="401"/>
      <c r="P185" s="503"/>
      <c r="Q185" s="503"/>
      <c r="R185" s="451">
        <v>86</v>
      </c>
      <c r="S185" s="412"/>
      <c r="T185" s="224"/>
      <c r="U185" s="5"/>
      <c r="V185" s="5"/>
      <c r="W185" s="5"/>
      <c r="X185" s="5"/>
      <c r="Y185" s="222"/>
      <c r="Z185" s="222"/>
      <c r="AA185" s="222"/>
      <c r="AB185" s="5"/>
      <c r="AC185" s="5"/>
      <c r="AD185" s="5"/>
      <c r="AE185" s="5"/>
    </row>
    <row r="186" spans="1:31" s="19" customFormat="1" ht="97.5" hidden="1" customHeight="1" outlineLevel="1" x14ac:dyDescent="0.25">
      <c r="A186" s="550"/>
      <c r="B186" s="550"/>
      <c r="C186" s="550"/>
      <c r="D186" s="583"/>
      <c r="E186" s="568"/>
      <c r="F186" s="569"/>
      <c r="G186" s="419" t="s">
        <v>323</v>
      </c>
      <c r="H186" s="401"/>
      <c r="I186" s="401"/>
      <c r="J186" s="401">
        <v>40</v>
      </c>
      <c r="K186" s="401"/>
      <c r="L186" s="401"/>
      <c r="M186" s="401"/>
      <c r="N186" s="401">
        <v>10</v>
      </c>
      <c r="O186" s="401"/>
      <c r="P186" s="503"/>
      <c r="Q186" s="503"/>
      <c r="R186" s="451">
        <v>71.5</v>
      </c>
      <c r="S186" s="412"/>
      <c r="T186" s="224"/>
      <c r="U186" s="5"/>
      <c r="V186" s="5"/>
      <c r="W186" s="5"/>
      <c r="X186" s="5"/>
      <c r="Y186" s="222"/>
      <c r="Z186" s="222"/>
      <c r="AA186" s="222"/>
      <c r="AB186" s="5"/>
      <c r="AC186" s="5"/>
      <c r="AD186" s="5"/>
      <c r="AE186" s="5"/>
    </row>
    <row r="187" spans="1:31" s="19" customFormat="1" ht="87" hidden="1" customHeight="1" outlineLevel="1" x14ac:dyDescent="0.25">
      <c r="A187" s="550"/>
      <c r="B187" s="550"/>
      <c r="C187" s="550"/>
      <c r="D187" s="583"/>
      <c r="E187" s="568"/>
      <c r="F187" s="569"/>
      <c r="G187" s="419" t="s">
        <v>324</v>
      </c>
      <c r="H187" s="401"/>
      <c r="I187" s="401"/>
      <c r="J187" s="401">
        <v>95</v>
      </c>
      <c r="K187" s="401"/>
      <c r="L187" s="401"/>
      <c r="M187" s="401"/>
      <c r="N187" s="401">
        <v>6</v>
      </c>
      <c r="O187" s="401"/>
      <c r="P187" s="503"/>
      <c r="Q187" s="503"/>
      <c r="R187" s="451">
        <v>103</v>
      </c>
      <c r="S187" s="412"/>
      <c r="T187" s="224"/>
      <c r="U187" s="5"/>
      <c r="V187" s="5"/>
      <c r="W187" s="5"/>
      <c r="X187" s="5"/>
      <c r="Y187" s="222"/>
      <c r="Z187" s="222"/>
      <c r="AA187" s="222"/>
      <c r="AB187" s="5"/>
      <c r="AC187" s="5"/>
      <c r="AD187" s="5"/>
      <c r="AE187" s="5"/>
    </row>
    <row r="188" spans="1:31" s="19" customFormat="1" ht="67.5" hidden="1" customHeight="1" outlineLevel="1" x14ac:dyDescent="0.25">
      <c r="A188" s="550"/>
      <c r="B188" s="550"/>
      <c r="C188" s="550"/>
      <c r="D188" s="583"/>
      <c r="E188" s="568"/>
      <c r="F188" s="569"/>
      <c r="G188" s="419" t="s">
        <v>325</v>
      </c>
      <c r="H188" s="401"/>
      <c r="I188" s="401"/>
      <c r="J188" s="401">
        <v>150</v>
      </c>
      <c r="K188" s="401"/>
      <c r="L188" s="401"/>
      <c r="M188" s="401"/>
      <c r="N188" s="401">
        <v>9</v>
      </c>
      <c r="O188" s="401"/>
      <c r="P188" s="503"/>
      <c r="Q188" s="503"/>
      <c r="R188" s="451">
        <v>131</v>
      </c>
      <c r="S188" s="412"/>
      <c r="T188" s="224"/>
      <c r="U188" s="5"/>
      <c r="V188" s="5"/>
      <c r="W188" s="5"/>
      <c r="X188" s="5"/>
      <c r="Y188" s="222"/>
      <c r="Z188" s="222"/>
      <c r="AA188" s="222"/>
      <c r="AB188" s="5"/>
      <c r="AC188" s="5"/>
      <c r="AD188" s="5"/>
      <c r="AE188" s="5"/>
    </row>
    <row r="189" spans="1:31" s="19" customFormat="1" ht="55.5" hidden="1" customHeight="1" outlineLevel="1" x14ac:dyDescent="0.25">
      <c r="A189" s="550"/>
      <c r="B189" s="550"/>
      <c r="C189" s="550"/>
      <c r="D189" s="583"/>
      <c r="E189" s="568"/>
      <c r="F189" s="569"/>
      <c r="G189" s="419" t="s">
        <v>326</v>
      </c>
      <c r="H189" s="401"/>
      <c r="I189" s="401"/>
      <c r="J189" s="401">
        <v>129</v>
      </c>
      <c r="K189" s="401"/>
      <c r="L189" s="401"/>
      <c r="M189" s="401"/>
      <c r="N189" s="401">
        <v>33</v>
      </c>
      <c r="O189" s="401"/>
      <c r="P189" s="503"/>
      <c r="Q189" s="503"/>
      <c r="R189" s="451">
        <v>174</v>
      </c>
      <c r="S189" s="412"/>
      <c r="T189" s="224"/>
      <c r="U189" s="5"/>
      <c r="V189" s="5"/>
      <c r="W189" s="5"/>
      <c r="X189" s="5"/>
      <c r="Y189" s="222"/>
      <c r="Z189" s="222"/>
      <c r="AA189" s="222"/>
      <c r="AB189" s="5"/>
      <c r="AC189" s="5"/>
      <c r="AD189" s="5"/>
      <c r="AE189" s="5"/>
    </row>
    <row r="190" spans="1:31" s="19" customFormat="1" ht="70.5" hidden="1" customHeight="1" outlineLevel="1" x14ac:dyDescent="0.25">
      <c r="A190" s="550"/>
      <c r="B190" s="550"/>
      <c r="C190" s="550"/>
      <c r="D190" s="583"/>
      <c r="E190" s="568"/>
      <c r="F190" s="569"/>
      <c r="G190" s="419" t="s">
        <v>327</v>
      </c>
      <c r="H190" s="401"/>
      <c r="I190" s="401"/>
      <c r="J190" s="401">
        <v>154</v>
      </c>
      <c r="K190" s="401"/>
      <c r="L190" s="401"/>
      <c r="M190" s="401"/>
      <c r="N190" s="401">
        <v>10</v>
      </c>
      <c r="O190" s="401"/>
      <c r="P190" s="503"/>
      <c r="Q190" s="503"/>
      <c r="R190" s="451">
        <v>176</v>
      </c>
      <c r="S190" s="412"/>
      <c r="T190" s="224"/>
      <c r="U190" s="5"/>
      <c r="V190" s="5"/>
      <c r="W190" s="5"/>
      <c r="X190" s="5"/>
      <c r="Y190" s="222"/>
      <c r="Z190" s="222"/>
      <c r="AA190" s="222"/>
      <c r="AB190" s="5"/>
      <c r="AC190" s="5"/>
      <c r="AD190" s="5"/>
      <c r="AE190" s="5"/>
    </row>
    <row r="191" spans="1:31" s="19" customFormat="1" ht="75.75" hidden="1" customHeight="1" outlineLevel="1" x14ac:dyDescent="0.25">
      <c r="A191" s="550"/>
      <c r="B191" s="550"/>
      <c r="C191" s="550"/>
      <c r="D191" s="583"/>
      <c r="E191" s="568"/>
      <c r="F191" s="569"/>
      <c r="G191" s="419" t="s">
        <v>328</v>
      </c>
      <c r="H191" s="401"/>
      <c r="I191" s="401"/>
      <c r="J191" s="401">
        <v>331</v>
      </c>
      <c r="K191" s="401"/>
      <c r="L191" s="401"/>
      <c r="M191" s="401"/>
      <c r="N191" s="401">
        <v>10</v>
      </c>
      <c r="O191" s="401"/>
      <c r="P191" s="503"/>
      <c r="Q191" s="503"/>
      <c r="R191" s="451">
        <v>325</v>
      </c>
      <c r="S191" s="412"/>
      <c r="T191" s="224"/>
      <c r="U191" s="5"/>
      <c r="V191" s="5"/>
      <c r="W191" s="5"/>
      <c r="X191" s="5"/>
      <c r="Y191" s="222"/>
      <c r="Z191" s="222"/>
      <c r="AA191" s="222"/>
      <c r="AB191" s="5"/>
      <c r="AC191" s="5"/>
      <c r="AD191" s="5"/>
      <c r="AE191" s="5"/>
    </row>
    <row r="192" spans="1:31" s="19" customFormat="1" ht="75.75" hidden="1" customHeight="1" outlineLevel="1" x14ac:dyDescent="0.25">
      <c r="A192" s="550"/>
      <c r="B192" s="550"/>
      <c r="C192" s="550"/>
      <c r="D192" s="583"/>
      <c r="E192" s="568"/>
      <c r="F192" s="569"/>
      <c r="G192" s="419" t="s">
        <v>329</v>
      </c>
      <c r="H192" s="401"/>
      <c r="I192" s="401"/>
      <c r="J192" s="401">
        <v>323</v>
      </c>
      <c r="K192" s="401"/>
      <c r="L192" s="401"/>
      <c r="M192" s="401"/>
      <c r="N192" s="401">
        <v>15</v>
      </c>
      <c r="O192" s="401"/>
      <c r="P192" s="503"/>
      <c r="Q192" s="503"/>
      <c r="R192" s="451">
        <v>333</v>
      </c>
      <c r="S192" s="412"/>
      <c r="T192" s="224"/>
      <c r="U192" s="5"/>
      <c r="V192" s="5"/>
      <c r="W192" s="5"/>
      <c r="X192" s="5"/>
      <c r="Y192" s="222"/>
      <c r="Z192" s="222"/>
      <c r="AA192" s="222"/>
      <c r="AB192" s="5"/>
      <c r="AC192" s="5"/>
      <c r="AD192" s="5"/>
      <c r="AE192" s="5"/>
    </row>
    <row r="193" spans="1:31" s="19" customFormat="1" ht="56.25" hidden="1" customHeight="1" outlineLevel="1" x14ac:dyDescent="0.25">
      <c r="A193" s="550"/>
      <c r="B193" s="550"/>
      <c r="C193" s="550"/>
      <c r="D193" s="583"/>
      <c r="E193" s="568"/>
      <c r="F193" s="569"/>
      <c r="G193" s="419" t="s">
        <v>330</v>
      </c>
      <c r="H193" s="401"/>
      <c r="I193" s="401"/>
      <c r="J193" s="401">
        <v>346</v>
      </c>
      <c r="K193" s="401"/>
      <c r="L193" s="401"/>
      <c r="M193" s="401"/>
      <c r="N193" s="401">
        <v>15</v>
      </c>
      <c r="O193" s="401"/>
      <c r="P193" s="503"/>
      <c r="Q193" s="503"/>
      <c r="R193" s="451">
        <v>359</v>
      </c>
      <c r="S193" s="412"/>
      <c r="T193" s="224"/>
      <c r="U193" s="5"/>
      <c r="V193" s="5"/>
      <c r="W193" s="5"/>
      <c r="X193" s="5"/>
      <c r="Y193" s="222"/>
      <c r="Z193" s="222"/>
      <c r="AA193" s="222"/>
      <c r="AB193" s="5"/>
      <c r="AC193" s="5"/>
      <c r="AD193" s="5"/>
      <c r="AE193" s="5"/>
    </row>
    <row r="194" spans="1:31" s="19" customFormat="1" ht="67.5" hidden="1" customHeight="1" outlineLevel="1" x14ac:dyDescent="0.25">
      <c r="A194" s="550"/>
      <c r="B194" s="550"/>
      <c r="C194" s="550"/>
      <c r="D194" s="583"/>
      <c r="E194" s="568"/>
      <c r="F194" s="569"/>
      <c r="G194" s="419" t="s">
        <v>331</v>
      </c>
      <c r="H194" s="401"/>
      <c r="I194" s="401"/>
      <c r="J194" s="401">
        <v>512</v>
      </c>
      <c r="K194" s="401"/>
      <c r="L194" s="401"/>
      <c r="M194" s="401"/>
      <c r="N194" s="401">
        <v>15</v>
      </c>
      <c r="O194" s="401"/>
      <c r="P194" s="503"/>
      <c r="Q194" s="503"/>
      <c r="R194" s="451">
        <v>517</v>
      </c>
      <c r="S194" s="412"/>
      <c r="T194" s="224"/>
      <c r="U194" s="5"/>
      <c r="V194" s="5"/>
      <c r="W194" s="5"/>
      <c r="X194" s="5"/>
      <c r="Y194" s="222"/>
      <c r="Z194" s="222"/>
      <c r="AA194" s="222"/>
      <c r="AB194" s="5"/>
      <c r="AC194" s="5"/>
      <c r="AD194" s="5"/>
      <c r="AE194" s="5"/>
    </row>
    <row r="195" spans="1:31" s="19" customFormat="1" ht="65.25" hidden="1" customHeight="1" outlineLevel="1" x14ac:dyDescent="0.25">
      <c r="A195" s="550"/>
      <c r="B195" s="550"/>
      <c r="C195" s="550"/>
      <c r="D195" s="583"/>
      <c r="E195" s="568"/>
      <c r="F195" s="569"/>
      <c r="G195" s="419" t="s">
        <v>332</v>
      </c>
      <c r="H195" s="401"/>
      <c r="I195" s="401"/>
      <c r="J195" s="401">
        <v>363</v>
      </c>
      <c r="K195" s="401"/>
      <c r="L195" s="401"/>
      <c r="M195" s="401"/>
      <c r="N195" s="401">
        <v>15</v>
      </c>
      <c r="O195" s="401"/>
      <c r="P195" s="503"/>
      <c r="Q195" s="503"/>
      <c r="R195" s="451">
        <v>433</v>
      </c>
      <c r="S195" s="412"/>
      <c r="T195" s="224"/>
      <c r="U195" s="5"/>
      <c r="V195" s="5"/>
      <c r="W195" s="5"/>
      <c r="X195" s="5"/>
      <c r="Y195" s="222"/>
      <c r="Z195" s="222"/>
      <c r="AA195" s="222"/>
      <c r="AB195" s="5"/>
      <c r="AC195" s="5"/>
      <c r="AD195" s="5"/>
      <c r="AE195" s="5"/>
    </row>
    <row r="196" spans="1:31" s="19" customFormat="1" ht="83.25" hidden="1" customHeight="1" outlineLevel="1" x14ac:dyDescent="0.25">
      <c r="A196" s="550"/>
      <c r="B196" s="550"/>
      <c r="C196" s="550"/>
      <c r="D196" s="583"/>
      <c r="E196" s="570"/>
      <c r="F196" s="571"/>
      <c r="G196" s="419" t="s">
        <v>333</v>
      </c>
      <c r="H196" s="401"/>
      <c r="I196" s="401"/>
      <c r="J196" s="401">
        <v>97</v>
      </c>
      <c r="K196" s="401"/>
      <c r="L196" s="401"/>
      <c r="M196" s="401"/>
      <c r="N196" s="401">
        <v>15</v>
      </c>
      <c r="O196" s="401"/>
      <c r="P196" s="503"/>
      <c r="Q196" s="503"/>
      <c r="R196" s="451">
        <v>148.63999999999999</v>
      </c>
      <c r="S196" s="412"/>
      <c r="T196" s="224"/>
      <c r="U196" s="5"/>
      <c r="V196" s="5"/>
      <c r="W196" s="5"/>
      <c r="X196" s="5"/>
      <c r="Y196" s="222"/>
      <c r="Z196" s="222"/>
      <c r="AA196" s="222"/>
      <c r="AB196" s="5"/>
      <c r="AC196" s="5"/>
      <c r="AD196" s="5"/>
      <c r="AE196" s="5"/>
    </row>
    <row r="197" spans="1:31" s="19" customFormat="1" ht="15" hidden="1" customHeight="1" outlineLevel="1" x14ac:dyDescent="0.25">
      <c r="A197" s="550"/>
      <c r="B197" s="550"/>
      <c r="C197" s="550"/>
      <c r="D197" s="583"/>
      <c r="E197" s="403" t="s">
        <v>55</v>
      </c>
      <c r="F197" s="403"/>
      <c r="G197" s="401"/>
      <c r="H197" s="401"/>
      <c r="I197" s="401"/>
      <c r="J197" s="401"/>
      <c r="K197" s="401"/>
      <c r="L197" s="401"/>
      <c r="M197" s="401"/>
      <c r="N197" s="401"/>
      <c r="O197" s="401"/>
      <c r="P197" s="503"/>
      <c r="Q197" s="503"/>
      <c r="R197" s="503"/>
      <c r="S197" s="412"/>
      <c r="T197" s="224"/>
      <c r="U197" s="5"/>
      <c r="V197" s="5"/>
      <c r="W197" s="5"/>
      <c r="X197" s="5"/>
      <c r="Y197" s="222"/>
      <c r="Z197" s="222"/>
      <c r="AA197" s="222"/>
      <c r="AB197" s="5"/>
      <c r="AC197" s="5"/>
      <c r="AD197" s="5"/>
      <c r="AE197" s="5"/>
    </row>
    <row r="198" spans="1:31" s="19" customFormat="1" ht="15.75" hidden="1" customHeight="1" outlineLevel="1" x14ac:dyDescent="0.25">
      <c r="A198" s="550"/>
      <c r="B198" s="550"/>
      <c r="C198" s="550"/>
      <c r="D198" s="583"/>
      <c r="E198" s="403" t="s">
        <v>56</v>
      </c>
      <c r="F198" s="403"/>
      <c r="G198" s="401"/>
      <c r="H198" s="401"/>
      <c r="I198" s="401"/>
      <c r="J198" s="401"/>
      <c r="K198" s="401"/>
      <c r="L198" s="401"/>
      <c r="M198" s="401"/>
      <c r="N198" s="401"/>
      <c r="O198" s="401"/>
      <c r="P198" s="503"/>
      <c r="Q198" s="503"/>
      <c r="R198" s="503"/>
      <c r="S198" s="412"/>
      <c r="T198" s="224"/>
      <c r="U198" s="5"/>
      <c r="V198" s="5"/>
      <c r="W198" s="5"/>
      <c r="X198" s="5"/>
      <c r="Y198" s="222"/>
      <c r="Z198" s="222"/>
      <c r="AA198" s="222"/>
      <c r="AB198" s="5"/>
      <c r="AC198" s="5"/>
      <c r="AD198" s="5"/>
      <c r="AE198" s="5"/>
    </row>
    <row r="199" spans="1:31" s="19" customFormat="1" ht="13.5" hidden="1" customHeight="1" outlineLevel="1" x14ac:dyDescent="0.25">
      <c r="A199" s="550"/>
      <c r="B199" s="550"/>
      <c r="C199" s="550"/>
      <c r="D199" s="583"/>
      <c r="E199" s="401" t="s">
        <v>57</v>
      </c>
      <c r="F199" s="401"/>
      <c r="G199" s="401"/>
      <c r="H199" s="401"/>
      <c r="I199" s="401"/>
      <c r="J199" s="401"/>
      <c r="K199" s="401"/>
      <c r="L199" s="401"/>
      <c r="M199" s="401"/>
      <c r="N199" s="401"/>
      <c r="O199" s="401"/>
      <c r="P199" s="503"/>
      <c r="Q199" s="503"/>
      <c r="R199" s="503"/>
      <c r="S199" s="412"/>
      <c r="T199" s="224"/>
      <c r="U199" s="5"/>
      <c r="V199" s="5"/>
      <c r="W199" s="5"/>
      <c r="X199" s="5"/>
      <c r="Y199" s="222"/>
      <c r="Z199" s="222"/>
      <c r="AA199" s="222"/>
      <c r="AB199" s="5"/>
      <c r="AC199" s="5"/>
      <c r="AD199" s="5"/>
      <c r="AE199" s="5"/>
    </row>
    <row r="200" spans="1:31" s="19" customFormat="1" ht="15" hidden="1" customHeight="1" outlineLevel="1" x14ac:dyDescent="0.25">
      <c r="A200" s="550"/>
      <c r="B200" s="550"/>
      <c r="C200" s="550"/>
      <c r="D200" s="583"/>
      <c r="E200" s="401" t="s">
        <v>61</v>
      </c>
      <c r="F200" s="401"/>
      <c r="G200" s="401"/>
      <c r="H200" s="401"/>
      <c r="I200" s="401"/>
      <c r="J200" s="401"/>
      <c r="K200" s="401"/>
      <c r="L200" s="401"/>
      <c r="M200" s="401"/>
      <c r="N200" s="405"/>
      <c r="O200" s="405"/>
      <c r="P200" s="503"/>
      <c r="Q200" s="503"/>
      <c r="R200" s="503"/>
      <c r="S200" s="412"/>
      <c r="T200" s="224"/>
      <c r="U200" s="5"/>
      <c r="V200" s="5"/>
      <c r="W200" s="5"/>
      <c r="X200" s="5"/>
      <c r="Y200" s="222"/>
      <c r="Z200" s="222"/>
      <c r="AA200" s="222"/>
      <c r="AB200" s="5"/>
      <c r="AC200" s="5"/>
      <c r="AD200" s="5"/>
      <c r="AE200" s="5"/>
    </row>
    <row r="201" spans="1:31" s="38" customFormat="1" ht="15" customHeight="1" collapsed="1" x14ac:dyDescent="0.25">
      <c r="A201" s="550"/>
      <c r="B201" s="550"/>
      <c r="C201" s="550"/>
      <c r="D201" s="583" t="s">
        <v>150</v>
      </c>
      <c r="E201" s="566" t="s">
        <v>53</v>
      </c>
      <c r="F201" s="567"/>
      <c r="G201" s="409"/>
      <c r="H201" s="406"/>
      <c r="I201" s="406">
        <f t="shared" ref="I201:R201" si="2">SUM(I202:I321)</f>
        <v>434</v>
      </c>
      <c r="J201" s="406">
        <f t="shared" si="2"/>
        <v>19032</v>
      </c>
      <c r="K201" s="406"/>
      <c r="L201" s="406"/>
      <c r="M201" s="406">
        <f t="shared" si="2"/>
        <v>22</v>
      </c>
      <c r="N201" s="406">
        <f t="shared" si="2"/>
        <v>2752.58</v>
      </c>
      <c r="O201" s="406"/>
      <c r="P201" s="502"/>
      <c r="Q201" s="502">
        <f t="shared" si="2"/>
        <v>480.08485000000002</v>
      </c>
      <c r="R201" s="502">
        <f t="shared" si="2"/>
        <v>29096.844000000001</v>
      </c>
      <c r="S201" s="445"/>
      <c r="T201" s="276"/>
      <c r="U201" s="356"/>
      <c r="V201" s="356"/>
      <c r="W201" s="356"/>
      <c r="X201" s="356"/>
      <c r="Y201" s="354"/>
      <c r="Z201" s="355"/>
      <c r="AA201" s="354"/>
      <c r="AB201" s="356"/>
      <c r="AC201" s="356"/>
      <c r="AD201" s="356"/>
      <c r="AE201" s="356"/>
    </row>
    <row r="202" spans="1:31" s="19" customFormat="1" ht="81" hidden="1" customHeight="1" outlineLevel="1" x14ac:dyDescent="0.25">
      <c r="A202" s="550"/>
      <c r="B202" s="550"/>
      <c r="C202" s="550"/>
      <c r="D202" s="583"/>
      <c r="E202" s="568"/>
      <c r="F202" s="569"/>
      <c r="G202" s="401" t="s">
        <v>334</v>
      </c>
      <c r="H202" s="406"/>
      <c r="I202" s="406">
        <v>216</v>
      </c>
      <c r="J202" s="406"/>
      <c r="K202" s="406"/>
      <c r="L202" s="406"/>
      <c r="M202" s="406">
        <v>15</v>
      </c>
      <c r="N202" s="406"/>
      <c r="O202" s="406"/>
      <c r="P202" s="420"/>
      <c r="Q202" s="420">
        <v>263.64485000000002</v>
      </c>
      <c r="R202" s="420"/>
      <c r="S202" s="415"/>
      <c r="T202" s="224"/>
      <c r="U202" s="5"/>
      <c r="V202" s="5"/>
      <c r="W202" s="5"/>
      <c r="X202" s="5"/>
      <c r="Y202" s="222"/>
      <c r="Z202" s="222"/>
      <c r="AA202" s="222"/>
      <c r="AB202" s="5"/>
      <c r="AC202" s="5"/>
      <c r="AD202" s="5"/>
      <c r="AE202" s="5"/>
    </row>
    <row r="203" spans="1:31" s="19" customFormat="1" ht="45" hidden="1" customHeight="1" outlineLevel="1" x14ac:dyDescent="0.25">
      <c r="A203" s="550"/>
      <c r="B203" s="550"/>
      <c r="C203" s="550"/>
      <c r="D203" s="583"/>
      <c r="E203" s="568"/>
      <c r="F203" s="569"/>
      <c r="G203" s="401" t="s">
        <v>2205</v>
      </c>
      <c r="H203" s="406"/>
      <c r="I203" s="406">
        <v>218</v>
      </c>
      <c r="J203" s="406"/>
      <c r="K203" s="406"/>
      <c r="L203" s="406"/>
      <c r="M203" s="406">
        <v>7</v>
      </c>
      <c r="N203" s="406"/>
      <c r="O203" s="406"/>
      <c r="P203" s="420"/>
      <c r="Q203" s="420">
        <v>216.44</v>
      </c>
      <c r="R203" s="420"/>
      <c r="S203" s="415"/>
      <c r="T203" s="224"/>
      <c r="U203" s="5"/>
      <c r="V203" s="5"/>
      <c r="W203" s="5"/>
      <c r="X203" s="5"/>
      <c r="Y203" s="222"/>
      <c r="Z203" s="222"/>
      <c r="AA203" s="222"/>
      <c r="AB203" s="5"/>
      <c r="AC203" s="5"/>
      <c r="AD203" s="5"/>
      <c r="AE203" s="5"/>
    </row>
    <row r="204" spans="1:31" s="19" customFormat="1" ht="75" hidden="1" customHeight="1" outlineLevel="1" x14ac:dyDescent="0.25">
      <c r="A204" s="550"/>
      <c r="B204" s="550"/>
      <c r="C204" s="550"/>
      <c r="D204" s="583"/>
      <c r="E204" s="568"/>
      <c r="F204" s="569"/>
      <c r="G204" s="419" t="s">
        <v>336</v>
      </c>
      <c r="H204" s="401"/>
      <c r="I204" s="401"/>
      <c r="J204" s="448">
        <v>520</v>
      </c>
      <c r="K204" s="401"/>
      <c r="L204" s="401"/>
      <c r="M204" s="401"/>
      <c r="N204" s="401">
        <v>15</v>
      </c>
      <c r="O204" s="401"/>
      <c r="P204" s="503"/>
      <c r="Q204" s="503"/>
      <c r="R204" s="503">
        <v>471.565</v>
      </c>
      <c r="S204" s="412"/>
      <c r="T204" s="224"/>
      <c r="U204" s="5"/>
      <c r="V204" s="5"/>
      <c r="W204" s="5"/>
      <c r="X204" s="5"/>
      <c r="Y204" s="222"/>
      <c r="Z204" s="222"/>
      <c r="AA204" s="222"/>
      <c r="AB204" s="5"/>
      <c r="AC204" s="5"/>
      <c r="AD204" s="5"/>
      <c r="AE204" s="5"/>
    </row>
    <row r="205" spans="1:31" s="19" customFormat="1" ht="143.25" hidden="1" customHeight="1" outlineLevel="1" x14ac:dyDescent="0.25">
      <c r="A205" s="550"/>
      <c r="B205" s="550"/>
      <c r="C205" s="550"/>
      <c r="D205" s="583"/>
      <c r="E205" s="568"/>
      <c r="F205" s="569"/>
      <c r="G205" s="419" t="s">
        <v>337</v>
      </c>
      <c r="H205" s="401"/>
      <c r="I205" s="401"/>
      <c r="J205" s="448">
        <v>10</v>
      </c>
      <c r="K205" s="401"/>
      <c r="L205" s="401"/>
      <c r="M205" s="401"/>
      <c r="N205" s="401">
        <v>16.579999999999998</v>
      </c>
      <c r="O205" s="401"/>
      <c r="P205" s="503"/>
      <c r="Q205" s="503"/>
      <c r="R205" s="503">
        <v>63.636000000000003</v>
      </c>
      <c r="S205" s="412"/>
      <c r="T205" s="224"/>
      <c r="U205" s="5"/>
      <c r="V205" s="5"/>
      <c r="W205" s="5"/>
      <c r="X205" s="5"/>
      <c r="Y205" s="222"/>
      <c r="Z205" s="222"/>
      <c r="AA205" s="222"/>
      <c r="AB205" s="5"/>
      <c r="AC205" s="5"/>
      <c r="AD205" s="5"/>
      <c r="AE205" s="5"/>
    </row>
    <row r="206" spans="1:31" s="19" customFormat="1" ht="93.75" hidden="1" customHeight="1" outlineLevel="1" x14ac:dyDescent="0.25">
      <c r="A206" s="550"/>
      <c r="B206" s="550"/>
      <c r="C206" s="550"/>
      <c r="D206" s="583"/>
      <c r="E206" s="568"/>
      <c r="F206" s="569"/>
      <c r="G206" s="419" t="s">
        <v>338</v>
      </c>
      <c r="H206" s="401"/>
      <c r="I206" s="401"/>
      <c r="J206" s="448">
        <v>300</v>
      </c>
      <c r="K206" s="401"/>
      <c r="L206" s="401"/>
      <c r="M206" s="401"/>
      <c r="N206" s="401">
        <v>15</v>
      </c>
      <c r="O206" s="401"/>
      <c r="P206" s="503"/>
      <c r="Q206" s="503"/>
      <c r="R206" s="503">
        <v>455.58800000000002</v>
      </c>
      <c r="S206" s="412"/>
      <c r="T206" s="224"/>
      <c r="U206" s="5"/>
      <c r="V206" s="5"/>
      <c r="W206" s="5"/>
      <c r="X206" s="5"/>
      <c r="Y206" s="222"/>
      <c r="Z206" s="222"/>
      <c r="AA206" s="222"/>
      <c r="AB206" s="5"/>
      <c r="AC206" s="5"/>
      <c r="AD206" s="5"/>
      <c r="AE206" s="5"/>
    </row>
    <row r="207" spans="1:31" s="19" customFormat="1" ht="93.75" hidden="1" customHeight="1" outlineLevel="1" x14ac:dyDescent="0.25">
      <c r="A207" s="550"/>
      <c r="B207" s="550"/>
      <c r="C207" s="550"/>
      <c r="D207" s="583"/>
      <c r="E207" s="568"/>
      <c r="F207" s="569"/>
      <c r="G207" s="419" t="s">
        <v>339</v>
      </c>
      <c r="H207" s="401"/>
      <c r="I207" s="401"/>
      <c r="J207" s="448">
        <v>60</v>
      </c>
      <c r="K207" s="401"/>
      <c r="L207" s="401"/>
      <c r="M207" s="401"/>
      <c r="N207" s="401">
        <v>5</v>
      </c>
      <c r="O207" s="401"/>
      <c r="P207" s="503"/>
      <c r="Q207" s="503"/>
      <c r="R207" s="503">
        <v>90.629000000000005</v>
      </c>
      <c r="S207" s="412"/>
      <c r="T207" s="224"/>
      <c r="U207" s="5"/>
      <c r="V207" s="5"/>
      <c r="W207" s="5"/>
      <c r="X207" s="5"/>
      <c r="Y207" s="222"/>
      <c r="Z207" s="222"/>
      <c r="AA207" s="222"/>
      <c r="AB207" s="5"/>
      <c r="AC207" s="5"/>
      <c r="AD207" s="5"/>
      <c r="AE207" s="5"/>
    </row>
    <row r="208" spans="1:31" s="19" customFormat="1" ht="93.75" hidden="1" customHeight="1" outlineLevel="1" x14ac:dyDescent="0.25">
      <c r="A208" s="550"/>
      <c r="B208" s="550"/>
      <c r="C208" s="550"/>
      <c r="D208" s="583"/>
      <c r="E208" s="568"/>
      <c r="F208" s="569"/>
      <c r="G208" s="419" t="s">
        <v>340</v>
      </c>
      <c r="H208" s="401"/>
      <c r="I208" s="401"/>
      <c r="J208" s="448">
        <v>440</v>
      </c>
      <c r="K208" s="401"/>
      <c r="L208" s="401"/>
      <c r="M208" s="401"/>
      <c r="N208" s="401">
        <v>15</v>
      </c>
      <c r="O208" s="401"/>
      <c r="P208" s="503"/>
      <c r="Q208" s="503"/>
      <c r="R208" s="503">
        <v>460.57</v>
      </c>
      <c r="S208" s="412"/>
      <c r="T208" s="224"/>
      <c r="U208" s="5"/>
      <c r="V208" s="5"/>
      <c r="W208" s="5"/>
      <c r="X208" s="5"/>
      <c r="Y208" s="222"/>
      <c r="Z208" s="222"/>
      <c r="AA208" s="222"/>
      <c r="AB208" s="5"/>
      <c r="AC208" s="5"/>
      <c r="AD208" s="5"/>
      <c r="AE208" s="5"/>
    </row>
    <row r="209" spans="1:31" s="19" customFormat="1" ht="93.75" hidden="1" customHeight="1" outlineLevel="1" x14ac:dyDescent="0.25">
      <c r="A209" s="550"/>
      <c r="B209" s="550"/>
      <c r="C209" s="550"/>
      <c r="D209" s="583"/>
      <c r="E209" s="568"/>
      <c r="F209" s="569"/>
      <c r="G209" s="419" t="s">
        <v>341</v>
      </c>
      <c r="H209" s="401"/>
      <c r="I209" s="401"/>
      <c r="J209" s="448">
        <v>60</v>
      </c>
      <c r="K209" s="401"/>
      <c r="L209" s="401"/>
      <c r="M209" s="401"/>
      <c r="N209" s="401">
        <v>5</v>
      </c>
      <c r="O209" s="401"/>
      <c r="P209" s="503"/>
      <c r="Q209" s="503"/>
      <c r="R209" s="503">
        <v>100.15600000000001</v>
      </c>
      <c r="S209" s="412"/>
      <c r="T209" s="224"/>
      <c r="U209" s="5"/>
      <c r="V209" s="5"/>
      <c r="W209" s="5"/>
      <c r="X209" s="5"/>
      <c r="Y209" s="222"/>
      <c r="Z209" s="222"/>
      <c r="AA209" s="222"/>
      <c r="AB209" s="5"/>
      <c r="AC209" s="5"/>
      <c r="AD209" s="5"/>
      <c r="AE209" s="5"/>
    </row>
    <row r="210" spans="1:31" s="19" customFormat="1" ht="93.75" hidden="1" customHeight="1" outlineLevel="1" x14ac:dyDescent="0.25">
      <c r="A210" s="550"/>
      <c r="B210" s="550"/>
      <c r="C210" s="550"/>
      <c r="D210" s="583"/>
      <c r="E210" s="568"/>
      <c r="F210" s="569"/>
      <c r="G210" s="419" t="s">
        <v>342</v>
      </c>
      <c r="H210" s="401"/>
      <c r="I210" s="401"/>
      <c r="J210" s="448">
        <v>440</v>
      </c>
      <c r="K210" s="401"/>
      <c r="L210" s="401"/>
      <c r="M210" s="401"/>
      <c r="N210" s="401">
        <v>15</v>
      </c>
      <c r="O210" s="401"/>
      <c r="P210" s="503"/>
      <c r="Q210" s="503"/>
      <c r="R210" s="503">
        <v>469.93400000000003</v>
      </c>
      <c r="S210" s="412"/>
      <c r="T210" s="224"/>
      <c r="U210" s="5"/>
      <c r="V210" s="5"/>
      <c r="W210" s="5"/>
      <c r="X210" s="5"/>
      <c r="Y210" s="222"/>
      <c r="Z210" s="222"/>
      <c r="AA210" s="222"/>
      <c r="AB210" s="5"/>
      <c r="AC210" s="5"/>
      <c r="AD210" s="5"/>
      <c r="AE210" s="5"/>
    </row>
    <row r="211" spans="1:31" s="19" customFormat="1" ht="93.75" hidden="1" customHeight="1" outlineLevel="1" x14ac:dyDescent="0.25">
      <c r="A211" s="550"/>
      <c r="B211" s="550"/>
      <c r="C211" s="550"/>
      <c r="D211" s="583"/>
      <c r="E211" s="568"/>
      <c r="F211" s="569"/>
      <c r="G211" s="419" t="s">
        <v>343</v>
      </c>
      <c r="H211" s="401"/>
      <c r="I211" s="401"/>
      <c r="J211" s="448">
        <v>360</v>
      </c>
      <c r="K211" s="401"/>
      <c r="L211" s="401"/>
      <c r="M211" s="401"/>
      <c r="N211" s="401">
        <v>15</v>
      </c>
      <c r="O211" s="401"/>
      <c r="P211" s="503"/>
      <c r="Q211" s="503"/>
      <c r="R211" s="503">
        <v>406.45100000000002</v>
      </c>
      <c r="S211" s="412"/>
      <c r="T211" s="224"/>
      <c r="U211" s="5"/>
      <c r="V211" s="5"/>
      <c r="W211" s="5"/>
      <c r="X211" s="5"/>
      <c r="Y211" s="222"/>
      <c r="Z211" s="222"/>
      <c r="AA211" s="222"/>
      <c r="AB211" s="5"/>
      <c r="AC211" s="5"/>
      <c r="AD211" s="5"/>
      <c r="AE211" s="5"/>
    </row>
    <row r="212" spans="1:31" s="19" customFormat="1" ht="93.75" hidden="1" customHeight="1" outlineLevel="1" x14ac:dyDescent="0.25">
      <c r="A212" s="550"/>
      <c r="B212" s="550"/>
      <c r="C212" s="550"/>
      <c r="D212" s="583"/>
      <c r="E212" s="568"/>
      <c r="F212" s="569"/>
      <c r="G212" s="419" t="s">
        <v>344</v>
      </c>
      <c r="H212" s="401"/>
      <c r="I212" s="401"/>
      <c r="J212" s="448">
        <v>320</v>
      </c>
      <c r="K212" s="401"/>
      <c r="L212" s="401"/>
      <c r="M212" s="401"/>
      <c r="N212" s="401">
        <v>14</v>
      </c>
      <c r="O212" s="401"/>
      <c r="P212" s="503"/>
      <c r="Q212" s="503"/>
      <c r="R212" s="503">
        <v>353.36200000000002</v>
      </c>
      <c r="S212" s="412"/>
      <c r="T212" s="224"/>
      <c r="U212" s="5"/>
      <c r="V212" s="5"/>
      <c r="W212" s="5"/>
      <c r="X212" s="5"/>
      <c r="Y212" s="222"/>
      <c r="Z212" s="222"/>
      <c r="AA212" s="222"/>
      <c r="AB212" s="5"/>
      <c r="AC212" s="5"/>
      <c r="AD212" s="5"/>
      <c r="AE212" s="5"/>
    </row>
    <row r="213" spans="1:31" s="19" customFormat="1" ht="93.75" hidden="1" customHeight="1" outlineLevel="1" x14ac:dyDescent="0.25">
      <c r="A213" s="550"/>
      <c r="B213" s="550"/>
      <c r="C213" s="550"/>
      <c r="D213" s="583"/>
      <c r="E213" s="568"/>
      <c r="F213" s="569"/>
      <c r="G213" s="419" t="s">
        <v>345</v>
      </c>
      <c r="H213" s="401"/>
      <c r="I213" s="401"/>
      <c r="J213" s="448">
        <v>120</v>
      </c>
      <c r="K213" s="401"/>
      <c r="L213" s="401"/>
      <c r="M213" s="401"/>
      <c r="N213" s="401">
        <v>15</v>
      </c>
      <c r="O213" s="401"/>
      <c r="P213" s="503"/>
      <c r="Q213" s="503"/>
      <c r="R213" s="503">
        <v>118.072</v>
      </c>
      <c r="S213" s="412"/>
      <c r="T213" s="224"/>
      <c r="U213" s="5"/>
      <c r="V213" s="5"/>
      <c r="W213" s="5"/>
      <c r="X213" s="5"/>
      <c r="Y213" s="222"/>
      <c r="Z213" s="222"/>
      <c r="AA213" s="222"/>
      <c r="AB213" s="5"/>
      <c r="AC213" s="5"/>
      <c r="AD213" s="5"/>
      <c r="AE213" s="5"/>
    </row>
    <row r="214" spans="1:31" s="19" customFormat="1" ht="93.75" hidden="1" customHeight="1" outlineLevel="1" x14ac:dyDescent="0.25">
      <c r="A214" s="550"/>
      <c r="B214" s="550"/>
      <c r="C214" s="550"/>
      <c r="D214" s="583"/>
      <c r="E214" s="568"/>
      <c r="F214" s="569"/>
      <c r="G214" s="419" t="s">
        <v>2206</v>
      </c>
      <c r="H214" s="401"/>
      <c r="I214" s="401"/>
      <c r="J214" s="448">
        <v>90</v>
      </c>
      <c r="K214" s="401"/>
      <c r="L214" s="401"/>
      <c r="M214" s="401"/>
      <c r="N214" s="401">
        <v>15</v>
      </c>
      <c r="O214" s="401"/>
      <c r="P214" s="503"/>
      <c r="Q214" s="503"/>
      <c r="R214" s="503">
        <v>269.392</v>
      </c>
      <c r="S214" s="412"/>
      <c r="T214" s="224"/>
      <c r="U214" s="5"/>
      <c r="V214" s="5"/>
      <c r="W214" s="5"/>
      <c r="X214" s="5"/>
      <c r="Y214" s="222"/>
      <c r="Z214" s="222"/>
      <c r="AA214" s="222"/>
      <c r="AB214" s="5"/>
      <c r="AC214" s="5"/>
      <c r="AD214" s="5"/>
      <c r="AE214" s="5"/>
    </row>
    <row r="215" spans="1:31" s="19" customFormat="1" ht="93.75" hidden="1" customHeight="1" outlineLevel="1" x14ac:dyDescent="0.25">
      <c r="A215" s="550"/>
      <c r="B215" s="550"/>
      <c r="C215" s="550"/>
      <c r="D215" s="583"/>
      <c r="E215" s="568"/>
      <c r="F215" s="569"/>
      <c r="G215" s="419" t="s">
        <v>347</v>
      </c>
      <c r="H215" s="401"/>
      <c r="I215" s="401"/>
      <c r="J215" s="448">
        <v>30</v>
      </c>
      <c r="K215" s="401"/>
      <c r="L215" s="401"/>
      <c r="M215" s="401"/>
      <c r="N215" s="401">
        <v>15</v>
      </c>
      <c r="O215" s="401"/>
      <c r="P215" s="503"/>
      <c r="Q215" s="503"/>
      <c r="R215" s="503">
        <v>89.992999999999995</v>
      </c>
      <c r="S215" s="412"/>
      <c r="T215" s="224"/>
      <c r="U215" s="5"/>
      <c r="V215" s="5"/>
      <c r="W215" s="5"/>
      <c r="X215" s="5"/>
      <c r="Y215" s="222"/>
      <c r="Z215" s="222"/>
      <c r="AA215" s="222"/>
      <c r="AB215" s="5"/>
      <c r="AC215" s="5"/>
      <c r="AD215" s="5"/>
      <c r="AE215" s="5"/>
    </row>
    <row r="216" spans="1:31" s="19" customFormat="1" ht="93.75" hidden="1" customHeight="1" outlineLevel="1" x14ac:dyDescent="0.25">
      <c r="A216" s="550"/>
      <c r="B216" s="550"/>
      <c r="C216" s="550"/>
      <c r="D216" s="583"/>
      <c r="E216" s="568"/>
      <c r="F216" s="569"/>
      <c r="G216" s="419" t="s">
        <v>348</v>
      </c>
      <c r="H216" s="401"/>
      <c r="I216" s="401"/>
      <c r="J216" s="448">
        <v>170</v>
      </c>
      <c r="K216" s="401"/>
      <c r="L216" s="401"/>
      <c r="M216" s="401"/>
      <c r="N216" s="401">
        <v>15</v>
      </c>
      <c r="O216" s="401"/>
      <c r="P216" s="503"/>
      <c r="Q216" s="503"/>
      <c r="R216" s="503">
        <v>234.49799999999999</v>
      </c>
      <c r="S216" s="412"/>
      <c r="T216" s="224"/>
      <c r="U216" s="5"/>
      <c r="V216" s="5"/>
      <c r="W216" s="5"/>
      <c r="X216" s="5"/>
      <c r="Y216" s="222"/>
      <c r="Z216" s="222"/>
      <c r="AA216" s="222"/>
      <c r="AB216" s="5"/>
      <c r="AC216" s="5"/>
      <c r="AD216" s="5"/>
      <c r="AE216" s="5"/>
    </row>
    <row r="217" spans="1:31" s="19" customFormat="1" ht="93.75" hidden="1" customHeight="1" outlineLevel="1" x14ac:dyDescent="0.25">
      <c r="A217" s="550"/>
      <c r="B217" s="550"/>
      <c r="C217" s="550"/>
      <c r="D217" s="583"/>
      <c r="E217" s="568"/>
      <c r="F217" s="569"/>
      <c r="G217" s="419" t="s">
        <v>349</v>
      </c>
      <c r="H217" s="401"/>
      <c r="I217" s="401"/>
      <c r="J217" s="448">
        <v>230</v>
      </c>
      <c r="K217" s="401"/>
      <c r="L217" s="401"/>
      <c r="M217" s="401"/>
      <c r="N217" s="401">
        <v>15</v>
      </c>
      <c r="O217" s="401"/>
      <c r="P217" s="503"/>
      <c r="Q217" s="503"/>
      <c r="R217" s="503">
        <v>360.03399999999999</v>
      </c>
      <c r="S217" s="412"/>
      <c r="T217" s="224"/>
      <c r="U217" s="5"/>
      <c r="V217" s="5"/>
      <c r="W217" s="5"/>
      <c r="X217" s="5"/>
      <c r="Y217" s="222"/>
      <c r="Z217" s="222"/>
      <c r="AA217" s="222"/>
      <c r="AB217" s="5"/>
      <c r="AC217" s="5"/>
      <c r="AD217" s="5"/>
      <c r="AE217" s="5"/>
    </row>
    <row r="218" spans="1:31" s="19" customFormat="1" ht="93.75" hidden="1" customHeight="1" outlineLevel="1" x14ac:dyDescent="0.25">
      <c r="A218" s="550"/>
      <c r="B218" s="550"/>
      <c r="C218" s="550"/>
      <c r="D218" s="583"/>
      <c r="E218" s="568"/>
      <c r="F218" s="569"/>
      <c r="G218" s="419" t="s">
        <v>350</v>
      </c>
      <c r="H218" s="401"/>
      <c r="I218" s="401"/>
      <c r="J218" s="448">
        <v>35</v>
      </c>
      <c r="K218" s="401"/>
      <c r="L218" s="401"/>
      <c r="M218" s="401"/>
      <c r="N218" s="401">
        <v>15</v>
      </c>
      <c r="O218" s="401"/>
      <c r="P218" s="503"/>
      <c r="Q218" s="503"/>
      <c r="R218" s="503">
        <v>208.30600000000001</v>
      </c>
      <c r="S218" s="412"/>
      <c r="T218" s="224"/>
      <c r="U218" s="5"/>
      <c r="V218" s="5"/>
      <c r="W218" s="5"/>
      <c r="X218" s="5"/>
      <c r="Y218" s="222"/>
      <c r="Z218" s="222"/>
      <c r="AA218" s="222"/>
      <c r="AB218" s="5"/>
      <c r="AC218" s="5"/>
      <c r="AD218" s="5"/>
      <c r="AE218" s="5"/>
    </row>
    <row r="219" spans="1:31" s="19" customFormat="1" ht="93.75" hidden="1" customHeight="1" outlineLevel="1" x14ac:dyDescent="0.25">
      <c r="A219" s="550"/>
      <c r="B219" s="550"/>
      <c r="C219" s="550"/>
      <c r="D219" s="583"/>
      <c r="E219" s="568"/>
      <c r="F219" s="569"/>
      <c r="G219" s="419" t="s">
        <v>351</v>
      </c>
      <c r="H219" s="401"/>
      <c r="I219" s="401"/>
      <c r="J219" s="448">
        <v>100</v>
      </c>
      <c r="K219" s="401"/>
      <c r="L219" s="401"/>
      <c r="M219" s="401"/>
      <c r="N219" s="401">
        <v>10</v>
      </c>
      <c r="O219" s="401"/>
      <c r="P219" s="503"/>
      <c r="Q219" s="503"/>
      <c r="R219" s="503">
        <v>277.34399999999999</v>
      </c>
      <c r="S219" s="412"/>
      <c r="T219" s="224"/>
      <c r="U219" s="5"/>
      <c r="V219" s="5"/>
      <c r="W219" s="5"/>
      <c r="X219" s="5"/>
      <c r="Y219" s="222"/>
      <c r="Z219" s="222"/>
      <c r="AA219" s="222"/>
      <c r="AB219" s="5"/>
      <c r="AC219" s="5"/>
      <c r="AD219" s="5"/>
      <c r="AE219" s="5"/>
    </row>
    <row r="220" spans="1:31" s="19" customFormat="1" ht="93.75" hidden="1" customHeight="1" outlineLevel="1" x14ac:dyDescent="0.25">
      <c r="A220" s="550"/>
      <c r="B220" s="550"/>
      <c r="C220" s="550"/>
      <c r="D220" s="583"/>
      <c r="E220" s="568"/>
      <c r="F220" s="569"/>
      <c r="G220" s="419" t="s">
        <v>352</v>
      </c>
      <c r="H220" s="401"/>
      <c r="I220" s="401"/>
      <c r="J220" s="448">
        <v>500</v>
      </c>
      <c r="K220" s="401"/>
      <c r="L220" s="401"/>
      <c r="M220" s="401"/>
      <c r="N220" s="401">
        <v>15</v>
      </c>
      <c r="O220" s="401"/>
      <c r="P220" s="503"/>
      <c r="Q220" s="503"/>
      <c r="R220" s="503">
        <v>509.92200000000003</v>
      </c>
      <c r="S220" s="412"/>
      <c r="T220" s="224"/>
      <c r="U220" s="5"/>
      <c r="V220" s="5"/>
      <c r="W220" s="5"/>
      <c r="X220" s="5"/>
      <c r="Y220" s="222"/>
      <c r="Z220" s="222"/>
      <c r="AA220" s="222"/>
      <c r="AB220" s="5"/>
      <c r="AC220" s="5"/>
      <c r="AD220" s="5"/>
      <c r="AE220" s="5"/>
    </row>
    <row r="221" spans="1:31" s="19" customFormat="1" ht="93.75" hidden="1" customHeight="1" outlineLevel="1" x14ac:dyDescent="0.25">
      <c r="A221" s="550"/>
      <c r="B221" s="550"/>
      <c r="C221" s="550"/>
      <c r="D221" s="583"/>
      <c r="E221" s="568"/>
      <c r="F221" s="569"/>
      <c r="G221" s="419" t="s">
        <v>353</v>
      </c>
      <c r="H221" s="401"/>
      <c r="I221" s="401"/>
      <c r="J221" s="448">
        <v>30</v>
      </c>
      <c r="K221" s="401"/>
      <c r="L221" s="401"/>
      <c r="M221" s="401"/>
      <c r="N221" s="401">
        <v>15</v>
      </c>
      <c r="O221" s="401"/>
      <c r="P221" s="503"/>
      <c r="Q221" s="503"/>
      <c r="R221" s="503">
        <v>82.635000000000005</v>
      </c>
      <c r="S221" s="412"/>
      <c r="T221" s="224"/>
      <c r="U221" s="5"/>
      <c r="V221" s="5"/>
      <c r="W221" s="5"/>
      <c r="X221" s="5"/>
      <c r="Y221" s="222"/>
      <c r="Z221" s="222"/>
      <c r="AA221" s="222"/>
      <c r="AB221" s="5"/>
      <c r="AC221" s="5"/>
      <c r="AD221" s="5"/>
      <c r="AE221" s="5"/>
    </row>
    <row r="222" spans="1:31" s="19" customFormat="1" ht="93.75" hidden="1" customHeight="1" outlineLevel="1" x14ac:dyDescent="0.25">
      <c r="A222" s="550"/>
      <c r="B222" s="550"/>
      <c r="C222" s="550"/>
      <c r="D222" s="583"/>
      <c r="E222" s="568"/>
      <c r="F222" s="569"/>
      <c r="G222" s="419" t="s">
        <v>354</v>
      </c>
      <c r="H222" s="401"/>
      <c r="I222" s="401"/>
      <c r="J222" s="448">
        <v>600</v>
      </c>
      <c r="K222" s="401"/>
      <c r="L222" s="401"/>
      <c r="M222" s="401"/>
      <c r="N222" s="401">
        <v>15</v>
      </c>
      <c r="O222" s="401"/>
      <c r="P222" s="503"/>
      <c r="Q222" s="503"/>
      <c r="R222" s="503">
        <v>675.22400000000005</v>
      </c>
      <c r="S222" s="412"/>
      <c r="T222" s="224"/>
      <c r="U222" s="5"/>
      <c r="V222" s="5"/>
      <c r="W222" s="5"/>
      <c r="X222" s="5"/>
      <c r="Y222" s="222"/>
      <c r="Z222" s="222"/>
      <c r="AA222" s="222"/>
      <c r="AB222" s="5"/>
      <c r="AC222" s="5"/>
      <c r="AD222" s="5"/>
      <c r="AE222" s="5"/>
    </row>
    <row r="223" spans="1:31" s="19" customFormat="1" ht="93.75" hidden="1" customHeight="1" outlineLevel="1" x14ac:dyDescent="0.25">
      <c r="A223" s="550"/>
      <c r="B223" s="550"/>
      <c r="C223" s="550"/>
      <c r="D223" s="583"/>
      <c r="E223" s="568"/>
      <c r="F223" s="569"/>
      <c r="G223" s="419" t="s">
        <v>355</v>
      </c>
      <c r="H223" s="401"/>
      <c r="I223" s="401"/>
      <c r="J223" s="448">
        <v>100</v>
      </c>
      <c r="K223" s="401"/>
      <c r="L223" s="401"/>
      <c r="M223" s="401"/>
      <c r="N223" s="401">
        <v>15</v>
      </c>
      <c r="O223" s="401"/>
      <c r="P223" s="503"/>
      <c r="Q223" s="503"/>
      <c r="R223" s="503">
        <v>194.38800000000001</v>
      </c>
      <c r="S223" s="412"/>
      <c r="T223" s="224"/>
      <c r="U223" s="5"/>
      <c r="V223" s="5"/>
      <c r="W223" s="5"/>
      <c r="X223" s="5"/>
      <c r="Y223" s="222"/>
      <c r="Z223" s="222"/>
      <c r="AA223" s="222"/>
      <c r="AB223" s="5"/>
      <c r="AC223" s="5"/>
      <c r="AD223" s="5"/>
      <c r="AE223" s="5"/>
    </row>
    <row r="224" spans="1:31" s="19" customFormat="1" ht="93.75" hidden="1" customHeight="1" outlineLevel="1" x14ac:dyDescent="0.25">
      <c r="A224" s="550"/>
      <c r="B224" s="550"/>
      <c r="C224" s="550"/>
      <c r="D224" s="583"/>
      <c r="E224" s="568"/>
      <c r="F224" s="569"/>
      <c r="G224" s="419" t="s">
        <v>356</v>
      </c>
      <c r="H224" s="401"/>
      <c r="I224" s="401"/>
      <c r="J224" s="448">
        <v>90</v>
      </c>
      <c r="K224" s="401"/>
      <c r="L224" s="401"/>
      <c r="M224" s="401"/>
      <c r="N224" s="401">
        <v>30</v>
      </c>
      <c r="O224" s="401"/>
      <c r="P224" s="503"/>
      <c r="Q224" s="503"/>
      <c r="R224" s="503">
        <v>252.32300000000001</v>
      </c>
      <c r="S224" s="412"/>
      <c r="T224" s="224"/>
      <c r="U224" s="5"/>
      <c r="V224" s="5"/>
      <c r="W224" s="5"/>
      <c r="X224" s="5"/>
      <c r="Y224" s="222"/>
      <c r="Z224" s="222"/>
      <c r="AA224" s="222"/>
      <c r="AB224" s="5"/>
      <c r="AC224" s="5"/>
      <c r="AD224" s="5"/>
      <c r="AE224" s="5"/>
    </row>
    <row r="225" spans="1:31" s="19" customFormat="1" ht="93.75" hidden="1" customHeight="1" outlineLevel="1" x14ac:dyDescent="0.25">
      <c r="A225" s="550"/>
      <c r="B225" s="550"/>
      <c r="C225" s="550"/>
      <c r="D225" s="583"/>
      <c r="E225" s="568"/>
      <c r="F225" s="569"/>
      <c r="G225" s="419" t="s">
        <v>357</v>
      </c>
      <c r="H225" s="401"/>
      <c r="I225" s="401"/>
      <c r="J225" s="448">
        <v>35</v>
      </c>
      <c r="K225" s="401"/>
      <c r="L225" s="401"/>
      <c r="M225" s="401"/>
      <c r="N225" s="401">
        <v>45</v>
      </c>
      <c r="O225" s="401"/>
      <c r="P225" s="503"/>
      <c r="Q225" s="503"/>
      <c r="R225" s="503">
        <v>116.947</v>
      </c>
      <c r="S225" s="412"/>
      <c r="T225" s="224"/>
      <c r="U225" s="5"/>
      <c r="V225" s="5"/>
      <c r="W225" s="5"/>
      <c r="X225" s="5"/>
      <c r="Y225" s="222"/>
      <c r="Z225" s="222"/>
      <c r="AA225" s="222"/>
      <c r="AB225" s="5"/>
      <c r="AC225" s="5"/>
      <c r="AD225" s="5"/>
      <c r="AE225" s="5"/>
    </row>
    <row r="226" spans="1:31" s="19" customFormat="1" ht="93.75" hidden="1" customHeight="1" outlineLevel="1" x14ac:dyDescent="0.25">
      <c r="A226" s="550"/>
      <c r="B226" s="550"/>
      <c r="C226" s="550"/>
      <c r="D226" s="583"/>
      <c r="E226" s="568"/>
      <c r="F226" s="569"/>
      <c r="G226" s="419" t="s">
        <v>358</v>
      </c>
      <c r="H226" s="401"/>
      <c r="I226" s="401"/>
      <c r="J226" s="448">
        <v>90</v>
      </c>
      <c r="K226" s="401"/>
      <c r="L226" s="401"/>
      <c r="M226" s="401"/>
      <c r="N226" s="401">
        <v>14</v>
      </c>
      <c r="O226" s="401"/>
      <c r="P226" s="503"/>
      <c r="Q226" s="503"/>
      <c r="R226" s="503">
        <v>234.994</v>
      </c>
      <c r="S226" s="412"/>
      <c r="T226" s="224"/>
      <c r="U226" s="5"/>
      <c r="V226" s="5"/>
      <c r="W226" s="5"/>
      <c r="X226" s="5"/>
      <c r="Y226" s="222"/>
      <c r="Z226" s="222"/>
      <c r="AA226" s="222"/>
      <c r="AB226" s="5"/>
      <c r="AC226" s="5"/>
      <c r="AD226" s="5"/>
      <c r="AE226" s="5"/>
    </row>
    <row r="227" spans="1:31" s="19" customFormat="1" ht="93.75" hidden="1" customHeight="1" outlineLevel="1" x14ac:dyDescent="0.25">
      <c r="A227" s="550"/>
      <c r="B227" s="550"/>
      <c r="C227" s="550"/>
      <c r="D227" s="583"/>
      <c r="E227" s="568"/>
      <c r="F227" s="569"/>
      <c r="G227" s="419" t="s">
        <v>359</v>
      </c>
      <c r="H227" s="401"/>
      <c r="I227" s="401"/>
      <c r="J227" s="448">
        <v>30</v>
      </c>
      <c r="K227" s="401"/>
      <c r="L227" s="401"/>
      <c r="M227" s="401"/>
      <c r="N227" s="401">
        <v>15</v>
      </c>
      <c r="O227" s="401"/>
      <c r="P227" s="503"/>
      <c r="Q227" s="503"/>
      <c r="R227" s="503">
        <v>212.08799999999999</v>
      </c>
      <c r="S227" s="412"/>
      <c r="T227" s="224"/>
      <c r="U227" s="5"/>
      <c r="V227" s="5"/>
      <c r="W227" s="5"/>
      <c r="X227" s="5"/>
      <c r="Y227" s="222"/>
      <c r="Z227" s="222"/>
      <c r="AA227" s="222"/>
      <c r="AB227" s="5"/>
      <c r="AC227" s="5"/>
      <c r="AD227" s="5"/>
      <c r="AE227" s="5"/>
    </row>
    <row r="228" spans="1:31" s="19" customFormat="1" ht="93.75" hidden="1" customHeight="1" outlineLevel="1" x14ac:dyDescent="0.25">
      <c r="A228" s="550"/>
      <c r="B228" s="550"/>
      <c r="C228" s="550"/>
      <c r="D228" s="583"/>
      <c r="E228" s="568"/>
      <c r="F228" s="569"/>
      <c r="G228" s="419" t="s">
        <v>360</v>
      </c>
      <c r="H228" s="401"/>
      <c r="I228" s="401"/>
      <c r="J228" s="448">
        <v>100</v>
      </c>
      <c r="K228" s="401"/>
      <c r="L228" s="401"/>
      <c r="M228" s="401"/>
      <c r="N228" s="401">
        <v>7</v>
      </c>
      <c r="O228" s="401"/>
      <c r="P228" s="503"/>
      <c r="Q228" s="503"/>
      <c r="R228" s="503">
        <v>150.804</v>
      </c>
      <c r="S228" s="412"/>
      <c r="T228" s="224"/>
      <c r="U228" s="5"/>
      <c r="V228" s="5"/>
      <c r="W228" s="5"/>
      <c r="X228" s="5"/>
      <c r="Y228" s="222"/>
      <c r="Z228" s="222"/>
      <c r="AA228" s="222"/>
      <c r="AB228" s="5"/>
      <c r="AC228" s="5"/>
      <c r="AD228" s="5"/>
      <c r="AE228" s="5"/>
    </row>
    <row r="229" spans="1:31" s="19" customFormat="1" ht="93.75" hidden="1" customHeight="1" outlineLevel="1" x14ac:dyDescent="0.25">
      <c r="A229" s="550"/>
      <c r="B229" s="550"/>
      <c r="C229" s="550"/>
      <c r="D229" s="583"/>
      <c r="E229" s="568"/>
      <c r="F229" s="569"/>
      <c r="G229" s="419" t="s">
        <v>361</v>
      </c>
      <c r="H229" s="401"/>
      <c r="I229" s="401"/>
      <c r="J229" s="448">
        <v>340</v>
      </c>
      <c r="K229" s="401"/>
      <c r="L229" s="401"/>
      <c r="M229" s="401"/>
      <c r="N229" s="401">
        <v>15</v>
      </c>
      <c r="O229" s="401"/>
      <c r="P229" s="503"/>
      <c r="Q229" s="503"/>
      <c r="R229" s="503">
        <v>416.35</v>
      </c>
      <c r="S229" s="412"/>
      <c r="T229" s="224"/>
      <c r="U229" s="5"/>
      <c r="V229" s="5"/>
      <c r="W229" s="5"/>
      <c r="X229" s="5"/>
      <c r="Y229" s="222"/>
      <c r="Z229" s="222"/>
      <c r="AA229" s="222"/>
      <c r="AB229" s="5"/>
      <c r="AC229" s="5"/>
      <c r="AD229" s="5"/>
      <c r="AE229" s="5"/>
    </row>
    <row r="230" spans="1:31" s="19" customFormat="1" ht="93.75" hidden="1" customHeight="1" outlineLevel="1" x14ac:dyDescent="0.25">
      <c r="A230" s="550"/>
      <c r="B230" s="550"/>
      <c r="C230" s="550"/>
      <c r="D230" s="583"/>
      <c r="E230" s="568"/>
      <c r="F230" s="569"/>
      <c r="G230" s="419" t="s">
        <v>362</v>
      </c>
      <c r="H230" s="401"/>
      <c r="I230" s="401"/>
      <c r="J230" s="448">
        <v>350</v>
      </c>
      <c r="K230" s="401"/>
      <c r="L230" s="401"/>
      <c r="M230" s="401"/>
      <c r="N230" s="401">
        <v>15</v>
      </c>
      <c r="O230" s="401"/>
      <c r="P230" s="503"/>
      <c r="Q230" s="503"/>
      <c r="R230" s="503">
        <v>535.66899999999998</v>
      </c>
      <c r="S230" s="412"/>
      <c r="T230" s="224"/>
      <c r="U230" s="5"/>
      <c r="V230" s="5"/>
      <c r="W230" s="5"/>
      <c r="X230" s="5"/>
      <c r="Y230" s="222"/>
      <c r="Z230" s="222"/>
      <c r="AA230" s="222"/>
      <c r="AB230" s="5"/>
      <c r="AC230" s="5"/>
      <c r="AD230" s="5"/>
      <c r="AE230" s="5"/>
    </row>
    <row r="231" spans="1:31" s="19" customFormat="1" ht="93.75" hidden="1" customHeight="1" outlineLevel="1" x14ac:dyDescent="0.25">
      <c r="A231" s="550"/>
      <c r="B231" s="550"/>
      <c r="C231" s="550"/>
      <c r="D231" s="583"/>
      <c r="E231" s="568"/>
      <c r="F231" s="569"/>
      <c r="G231" s="419" t="s">
        <v>363</v>
      </c>
      <c r="H231" s="401"/>
      <c r="I231" s="401"/>
      <c r="J231" s="448">
        <v>99</v>
      </c>
      <c r="K231" s="401"/>
      <c r="L231" s="401"/>
      <c r="M231" s="401"/>
      <c r="N231" s="401">
        <v>15</v>
      </c>
      <c r="O231" s="401"/>
      <c r="P231" s="503"/>
      <c r="Q231" s="503"/>
      <c r="R231" s="503">
        <v>155.29300000000001</v>
      </c>
      <c r="S231" s="412"/>
      <c r="T231" s="224"/>
      <c r="U231" s="5"/>
      <c r="V231" s="5"/>
      <c r="W231" s="5"/>
      <c r="X231" s="5"/>
      <c r="Y231" s="222"/>
      <c r="Z231" s="222"/>
      <c r="AA231" s="222"/>
      <c r="AB231" s="5"/>
      <c r="AC231" s="5"/>
      <c r="AD231" s="5"/>
      <c r="AE231" s="5"/>
    </row>
    <row r="232" spans="1:31" s="19" customFormat="1" ht="93.75" hidden="1" customHeight="1" outlineLevel="1" x14ac:dyDescent="0.25">
      <c r="A232" s="550"/>
      <c r="B232" s="550"/>
      <c r="C232" s="550"/>
      <c r="D232" s="583"/>
      <c r="E232" s="568"/>
      <c r="F232" s="569"/>
      <c r="G232" s="419" t="s">
        <v>364</v>
      </c>
      <c r="H232" s="401"/>
      <c r="I232" s="401"/>
      <c r="J232" s="448">
        <v>45</v>
      </c>
      <c r="K232" s="401"/>
      <c r="L232" s="401"/>
      <c r="M232" s="401"/>
      <c r="N232" s="401">
        <v>10</v>
      </c>
      <c r="O232" s="401"/>
      <c r="P232" s="503"/>
      <c r="Q232" s="503"/>
      <c r="R232" s="503">
        <v>101.875</v>
      </c>
      <c r="S232" s="412"/>
      <c r="T232" s="224"/>
      <c r="U232" s="5"/>
      <c r="V232" s="5"/>
      <c r="W232" s="5"/>
      <c r="X232" s="5"/>
      <c r="Y232" s="222"/>
      <c r="Z232" s="222"/>
      <c r="AA232" s="222"/>
      <c r="AB232" s="5"/>
      <c r="AC232" s="5"/>
      <c r="AD232" s="5"/>
      <c r="AE232" s="5"/>
    </row>
    <row r="233" spans="1:31" s="19" customFormat="1" ht="93.75" hidden="1" customHeight="1" outlineLevel="1" x14ac:dyDescent="0.25">
      <c r="A233" s="550"/>
      <c r="B233" s="550"/>
      <c r="C233" s="550"/>
      <c r="D233" s="583"/>
      <c r="E233" s="568"/>
      <c r="F233" s="569"/>
      <c r="G233" s="419" t="s">
        <v>365</v>
      </c>
      <c r="H233" s="401"/>
      <c r="I233" s="401"/>
      <c r="J233" s="448">
        <v>30</v>
      </c>
      <c r="K233" s="401"/>
      <c r="L233" s="401"/>
      <c r="M233" s="401"/>
      <c r="N233" s="401">
        <v>10</v>
      </c>
      <c r="O233" s="401"/>
      <c r="P233" s="503"/>
      <c r="Q233" s="503"/>
      <c r="R233" s="503">
        <v>73.043999999999997</v>
      </c>
      <c r="S233" s="412"/>
      <c r="T233" s="224"/>
      <c r="U233" s="5"/>
      <c r="V233" s="5"/>
      <c r="W233" s="5"/>
      <c r="X233" s="5"/>
      <c r="Y233" s="222"/>
      <c r="Z233" s="222"/>
      <c r="AA233" s="222"/>
      <c r="AB233" s="5"/>
      <c r="AC233" s="5"/>
      <c r="AD233" s="5"/>
      <c r="AE233" s="5"/>
    </row>
    <row r="234" spans="1:31" s="19" customFormat="1" ht="93.75" hidden="1" customHeight="1" outlineLevel="1" x14ac:dyDescent="0.25">
      <c r="A234" s="550"/>
      <c r="B234" s="550"/>
      <c r="C234" s="550"/>
      <c r="D234" s="583"/>
      <c r="E234" s="568"/>
      <c r="F234" s="569"/>
      <c r="G234" s="419" t="s">
        <v>366</v>
      </c>
      <c r="H234" s="401"/>
      <c r="I234" s="401"/>
      <c r="J234" s="448">
        <v>95</v>
      </c>
      <c r="K234" s="401"/>
      <c r="L234" s="401"/>
      <c r="M234" s="401"/>
      <c r="N234" s="401">
        <v>15</v>
      </c>
      <c r="O234" s="401"/>
      <c r="P234" s="503"/>
      <c r="Q234" s="503"/>
      <c r="R234" s="503">
        <v>149.34100000000001</v>
      </c>
      <c r="S234" s="412"/>
      <c r="T234" s="224"/>
      <c r="U234" s="5"/>
      <c r="V234" s="5"/>
      <c r="W234" s="5"/>
      <c r="X234" s="5"/>
      <c r="Y234" s="222"/>
      <c r="Z234" s="222"/>
      <c r="AA234" s="222"/>
      <c r="AB234" s="5"/>
      <c r="AC234" s="5"/>
      <c r="AD234" s="5"/>
      <c r="AE234" s="5"/>
    </row>
    <row r="235" spans="1:31" s="19" customFormat="1" ht="93.75" hidden="1" customHeight="1" outlineLevel="1" x14ac:dyDescent="0.25">
      <c r="A235" s="550"/>
      <c r="B235" s="550"/>
      <c r="C235" s="550"/>
      <c r="D235" s="583"/>
      <c r="E235" s="568"/>
      <c r="F235" s="569"/>
      <c r="G235" s="419" t="s">
        <v>367</v>
      </c>
      <c r="H235" s="401"/>
      <c r="I235" s="401"/>
      <c r="J235" s="448">
        <v>50</v>
      </c>
      <c r="K235" s="401"/>
      <c r="L235" s="401"/>
      <c r="M235" s="401"/>
      <c r="N235" s="401">
        <v>15</v>
      </c>
      <c r="O235" s="401"/>
      <c r="P235" s="503"/>
      <c r="Q235" s="503"/>
      <c r="R235" s="503">
        <v>94.992999999999995</v>
      </c>
      <c r="S235" s="412"/>
      <c r="T235" s="224"/>
      <c r="U235" s="5"/>
      <c r="V235" s="5"/>
      <c r="W235" s="5"/>
      <c r="X235" s="5"/>
      <c r="Y235" s="222"/>
      <c r="Z235" s="222"/>
      <c r="AA235" s="222"/>
      <c r="AB235" s="5"/>
      <c r="AC235" s="5"/>
      <c r="AD235" s="5"/>
      <c r="AE235" s="5"/>
    </row>
    <row r="236" spans="1:31" s="19" customFormat="1" ht="93.75" hidden="1" customHeight="1" outlineLevel="1" x14ac:dyDescent="0.25">
      <c r="A236" s="550"/>
      <c r="B236" s="550"/>
      <c r="C236" s="550"/>
      <c r="D236" s="583"/>
      <c r="E236" s="568"/>
      <c r="F236" s="569"/>
      <c r="G236" s="419" t="s">
        <v>368</v>
      </c>
      <c r="H236" s="401"/>
      <c r="I236" s="401"/>
      <c r="J236" s="448">
        <v>100</v>
      </c>
      <c r="K236" s="401"/>
      <c r="L236" s="401"/>
      <c r="M236" s="401"/>
      <c r="N236" s="401">
        <v>15</v>
      </c>
      <c r="O236" s="401"/>
      <c r="P236" s="503"/>
      <c r="Q236" s="503"/>
      <c r="R236" s="503">
        <v>160.37</v>
      </c>
      <c r="S236" s="412"/>
      <c r="T236" s="224"/>
      <c r="U236" s="5"/>
      <c r="V236" s="5"/>
      <c r="W236" s="5"/>
      <c r="X236" s="5"/>
      <c r="Y236" s="222"/>
      <c r="Z236" s="222"/>
      <c r="AA236" s="222"/>
      <c r="AB236" s="5"/>
      <c r="AC236" s="5"/>
      <c r="AD236" s="5"/>
      <c r="AE236" s="5"/>
    </row>
    <row r="237" spans="1:31" s="19" customFormat="1" ht="93.75" hidden="1" customHeight="1" outlineLevel="1" x14ac:dyDescent="0.25">
      <c r="A237" s="550"/>
      <c r="B237" s="550"/>
      <c r="C237" s="550"/>
      <c r="D237" s="583"/>
      <c r="E237" s="568"/>
      <c r="F237" s="569"/>
      <c r="G237" s="419" t="s">
        <v>369</v>
      </c>
      <c r="H237" s="401"/>
      <c r="I237" s="401"/>
      <c r="J237" s="448">
        <v>10</v>
      </c>
      <c r="K237" s="401"/>
      <c r="L237" s="401"/>
      <c r="M237" s="401"/>
      <c r="N237" s="401">
        <v>40</v>
      </c>
      <c r="O237" s="401"/>
      <c r="P237" s="503"/>
      <c r="Q237" s="503"/>
      <c r="R237" s="503">
        <v>39.908999999999999</v>
      </c>
      <c r="S237" s="412"/>
      <c r="T237" s="224"/>
      <c r="U237" s="5"/>
      <c r="V237" s="5"/>
      <c r="W237" s="5"/>
      <c r="X237" s="5"/>
      <c r="Y237" s="222"/>
      <c r="Z237" s="222"/>
      <c r="AA237" s="222"/>
      <c r="AB237" s="5"/>
      <c r="AC237" s="5"/>
      <c r="AD237" s="5"/>
      <c r="AE237" s="5"/>
    </row>
    <row r="238" spans="1:31" s="19" customFormat="1" ht="93.75" hidden="1" customHeight="1" outlineLevel="1" x14ac:dyDescent="0.25">
      <c r="A238" s="550"/>
      <c r="B238" s="550"/>
      <c r="C238" s="550"/>
      <c r="D238" s="583"/>
      <c r="E238" s="568"/>
      <c r="F238" s="569"/>
      <c r="G238" s="419" t="s">
        <v>2207</v>
      </c>
      <c r="H238" s="401"/>
      <c r="I238" s="401"/>
      <c r="J238" s="448">
        <v>50</v>
      </c>
      <c r="K238" s="401"/>
      <c r="L238" s="401"/>
      <c r="M238" s="401"/>
      <c r="N238" s="401">
        <v>15</v>
      </c>
      <c r="O238" s="401"/>
      <c r="P238" s="503"/>
      <c r="Q238" s="503"/>
      <c r="R238" s="503">
        <v>81.402000000000001</v>
      </c>
      <c r="S238" s="412"/>
      <c r="T238" s="224"/>
      <c r="U238" s="5"/>
      <c r="V238" s="5"/>
      <c r="W238" s="5"/>
      <c r="X238" s="5"/>
      <c r="Y238" s="222"/>
      <c r="Z238" s="222"/>
      <c r="AA238" s="222"/>
      <c r="AB238" s="5"/>
      <c r="AC238" s="5"/>
      <c r="AD238" s="5"/>
      <c r="AE238" s="5"/>
    </row>
    <row r="239" spans="1:31" s="19" customFormat="1" ht="93.75" hidden="1" customHeight="1" outlineLevel="1" x14ac:dyDescent="0.25">
      <c r="A239" s="550"/>
      <c r="B239" s="550"/>
      <c r="C239" s="550"/>
      <c r="D239" s="583"/>
      <c r="E239" s="568"/>
      <c r="F239" s="569"/>
      <c r="G239" s="419" t="s">
        <v>371</v>
      </c>
      <c r="H239" s="401"/>
      <c r="I239" s="401"/>
      <c r="J239" s="448">
        <v>73</v>
      </c>
      <c r="K239" s="401"/>
      <c r="L239" s="401"/>
      <c r="M239" s="401"/>
      <c r="N239" s="401">
        <v>50</v>
      </c>
      <c r="O239" s="401"/>
      <c r="P239" s="503"/>
      <c r="Q239" s="503"/>
      <c r="R239" s="503">
        <v>138.785</v>
      </c>
      <c r="S239" s="412"/>
      <c r="T239" s="224"/>
      <c r="U239" s="5"/>
      <c r="V239" s="5"/>
      <c r="W239" s="5"/>
      <c r="X239" s="5"/>
      <c r="Y239" s="222"/>
      <c r="Z239" s="222"/>
      <c r="AA239" s="222"/>
      <c r="AB239" s="5"/>
      <c r="AC239" s="5"/>
      <c r="AD239" s="5"/>
      <c r="AE239" s="5"/>
    </row>
    <row r="240" spans="1:31" s="19" customFormat="1" ht="93.75" hidden="1" customHeight="1" outlineLevel="1" x14ac:dyDescent="0.25">
      <c r="A240" s="550"/>
      <c r="B240" s="550"/>
      <c r="C240" s="550"/>
      <c r="D240" s="583"/>
      <c r="E240" s="568"/>
      <c r="F240" s="569"/>
      <c r="G240" s="419" t="s">
        <v>372</v>
      </c>
      <c r="H240" s="401"/>
      <c r="I240" s="401"/>
      <c r="J240" s="448">
        <v>1517</v>
      </c>
      <c r="K240" s="401"/>
      <c r="L240" s="401"/>
      <c r="M240" s="401"/>
      <c r="N240" s="401">
        <v>120</v>
      </c>
      <c r="O240" s="401"/>
      <c r="P240" s="503"/>
      <c r="Q240" s="503"/>
      <c r="R240" s="503">
        <f>1596.281+200</f>
        <v>1796.2809999999999</v>
      </c>
      <c r="S240" s="412"/>
      <c r="T240" s="224"/>
      <c r="U240" s="5"/>
      <c r="V240" s="5"/>
      <c r="W240" s="5"/>
      <c r="X240" s="5"/>
      <c r="Y240" s="222"/>
      <c r="Z240" s="222"/>
      <c r="AA240" s="222"/>
      <c r="AB240" s="5"/>
      <c r="AC240" s="5"/>
      <c r="AD240" s="5"/>
      <c r="AE240" s="5"/>
    </row>
    <row r="241" spans="1:31" s="19" customFormat="1" ht="93.75" hidden="1" customHeight="1" outlineLevel="1" x14ac:dyDescent="0.25">
      <c r="A241" s="550"/>
      <c r="B241" s="550"/>
      <c r="C241" s="550"/>
      <c r="D241" s="583"/>
      <c r="E241" s="568"/>
      <c r="F241" s="569"/>
      <c r="G241" s="449" t="s">
        <v>373</v>
      </c>
      <c r="H241" s="401"/>
      <c r="I241" s="401"/>
      <c r="J241" s="450">
        <v>215</v>
      </c>
      <c r="K241" s="401"/>
      <c r="L241" s="401"/>
      <c r="M241" s="401"/>
      <c r="N241" s="401">
        <v>10</v>
      </c>
      <c r="O241" s="401"/>
      <c r="P241" s="503"/>
      <c r="Q241" s="503"/>
      <c r="R241" s="503">
        <v>424</v>
      </c>
      <c r="S241" s="412"/>
      <c r="T241" s="224"/>
      <c r="U241" s="5"/>
      <c r="V241" s="5"/>
      <c r="W241" s="5"/>
      <c r="X241" s="5"/>
      <c r="Y241" s="222"/>
      <c r="Z241" s="222"/>
      <c r="AA241" s="222"/>
      <c r="AB241" s="5"/>
      <c r="AC241" s="5"/>
      <c r="AD241" s="5"/>
      <c r="AE241" s="5"/>
    </row>
    <row r="242" spans="1:31" s="19" customFormat="1" ht="73.5" hidden="1" customHeight="1" outlineLevel="1" x14ac:dyDescent="0.25">
      <c r="A242" s="550"/>
      <c r="B242" s="550"/>
      <c r="C242" s="550"/>
      <c r="D242" s="583"/>
      <c r="E242" s="568"/>
      <c r="F242" s="569"/>
      <c r="G242" s="449" t="s">
        <v>374</v>
      </c>
      <c r="H242" s="401"/>
      <c r="I242" s="401"/>
      <c r="J242" s="450">
        <v>117</v>
      </c>
      <c r="K242" s="401"/>
      <c r="L242" s="401"/>
      <c r="M242" s="401"/>
      <c r="N242" s="401">
        <v>14.5</v>
      </c>
      <c r="O242" s="401"/>
      <c r="P242" s="503"/>
      <c r="Q242" s="503"/>
      <c r="R242" s="503">
        <v>247</v>
      </c>
      <c r="S242" s="412"/>
      <c r="T242" s="224"/>
      <c r="U242" s="5"/>
      <c r="V242" s="5"/>
      <c r="W242" s="5"/>
      <c r="X242" s="5"/>
      <c r="Y242" s="222"/>
      <c r="Z242" s="222"/>
      <c r="AA242" s="222"/>
      <c r="AB242" s="5"/>
      <c r="AC242" s="5"/>
      <c r="AD242" s="5"/>
      <c r="AE242" s="5"/>
    </row>
    <row r="243" spans="1:31" s="19" customFormat="1" ht="88.5" hidden="1" customHeight="1" outlineLevel="1" x14ac:dyDescent="0.25">
      <c r="A243" s="550"/>
      <c r="B243" s="550"/>
      <c r="C243" s="550"/>
      <c r="D243" s="583"/>
      <c r="E243" s="568"/>
      <c r="F243" s="569"/>
      <c r="G243" s="449" t="s">
        <v>375</v>
      </c>
      <c r="H243" s="401"/>
      <c r="I243" s="401"/>
      <c r="J243" s="448">
        <v>242</v>
      </c>
      <c r="K243" s="451"/>
      <c r="L243" s="401"/>
      <c r="M243" s="401"/>
      <c r="N243" s="401">
        <v>15</v>
      </c>
      <c r="O243" s="401"/>
      <c r="P243" s="503"/>
      <c r="Q243" s="503"/>
      <c r="R243" s="503">
        <v>376</v>
      </c>
      <c r="S243" s="412"/>
      <c r="T243" s="224"/>
      <c r="U243" s="5"/>
      <c r="V243" s="5"/>
      <c r="W243" s="5"/>
      <c r="X243" s="5"/>
      <c r="Y243" s="222"/>
      <c r="Z243" s="222"/>
      <c r="AA243" s="222"/>
      <c r="AB243" s="5"/>
      <c r="AC243" s="5"/>
      <c r="AD243" s="5"/>
      <c r="AE243" s="5"/>
    </row>
    <row r="244" spans="1:31" s="19" customFormat="1" ht="87" hidden="1" customHeight="1" outlineLevel="1" x14ac:dyDescent="0.25">
      <c r="A244" s="550"/>
      <c r="B244" s="550"/>
      <c r="C244" s="550"/>
      <c r="D244" s="583"/>
      <c r="E244" s="568"/>
      <c r="F244" s="569"/>
      <c r="G244" s="452" t="s">
        <v>376</v>
      </c>
      <c r="H244" s="401"/>
      <c r="I244" s="401"/>
      <c r="J244" s="448">
        <v>240</v>
      </c>
      <c r="K244" s="451"/>
      <c r="L244" s="401"/>
      <c r="M244" s="401"/>
      <c r="N244" s="401">
        <v>15</v>
      </c>
      <c r="O244" s="401"/>
      <c r="P244" s="503"/>
      <c r="Q244" s="503"/>
      <c r="R244" s="503">
        <v>314</v>
      </c>
      <c r="S244" s="412"/>
      <c r="T244" s="224"/>
      <c r="U244" s="5"/>
      <c r="V244" s="5"/>
      <c r="W244" s="5"/>
      <c r="X244" s="5"/>
      <c r="Y244" s="222"/>
      <c r="Z244" s="222"/>
      <c r="AA244" s="222"/>
      <c r="AB244" s="5"/>
      <c r="AC244" s="5"/>
      <c r="AD244" s="5"/>
      <c r="AE244" s="5"/>
    </row>
    <row r="245" spans="1:31" s="19" customFormat="1" ht="26.25" hidden="1" customHeight="1" outlineLevel="1" x14ac:dyDescent="0.25">
      <c r="A245" s="550"/>
      <c r="B245" s="550"/>
      <c r="C245" s="550"/>
      <c r="D245" s="583"/>
      <c r="E245" s="568"/>
      <c r="F245" s="569"/>
      <c r="G245" s="452" t="s">
        <v>377</v>
      </c>
      <c r="H245" s="401"/>
      <c r="I245" s="401"/>
      <c r="J245" s="448">
        <v>150</v>
      </c>
      <c r="K245" s="451"/>
      <c r="L245" s="401"/>
      <c r="M245" s="401"/>
      <c r="N245" s="401">
        <v>15</v>
      </c>
      <c r="O245" s="401"/>
      <c r="P245" s="503"/>
      <c r="Q245" s="503"/>
      <c r="R245" s="503">
        <v>314</v>
      </c>
      <c r="S245" s="412"/>
      <c r="T245" s="224"/>
      <c r="U245" s="5"/>
      <c r="V245" s="5"/>
      <c r="W245" s="5"/>
      <c r="X245" s="5"/>
      <c r="Y245" s="222"/>
      <c r="Z245" s="222"/>
      <c r="AA245" s="222"/>
      <c r="AB245" s="5"/>
      <c r="AC245" s="5"/>
      <c r="AD245" s="5"/>
      <c r="AE245" s="5"/>
    </row>
    <row r="246" spans="1:31" s="19" customFormat="1" ht="78.75" hidden="1" customHeight="1" outlineLevel="1" x14ac:dyDescent="0.25">
      <c r="A246" s="550"/>
      <c r="B246" s="550"/>
      <c r="C246" s="550"/>
      <c r="D246" s="583"/>
      <c r="E246" s="568"/>
      <c r="F246" s="569"/>
      <c r="G246" s="449" t="s">
        <v>378</v>
      </c>
      <c r="H246" s="401"/>
      <c r="I246" s="401"/>
      <c r="J246" s="448">
        <v>8</v>
      </c>
      <c r="K246" s="451"/>
      <c r="L246" s="401"/>
      <c r="M246" s="401"/>
      <c r="N246" s="401">
        <v>15</v>
      </c>
      <c r="O246" s="401"/>
      <c r="P246" s="503"/>
      <c r="Q246" s="503"/>
      <c r="R246" s="503">
        <v>168</v>
      </c>
      <c r="S246" s="412"/>
      <c r="T246" s="224"/>
      <c r="U246" s="5"/>
      <c r="V246" s="5"/>
      <c r="W246" s="5"/>
      <c r="X246" s="5"/>
      <c r="Y246" s="222"/>
      <c r="Z246" s="222"/>
      <c r="AA246" s="222"/>
      <c r="AB246" s="5"/>
      <c r="AC246" s="5"/>
      <c r="AD246" s="5"/>
      <c r="AE246" s="5"/>
    </row>
    <row r="247" spans="1:31" s="19" customFormat="1" ht="72" hidden="1" customHeight="1" outlineLevel="1" x14ac:dyDescent="0.25">
      <c r="A247" s="550"/>
      <c r="B247" s="550"/>
      <c r="C247" s="550"/>
      <c r="D247" s="583"/>
      <c r="E247" s="568"/>
      <c r="F247" s="569"/>
      <c r="G247" s="453" t="s">
        <v>379</v>
      </c>
      <c r="H247" s="401"/>
      <c r="I247" s="401"/>
      <c r="J247" s="454">
        <v>25</v>
      </c>
      <c r="K247" s="455"/>
      <c r="L247" s="401"/>
      <c r="M247" s="401"/>
      <c r="N247" s="401">
        <v>15</v>
      </c>
      <c r="O247" s="401"/>
      <c r="P247" s="503"/>
      <c r="Q247" s="503"/>
      <c r="R247" s="503">
        <v>180</v>
      </c>
      <c r="S247" s="412"/>
      <c r="T247" s="224"/>
      <c r="U247" s="5"/>
      <c r="V247" s="5"/>
      <c r="W247" s="5"/>
      <c r="X247" s="5"/>
      <c r="Y247" s="222"/>
      <c r="Z247" s="222"/>
      <c r="AA247" s="222"/>
      <c r="AB247" s="5"/>
      <c r="AC247" s="5"/>
      <c r="AD247" s="5"/>
      <c r="AE247" s="5"/>
    </row>
    <row r="248" spans="1:31" s="19" customFormat="1" ht="69" hidden="1" customHeight="1" outlineLevel="1" x14ac:dyDescent="0.25">
      <c r="A248" s="550"/>
      <c r="B248" s="550"/>
      <c r="C248" s="550"/>
      <c r="D248" s="583"/>
      <c r="E248" s="568"/>
      <c r="F248" s="569"/>
      <c r="G248" s="456" t="s">
        <v>380</v>
      </c>
      <c r="H248" s="401"/>
      <c r="I248" s="401"/>
      <c r="J248" s="454">
        <v>110</v>
      </c>
      <c r="K248" s="455"/>
      <c r="L248" s="401"/>
      <c r="M248" s="401"/>
      <c r="N248" s="401">
        <v>15</v>
      </c>
      <c r="O248" s="401"/>
      <c r="P248" s="503"/>
      <c r="Q248" s="503"/>
      <c r="R248" s="503">
        <v>257</v>
      </c>
      <c r="S248" s="412"/>
      <c r="T248" s="224"/>
      <c r="U248" s="5"/>
      <c r="V248" s="5"/>
      <c r="W248" s="5"/>
      <c r="X248" s="5"/>
      <c r="Y248" s="222"/>
      <c r="Z248" s="222"/>
      <c r="AA248" s="222"/>
      <c r="AB248" s="5"/>
      <c r="AC248" s="5"/>
      <c r="AD248" s="5"/>
      <c r="AE248" s="5"/>
    </row>
    <row r="249" spans="1:31" s="19" customFormat="1" ht="76.5" hidden="1" customHeight="1" outlineLevel="1" x14ac:dyDescent="0.25">
      <c r="A249" s="550"/>
      <c r="B249" s="550"/>
      <c r="C249" s="550"/>
      <c r="D249" s="583"/>
      <c r="E249" s="568"/>
      <c r="F249" s="569"/>
      <c r="G249" s="456" t="s">
        <v>381</v>
      </c>
      <c r="H249" s="401"/>
      <c r="I249" s="401"/>
      <c r="J249" s="454">
        <v>64</v>
      </c>
      <c r="K249" s="455"/>
      <c r="L249" s="401"/>
      <c r="M249" s="401"/>
      <c r="N249" s="401">
        <v>15</v>
      </c>
      <c r="O249" s="401"/>
      <c r="P249" s="503"/>
      <c r="Q249" s="503"/>
      <c r="R249" s="503">
        <v>224</v>
      </c>
      <c r="S249" s="412"/>
      <c r="T249" s="224"/>
      <c r="U249" s="5"/>
      <c r="V249" s="5"/>
      <c r="W249" s="5"/>
      <c r="X249" s="5"/>
      <c r="Y249" s="222"/>
      <c r="Z249" s="222"/>
      <c r="AA249" s="222"/>
      <c r="AB249" s="5"/>
      <c r="AC249" s="5"/>
      <c r="AD249" s="5"/>
      <c r="AE249" s="5"/>
    </row>
    <row r="250" spans="1:31" s="19" customFormat="1" ht="89.25" hidden="1" customHeight="1" outlineLevel="1" x14ac:dyDescent="0.25">
      <c r="A250" s="550"/>
      <c r="B250" s="550"/>
      <c r="C250" s="550"/>
      <c r="D250" s="583"/>
      <c r="E250" s="568"/>
      <c r="F250" s="569"/>
      <c r="G250" s="457" t="s">
        <v>382</v>
      </c>
      <c r="H250" s="401"/>
      <c r="I250" s="401"/>
      <c r="J250" s="454">
        <v>279</v>
      </c>
      <c r="K250" s="455"/>
      <c r="L250" s="401"/>
      <c r="M250" s="401"/>
      <c r="N250" s="401">
        <v>42</v>
      </c>
      <c r="O250" s="401"/>
      <c r="P250" s="503"/>
      <c r="Q250" s="503"/>
      <c r="R250" s="503">
        <v>304</v>
      </c>
      <c r="S250" s="412"/>
      <c r="T250" s="224"/>
      <c r="U250" s="5"/>
      <c r="V250" s="5"/>
      <c r="W250" s="5"/>
      <c r="X250" s="5"/>
      <c r="Y250" s="222"/>
      <c r="Z250" s="222"/>
      <c r="AA250" s="222"/>
      <c r="AB250" s="5"/>
      <c r="AC250" s="5"/>
      <c r="AD250" s="5"/>
      <c r="AE250" s="5"/>
    </row>
    <row r="251" spans="1:31" s="19" customFormat="1" ht="56.25" hidden="1" customHeight="1" outlineLevel="1" x14ac:dyDescent="0.25">
      <c r="A251" s="550"/>
      <c r="B251" s="550"/>
      <c r="C251" s="550"/>
      <c r="D251" s="583"/>
      <c r="E251" s="568"/>
      <c r="F251" s="569"/>
      <c r="G251" s="457" t="s">
        <v>383</v>
      </c>
      <c r="H251" s="401"/>
      <c r="I251" s="401"/>
      <c r="J251" s="454">
        <v>187</v>
      </c>
      <c r="K251" s="455"/>
      <c r="L251" s="401"/>
      <c r="M251" s="401"/>
      <c r="N251" s="401">
        <v>15</v>
      </c>
      <c r="O251" s="401"/>
      <c r="P251" s="503"/>
      <c r="Q251" s="503"/>
      <c r="R251" s="503">
        <v>358</v>
      </c>
      <c r="S251" s="412"/>
      <c r="T251" s="224"/>
      <c r="U251" s="5"/>
      <c r="V251" s="5"/>
      <c r="W251" s="5"/>
      <c r="X251" s="5"/>
      <c r="Y251" s="222"/>
      <c r="Z251" s="222"/>
      <c r="AA251" s="222"/>
      <c r="AB251" s="5"/>
      <c r="AC251" s="5"/>
      <c r="AD251" s="5"/>
      <c r="AE251" s="5"/>
    </row>
    <row r="252" spans="1:31" s="19" customFormat="1" ht="78" hidden="1" customHeight="1" outlineLevel="1" x14ac:dyDescent="0.25">
      <c r="A252" s="550"/>
      <c r="B252" s="550"/>
      <c r="C252" s="550"/>
      <c r="D252" s="583"/>
      <c r="E252" s="568"/>
      <c r="F252" s="569"/>
      <c r="G252" s="457" t="s">
        <v>384</v>
      </c>
      <c r="H252" s="401"/>
      <c r="I252" s="401"/>
      <c r="J252" s="454">
        <v>22</v>
      </c>
      <c r="K252" s="455"/>
      <c r="L252" s="401"/>
      <c r="M252" s="401"/>
      <c r="N252" s="401">
        <v>15</v>
      </c>
      <c r="O252" s="401"/>
      <c r="P252" s="503"/>
      <c r="Q252" s="503"/>
      <c r="R252" s="503">
        <v>147</v>
      </c>
      <c r="S252" s="412"/>
      <c r="T252" s="224"/>
      <c r="U252" s="5"/>
      <c r="V252" s="5"/>
      <c r="W252" s="5"/>
      <c r="X252" s="5"/>
      <c r="Y252" s="222"/>
      <c r="Z252" s="222"/>
      <c r="AA252" s="222"/>
      <c r="AB252" s="5"/>
      <c r="AC252" s="5"/>
      <c r="AD252" s="5"/>
      <c r="AE252" s="5"/>
    </row>
    <row r="253" spans="1:31" s="19" customFormat="1" ht="64.5" hidden="1" customHeight="1" outlineLevel="1" x14ac:dyDescent="0.25">
      <c r="A253" s="550"/>
      <c r="B253" s="550"/>
      <c r="C253" s="550"/>
      <c r="D253" s="583"/>
      <c r="E253" s="568"/>
      <c r="F253" s="569"/>
      <c r="G253" s="457" t="s">
        <v>385</v>
      </c>
      <c r="H253" s="401"/>
      <c r="I253" s="401"/>
      <c r="J253" s="454">
        <v>247</v>
      </c>
      <c r="K253" s="455"/>
      <c r="L253" s="401"/>
      <c r="M253" s="401"/>
      <c r="N253" s="401">
        <v>15</v>
      </c>
      <c r="O253" s="401"/>
      <c r="P253" s="503"/>
      <c r="Q253" s="503"/>
      <c r="R253" s="503">
        <v>379</v>
      </c>
      <c r="S253" s="412"/>
      <c r="T253" s="224"/>
      <c r="U253" s="5"/>
      <c r="V253" s="5"/>
      <c r="W253" s="5"/>
      <c r="X253" s="5"/>
      <c r="Y253" s="222"/>
      <c r="Z253" s="222"/>
      <c r="AA253" s="222"/>
      <c r="AB253" s="5"/>
      <c r="AC253" s="5"/>
      <c r="AD253" s="5"/>
      <c r="AE253" s="5"/>
    </row>
    <row r="254" spans="1:31" s="19" customFormat="1" ht="26.25" hidden="1" customHeight="1" outlineLevel="1" x14ac:dyDescent="0.25">
      <c r="A254" s="550"/>
      <c r="B254" s="550"/>
      <c r="C254" s="550"/>
      <c r="D254" s="583"/>
      <c r="E254" s="568"/>
      <c r="F254" s="569"/>
      <c r="G254" s="457" t="s">
        <v>386</v>
      </c>
      <c r="H254" s="401"/>
      <c r="I254" s="401"/>
      <c r="J254" s="454">
        <v>563</v>
      </c>
      <c r="K254" s="455"/>
      <c r="L254" s="401"/>
      <c r="M254" s="401"/>
      <c r="N254" s="401">
        <v>15</v>
      </c>
      <c r="O254" s="401"/>
      <c r="P254" s="503"/>
      <c r="Q254" s="503"/>
      <c r="R254" s="503">
        <v>709</v>
      </c>
      <c r="S254" s="412"/>
      <c r="T254" s="224"/>
      <c r="U254" s="5"/>
      <c r="V254" s="5"/>
      <c r="W254" s="5"/>
      <c r="X254" s="5"/>
      <c r="Y254" s="222"/>
      <c r="Z254" s="222"/>
      <c r="AA254" s="222"/>
      <c r="AB254" s="5"/>
      <c r="AC254" s="5"/>
      <c r="AD254" s="5"/>
      <c r="AE254" s="5"/>
    </row>
    <row r="255" spans="1:31" s="19" customFormat="1" ht="69" hidden="1" customHeight="1" outlineLevel="1" x14ac:dyDescent="0.25">
      <c r="A255" s="550"/>
      <c r="B255" s="550"/>
      <c r="C255" s="550"/>
      <c r="D255" s="583"/>
      <c r="E255" s="568"/>
      <c r="F255" s="569"/>
      <c r="G255" s="457" t="s">
        <v>387</v>
      </c>
      <c r="H255" s="401"/>
      <c r="I255" s="401"/>
      <c r="J255" s="454">
        <v>276</v>
      </c>
      <c r="K255" s="455"/>
      <c r="L255" s="401"/>
      <c r="M255" s="401"/>
      <c r="N255" s="401">
        <v>15</v>
      </c>
      <c r="O255" s="401"/>
      <c r="P255" s="503"/>
      <c r="Q255" s="503"/>
      <c r="R255" s="503">
        <v>503</v>
      </c>
      <c r="S255" s="412"/>
      <c r="T255" s="224"/>
      <c r="U255" s="5"/>
      <c r="V255" s="5"/>
      <c r="W255" s="5"/>
      <c r="X255" s="5"/>
      <c r="Y255" s="222"/>
      <c r="Z255" s="222"/>
      <c r="AA255" s="222"/>
      <c r="AB255" s="5"/>
      <c r="AC255" s="5"/>
      <c r="AD255" s="5"/>
      <c r="AE255" s="5"/>
    </row>
    <row r="256" spans="1:31" s="19" customFormat="1" ht="57" hidden="1" customHeight="1" outlineLevel="1" x14ac:dyDescent="0.25">
      <c r="A256" s="550"/>
      <c r="B256" s="550"/>
      <c r="C256" s="550"/>
      <c r="D256" s="583"/>
      <c r="E256" s="568"/>
      <c r="F256" s="569"/>
      <c r="G256" s="457" t="s">
        <v>388</v>
      </c>
      <c r="H256" s="401"/>
      <c r="I256" s="401"/>
      <c r="J256" s="454">
        <v>17</v>
      </c>
      <c r="K256" s="455"/>
      <c r="L256" s="401"/>
      <c r="M256" s="401"/>
      <c r="N256" s="401">
        <v>15</v>
      </c>
      <c r="O256" s="401"/>
      <c r="P256" s="503"/>
      <c r="Q256" s="503"/>
      <c r="R256" s="503">
        <v>174</v>
      </c>
      <c r="S256" s="412"/>
      <c r="T256" s="224"/>
      <c r="U256" s="5"/>
      <c r="V256" s="5"/>
      <c r="W256" s="5"/>
      <c r="X256" s="5"/>
      <c r="Y256" s="222"/>
      <c r="Z256" s="222"/>
      <c r="AA256" s="222"/>
      <c r="AB256" s="5"/>
      <c r="AC256" s="5"/>
      <c r="AD256" s="5"/>
      <c r="AE256" s="5"/>
    </row>
    <row r="257" spans="1:31" s="19" customFormat="1" ht="66.75" hidden="1" customHeight="1" outlineLevel="1" x14ac:dyDescent="0.25">
      <c r="A257" s="550"/>
      <c r="B257" s="550"/>
      <c r="C257" s="550"/>
      <c r="D257" s="583"/>
      <c r="E257" s="568"/>
      <c r="F257" s="569"/>
      <c r="G257" s="457" t="s">
        <v>389</v>
      </c>
      <c r="H257" s="401"/>
      <c r="I257" s="401"/>
      <c r="J257" s="454">
        <v>14</v>
      </c>
      <c r="K257" s="455"/>
      <c r="L257" s="401"/>
      <c r="M257" s="401"/>
      <c r="N257" s="401">
        <v>15</v>
      </c>
      <c r="O257" s="401"/>
      <c r="P257" s="503"/>
      <c r="Q257" s="503"/>
      <c r="R257" s="503">
        <v>220</v>
      </c>
      <c r="S257" s="412"/>
      <c r="T257" s="224"/>
      <c r="U257" s="5"/>
      <c r="V257" s="5"/>
      <c r="W257" s="5"/>
      <c r="X257" s="5"/>
      <c r="Y257" s="222"/>
      <c r="Z257" s="222"/>
      <c r="AA257" s="222"/>
      <c r="AB257" s="5"/>
      <c r="AC257" s="5"/>
      <c r="AD257" s="5"/>
      <c r="AE257" s="5"/>
    </row>
    <row r="258" spans="1:31" s="19" customFormat="1" ht="64.5" hidden="1" customHeight="1" outlineLevel="1" x14ac:dyDescent="0.25">
      <c r="A258" s="550"/>
      <c r="B258" s="550"/>
      <c r="C258" s="550"/>
      <c r="D258" s="583"/>
      <c r="E258" s="568"/>
      <c r="F258" s="569"/>
      <c r="G258" s="419" t="s">
        <v>390</v>
      </c>
      <c r="H258" s="401"/>
      <c r="I258" s="401"/>
      <c r="J258" s="454">
        <v>103</v>
      </c>
      <c r="K258" s="451"/>
      <c r="L258" s="401"/>
      <c r="M258" s="401"/>
      <c r="N258" s="401">
        <v>7</v>
      </c>
      <c r="O258" s="401"/>
      <c r="P258" s="503"/>
      <c r="Q258" s="503"/>
      <c r="R258" s="503">
        <v>186</v>
      </c>
      <c r="S258" s="412"/>
      <c r="T258" s="224"/>
      <c r="U258" s="5"/>
      <c r="V258" s="5"/>
      <c r="W258" s="5"/>
      <c r="X258" s="5"/>
      <c r="Y258" s="222"/>
      <c r="Z258" s="222"/>
      <c r="AA258" s="222"/>
      <c r="AB258" s="5"/>
      <c r="AC258" s="5"/>
      <c r="AD258" s="5"/>
      <c r="AE258" s="5"/>
    </row>
    <row r="259" spans="1:31" s="19" customFormat="1" ht="70.5" hidden="1" customHeight="1" outlineLevel="1" x14ac:dyDescent="0.25">
      <c r="A259" s="550"/>
      <c r="B259" s="550"/>
      <c r="C259" s="550"/>
      <c r="D259" s="583"/>
      <c r="E259" s="568"/>
      <c r="F259" s="569"/>
      <c r="G259" s="419" t="s">
        <v>391</v>
      </c>
      <c r="H259" s="401"/>
      <c r="I259" s="401"/>
      <c r="J259" s="454">
        <v>58</v>
      </c>
      <c r="K259" s="451"/>
      <c r="L259" s="401"/>
      <c r="M259" s="401"/>
      <c r="N259" s="401">
        <v>15</v>
      </c>
      <c r="O259" s="401"/>
      <c r="P259" s="503"/>
      <c r="Q259" s="503"/>
      <c r="R259" s="503">
        <v>176</v>
      </c>
      <c r="S259" s="412"/>
      <c r="T259" s="224"/>
      <c r="U259" s="5"/>
      <c r="V259" s="5"/>
      <c r="W259" s="5"/>
      <c r="X259" s="5"/>
      <c r="Y259" s="222"/>
      <c r="Z259" s="222"/>
      <c r="AA259" s="222"/>
      <c r="AB259" s="5"/>
      <c r="AC259" s="5"/>
      <c r="AD259" s="5"/>
      <c r="AE259" s="5"/>
    </row>
    <row r="260" spans="1:31" s="19" customFormat="1" ht="61.5" hidden="1" customHeight="1" outlineLevel="1" x14ac:dyDescent="0.25">
      <c r="A260" s="550"/>
      <c r="B260" s="550"/>
      <c r="C260" s="550"/>
      <c r="D260" s="583"/>
      <c r="E260" s="568"/>
      <c r="F260" s="569"/>
      <c r="G260" s="419" t="s">
        <v>392</v>
      </c>
      <c r="H260" s="401"/>
      <c r="I260" s="401"/>
      <c r="J260" s="454">
        <v>65</v>
      </c>
      <c r="K260" s="451"/>
      <c r="L260" s="401"/>
      <c r="M260" s="401"/>
      <c r="N260" s="401">
        <v>5.5</v>
      </c>
      <c r="O260" s="401"/>
      <c r="P260" s="503"/>
      <c r="Q260" s="503"/>
      <c r="R260" s="503">
        <v>215</v>
      </c>
      <c r="S260" s="412"/>
      <c r="T260" s="224"/>
      <c r="U260" s="5"/>
      <c r="V260" s="5"/>
      <c r="W260" s="5"/>
      <c r="X260" s="5"/>
      <c r="Y260" s="222"/>
      <c r="Z260" s="222"/>
      <c r="AA260" s="222"/>
      <c r="AB260" s="5"/>
      <c r="AC260" s="5"/>
      <c r="AD260" s="5"/>
      <c r="AE260" s="5"/>
    </row>
    <row r="261" spans="1:31" s="19" customFormat="1" ht="73.5" hidden="1" customHeight="1" outlineLevel="1" x14ac:dyDescent="0.25">
      <c r="A261" s="550"/>
      <c r="B261" s="550"/>
      <c r="C261" s="550"/>
      <c r="D261" s="583"/>
      <c r="E261" s="568"/>
      <c r="F261" s="569"/>
      <c r="G261" s="419" t="s">
        <v>393</v>
      </c>
      <c r="H261" s="401"/>
      <c r="I261" s="401"/>
      <c r="J261" s="454">
        <v>214</v>
      </c>
      <c r="K261" s="451"/>
      <c r="L261" s="401"/>
      <c r="M261" s="401"/>
      <c r="N261" s="401">
        <v>15</v>
      </c>
      <c r="O261" s="401"/>
      <c r="P261" s="503"/>
      <c r="Q261" s="503"/>
      <c r="R261" s="503">
        <v>403</v>
      </c>
      <c r="S261" s="412"/>
      <c r="T261" s="224"/>
      <c r="U261" s="5"/>
      <c r="V261" s="5"/>
      <c r="W261" s="5"/>
      <c r="X261" s="5"/>
      <c r="Y261" s="222"/>
      <c r="Z261" s="222"/>
      <c r="AA261" s="222"/>
      <c r="AB261" s="5"/>
      <c r="AC261" s="5"/>
      <c r="AD261" s="5"/>
      <c r="AE261" s="5"/>
    </row>
    <row r="262" spans="1:31" s="19" customFormat="1" ht="66.75" hidden="1" customHeight="1" outlineLevel="1" x14ac:dyDescent="0.25">
      <c r="A262" s="550"/>
      <c r="B262" s="550"/>
      <c r="C262" s="550"/>
      <c r="D262" s="583"/>
      <c r="E262" s="568"/>
      <c r="F262" s="569"/>
      <c r="G262" s="419" t="s">
        <v>394</v>
      </c>
      <c r="H262" s="401"/>
      <c r="I262" s="401"/>
      <c r="J262" s="454">
        <v>72</v>
      </c>
      <c r="K262" s="451"/>
      <c r="L262" s="401"/>
      <c r="M262" s="401"/>
      <c r="N262" s="401">
        <v>15</v>
      </c>
      <c r="O262" s="401"/>
      <c r="P262" s="503"/>
      <c r="Q262" s="503"/>
      <c r="R262" s="503">
        <v>113</v>
      </c>
      <c r="S262" s="412"/>
      <c r="T262" s="224"/>
      <c r="U262" s="5"/>
      <c r="V262" s="5"/>
      <c r="W262" s="5"/>
      <c r="X262" s="5"/>
      <c r="Y262" s="222"/>
      <c r="Z262" s="222"/>
      <c r="AA262" s="222"/>
      <c r="AB262" s="5"/>
      <c r="AC262" s="5"/>
      <c r="AD262" s="5"/>
      <c r="AE262" s="5"/>
    </row>
    <row r="263" spans="1:31" s="19" customFormat="1" ht="63.75" hidden="1" customHeight="1" outlineLevel="1" x14ac:dyDescent="0.25">
      <c r="A263" s="550"/>
      <c r="B263" s="550"/>
      <c r="C263" s="550"/>
      <c r="D263" s="583"/>
      <c r="E263" s="568"/>
      <c r="F263" s="569"/>
      <c r="G263" s="419" t="s">
        <v>395</v>
      </c>
      <c r="H263" s="401"/>
      <c r="I263" s="401"/>
      <c r="J263" s="454">
        <v>170</v>
      </c>
      <c r="K263" s="451"/>
      <c r="L263" s="401"/>
      <c r="M263" s="401"/>
      <c r="N263" s="401">
        <v>15</v>
      </c>
      <c r="O263" s="401"/>
      <c r="P263" s="503"/>
      <c r="Q263" s="503"/>
      <c r="R263" s="503">
        <v>316</v>
      </c>
      <c r="S263" s="412"/>
      <c r="T263" s="224"/>
      <c r="U263" s="5"/>
      <c r="V263" s="5"/>
      <c r="W263" s="5"/>
      <c r="X263" s="5"/>
      <c r="Y263" s="222"/>
      <c r="Z263" s="222"/>
      <c r="AA263" s="222"/>
      <c r="AB263" s="5"/>
      <c r="AC263" s="5"/>
      <c r="AD263" s="5"/>
      <c r="AE263" s="5"/>
    </row>
    <row r="264" spans="1:31" s="19" customFormat="1" ht="66.75" hidden="1" customHeight="1" outlineLevel="1" x14ac:dyDescent="0.25">
      <c r="A264" s="550"/>
      <c r="B264" s="550"/>
      <c r="C264" s="550"/>
      <c r="D264" s="583"/>
      <c r="E264" s="568"/>
      <c r="F264" s="569"/>
      <c r="G264" s="419" t="s">
        <v>396</v>
      </c>
      <c r="H264" s="401"/>
      <c r="I264" s="401"/>
      <c r="J264" s="454">
        <v>327</v>
      </c>
      <c r="K264" s="451"/>
      <c r="L264" s="401"/>
      <c r="M264" s="401"/>
      <c r="N264" s="401">
        <v>15</v>
      </c>
      <c r="O264" s="401"/>
      <c r="P264" s="503"/>
      <c r="Q264" s="503"/>
      <c r="R264" s="503">
        <v>268</v>
      </c>
      <c r="S264" s="412"/>
      <c r="T264" s="224"/>
      <c r="U264" s="5"/>
      <c r="V264" s="5"/>
      <c r="W264" s="5"/>
      <c r="X264" s="5"/>
      <c r="Y264" s="222"/>
      <c r="Z264" s="222"/>
      <c r="AA264" s="222"/>
      <c r="AB264" s="5"/>
      <c r="AC264" s="5"/>
      <c r="AD264" s="5"/>
      <c r="AE264" s="5"/>
    </row>
    <row r="265" spans="1:31" s="19" customFormat="1" ht="26.25" hidden="1" customHeight="1" outlineLevel="1" x14ac:dyDescent="0.25">
      <c r="A265" s="550"/>
      <c r="B265" s="550"/>
      <c r="C265" s="550"/>
      <c r="D265" s="583"/>
      <c r="E265" s="568"/>
      <c r="F265" s="569"/>
      <c r="G265" s="419" t="s">
        <v>2208</v>
      </c>
      <c r="H265" s="401"/>
      <c r="I265" s="401"/>
      <c r="J265" s="454">
        <v>250</v>
      </c>
      <c r="K265" s="451"/>
      <c r="L265" s="401"/>
      <c r="M265" s="401"/>
      <c r="N265" s="401">
        <v>15</v>
      </c>
      <c r="O265" s="401"/>
      <c r="P265" s="503"/>
      <c r="Q265" s="503"/>
      <c r="R265" s="503">
        <v>340</v>
      </c>
      <c r="S265" s="412"/>
      <c r="T265" s="224"/>
      <c r="U265" s="5"/>
      <c r="V265" s="5"/>
      <c r="W265" s="5"/>
      <c r="X265" s="5"/>
      <c r="Y265" s="222"/>
      <c r="Z265" s="222"/>
      <c r="AA265" s="222"/>
      <c r="AB265" s="5"/>
      <c r="AC265" s="5"/>
      <c r="AD265" s="5"/>
      <c r="AE265" s="5"/>
    </row>
    <row r="266" spans="1:31" s="19" customFormat="1" ht="81.75" hidden="1" customHeight="1" outlineLevel="1" x14ac:dyDescent="0.25">
      <c r="A266" s="550"/>
      <c r="B266" s="550"/>
      <c r="C266" s="550"/>
      <c r="D266" s="583"/>
      <c r="E266" s="568"/>
      <c r="F266" s="569"/>
      <c r="G266" s="419" t="s">
        <v>398</v>
      </c>
      <c r="H266" s="401"/>
      <c r="I266" s="401"/>
      <c r="J266" s="454">
        <v>16</v>
      </c>
      <c r="K266" s="451"/>
      <c r="L266" s="401"/>
      <c r="M266" s="401"/>
      <c r="N266" s="401">
        <v>12</v>
      </c>
      <c r="O266" s="401"/>
      <c r="P266" s="503"/>
      <c r="Q266" s="503"/>
      <c r="R266" s="503">
        <v>207</v>
      </c>
      <c r="S266" s="412"/>
      <c r="T266" s="224"/>
      <c r="U266" s="5"/>
      <c r="V266" s="5"/>
      <c r="W266" s="5"/>
      <c r="X266" s="5"/>
      <c r="Y266" s="222"/>
      <c r="Z266" s="222"/>
      <c r="AA266" s="222"/>
      <c r="AB266" s="5"/>
      <c r="AC266" s="5"/>
      <c r="AD266" s="5"/>
      <c r="AE266" s="5"/>
    </row>
    <row r="267" spans="1:31" s="19" customFormat="1" ht="78.75" hidden="1" customHeight="1" outlineLevel="1" x14ac:dyDescent="0.25">
      <c r="A267" s="550"/>
      <c r="B267" s="550"/>
      <c r="C267" s="550"/>
      <c r="D267" s="583"/>
      <c r="E267" s="568"/>
      <c r="F267" s="569"/>
      <c r="G267" s="419" t="s">
        <v>2209</v>
      </c>
      <c r="H267" s="401"/>
      <c r="I267" s="401"/>
      <c r="J267" s="454">
        <v>55</v>
      </c>
      <c r="K267" s="451"/>
      <c r="L267" s="401"/>
      <c r="M267" s="401"/>
      <c r="N267" s="401">
        <v>15</v>
      </c>
      <c r="O267" s="401"/>
      <c r="P267" s="503"/>
      <c r="Q267" s="503"/>
      <c r="R267" s="503">
        <v>122</v>
      </c>
      <c r="S267" s="412"/>
      <c r="T267" s="224"/>
      <c r="U267" s="5"/>
      <c r="V267" s="5"/>
      <c r="W267" s="5"/>
      <c r="X267" s="5"/>
      <c r="Y267" s="222"/>
      <c r="Z267" s="222"/>
      <c r="AA267" s="222"/>
      <c r="AB267" s="5"/>
      <c r="AC267" s="5"/>
      <c r="AD267" s="5"/>
      <c r="AE267" s="5"/>
    </row>
    <row r="268" spans="1:31" s="19" customFormat="1" ht="66.75" hidden="1" customHeight="1" outlineLevel="1" x14ac:dyDescent="0.25">
      <c r="A268" s="550"/>
      <c r="B268" s="550"/>
      <c r="C268" s="550"/>
      <c r="D268" s="583"/>
      <c r="E268" s="568"/>
      <c r="F268" s="569"/>
      <c r="G268" s="419" t="s">
        <v>400</v>
      </c>
      <c r="H268" s="401"/>
      <c r="I268" s="401"/>
      <c r="J268" s="454">
        <v>140</v>
      </c>
      <c r="K268" s="451"/>
      <c r="L268" s="401"/>
      <c r="M268" s="401"/>
      <c r="N268" s="401">
        <v>5</v>
      </c>
      <c r="O268" s="401"/>
      <c r="P268" s="503"/>
      <c r="Q268" s="503"/>
      <c r="R268" s="503">
        <v>175</v>
      </c>
      <c r="S268" s="412"/>
      <c r="T268" s="224"/>
      <c r="U268" s="5"/>
      <c r="V268" s="5"/>
      <c r="W268" s="5"/>
      <c r="X268" s="5"/>
      <c r="Y268" s="222"/>
      <c r="Z268" s="222"/>
      <c r="AA268" s="222"/>
      <c r="AB268" s="5"/>
      <c r="AC268" s="5"/>
      <c r="AD268" s="5"/>
      <c r="AE268" s="5"/>
    </row>
    <row r="269" spans="1:31" s="19" customFormat="1" ht="86.25" hidden="1" customHeight="1" outlineLevel="1" x14ac:dyDescent="0.25">
      <c r="A269" s="550"/>
      <c r="B269" s="550"/>
      <c r="C269" s="550"/>
      <c r="D269" s="583"/>
      <c r="E269" s="568"/>
      <c r="F269" s="569"/>
      <c r="G269" s="419" t="s">
        <v>2210</v>
      </c>
      <c r="H269" s="401"/>
      <c r="I269" s="401"/>
      <c r="J269" s="454">
        <v>40</v>
      </c>
      <c r="K269" s="451"/>
      <c r="L269" s="401"/>
      <c r="M269" s="401"/>
      <c r="N269" s="401">
        <v>40</v>
      </c>
      <c r="O269" s="401"/>
      <c r="P269" s="503"/>
      <c r="Q269" s="503"/>
      <c r="R269" s="503">
        <v>50</v>
      </c>
      <c r="S269" s="412"/>
      <c r="T269" s="224"/>
      <c r="U269" s="5"/>
      <c r="V269" s="5"/>
      <c r="W269" s="5"/>
      <c r="X269" s="5"/>
      <c r="Y269" s="222"/>
      <c r="Z269" s="222"/>
      <c r="AA269" s="222"/>
      <c r="AB269" s="5"/>
      <c r="AC269" s="5"/>
      <c r="AD269" s="5"/>
      <c r="AE269" s="5"/>
    </row>
    <row r="270" spans="1:31" s="19" customFormat="1" ht="75.75" hidden="1" customHeight="1" outlineLevel="1" x14ac:dyDescent="0.25">
      <c r="A270" s="550"/>
      <c r="B270" s="550"/>
      <c r="C270" s="550"/>
      <c r="D270" s="583"/>
      <c r="E270" s="568"/>
      <c r="F270" s="569"/>
      <c r="G270" s="419" t="s">
        <v>402</v>
      </c>
      <c r="H270" s="401"/>
      <c r="I270" s="401"/>
      <c r="J270" s="454">
        <v>10</v>
      </c>
      <c r="K270" s="451"/>
      <c r="L270" s="401"/>
      <c r="M270" s="401"/>
      <c r="N270" s="401">
        <v>40</v>
      </c>
      <c r="O270" s="401"/>
      <c r="P270" s="503"/>
      <c r="Q270" s="503"/>
      <c r="R270" s="503">
        <v>37</v>
      </c>
      <c r="S270" s="412"/>
      <c r="T270" s="224"/>
      <c r="U270" s="5"/>
      <c r="V270" s="5"/>
      <c r="W270" s="5"/>
      <c r="X270" s="5"/>
      <c r="Y270" s="222"/>
      <c r="Z270" s="222"/>
      <c r="AA270" s="222"/>
      <c r="AB270" s="5"/>
      <c r="AC270" s="5"/>
      <c r="AD270" s="5"/>
      <c r="AE270" s="5"/>
    </row>
    <row r="271" spans="1:31" s="19" customFormat="1" ht="72" hidden="1" customHeight="1" outlineLevel="1" x14ac:dyDescent="0.25">
      <c r="A271" s="550"/>
      <c r="B271" s="550"/>
      <c r="C271" s="550"/>
      <c r="D271" s="583"/>
      <c r="E271" s="568"/>
      <c r="F271" s="569"/>
      <c r="G271" s="419" t="s">
        <v>403</v>
      </c>
      <c r="H271" s="401"/>
      <c r="I271" s="401"/>
      <c r="J271" s="454">
        <v>113</v>
      </c>
      <c r="K271" s="451"/>
      <c r="L271" s="401"/>
      <c r="M271" s="401"/>
      <c r="N271" s="401">
        <v>15</v>
      </c>
      <c r="O271" s="401"/>
      <c r="P271" s="503"/>
      <c r="Q271" s="503"/>
      <c r="R271" s="503">
        <v>199</v>
      </c>
      <c r="S271" s="412"/>
      <c r="T271" s="224"/>
      <c r="U271" s="5"/>
      <c r="V271" s="5"/>
      <c r="W271" s="5"/>
      <c r="X271" s="5"/>
      <c r="Y271" s="222"/>
      <c r="Z271" s="222"/>
      <c r="AA271" s="222"/>
      <c r="AB271" s="5"/>
      <c r="AC271" s="5"/>
      <c r="AD271" s="5"/>
      <c r="AE271" s="5"/>
    </row>
    <row r="272" spans="1:31" s="19" customFormat="1" ht="74.25" hidden="1" customHeight="1" outlineLevel="1" x14ac:dyDescent="0.25">
      <c r="A272" s="550"/>
      <c r="B272" s="550"/>
      <c r="C272" s="550"/>
      <c r="D272" s="583"/>
      <c r="E272" s="568"/>
      <c r="F272" s="569"/>
      <c r="G272" s="419" t="s">
        <v>404</v>
      </c>
      <c r="H272" s="401"/>
      <c r="I272" s="401"/>
      <c r="J272" s="454">
        <v>131</v>
      </c>
      <c r="K272" s="451"/>
      <c r="L272" s="401"/>
      <c r="M272" s="401"/>
      <c r="N272" s="401">
        <v>15</v>
      </c>
      <c r="O272" s="401"/>
      <c r="P272" s="503"/>
      <c r="Q272" s="503"/>
      <c r="R272" s="503">
        <v>235</v>
      </c>
      <c r="S272" s="412"/>
      <c r="T272" s="224"/>
      <c r="U272" s="5"/>
      <c r="V272" s="5"/>
      <c r="W272" s="5"/>
      <c r="X272" s="5"/>
      <c r="Y272" s="222"/>
      <c r="Z272" s="222"/>
      <c r="AA272" s="222"/>
      <c r="AB272" s="5"/>
      <c r="AC272" s="5"/>
      <c r="AD272" s="5"/>
      <c r="AE272" s="5"/>
    </row>
    <row r="273" spans="1:31" s="19" customFormat="1" ht="87" hidden="1" customHeight="1" outlineLevel="1" x14ac:dyDescent="0.25">
      <c r="A273" s="550"/>
      <c r="B273" s="550"/>
      <c r="C273" s="550"/>
      <c r="D273" s="583"/>
      <c r="E273" s="568"/>
      <c r="F273" s="569"/>
      <c r="G273" s="419" t="s">
        <v>405</v>
      </c>
      <c r="H273" s="401"/>
      <c r="I273" s="401"/>
      <c r="J273" s="454">
        <v>35</v>
      </c>
      <c r="K273" s="451"/>
      <c r="L273" s="401"/>
      <c r="M273" s="401"/>
      <c r="N273" s="401">
        <v>15</v>
      </c>
      <c r="O273" s="401"/>
      <c r="P273" s="503"/>
      <c r="Q273" s="503"/>
      <c r="R273" s="503">
        <v>182</v>
      </c>
      <c r="S273" s="412"/>
      <c r="T273" s="224"/>
      <c r="U273" s="5"/>
      <c r="V273" s="5"/>
      <c r="W273" s="5"/>
      <c r="X273" s="5"/>
      <c r="Y273" s="222"/>
      <c r="Z273" s="222"/>
      <c r="AA273" s="222"/>
      <c r="AB273" s="5"/>
      <c r="AC273" s="5"/>
      <c r="AD273" s="5"/>
      <c r="AE273" s="5"/>
    </row>
    <row r="274" spans="1:31" s="19" customFormat="1" ht="81" hidden="1" customHeight="1" outlineLevel="1" x14ac:dyDescent="0.25">
      <c r="A274" s="550"/>
      <c r="B274" s="550"/>
      <c r="C274" s="550"/>
      <c r="D274" s="583"/>
      <c r="E274" s="568"/>
      <c r="F274" s="569"/>
      <c r="G274" s="419" t="s">
        <v>406</v>
      </c>
      <c r="H274" s="401"/>
      <c r="I274" s="401"/>
      <c r="J274" s="454">
        <v>171</v>
      </c>
      <c r="K274" s="451"/>
      <c r="L274" s="401"/>
      <c r="M274" s="401"/>
      <c r="N274" s="401">
        <v>15</v>
      </c>
      <c r="O274" s="401"/>
      <c r="P274" s="503"/>
      <c r="Q274" s="503"/>
      <c r="R274" s="503">
        <v>260</v>
      </c>
      <c r="S274" s="412"/>
      <c r="T274" s="224"/>
      <c r="U274" s="5"/>
      <c r="V274" s="5"/>
      <c r="W274" s="5"/>
      <c r="X274" s="5"/>
      <c r="Y274" s="222"/>
      <c r="Z274" s="222"/>
      <c r="AA274" s="222"/>
      <c r="AB274" s="5"/>
      <c r="AC274" s="5"/>
      <c r="AD274" s="5"/>
      <c r="AE274" s="5"/>
    </row>
    <row r="275" spans="1:31" s="19" customFormat="1" ht="79.5" hidden="1" customHeight="1" outlineLevel="1" x14ac:dyDescent="0.25">
      <c r="A275" s="550"/>
      <c r="B275" s="550"/>
      <c r="C275" s="550"/>
      <c r="D275" s="583"/>
      <c r="E275" s="568"/>
      <c r="F275" s="569"/>
      <c r="G275" s="419" t="s">
        <v>407</v>
      </c>
      <c r="H275" s="401"/>
      <c r="I275" s="401"/>
      <c r="J275" s="454">
        <v>55</v>
      </c>
      <c r="K275" s="451"/>
      <c r="L275" s="401"/>
      <c r="M275" s="401"/>
      <c r="N275" s="401">
        <v>5</v>
      </c>
      <c r="O275" s="401"/>
      <c r="P275" s="503"/>
      <c r="Q275" s="503"/>
      <c r="R275" s="503">
        <v>186</v>
      </c>
      <c r="S275" s="412"/>
      <c r="T275" s="224"/>
      <c r="U275" s="5"/>
      <c r="V275" s="5"/>
      <c r="W275" s="5"/>
      <c r="X275" s="5"/>
      <c r="Y275" s="222"/>
      <c r="Z275" s="222"/>
      <c r="AA275" s="222"/>
      <c r="AB275" s="5"/>
      <c r="AC275" s="5"/>
      <c r="AD275" s="5"/>
      <c r="AE275" s="5"/>
    </row>
    <row r="276" spans="1:31" s="19" customFormat="1" ht="54" hidden="1" customHeight="1" outlineLevel="1" x14ac:dyDescent="0.25">
      <c r="A276" s="550"/>
      <c r="B276" s="550"/>
      <c r="C276" s="550"/>
      <c r="D276" s="583"/>
      <c r="E276" s="568"/>
      <c r="F276" s="569"/>
      <c r="G276" s="419" t="s">
        <v>408</v>
      </c>
      <c r="H276" s="401"/>
      <c r="I276" s="401"/>
      <c r="J276" s="454">
        <v>358</v>
      </c>
      <c r="K276" s="451"/>
      <c r="L276" s="401"/>
      <c r="M276" s="401"/>
      <c r="N276" s="401">
        <v>15</v>
      </c>
      <c r="O276" s="401"/>
      <c r="P276" s="503"/>
      <c r="Q276" s="503"/>
      <c r="R276" s="503">
        <v>644</v>
      </c>
      <c r="S276" s="412"/>
      <c r="T276" s="224"/>
      <c r="U276" s="5"/>
      <c r="V276" s="5"/>
      <c r="W276" s="5"/>
      <c r="X276" s="5"/>
      <c r="Y276" s="222"/>
      <c r="Z276" s="222"/>
      <c r="AA276" s="222"/>
      <c r="AB276" s="5"/>
      <c r="AC276" s="5"/>
      <c r="AD276" s="5"/>
      <c r="AE276" s="5"/>
    </row>
    <row r="277" spans="1:31" s="19" customFormat="1" ht="101.25" hidden="1" customHeight="1" outlineLevel="1" x14ac:dyDescent="0.25">
      <c r="A277" s="550"/>
      <c r="B277" s="550"/>
      <c r="C277" s="550"/>
      <c r="D277" s="583"/>
      <c r="E277" s="568"/>
      <c r="F277" s="569"/>
      <c r="G277" s="419" t="s">
        <v>409</v>
      </c>
      <c r="H277" s="401"/>
      <c r="I277" s="401"/>
      <c r="J277" s="454">
        <v>150</v>
      </c>
      <c r="K277" s="451"/>
      <c r="L277" s="401"/>
      <c r="M277" s="401"/>
      <c r="N277" s="401">
        <v>15</v>
      </c>
      <c r="O277" s="401"/>
      <c r="P277" s="503"/>
      <c r="Q277" s="503"/>
      <c r="R277" s="503">
        <v>221</v>
      </c>
      <c r="S277" s="412"/>
      <c r="T277" s="224"/>
      <c r="U277" s="5"/>
      <c r="V277" s="5"/>
      <c r="W277" s="5"/>
      <c r="X277" s="5"/>
      <c r="Y277" s="222"/>
      <c r="Z277" s="222"/>
      <c r="AA277" s="222"/>
      <c r="AB277" s="5"/>
      <c r="AC277" s="5"/>
      <c r="AD277" s="5"/>
      <c r="AE277" s="5"/>
    </row>
    <row r="278" spans="1:31" s="19" customFormat="1" ht="63" hidden="1" customHeight="1" outlineLevel="1" x14ac:dyDescent="0.25">
      <c r="A278" s="550"/>
      <c r="B278" s="550"/>
      <c r="C278" s="550"/>
      <c r="D278" s="583"/>
      <c r="E278" s="568"/>
      <c r="F278" s="569"/>
      <c r="G278" s="419" t="s">
        <v>410</v>
      </c>
      <c r="H278" s="401"/>
      <c r="I278" s="401"/>
      <c r="J278" s="454">
        <v>336</v>
      </c>
      <c r="K278" s="451"/>
      <c r="L278" s="401"/>
      <c r="M278" s="401"/>
      <c r="N278" s="401">
        <v>15</v>
      </c>
      <c r="O278" s="401"/>
      <c r="P278" s="503"/>
      <c r="Q278" s="503"/>
      <c r="R278" s="503">
        <v>430</v>
      </c>
      <c r="S278" s="412"/>
      <c r="T278" s="224"/>
      <c r="U278" s="5"/>
      <c r="V278" s="5"/>
      <c r="W278" s="5"/>
      <c r="X278" s="5"/>
      <c r="Y278" s="222"/>
      <c r="Z278" s="222"/>
      <c r="AA278" s="222"/>
      <c r="AB278" s="5"/>
      <c r="AC278" s="5"/>
      <c r="AD278" s="5"/>
      <c r="AE278" s="5"/>
    </row>
    <row r="279" spans="1:31" s="19" customFormat="1" ht="68.25" hidden="1" customHeight="1" outlineLevel="1" x14ac:dyDescent="0.25">
      <c r="A279" s="550"/>
      <c r="B279" s="550"/>
      <c r="C279" s="550"/>
      <c r="D279" s="583"/>
      <c r="E279" s="568"/>
      <c r="F279" s="569"/>
      <c r="G279" s="419" t="s">
        <v>411</v>
      </c>
      <c r="H279" s="401"/>
      <c r="I279" s="401"/>
      <c r="J279" s="454">
        <v>473</v>
      </c>
      <c r="K279" s="451"/>
      <c r="L279" s="401"/>
      <c r="M279" s="401"/>
      <c r="N279" s="401">
        <v>15</v>
      </c>
      <c r="O279" s="401"/>
      <c r="P279" s="503"/>
      <c r="Q279" s="503"/>
      <c r="R279" s="503">
        <v>543</v>
      </c>
      <c r="S279" s="412"/>
      <c r="T279" s="224"/>
      <c r="U279" s="5"/>
      <c r="V279" s="5"/>
      <c r="W279" s="5"/>
      <c r="X279" s="5"/>
      <c r="Y279" s="222"/>
      <c r="Z279" s="222"/>
      <c r="AA279" s="222"/>
      <c r="AB279" s="5"/>
      <c r="AC279" s="5"/>
      <c r="AD279" s="5"/>
      <c r="AE279" s="5"/>
    </row>
    <row r="280" spans="1:31" s="19" customFormat="1" ht="93.75" hidden="1" customHeight="1" outlineLevel="1" x14ac:dyDescent="0.25">
      <c r="A280" s="550"/>
      <c r="B280" s="550"/>
      <c r="C280" s="550"/>
      <c r="D280" s="583"/>
      <c r="E280" s="568"/>
      <c r="F280" s="569"/>
      <c r="G280" s="419" t="s">
        <v>412</v>
      </c>
      <c r="H280" s="401"/>
      <c r="I280" s="401"/>
      <c r="J280" s="454">
        <v>345</v>
      </c>
      <c r="K280" s="451"/>
      <c r="L280" s="401"/>
      <c r="M280" s="401"/>
      <c r="N280" s="401">
        <v>15</v>
      </c>
      <c r="O280" s="401"/>
      <c r="P280" s="503"/>
      <c r="Q280" s="503"/>
      <c r="R280" s="503">
        <v>341</v>
      </c>
      <c r="S280" s="412"/>
      <c r="T280" s="224"/>
      <c r="U280" s="5"/>
      <c r="V280" s="5"/>
      <c r="W280" s="5"/>
      <c r="X280" s="5"/>
      <c r="Y280" s="222"/>
      <c r="Z280" s="222"/>
      <c r="AA280" s="222"/>
      <c r="AB280" s="5"/>
      <c r="AC280" s="5"/>
      <c r="AD280" s="5"/>
      <c r="AE280" s="5"/>
    </row>
    <row r="281" spans="1:31" s="19" customFormat="1" ht="79.5" hidden="1" customHeight="1" outlineLevel="1" x14ac:dyDescent="0.25">
      <c r="A281" s="550"/>
      <c r="B281" s="550"/>
      <c r="C281" s="550"/>
      <c r="D281" s="583"/>
      <c r="E281" s="568"/>
      <c r="F281" s="569"/>
      <c r="G281" s="419" t="s">
        <v>413</v>
      </c>
      <c r="H281" s="401"/>
      <c r="I281" s="401"/>
      <c r="J281" s="454">
        <v>45</v>
      </c>
      <c r="K281" s="451"/>
      <c r="L281" s="401"/>
      <c r="M281" s="401"/>
      <c r="N281" s="401">
        <v>15</v>
      </c>
      <c r="O281" s="401"/>
      <c r="P281" s="503"/>
      <c r="Q281" s="503"/>
      <c r="R281" s="503">
        <v>134</v>
      </c>
      <c r="S281" s="412"/>
      <c r="T281" s="224"/>
      <c r="U281" s="5"/>
      <c r="V281" s="5"/>
      <c r="W281" s="5"/>
      <c r="X281" s="5"/>
      <c r="Y281" s="222"/>
      <c r="Z281" s="222"/>
      <c r="AA281" s="222"/>
      <c r="AB281" s="5"/>
      <c r="AC281" s="5"/>
      <c r="AD281" s="5"/>
      <c r="AE281" s="5"/>
    </row>
    <row r="282" spans="1:31" s="19" customFormat="1" ht="53.25" hidden="1" customHeight="1" outlineLevel="1" x14ac:dyDescent="0.25">
      <c r="A282" s="550"/>
      <c r="B282" s="550"/>
      <c r="C282" s="550"/>
      <c r="D282" s="583"/>
      <c r="E282" s="568"/>
      <c r="F282" s="569"/>
      <c r="G282" s="458" t="s">
        <v>414</v>
      </c>
      <c r="H282" s="401"/>
      <c r="I282" s="401"/>
      <c r="J282" s="454">
        <v>33</v>
      </c>
      <c r="K282" s="451"/>
      <c r="L282" s="401"/>
      <c r="M282" s="401"/>
      <c r="N282" s="401">
        <v>10</v>
      </c>
      <c r="O282" s="401"/>
      <c r="P282" s="503"/>
      <c r="Q282" s="503"/>
      <c r="R282" s="503">
        <v>121</v>
      </c>
      <c r="S282" s="412"/>
      <c r="T282" s="224"/>
      <c r="U282" s="5"/>
      <c r="V282" s="5"/>
      <c r="W282" s="5"/>
      <c r="X282" s="5"/>
      <c r="Y282" s="222"/>
      <c r="Z282" s="222"/>
      <c r="AA282" s="222"/>
      <c r="AB282" s="5"/>
      <c r="AC282" s="5"/>
      <c r="AD282" s="5"/>
      <c r="AE282" s="5"/>
    </row>
    <row r="283" spans="1:31" s="19" customFormat="1" ht="57" hidden="1" customHeight="1" outlineLevel="1" x14ac:dyDescent="0.25">
      <c r="A283" s="550"/>
      <c r="B283" s="550"/>
      <c r="C283" s="550"/>
      <c r="D283" s="583"/>
      <c r="E283" s="568"/>
      <c r="F283" s="569"/>
      <c r="G283" s="419" t="s">
        <v>415</v>
      </c>
      <c r="H283" s="401"/>
      <c r="I283" s="401"/>
      <c r="J283" s="454">
        <v>117</v>
      </c>
      <c r="K283" s="451"/>
      <c r="L283" s="401"/>
      <c r="M283" s="401"/>
      <c r="N283" s="401">
        <v>15</v>
      </c>
      <c r="O283" s="401"/>
      <c r="P283" s="503"/>
      <c r="Q283" s="503"/>
      <c r="R283" s="503">
        <v>254</v>
      </c>
      <c r="S283" s="412"/>
      <c r="T283" s="224"/>
      <c r="U283" s="5"/>
      <c r="V283" s="5"/>
      <c r="W283" s="5"/>
      <c r="X283" s="5"/>
      <c r="Y283" s="222"/>
      <c r="Z283" s="222"/>
      <c r="AA283" s="222"/>
      <c r="AB283" s="5"/>
      <c r="AC283" s="5"/>
      <c r="AD283" s="5"/>
      <c r="AE283" s="5"/>
    </row>
    <row r="284" spans="1:31" s="19" customFormat="1" ht="68.25" hidden="1" customHeight="1" outlineLevel="1" x14ac:dyDescent="0.25">
      <c r="A284" s="550"/>
      <c r="B284" s="550"/>
      <c r="C284" s="550"/>
      <c r="D284" s="583"/>
      <c r="E284" s="568"/>
      <c r="F284" s="569"/>
      <c r="G284" s="419" t="s">
        <v>416</v>
      </c>
      <c r="H284" s="401"/>
      <c r="I284" s="401"/>
      <c r="J284" s="454">
        <v>7</v>
      </c>
      <c r="K284" s="451"/>
      <c r="L284" s="401"/>
      <c r="M284" s="401"/>
      <c r="N284" s="401">
        <v>25</v>
      </c>
      <c r="O284" s="401"/>
      <c r="P284" s="503"/>
      <c r="Q284" s="503"/>
      <c r="R284" s="503">
        <v>25</v>
      </c>
      <c r="S284" s="412"/>
      <c r="T284" s="224"/>
      <c r="U284" s="5"/>
      <c r="V284" s="5"/>
      <c r="W284" s="5"/>
      <c r="X284" s="5"/>
      <c r="Y284" s="222"/>
      <c r="Z284" s="222"/>
      <c r="AA284" s="222"/>
      <c r="AB284" s="5"/>
      <c r="AC284" s="5"/>
      <c r="AD284" s="5"/>
      <c r="AE284" s="5"/>
    </row>
    <row r="285" spans="1:31" s="19" customFormat="1" ht="63" hidden="1" customHeight="1" outlineLevel="1" x14ac:dyDescent="0.25">
      <c r="A285" s="550"/>
      <c r="B285" s="550"/>
      <c r="C285" s="550"/>
      <c r="D285" s="583"/>
      <c r="E285" s="568"/>
      <c r="F285" s="569"/>
      <c r="G285" s="419" t="s">
        <v>417</v>
      </c>
      <c r="H285" s="401"/>
      <c r="I285" s="401"/>
      <c r="J285" s="454">
        <v>25</v>
      </c>
      <c r="K285" s="451"/>
      <c r="L285" s="401"/>
      <c r="M285" s="401"/>
      <c r="N285" s="401">
        <v>7</v>
      </c>
      <c r="O285" s="401"/>
      <c r="P285" s="503"/>
      <c r="Q285" s="503"/>
      <c r="R285" s="503">
        <v>109</v>
      </c>
      <c r="S285" s="412"/>
      <c r="T285" s="224"/>
      <c r="U285" s="5"/>
      <c r="V285" s="5"/>
      <c r="W285" s="5"/>
      <c r="X285" s="5"/>
      <c r="Y285" s="222"/>
      <c r="Z285" s="222"/>
      <c r="AA285" s="222"/>
      <c r="AB285" s="5"/>
      <c r="AC285" s="5"/>
      <c r="AD285" s="5"/>
      <c r="AE285" s="5"/>
    </row>
    <row r="286" spans="1:31" s="19" customFormat="1" ht="69" hidden="1" customHeight="1" outlineLevel="1" x14ac:dyDescent="0.25">
      <c r="A286" s="550"/>
      <c r="B286" s="550"/>
      <c r="C286" s="550"/>
      <c r="D286" s="583"/>
      <c r="E286" s="568"/>
      <c r="F286" s="569"/>
      <c r="G286" s="419" t="s">
        <v>418</v>
      </c>
      <c r="H286" s="401"/>
      <c r="I286" s="401"/>
      <c r="J286" s="454">
        <v>24</v>
      </c>
      <c r="K286" s="451"/>
      <c r="L286" s="401"/>
      <c r="M286" s="401"/>
      <c r="N286" s="401">
        <v>7</v>
      </c>
      <c r="O286" s="401"/>
      <c r="P286" s="503"/>
      <c r="Q286" s="503"/>
      <c r="R286" s="503">
        <v>105</v>
      </c>
      <c r="S286" s="412"/>
      <c r="T286" s="224"/>
      <c r="U286" s="5"/>
      <c r="V286" s="5"/>
      <c r="W286" s="5"/>
      <c r="X286" s="5"/>
      <c r="Y286" s="222"/>
      <c r="Z286" s="222"/>
      <c r="AA286" s="222"/>
      <c r="AB286" s="5"/>
      <c r="AC286" s="5"/>
      <c r="AD286" s="5"/>
      <c r="AE286" s="5"/>
    </row>
    <row r="287" spans="1:31" s="19" customFormat="1" ht="60.75" hidden="1" customHeight="1" outlineLevel="1" x14ac:dyDescent="0.25">
      <c r="A287" s="550"/>
      <c r="B287" s="550"/>
      <c r="C287" s="550"/>
      <c r="D287" s="583"/>
      <c r="E287" s="568"/>
      <c r="F287" s="569"/>
      <c r="G287" s="419" t="s">
        <v>419</v>
      </c>
      <c r="H287" s="401"/>
      <c r="I287" s="401"/>
      <c r="J287" s="450">
        <v>95</v>
      </c>
      <c r="K287" s="459"/>
      <c r="L287" s="401"/>
      <c r="M287" s="401"/>
      <c r="N287" s="401">
        <v>15</v>
      </c>
      <c r="O287" s="401"/>
      <c r="P287" s="503"/>
      <c r="Q287" s="503"/>
      <c r="R287" s="503">
        <v>124</v>
      </c>
      <c r="S287" s="412"/>
      <c r="T287" s="224"/>
      <c r="U287" s="5"/>
      <c r="V287" s="5"/>
      <c r="W287" s="5"/>
      <c r="X287" s="5"/>
      <c r="Y287" s="222"/>
      <c r="Z287" s="222"/>
      <c r="AA287" s="222"/>
      <c r="AB287" s="5"/>
      <c r="AC287" s="5"/>
      <c r="AD287" s="5"/>
      <c r="AE287" s="5"/>
    </row>
    <row r="288" spans="1:31" s="19" customFormat="1" ht="60.75" hidden="1" customHeight="1" outlineLevel="1" x14ac:dyDescent="0.25">
      <c r="A288" s="550"/>
      <c r="B288" s="550"/>
      <c r="C288" s="550"/>
      <c r="D288" s="583"/>
      <c r="E288" s="568"/>
      <c r="F288" s="569"/>
      <c r="G288" s="419" t="s">
        <v>420</v>
      </c>
      <c r="H288" s="401"/>
      <c r="I288" s="401"/>
      <c r="J288" s="450">
        <v>10</v>
      </c>
      <c r="K288" s="459"/>
      <c r="L288" s="401"/>
      <c r="M288" s="401"/>
      <c r="N288" s="401">
        <v>150</v>
      </c>
      <c r="O288" s="401"/>
      <c r="P288" s="503"/>
      <c r="Q288" s="503"/>
      <c r="R288" s="503">
        <v>41</v>
      </c>
      <c r="S288" s="412"/>
      <c r="T288" s="224"/>
      <c r="U288" s="5"/>
      <c r="V288" s="5"/>
      <c r="W288" s="5"/>
      <c r="X288" s="5"/>
      <c r="Y288" s="222"/>
      <c r="Z288" s="222"/>
      <c r="AA288" s="222"/>
      <c r="AB288" s="5"/>
      <c r="AC288" s="5"/>
      <c r="AD288" s="5"/>
      <c r="AE288" s="5"/>
    </row>
    <row r="289" spans="1:31" s="19" customFormat="1" ht="66.75" hidden="1" customHeight="1" outlineLevel="1" x14ac:dyDescent="0.25">
      <c r="A289" s="550"/>
      <c r="B289" s="550"/>
      <c r="C289" s="550"/>
      <c r="D289" s="583"/>
      <c r="E289" s="568"/>
      <c r="F289" s="569"/>
      <c r="G289" s="419" t="s">
        <v>421</v>
      </c>
      <c r="H289" s="401"/>
      <c r="I289" s="401"/>
      <c r="J289" s="450">
        <v>15</v>
      </c>
      <c r="K289" s="459"/>
      <c r="L289" s="401"/>
      <c r="M289" s="401"/>
      <c r="N289" s="401">
        <v>150</v>
      </c>
      <c r="O289" s="401"/>
      <c r="P289" s="503"/>
      <c r="Q289" s="503"/>
      <c r="R289" s="503">
        <v>57</v>
      </c>
      <c r="S289" s="412"/>
      <c r="T289" s="224"/>
      <c r="U289" s="5"/>
      <c r="V289" s="5"/>
      <c r="W289" s="5"/>
      <c r="X289" s="5"/>
      <c r="Y289" s="222"/>
      <c r="Z289" s="222"/>
      <c r="AA289" s="222"/>
      <c r="AB289" s="5"/>
      <c r="AC289" s="5"/>
      <c r="AD289" s="5"/>
      <c r="AE289" s="5"/>
    </row>
    <row r="290" spans="1:31" s="19" customFormat="1" ht="78.75" hidden="1" customHeight="1" outlineLevel="1" x14ac:dyDescent="0.25">
      <c r="A290" s="550"/>
      <c r="B290" s="550"/>
      <c r="C290" s="550"/>
      <c r="D290" s="583"/>
      <c r="E290" s="568"/>
      <c r="F290" s="569"/>
      <c r="G290" s="419" t="s">
        <v>422</v>
      </c>
      <c r="H290" s="401"/>
      <c r="I290" s="401"/>
      <c r="J290" s="450">
        <v>15</v>
      </c>
      <c r="K290" s="459"/>
      <c r="L290" s="401"/>
      <c r="M290" s="401"/>
      <c r="N290" s="401">
        <v>150</v>
      </c>
      <c r="O290" s="401"/>
      <c r="P290" s="503"/>
      <c r="Q290" s="503"/>
      <c r="R290" s="503">
        <v>55</v>
      </c>
      <c r="S290" s="412"/>
      <c r="T290" s="224"/>
      <c r="U290" s="5"/>
      <c r="V290" s="5"/>
      <c r="W290" s="5"/>
      <c r="X290" s="5"/>
      <c r="Y290" s="222"/>
      <c r="Z290" s="222"/>
      <c r="AA290" s="222"/>
      <c r="AB290" s="5"/>
      <c r="AC290" s="5"/>
      <c r="AD290" s="5"/>
      <c r="AE290" s="5"/>
    </row>
    <row r="291" spans="1:31" s="19" customFormat="1" ht="63.75" hidden="1" customHeight="1" outlineLevel="1" x14ac:dyDescent="0.25">
      <c r="A291" s="550"/>
      <c r="B291" s="550"/>
      <c r="C291" s="550"/>
      <c r="D291" s="583"/>
      <c r="E291" s="568"/>
      <c r="F291" s="569"/>
      <c r="G291" s="419" t="s">
        <v>423</v>
      </c>
      <c r="H291" s="401"/>
      <c r="I291" s="401"/>
      <c r="J291" s="450">
        <v>10</v>
      </c>
      <c r="K291" s="459"/>
      <c r="L291" s="401"/>
      <c r="M291" s="401"/>
      <c r="N291" s="401">
        <v>150</v>
      </c>
      <c r="O291" s="401"/>
      <c r="P291" s="503"/>
      <c r="Q291" s="503"/>
      <c r="R291" s="503">
        <v>29</v>
      </c>
      <c r="S291" s="412"/>
      <c r="T291" s="224"/>
      <c r="U291" s="5"/>
      <c r="V291" s="5"/>
      <c r="W291" s="5"/>
      <c r="X291" s="5"/>
      <c r="Y291" s="222"/>
      <c r="Z291" s="222"/>
      <c r="AA291" s="222"/>
      <c r="AB291" s="5"/>
      <c r="AC291" s="5"/>
      <c r="AD291" s="5"/>
      <c r="AE291" s="5"/>
    </row>
    <row r="292" spans="1:31" s="19" customFormat="1" ht="69" hidden="1" customHeight="1" outlineLevel="1" x14ac:dyDescent="0.25">
      <c r="A292" s="550"/>
      <c r="B292" s="550"/>
      <c r="C292" s="550"/>
      <c r="D292" s="583"/>
      <c r="E292" s="568"/>
      <c r="F292" s="569"/>
      <c r="G292" s="419" t="s">
        <v>424</v>
      </c>
      <c r="H292" s="401"/>
      <c r="I292" s="401"/>
      <c r="J292" s="450">
        <v>28</v>
      </c>
      <c r="K292" s="459"/>
      <c r="L292" s="401"/>
      <c r="M292" s="401"/>
      <c r="N292" s="401">
        <v>15</v>
      </c>
      <c r="O292" s="401"/>
      <c r="P292" s="503"/>
      <c r="Q292" s="503"/>
      <c r="R292" s="503">
        <v>126</v>
      </c>
      <c r="S292" s="412"/>
      <c r="T292" s="224"/>
      <c r="U292" s="5"/>
      <c r="V292" s="5"/>
      <c r="W292" s="5"/>
      <c r="X292" s="5"/>
      <c r="Y292" s="222"/>
      <c r="Z292" s="222"/>
      <c r="AA292" s="222"/>
      <c r="AB292" s="5"/>
      <c r="AC292" s="5"/>
      <c r="AD292" s="5"/>
      <c r="AE292" s="5"/>
    </row>
    <row r="293" spans="1:31" s="19" customFormat="1" ht="86.25" hidden="1" customHeight="1" outlineLevel="1" x14ac:dyDescent="0.25">
      <c r="A293" s="550"/>
      <c r="B293" s="550"/>
      <c r="C293" s="550"/>
      <c r="D293" s="583"/>
      <c r="E293" s="568"/>
      <c r="F293" s="569"/>
      <c r="G293" s="419" t="s">
        <v>425</v>
      </c>
      <c r="H293" s="401"/>
      <c r="I293" s="401"/>
      <c r="J293" s="450">
        <v>8</v>
      </c>
      <c r="K293" s="459"/>
      <c r="L293" s="401"/>
      <c r="M293" s="401"/>
      <c r="N293" s="401">
        <v>15</v>
      </c>
      <c r="O293" s="401"/>
      <c r="P293" s="503"/>
      <c r="Q293" s="503"/>
      <c r="R293" s="503">
        <v>82</v>
      </c>
      <c r="S293" s="412"/>
      <c r="T293" s="224"/>
      <c r="U293" s="5"/>
      <c r="V293" s="5"/>
      <c r="W293" s="5"/>
      <c r="X293" s="5"/>
      <c r="Y293" s="222"/>
      <c r="Z293" s="222"/>
      <c r="AA293" s="222"/>
      <c r="AB293" s="5"/>
      <c r="AC293" s="5"/>
      <c r="AD293" s="5"/>
      <c r="AE293" s="5"/>
    </row>
    <row r="294" spans="1:31" s="19" customFormat="1" ht="66" hidden="1" customHeight="1" outlineLevel="1" x14ac:dyDescent="0.25">
      <c r="A294" s="550"/>
      <c r="B294" s="550"/>
      <c r="C294" s="550"/>
      <c r="D294" s="583"/>
      <c r="E294" s="568"/>
      <c r="F294" s="569"/>
      <c r="G294" s="419" t="s">
        <v>426</v>
      </c>
      <c r="H294" s="401"/>
      <c r="I294" s="401"/>
      <c r="J294" s="450">
        <v>8</v>
      </c>
      <c r="K294" s="459"/>
      <c r="L294" s="401"/>
      <c r="M294" s="401"/>
      <c r="N294" s="401">
        <v>15</v>
      </c>
      <c r="O294" s="401"/>
      <c r="P294" s="503"/>
      <c r="Q294" s="503"/>
      <c r="R294" s="503">
        <v>55</v>
      </c>
      <c r="S294" s="412"/>
      <c r="T294" s="224"/>
      <c r="U294" s="5"/>
      <c r="V294" s="5"/>
      <c r="W294" s="5"/>
      <c r="X294" s="5"/>
      <c r="Y294" s="222"/>
      <c r="Z294" s="222"/>
      <c r="AA294" s="222"/>
      <c r="AB294" s="5"/>
      <c r="AC294" s="5"/>
      <c r="AD294" s="5"/>
      <c r="AE294" s="5"/>
    </row>
    <row r="295" spans="1:31" s="19" customFormat="1" ht="26.25" hidden="1" customHeight="1" outlineLevel="1" x14ac:dyDescent="0.25">
      <c r="A295" s="550"/>
      <c r="B295" s="550"/>
      <c r="C295" s="550"/>
      <c r="D295" s="583"/>
      <c r="E295" s="568"/>
      <c r="F295" s="569"/>
      <c r="G295" s="419" t="s">
        <v>427</v>
      </c>
      <c r="H295" s="401"/>
      <c r="I295" s="401"/>
      <c r="J295" s="454">
        <v>25</v>
      </c>
      <c r="K295" s="451"/>
      <c r="L295" s="401"/>
      <c r="M295" s="401"/>
      <c r="N295" s="401">
        <v>30</v>
      </c>
      <c r="O295" s="401"/>
      <c r="P295" s="503"/>
      <c r="Q295" s="503"/>
      <c r="R295" s="503">
        <v>61</v>
      </c>
      <c r="S295" s="412"/>
      <c r="T295" s="224"/>
      <c r="U295" s="5"/>
      <c r="V295" s="5"/>
      <c r="W295" s="5"/>
      <c r="X295" s="5"/>
      <c r="Y295" s="222"/>
      <c r="Z295" s="222"/>
      <c r="AA295" s="222"/>
      <c r="AB295" s="5"/>
      <c r="AC295" s="5"/>
      <c r="AD295" s="5"/>
      <c r="AE295" s="5"/>
    </row>
    <row r="296" spans="1:31" s="19" customFormat="1" ht="79.5" hidden="1" customHeight="1" outlineLevel="1" x14ac:dyDescent="0.25">
      <c r="A296" s="550"/>
      <c r="B296" s="550"/>
      <c r="C296" s="550"/>
      <c r="D296" s="583"/>
      <c r="E296" s="568"/>
      <c r="F296" s="569"/>
      <c r="G296" s="419" t="s">
        <v>428</v>
      </c>
      <c r="H296" s="401"/>
      <c r="I296" s="401"/>
      <c r="J296" s="450">
        <v>91</v>
      </c>
      <c r="K296" s="459"/>
      <c r="L296" s="401"/>
      <c r="M296" s="401"/>
      <c r="N296" s="401">
        <v>15</v>
      </c>
      <c r="O296" s="401"/>
      <c r="P296" s="503"/>
      <c r="Q296" s="503"/>
      <c r="R296" s="503">
        <v>201</v>
      </c>
      <c r="S296" s="412"/>
      <c r="T296" s="224"/>
      <c r="U296" s="5"/>
      <c r="V296" s="5"/>
      <c r="W296" s="5"/>
      <c r="X296" s="5"/>
      <c r="Y296" s="222"/>
      <c r="Z296" s="222"/>
      <c r="AA296" s="222"/>
      <c r="AB296" s="5"/>
      <c r="AC296" s="5"/>
      <c r="AD296" s="5"/>
      <c r="AE296" s="5"/>
    </row>
    <row r="297" spans="1:31" s="19" customFormat="1" ht="68.25" hidden="1" customHeight="1" outlineLevel="1" x14ac:dyDescent="0.25">
      <c r="A297" s="550"/>
      <c r="B297" s="550"/>
      <c r="C297" s="550"/>
      <c r="D297" s="583"/>
      <c r="E297" s="568"/>
      <c r="F297" s="569"/>
      <c r="G297" s="419" t="s">
        <v>429</v>
      </c>
      <c r="H297" s="401"/>
      <c r="I297" s="401"/>
      <c r="J297" s="450">
        <v>10</v>
      </c>
      <c r="K297" s="459"/>
      <c r="L297" s="401"/>
      <c r="M297" s="401"/>
      <c r="N297" s="401">
        <v>15</v>
      </c>
      <c r="O297" s="401"/>
      <c r="P297" s="503"/>
      <c r="Q297" s="503"/>
      <c r="R297" s="503">
        <v>89</v>
      </c>
      <c r="S297" s="412"/>
      <c r="T297" s="224"/>
      <c r="U297" s="5"/>
      <c r="V297" s="5"/>
      <c r="W297" s="5"/>
      <c r="X297" s="5"/>
      <c r="Y297" s="222"/>
      <c r="Z297" s="222"/>
      <c r="AA297" s="222"/>
      <c r="AB297" s="5"/>
      <c r="AC297" s="5"/>
      <c r="AD297" s="5"/>
      <c r="AE297" s="5"/>
    </row>
    <row r="298" spans="1:31" s="19" customFormat="1" ht="68.25" hidden="1" customHeight="1" outlineLevel="1" x14ac:dyDescent="0.25">
      <c r="A298" s="550"/>
      <c r="B298" s="550"/>
      <c r="C298" s="550"/>
      <c r="D298" s="583"/>
      <c r="E298" s="568"/>
      <c r="F298" s="569"/>
      <c r="G298" s="419" t="s">
        <v>430</v>
      </c>
      <c r="H298" s="401"/>
      <c r="I298" s="401"/>
      <c r="J298" s="450">
        <v>38</v>
      </c>
      <c r="K298" s="459"/>
      <c r="L298" s="401"/>
      <c r="M298" s="401"/>
      <c r="N298" s="401">
        <v>15</v>
      </c>
      <c r="O298" s="401"/>
      <c r="P298" s="503"/>
      <c r="Q298" s="503"/>
      <c r="R298" s="503">
        <v>117</v>
      </c>
      <c r="S298" s="412"/>
      <c r="T298" s="224"/>
      <c r="U298" s="5"/>
      <c r="V298" s="5"/>
      <c r="W298" s="5"/>
      <c r="X298" s="5"/>
      <c r="Y298" s="222"/>
      <c r="Z298" s="222"/>
      <c r="AA298" s="222"/>
      <c r="AB298" s="5"/>
      <c r="AC298" s="5"/>
      <c r="AD298" s="5"/>
      <c r="AE298" s="5"/>
    </row>
    <row r="299" spans="1:31" s="19" customFormat="1" ht="78.75" hidden="1" customHeight="1" outlineLevel="1" x14ac:dyDescent="0.25">
      <c r="A299" s="550"/>
      <c r="B299" s="550"/>
      <c r="C299" s="550"/>
      <c r="D299" s="583"/>
      <c r="E299" s="568"/>
      <c r="F299" s="569"/>
      <c r="G299" s="419" t="s">
        <v>431</v>
      </c>
      <c r="H299" s="401"/>
      <c r="I299" s="401"/>
      <c r="J299" s="450">
        <v>510</v>
      </c>
      <c r="K299" s="459"/>
      <c r="L299" s="401"/>
      <c r="M299" s="401"/>
      <c r="N299" s="401">
        <v>15</v>
      </c>
      <c r="O299" s="401"/>
      <c r="P299" s="503"/>
      <c r="Q299" s="503"/>
      <c r="R299" s="503">
        <v>478</v>
      </c>
      <c r="S299" s="412"/>
      <c r="T299" s="224"/>
      <c r="U299" s="5"/>
      <c r="V299" s="5"/>
      <c r="W299" s="5"/>
      <c r="X299" s="5"/>
      <c r="Y299" s="222"/>
      <c r="Z299" s="222"/>
      <c r="AA299" s="222"/>
      <c r="AB299" s="5"/>
      <c r="AC299" s="5"/>
      <c r="AD299" s="5"/>
      <c r="AE299" s="5"/>
    </row>
    <row r="300" spans="1:31" s="19" customFormat="1" ht="70.5" hidden="1" customHeight="1" outlineLevel="1" x14ac:dyDescent="0.25">
      <c r="A300" s="550"/>
      <c r="B300" s="550"/>
      <c r="C300" s="550"/>
      <c r="D300" s="583"/>
      <c r="E300" s="568"/>
      <c r="F300" s="569"/>
      <c r="G300" s="419" t="s">
        <v>432</v>
      </c>
      <c r="H300" s="401"/>
      <c r="I300" s="401"/>
      <c r="J300" s="454">
        <v>22</v>
      </c>
      <c r="K300" s="451"/>
      <c r="L300" s="401"/>
      <c r="M300" s="401"/>
      <c r="N300" s="401">
        <v>15</v>
      </c>
      <c r="O300" s="401"/>
      <c r="P300" s="503"/>
      <c r="Q300" s="503"/>
      <c r="R300" s="503">
        <v>39</v>
      </c>
      <c r="S300" s="412"/>
      <c r="T300" s="224"/>
      <c r="U300" s="5"/>
      <c r="V300" s="5"/>
      <c r="W300" s="5"/>
      <c r="X300" s="5"/>
      <c r="Y300" s="222"/>
      <c r="Z300" s="222"/>
      <c r="AA300" s="222"/>
      <c r="AB300" s="5"/>
      <c r="AC300" s="5"/>
      <c r="AD300" s="5"/>
      <c r="AE300" s="5"/>
    </row>
    <row r="301" spans="1:31" s="19" customFormat="1" ht="70.5" hidden="1" customHeight="1" outlineLevel="1" x14ac:dyDescent="0.25">
      <c r="A301" s="550"/>
      <c r="B301" s="550"/>
      <c r="C301" s="550"/>
      <c r="D301" s="583"/>
      <c r="E301" s="568"/>
      <c r="F301" s="569"/>
      <c r="G301" s="419" t="s">
        <v>433</v>
      </c>
      <c r="H301" s="401"/>
      <c r="I301" s="401"/>
      <c r="J301" s="450">
        <v>262</v>
      </c>
      <c r="K301" s="459"/>
      <c r="L301" s="401"/>
      <c r="M301" s="401"/>
      <c r="N301" s="401">
        <v>15</v>
      </c>
      <c r="O301" s="401"/>
      <c r="P301" s="503"/>
      <c r="Q301" s="503"/>
      <c r="R301" s="503">
        <v>428</v>
      </c>
      <c r="S301" s="412"/>
      <c r="T301" s="224"/>
      <c r="U301" s="5"/>
      <c r="V301" s="5"/>
      <c r="W301" s="5"/>
      <c r="X301" s="5"/>
      <c r="Y301" s="222"/>
      <c r="Z301" s="222"/>
      <c r="AA301" s="222"/>
      <c r="AB301" s="5"/>
      <c r="AC301" s="5"/>
      <c r="AD301" s="5"/>
      <c r="AE301" s="5"/>
    </row>
    <row r="302" spans="1:31" s="19" customFormat="1" ht="76.5" hidden="1" customHeight="1" outlineLevel="1" x14ac:dyDescent="0.25">
      <c r="A302" s="550"/>
      <c r="B302" s="550"/>
      <c r="C302" s="550"/>
      <c r="D302" s="583"/>
      <c r="E302" s="568"/>
      <c r="F302" s="569"/>
      <c r="G302" s="419" t="s">
        <v>434</v>
      </c>
      <c r="H302" s="401"/>
      <c r="I302" s="401"/>
      <c r="J302" s="450">
        <v>59</v>
      </c>
      <c r="K302" s="459"/>
      <c r="L302" s="401"/>
      <c r="M302" s="401"/>
      <c r="N302" s="401">
        <v>10</v>
      </c>
      <c r="O302" s="401"/>
      <c r="P302" s="503"/>
      <c r="Q302" s="503"/>
      <c r="R302" s="503">
        <v>265</v>
      </c>
      <c r="S302" s="412"/>
      <c r="T302" s="224"/>
      <c r="U302" s="5"/>
      <c r="V302" s="5"/>
      <c r="W302" s="5"/>
      <c r="X302" s="5"/>
      <c r="Y302" s="222"/>
      <c r="Z302" s="222"/>
      <c r="AA302" s="222"/>
      <c r="AB302" s="5"/>
      <c r="AC302" s="5"/>
      <c r="AD302" s="5"/>
      <c r="AE302" s="5"/>
    </row>
    <row r="303" spans="1:31" s="19" customFormat="1" ht="75.75" hidden="1" customHeight="1" outlineLevel="1" x14ac:dyDescent="0.25">
      <c r="A303" s="550"/>
      <c r="B303" s="550"/>
      <c r="C303" s="550"/>
      <c r="D303" s="583"/>
      <c r="E303" s="568"/>
      <c r="F303" s="569"/>
      <c r="G303" s="419" t="s">
        <v>435</v>
      </c>
      <c r="H303" s="401"/>
      <c r="I303" s="401"/>
      <c r="J303" s="450">
        <v>34</v>
      </c>
      <c r="K303" s="459"/>
      <c r="L303" s="401"/>
      <c r="M303" s="401"/>
      <c r="N303" s="401">
        <v>15</v>
      </c>
      <c r="O303" s="401"/>
      <c r="P303" s="503"/>
      <c r="Q303" s="503"/>
      <c r="R303" s="503">
        <v>185</v>
      </c>
      <c r="S303" s="412"/>
      <c r="T303" s="224"/>
      <c r="U303" s="5"/>
      <c r="V303" s="5"/>
      <c r="W303" s="5"/>
      <c r="X303" s="5"/>
      <c r="Y303" s="222"/>
      <c r="Z303" s="222"/>
      <c r="AA303" s="222"/>
      <c r="AB303" s="5"/>
      <c r="AC303" s="5"/>
      <c r="AD303" s="5"/>
      <c r="AE303" s="5"/>
    </row>
    <row r="304" spans="1:31" s="19" customFormat="1" ht="90.75" hidden="1" customHeight="1" outlineLevel="1" x14ac:dyDescent="0.25">
      <c r="A304" s="550"/>
      <c r="B304" s="550"/>
      <c r="C304" s="550"/>
      <c r="D304" s="583"/>
      <c r="E304" s="568"/>
      <c r="F304" s="569"/>
      <c r="G304" s="419" t="s">
        <v>436</v>
      </c>
      <c r="H304" s="401"/>
      <c r="I304" s="401"/>
      <c r="J304" s="450">
        <v>60</v>
      </c>
      <c r="K304" s="459"/>
      <c r="L304" s="401"/>
      <c r="M304" s="401"/>
      <c r="N304" s="401">
        <v>15</v>
      </c>
      <c r="O304" s="401"/>
      <c r="P304" s="503"/>
      <c r="Q304" s="503"/>
      <c r="R304" s="503">
        <v>162</v>
      </c>
      <c r="S304" s="412"/>
      <c r="T304" s="224"/>
      <c r="U304" s="5"/>
      <c r="V304" s="5"/>
      <c r="W304" s="5"/>
      <c r="X304" s="5"/>
      <c r="Y304" s="222"/>
      <c r="Z304" s="222"/>
      <c r="AA304" s="222"/>
      <c r="AB304" s="5"/>
      <c r="AC304" s="5"/>
      <c r="AD304" s="5"/>
      <c r="AE304" s="5"/>
    </row>
    <row r="305" spans="1:31" s="19" customFormat="1" ht="66" hidden="1" customHeight="1" outlineLevel="1" x14ac:dyDescent="0.25">
      <c r="A305" s="550"/>
      <c r="B305" s="550"/>
      <c r="C305" s="550"/>
      <c r="D305" s="583"/>
      <c r="E305" s="568"/>
      <c r="F305" s="569"/>
      <c r="G305" s="419" t="s">
        <v>437</v>
      </c>
      <c r="H305" s="401"/>
      <c r="I305" s="401"/>
      <c r="J305" s="450">
        <v>47</v>
      </c>
      <c r="K305" s="459"/>
      <c r="L305" s="401"/>
      <c r="M305" s="401"/>
      <c r="N305" s="401">
        <v>5</v>
      </c>
      <c r="O305" s="401"/>
      <c r="P305" s="503"/>
      <c r="Q305" s="503"/>
      <c r="R305" s="503">
        <v>99</v>
      </c>
      <c r="S305" s="412"/>
      <c r="T305" s="224"/>
      <c r="U305" s="5"/>
      <c r="V305" s="5"/>
      <c r="W305" s="5"/>
      <c r="X305" s="5"/>
      <c r="Y305" s="222"/>
      <c r="Z305" s="222"/>
      <c r="AA305" s="222"/>
      <c r="AB305" s="5"/>
      <c r="AC305" s="5"/>
      <c r="AD305" s="5"/>
      <c r="AE305" s="5"/>
    </row>
    <row r="306" spans="1:31" s="19" customFormat="1" ht="70.5" hidden="1" customHeight="1" outlineLevel="1" x14ac:dyDescent="0.25">
      <c r="A306" s="550"/>
      <c r="B306" s="550"/>
      <c r="C306" s="550"/>
      <c r="D306" s="583"/>
      <c r="E306" s="568"/>
      <c r="F306" s="569"/>
      <c r="G306" s="419" t="s">
        <v>438</v>
      </c>
      <c r="H306" s="401"/>
      <c r="I306" s="401"/>
      <c r="J306" s="450">
        <v>110</v>
      </c>
      <c r="K306" s="459"/>
      <c r="L306" s="401"/>
      <c r="M306" s="401"/>
      <c r="N306" s="401">
        <v>15</v>
      </c>
      <c r="O306" s="401"/>
      <c r="P306" s="503"/>
      <c r="Q306" s="503"/>
      <c r="R306" s="503">
        <v>122</v>
      </c>
      <c r="S306" s="412"/>
      <c r="T306" s="224"/>
      <c r="U306" s="5"/>
      <c r="V306" s="5"/>
      <c r="W306" s="5"/>
      <c r="X306" s="5"/>
      <c r="Y306" s="222"/>
      <c r="Z306" s="222"/>
      <c r="AA306" s="222"/>
      <c r="AB306" s="5"/>
      <c r="AC306" s="5"/>
      <c r="AD306" s="5"/>
      <c r="AE306" s="5"/>
    </row>
    <row r="307" spans="1:31" s="19" customFormat="1" ht="79.5" hidden="1" customHeight="1" outlineLevel="1" x14ac:dyDescent="0.25">
      <c r="A307" s="550"/>
      <c r="B307" s="550"/>
      <c r="C307" s="550"/>
      <c r="D307" s="583"/>
      <c r="E307" s="568"/>
      <c r="F307" s="569"/>
      <c r="G307" s="419" t="s">
        <v>439</v>
      </c>
      <c r="H307" s="401"/>
      <c r="I307" s="401"/>
      <c r="J307" s="450">
        <v>30</v>
      </c>
      <c r="K307" s="459"/>
      <c r="L307" s="401"/>
      <c r="M307" s="401"/>
      <c r="N307" s="401">
        <v>5</v>
      </c>
      <c r="O307" s="401"/>
      <c r="P307" s="503"/>
      <c r="Q307" s="503"/>
      <c r="R307" s="503">
        <v>57</v>
      </c>
      <c r="S307" s="412"/>
      <c r="T307" s="224"/>
      <c r="U307" s="5"/>
      <c r="V307" s="5"/>
      <c r="W307" s="5"/>
      <c r="X307" s="5"/>
      <c r="Y307" s="222"/>
      <c r="Z307" s="222"/>
      <c r="AA307" s="222"/>
      <c r="AB307" s="5"/>
      <c r="AC307" s="5"/>
      <c r="AD307" s="5"/>
      <c r="AE307" s="5"/>
    </row>
    <row r="308" spans="1:31" s="19" customFormat="1" ht="93" hidden="1" customHeight="1" outlineLevel="1" x14ac:dyDescent="0.25">
      <c r="A308" s="550"/>
      <c r="B308" s="550"/>
      <c r="C308" s="550"/>
      <c r="D308" s="583"/>
      <c r="E308" s="568"/>
      <c r="F308" s="569"/>
      <c r="G308" s="419" t="s">
        <v>440</v>
      </c>
      <c r="H308" s="401"/>
      <c r="I308" s="401"/>
      <c r="J308" s="450">
        <v>65</v>
      </c>
      <c r="K308" s="459"/>
      <c r="L308" s="401"/>
      <c r="M308" s="401"/>
      <c r="N308" s="401">
        <v>15</v>
      </c>
      <c r="O308" s="401"/>
      <c r="P308" s="503"/>
      <c r="Q308" s="503"/>
      <c r="R308" s="503">
        <v>79</v>
      </c>
      <c r="S308" s="412"/>
      <c r="T308" s="224"/>
      <c r="U308" s="5"/>
      <c r="V308" s="5"/>
      <c r="W308" s="5"/>
      <c r="X308" s="5"/>
      <c r="Y308" s="222"/>
      <c r="Z308" s="222"/>
      <c r="AA308" s="222"/>
      <c r="AB308" s="5"/>
      <c r="AC308" s="5"/>
      <c r="AD308" s="5"/>
      <c r="AE308" s="5"/>
    </row>
    <row r="309" spans="1:31" s="19" customFormat="1" ht="99" hidden="1" customHeight="1" outlineLevel="1" x14ac:dyDescent="0.25">
      <c r="A309" s="550"/>
      <c r="B309" s="550"/>
      <c r="C309" s="550"/>
      <c r="D309" s="583"/>
      <c r="E309" s="568"/>
      <c r="F309" s="569"/>
      <c r="G309" s="419" t="s">
        <v>441</v>
      </c>
      <c r="H309" s="401"/>
      <c r="I309" s="401"/>
      <c r="J309" s="450">
        <v>90</v>
      </c>
      <c r="K309" s="459"/>
      <c r="L309" s="401"/>
      <c r="M309" s="401"/>
      <c r="N309" s="401">
        <v>15</v>
      </c>
      <c r="O309" s="401"/>
      <c r="P309" s="503"/>
      <c r="Q309" s="503"/>
      <c r="R309" s="503">
        <v>98</v>
      </c>
      <c r="S309" s="412"/>
      <c r="T309" s="224"/>
      <c r="U309" s="5"/>
      <c r="V309" s="5"/>
      <c r="W309" s="5"/>
      <c r="X309" s="5"/>
      <c r="Y309" s="222"/>
      <c r="Z309" s="222"/>
      <c r="AA309" s="222"/>
      <c r="AB309" s="5"/>
      <c r="AC309" s="5"/>
      <c r="AD309" s="5"/>
      <c r="AE309" s="5"/>
    </row>
    <row r="310" spans="1:31" s="19" customFormat="1" ht="91.5" hidden="1" customHeight="1" outlineLevel="1" x14ac:dyDescent="0.25">
      <c r="A310" s="550"/>
      <c r="B310" s="550"/>
      <c r="C310" s="550"/>
      <c r="D310" s="583"/>
      <c r="E310" s="568"/>
      <c r="F310" s="569"/>
      <c r="G310" s="419" t="s">
        <v>442</v>
      </c>
      <c r="H310" s="401"/>
      <c r="I310" s="401"/>
      <c r="J310" s="450">
        <v>46</v>
      </c>
      <c r="K310" s="459"/>
      <c r="L310" s="401"/>
      <c r="M310" s="401"/>
      <c r="N310" s="401">
        <v>15</v>
      </c>
      <c r="O310" s="401"/>
      <c r="P310" s="503"/>
      <c r="Q310" s="503"/>
      <c r="R310" s="503">
        <v>69</v>
      </c>
      <c r="S310" s="412"/>
      <c r="T310" s="224"/>
      <c r="U310" s="5"/>
      <c r="V310" s="5"/>
      <c r="W310" s="5"/>
      <c r="X310" s="5"/>
      <c r="Y310" s="222"/>
      <c r="Z310" s="222"/>
      <c r="AA310" s="222"/>
      <c r="AB310" s="5"/>
      <c r="AC310" s="5"/>
      <c r="AD310" s="5"/>
      <c r="AE310" s="5"/>
    </row>
    <row r="311" spans="1:31" s="19" customFormat="1" ht="26.25" hidden="1" customHeight="1" outlineLevel="1" x14ac:dyDescent="0.25">
      <c r="A311" s="550"/>
      <c r="B311" s="550"/>
      <c r="C311" s="550"/>
      <c r="D311" s="583"/>
      <c r="E311" s="568"/>
      <c r="F311" s="569"/>
      <c r="G311" s="419" t="s">
        <v>443</v>
      </c>
      <c r="H311" s="401"/>
      <c r="I311" s="401"/>
      <c r="J311" s="450">
        <v>70</v>
      </c>
      <c r="K311" s="459"/>
      <c r="L311" s="401"/>
      <c r="M311" s="401"/>
      <c r="N311" s="401">
        <v>15</v>
      </c>
      <c r="O311" s="401"/>
      <c r="P311" s="503"/>
      <c r="Q311" s="503"/>
      <c r="R311" s="503">
        <v>74</v>
      </c>
      <c r="S311" s="412"/>
      <c r="T311" s="224"/>
      <c r="U311" s="5"/>
      <c r="V311" s="5"/>
      <c r="W311" s="5"/>
      <c r="X311" s="5"/>
      <c r="Y311" s="222"/>
      <c r="Z311" s="222"/>
      <c r="AA311" s="222"/>
      <c r="AB311" s="5"/>
      <c r="AC311" s="5"/>
      <c r="AD311" s="5"/>
      <c r="AE311" s="5"/>
    </row>
    <row r="312" spans="1:31" s="19" customFormat="1" ht="101.25" hidden="1" customHeight="1" outlineLevel="1" x14ac:dyDescent="0.25">
      <c r="A312" s="550"/>
      <c r="B312" s="550"/>
      <c r="C312" s="550"/>
      <c r="D312" s="583"/>
      <c r="E312" s="568"/>
      <c r="F312" s="569"/>
      <c r="G312" s="419" t="s">
        <v>444</v>
      </c>
      <c r="H312" s="401"/>
      <c r="I312" s="401"/>
      <c r="J312" s="450">
        <v>180</v>
      </c>
      <c r="K312" s="459"/>
      <c r="L312" s="401"/>
      <c r="M312" s="401"/>
      <c r="N312" s="401">
        <v>15</v>
      </c>
      <c r="O312" s="401"/>
      <c r="P312" s="503"/>
      <c r="Q312" s="503"/>
      <c r="R312" s="503">
        <v>198</v>
      </c>
      <c r="S312" s="412"/>
      <c r="T312" s="224"/>
      <c r="U312" s="5"/>
      <c r="V312" s="5"/>
      <c r="W312" s="5"/>
      <c r="X312" s="5"/>
      <c r="Y312" s="222"/>
      <c r="Z312" s="222"/>
      <c r="AA312" s="222"/>
      <c r="AB312" s="5"/>
      <c r="AC312" s="5"/>
      <c r="AD312" s="5"/>
      <c r="AE312" s="5"/>
    </row>
    <row r="313" spans="1:31" s="19" customFormat="1" ht="68.25" hidden="1" customHeight="1" outlineLevel="1" x14ac:dyDescent="0.25">
      <c r="A313" s="550"/>
      <c r="B313" s="550"/>
      <c r="C313" s="550"/>
      <c r="D313" s="583"/>
      <c r="E313" s="568"/>
      <c r="F313" s="569"/>
      <c r="G313" s="419" t="s">
        <v>445</v>
      </c>
      <c r="H313" s="401"/>
      <c r="I313" s="401"/>
      <c r="J313" s="450">
        <v>533</v>
      </c>
      <c r="K313" s="459"/>
      <c r="L313" s="401"/>
      <c r="M313" s="401"/>
      <c r="N313" s="401">
        <v>15</v>
      </c>
      <c r="O313" s="401"/>
      <c r="P313" s="503"/>
      <c r="Q313" s="503"/>
      <c r="R313" s="503">
        <v>602</v>
      </c>
      <c r="S313" s="412"/>
      <c r="T313" s="224"/>
      <c r="U313" s="5"/>
      <c r="V313" s="5"/>
      <c r="W313" s="5"/>
      <c r="X313" s="5"/>
      <c r="Y313" s="222"/>
      <c r="Z313" s="222"/>
      <c r="AA313" s="222"/>
      <c r="AB313" s="5"/>
      <c r="AC313" s="5"/>
      <c r="AD313" s="5"/>
      <c r="AE313" s="5"/>
    </row>
    <row r="314" spans="1:31" s="19" customFormat="1" ht="68.25" hidden="1" customHeight="1" outlineLevel="1" x14ac:dyDescent="0.25">
      <c r="A314" s="550"/>
      <c r="B314" s="550"/>
      <c r="C314" s="550"/>
      <c r="D314" s="583"/>
      <c r="E314" s="568"/>
      <c r="F314" s="569"/>
      <c r="G314" s="419" t="s">
        <v>446</v>
      </c>
      <c r="H314" s="401"/>
      <c r="I314" s="401"/>
      <c r="J314" s="450">
        <v>303</v>
      </c>
      <c r="K314" s="459"/>
      <c r="L314" s="401"/>
      <c r="M314" s="401"/>
      <c r="N314" s="401">
        <v>15</v>
      </c>
      <c r="O314" s="401"/>
      <c r="P314" s="503"/>
      <c r="Q314" s="503"/>
      <c r="R314" s="503">
        <v>526</v>
      </c>
      <c r="S314" s="412"/>
      <c r="T314" s="224"/>
      <c r="U314" s="5"/>
      <c r="V314" s="5"/>
      <c r="W314" s="5"/>
      <c r="X314" s="5"/>
      <c r="Y314" s="222"/>
      <c r="Z314" s="222"/>
      <c r="AA314" s="222"/>
      <c r="AB314" s="5"/>
      <c r="AC314" s="5"/>
      <c r="AD314" s="5"/>
      <c r="AE314" s="5"/>
    </row>
    <row r="315" spans="1:31" s="19" customFormat="1" ht="70.5" hidden="1" customHeight="1" outlineLevel="1" x14ac:dyDescent="0.25">
      <c r="A315" s="550"/>
      <c r="B315" s="550"/>
      <c r="C315" s="550"/>
      <c r="D315" s="583"/>
      <c r="E315" s="568"/>
      <c r="F315" s="569"/>
      <c r="G315" s="419" t="s">
        <v>447</v>
      </c>
      <c r="H315" s="401"/>
      <c r="I315" s="401"/>
      <c r="J315" s="450">
        <v>504</v>
      </c>
      <c r="K315" s="459"/>
      <c r="L315" s="401"/>
      <c r="M315" s="401"/>
      <c r="N315" s="401">
        <v>15</v>
      </c>
      <c r="O315" s="401"/>
      <c r="P315" s="503"/>
      <c r="Q315" s="503"/>
      <c r="R315" s="503">
        <v>584</v>
      </c>
      <c r="S315" s="412"/>
      <c r="T315" s="224"/>
      <c r="U315" s="5"/>
      <c r="V315" s="5"/>
      <c r="W315" s="5"/>
      <c r="X315" s="5"/>
      <c r="Y315" s="222"/>
      <c r="Z315" s="222"/>
      <c r="AA315" s="222"/>
      <c r="AB315" s="5"/>
      <c r="AC315" s="5"/>
      <c r="AD315" s="5"/>
      <c r="AE315" s="5"/>
    </row>
    <row r="316" spans="1:31" s="19" customFormat="1" ht="70.5" hidden="1" customHeight="1" outlineLevel="1" x14ac:dyDescent="0.25">
      <c r="A316" s="550"/>
      <c r="B316" s="550"/>
      <c r="C316" s="550"/>
      <c r="D316" s="583"/>
      <c r="E316" s="568"/>
      <c r="F316" s="569"/>
      <c r="G316" s="419" t="s">
        <v>448</v>
      </c>
      <c r="H316" s="401"/>
      <c r="I316" s="401"/>
      <c r="J316" s="450">
        <v>238</v>
      </c>
      <c r="K316" s="459"/>
      <c r="L316" s="401"/>
      <c r="M316" s="401"/>
      <c r="N316" s="401">
        <v>15</v>
      </c>
      <c r="O316" s="401"/>
      <c r="P316" s="503"/>
      <c r="Q316" s="503"/>
      <c r="R316" s="503">
        <v>357</v>
      </c>
      <c r="S316" s="412"/>
      <c r="T316" s="224"/>
      <c r="U316" s="5"/>
      <c r="V316" s="5"/>
      <c r="W316" s="5"/>
      <c r="X316" s="5"/>
      <c r="Y316" s="222"/>
      <c r="Z316" s="222"/>
      <c r="AA316" s="222"/>
      <c r="AB316" s="5"/>
      <c r="AC316" s="5"/>
      <c r="AD316" s="5"/>
      <c r="AE316" s="5"/>
    </row>
    <row r="317" spans="1:31" s="19" customFormat="1" ht="78" hidden="1" customHeight="1" outlineLevel="1" x14ac:dyDescent="0.25">
      <c r="A317" s="550"/>
      <c r="B317" s="550"/>
      <c r="C317" s="550"/>
      <c r="D317" s="583"/>
      <c r="E317" s="568"/>
      <c r="F317" s="569"/>
      <c r="G317" s="419" t="s">
        <v>449</v>
      </c>
      <c r="H317" s="401"/>
      <c r="I317" s="401"/>
      <c r="J317" s="401">
        <v>199</v>
      </c>
      <c r="K317" s="401"/>
      <c r="L317" s="401"/>
      <c r="M317" s="401"/>
      <c r="N317" s="401">
        <v>10</v>
      </c>
      <c r="O317" s="401"/>
      <c r="P317" s="503"/>
      <c r="Q317" s="503"/>
      <c r="R317" s="503">
        <v>224.761</v>
      </c>
      <c r="S317" s="412"/>
      <c r="T317" s="224"/>
      <c r="U317" s="5"/>
      <c r="V317" s="5"/>
      <c r="W317" s="5"/>
      <c r="X317" s="5"/>
      <c r="Y317" s="222"/>
      <c r="Z317" s="222"/>
      <c r="AA317" s="222"/>
      <c r="AB317" s="5"/>
      <c r="AC317" s="5"/>
      <c r="AD317" s="5"/>
      <c r="AE317" s="5"/>
    </row>
    <row r="318" spans="1:31" s="19" customFormat="1" ht="64.5" hidden="1" customHeight="1" outlineLevel="1" x14ac:dyDescent="0.25">
      <c r="A318" s="550"/>
      <c r="B318" s="550"/>
      <c r="C318" s="550"/>
      <c r="D318" s="583"/>
      <c r="E318" s="568"/>
      <c r="F318" s="569"/>
      <c r="G318" s="419" t="s">
        <v>450</v>
      </c>
      <c r="H318" s="389"/>
      <c r="I318" s="389"/>
      <c r="J318" s="389">
        <v>30</v>
      </c>
      <c r="K318" s="389"/>
      <c r="L318" s="389"/>
      <c r="M318" s="389"/>
      <c r="N318" s="389">
        <v>6</v>
      </c>
      <c r="O318" s="389"/>
      <c r="P318" s="503"/>
      <c r="Q318" s="503"/>
      <c r="R318" s="503">
        <v>68.7</v>
      </c>
      <c r="S318" s="412"/>
      <c r="T318" s="224"/>
      <c r="U318" s="5"/>
      <c r="V318" s="5"/>
      <c r="W318" s="5"/>
      <c r="X318" s="5"/>
      <c r="Y318" s="222"/>
      <c r="Z318" s="222"/>
      <c r="AA318" s="222"/>
      <c r="AB318" s="5"/>
      <c r="AC318" s="5"/>
      <c r="AD318" s="5"/>
      <c r="AE318" s="5"/>
    </row>
    <row r="319" spans="1:31" s="19" customFormat="1" ht="79.5" hidden="1" customHeight="1" outlineLevel="1" x14ac:dyDescent="0.25">
      <c r="A319" s="550"/>
      <c r="B319" s="550"/>
      <c r="C319" s="550"/>
      <c r="D319" s="583"/>
      <c r="E319" s="568"/>
      <c r="F319" s="569"/>
      <c r="G319" s="419" t="s">
        <v>451</v>
      </c>
      <c r="H319" s="389"/>
      <c r="I319" s="389"/>
      <c r="J319" s="389">
        <v>701</v>
      </c>
      <c r="K319" s="389"/>
      <c r="L319" s="389"/>
      <c r="M319" s="389"/>
      <c r="N319" s="389">
        <v>210</v>
      </c>
      <c r="O319" s="389"/>
      <c r="P319" s="503"/>
      <c r="Q319" s="503"/>
      <c r="R319" s="503">
        <v>530.09299999999996</v>
      </c>
      <c r="S319" s="412"/>
      <c r="T319" s="224"/>
      <c r="U319" s="5"/>
      <c r="V319" s="5"/>
      <c r="W319" s="5"/>
      <c r="X319" s="5"/>
      <c r="Y319" s="222"/>
      <c r="Z319" s="222"/>
      <c r="AA319" s="222"/>
      <c r="AB319" s="5"/>
      <c r="AC319" s="5"/>
      <c r="AD319" s="5"/>
      <c r="AE319" s="5"/>
    </row>
    <row r="320" spans="1:31" s="19" customFormat="1" ht="87" hidden="1" customHeight="1" outlineLevel="1" x14ac:dyDescent="0.25">
      <c r="A320" s="550"/>
      <c r="B320" s="550"/>
      <c r="C320" s="550"/>
      <c r="D320" s="583"/>
      <c r="E320" s="568"/>
      <c r="F320" s="569"/>
      <c r="G320" s="419" t="s">
        <v>2211</v>
      </c>
      <c r="H320" s="389"/>
      <c r="I320" s="389"/>
      <c r="J320" s="389">
        <v>247</v>
      </c>
      <c r="K320" s="389"/>
      <c r="L320" s="389"/>
      <c r="M320" s="389"/>
      <c r="N320" s="389">
        <v>15</v>
      </c>
      <c r="O320" s="389"/>
      <c r="P320" s="503"/>
      <c r="Q320" s="503"/>
      <c r="R320" s="503">
        <v>274.90499999999997</v>
      </c>
      <c r="S320" s="412"/>
      <c r="T320" s="224"/>
      <c r="U320" s="5"/>
      <c r="V320" s="5"/>
      <c r="W320" s="5"/>
      <c r="X320" s="5"/>
      <c r="Y320" s="222"/>
      <c r="Z320" s="222"/>
      <c r="AA320" s="222"/>
      <c r="AB320" s="5"/>
      <c r="AC320" s="5"/>
      <c r="AD320" s="5"/>
      <c r="AE320" s="5"/>
    </row>
    <row r="321" spans="1:31" s="19" customFormat="1" ht="124.5" hidden="1" customHeight="1" outlineLevel="1" x14ac:dyDescent="0.25">
      <c r="A321" s="550"/>
      <c r="B321" s="550"/>
      <c r="C321" s="550"/>
      <c r="D321" s="583"/>
      <c r="E321" s="570"/>
      <c r="F321" s="571"/>
      <c r="G321" s="419" t="s">
        <v>453</v>
      </c>
      <c r="H321" s="389"/>
      <c r="I321" s="389"/>
      <c r="J321" s="389">
        <v>6</v>
      </c>
      <c r="K321" s="389"/>
      <c r="L321" s="389"/>
      <c r="M321" s="389"/>
      <c r="N321" s="389">
        <v>100</v>
      </c>
      <c r="O321" s="389"/>
      <c r="P321" s="503"/>
      <c r="Q321" s="503"/>
      <c r="R321" s="503">
        <v>42.218000000000004</v>
      </c>
      <c r="S321" s="412"/>
      <c r="T321" s="224"/>
      <c r="U321" s="5"/>
      <c r="V321" s="5"/>
      <c r="W321" s="5"/>
      <c r="X321" s="5"/>
      <c r="Y321" s="222"/>
      <c r="Z321" s="222"/>
      <c r="AA321" s="222"/>
      <c r="AB321" s="5"/>
      <c r="AC321" s="5"/>
      <c r="AD321" s="5"/>
      <c r="AE321" s="5"/>
    </row>
    <row r="322" spans="1:31" s="38" customFormat="1" ht="15" customHeight="1" collapsed="1" x14ac:dyDescent="0.25">
      <c r="A322" s="550"/>
      <c r="B322" s="550"/>
      <c r="C322" s="550"/>
      <c r="D322" s="583"/>
      <c r="E322" s="566" t="s">
        <v>54</v>
      </c>
      <c r="F322" s="567"/>
      <c r="G322" s="409"/>
      <c r="H322" s="406"/>
      <c r="I322" s="406">
        <f t="shared" ref="I322:R322" si="3">SUM(I323:I392)</f>
        <v>1986</v>
      </c>
      <c r="J322" s="406">
        <f t="shared" si="3"/>
        <v>12807</v>
      </c>
      <c r="K322" s="406"/>
      <c r="L322" s="406"/>
      <c r="M322" s="406">
        <f t="shared" si="3"/>
        <v>210</v>
      </c>
      <c r="N322" s="406">
        <f t="shared" si="3"/>
        <v>2173.0100000000002</v>
      </c>
      <c r="O322" s="406"/>
      <c r="P322" s="502"/>
      <c r="Q322" s="502">
        <f t="shared" si="3"/>
        <v>2190.1333300000001</v>
      </c>
      <c r="R322" s="502">
        <f t="shared" si="3"/>
        <v>17445.57</v>
      </c>
      <c r="S322" s="445"/>
      <c r="T322" s="276"/>
      <c r="U322" s="356"/>
      <c r="V322" s="356"/>
      <c r="W322" s="356"/>
      <c r="X322" s="356"/>
      <c r="Y322" s="354"/>
      <c r="Z322" s="355"/>
      <c r="AA322" s="354"/>
      <c r="AB322" s="356"/>
      <c r="AC322" s="356"/>
      <c r="AD322" s="356"/>
      <c r="AE322" s="356"/>
    </row>
    <row r="323" spans="1:31" s="19" customFormat="1" ht="45" hidden="1" customHeight="1" outlineLevel="1" x14ac:dyDescent="0.25">
      <c r="A323" s="550"/>
      <c r="B323" s="550"/>
      <c r="C323" s="550"/>
      <c r="D323" s="583"/>
      <c r="E323" s="568"/>
      <c r="F323" s="569"/>
      <c r="G323" s="401" t="s">
        <v>454</v>
      </c>
      <c r="H323" s="406"/>
      <c r="I323" s="406">
        <v>134</v>
      </c>
      <c r="J323" s="406"/>
      <c r="K323" s="406"/>
      <c r="L323" s="406"/>
      <c r="M323" s="406">
        <v>30</v>
      </c>
      <c r="N323" s="406"/>
      <c r="O323" s="406"/>
      <c r="P323" s="420"/>
      <c r="Q323" s="420">
        <v>222.64368999999999</v>
      </c>
      <c r="R323" s="420"/>
      <c r="S323" s="415"/>
      <c r="T323" s="224"/>
      <c r="U323" s="5"/>
      <c r="V323" s="5"/>
      <c r="W323" s="5"/>
      <c r="X323" s="5"/>
      <c r="Y323" s="222"/>
      <c r="Z323" s="222"/>
      <c r="AA323" s="222"/>
      <c r="AB323" s="5"/>
      <c r="AC323" s="5"/>
      <c r="AD323" s="5"/>
      <c r="AE323" s="5"/>
    </row>
    <row r="324" spans="1:31" s="19" customFormat="1" ht="45" hidden="1" customHeight="1" outlineLevel="1" x14ac:dyDescent="0.25">
      <c r="A324" s="550"/>
      <c r="B324" s="550"/>
      <c r="C324" s="550"/>
      <c r="D324" s="583"/>
      <c r="E324" s="568"/>
      <c r="F324" s="569"/>
      <c r="G324" s="401" t="s">
        <v>455</v>
      </c>
      <c r="H324" s="406"/>
      <c r="I324" s="406">
        <v>269</v>
      </c>
      <c r="J324" s="406"/>
      <c r="K324" s="406"/>
      <c r="L324" s="406"/>
      <c r="M324" s="406">
        <v>10</v>
      </c>
      <c r="N324" s="406"/>
      <c r="O324" s="406"/>
      <c r="P324" s="420"/>
      <c r="Q324" s="420">
        <v>263.56121000000002</v>
      </c>
      <c r="R324" s="420"/>
      <c r="S324" s="415"/>
      <c r="T324" s="224"/>
      <c r="U324" s="5"/>
      <c r="V324" s="5"/>
      <c r="W324" s="5"/>
      <c r="X324" s="5"/>
      <c r="Y324" s="222"/>
      <c r="Z324" s="222"/>
      <c r="AA324" s="222"/>
      <c r="AB324" s="5"/>
      <c r="AC324" s="5"/>
      <c r="AD324" s="5"/>
      <c r="AE324" s="5"/>
    </row>
    <row r="325" spans="1:31" s="19" customFormat="1" ht="75" hidden="1" customHeight="1" outlineLevel="1" x14ac:dyDescent="0.25">
      <c r="A325" s="550"/>
      <c r="B325" s="550"/>
      <c r="C325" s="550"/>
      <c r="D325" s="583"/>
      <c r="E325" s="568"/>
      <c r="F325" s="569"/>
      <c r="G325" s="401" t="s">
        <v>456</v>
      </c>
      <c r="H325" s="406"/>
      <c r="I325" s="406">
        <v>57</v>
      </c>
      <c r="J325" s="406"/>
      <c r="K325" s="406"/>
      <c r="L325" s="406"/>
      <c r="M325" s="406">
        <v>10</v>
      </c>
      <c r="N325" s="406"/>
      <c r="O325" s="406"/>
      <c r="P325" s="420"/>
      <c r="Q325" s="420">
        <v>114.30898999999999</v>
      </c>
      <c r="R325" s="420"/>
      <c r="S325" s="415"/>
      <c r="T325" s="224"/>
      <c r="U325" s="5"/>
      <c r="V325" s="5"/>
      <c r="W325" s="5"/>
      <c r="X325" s="5"/>
      <c r="Y325" s="222"/>
      <c r="Z325" s="222"/>
      <c r="AA325" s="222"/>
      <c r="AB325" s="5"/>
      <c r="AC325" s="5"/>
      <c r="AD325" s="5"/>
      <c r="AE325" s="5"/>
    </row>
    <row r="326" spans="1:31" s="19" customFormat="1" ht="45" hidden="1" customHeight="1" outlineLevel="1" x14ac:dyDescent="0.25">
      <c r="A326" s="550"/>
      <c r="B326" s="550"/>
      <c r="C326" s="550"/>
      <c r="D326" s="583"/>
      <c r="E326" s="568"/>
      <c r="F326" s="569"/>
      <c r="G326" s="401" t="s">
        <v>457</v>
      </c>
      <c r="H326" s="406"/>
      <c r="I326" s="406">
        <v>252</v>
      </c>
      <c r="J326" s="406"/>
      <c r="K326" s="406"/>
      <c r="L326" s="406"/>
      <c r="M326" s="406">
        <v>30</v>
      </c>
      <c r="N326" s="406"/>
      <c r="O326" s="406"/>
      <c r="P326" s="420"/>
      <c r="Q326" s="420">
        <v>303</v>
      </c>
      <c r="R326" s="420"/>
      <c r="S326" s="415"/>
      <c r="T326" s="224"/>
      <c r="U326" s="5"/>
      <c r="V326" s="5"/>
      <c r="W326" s="5"/>
      <c r="X326" s="5"/>
      <c r="Y326" s="222"/>
      <c r="Z326" s="222"/>
      <c r="AA326" s="222"/>
      <c r="AB326" s="5"/>
      <c r="AC326" s="5"/>
      <c r="AD326" s="5"/>
      <c r="AE326" s="5"/>
    </row>
    <row r="327" spans="1:31" s="19" customFormat="1" ht="45" hidden="1" customHeight="1" outlineLevel="1" x14ac:dyDescent="0.25">
      <c r="A327" s="550"/>
      <c r="B327" s="550"/>
      <c r="C327" s="550"/>
      <c r="D327" s="583"/>
      <c r="E327" s="568"/>
      <c r="F327" s="569"/>
      <c r="G327" s="401" t="s">
        <v>458</v>
      </c>
      <c r="H327" s="406"/>
      <c r="I327" s="406">
        <v>143</v>
      </c>
      <c r="J327" s="406"/>
      <c r="K327" s="406"/>
      <c r="L327" s="406"/>
      <c r="M327" s="406">
        <v>10</v>
      </c>
      <c r="N327" s="406"/>
      <c r="O327" s="406"/>
      <c r="P327" s="420"/>
      <c r="Q327" s="420">
        <v>184.59035</v>
      </c>
      <c r="R327" s="420"/>
      <c r="S327" s="415"/>
      <c r="T327" s="224"/>
      <c r="U327" s="5"/>
      <c r="V327" s="5"/>
      <c r="W327" s="5"/>
      <c r="X327" s="5"/>
      <c r="Y327" s="222"/>
      <c r="Z327" s="222"/>
      <c r="AA327" s="222"/>
      <c r="AB327" s="5"/>
      <c r="AC327" s="5"/>
      <c r="AD327" s="5"/>
      <c r="AE327" s="5"/>
    </row>
    <row r="328" spans="1:31" s="19" customFormat="1" ht="45" hidden="1" customHeight="1" outlineLevel="1" x14ac:dyDescent="0.25">
      <c r="A328" s="550"/>
      <c r="B328" s="550"/>
      <c r="C328" s="550"/>
      <c r="D328" s="583"/>
      <c r="E328" s="568"/>
      <c r="F328" s="569"/>
      <c r="G328" s="401" t="s">
        <v>459</v>
      </c>
      <c r="H328" s="406"/>
      <c r="I328" s="406">
        <v>297</v>
      </c>
      <c r="J328" s="406"/>
      <c r="K328" s="406"/>
      <c r="L328" s="406"/>
      <c r="M328" s="406">
        <v>10</v>
      </c>
      <c r="N328" s="406"/>
      <c r="O328" s="406"/>
      <c r="P328" s="420"/>
      <c r="Q328" s="420">
        <v>170.29894999999999</v>
      </c>
      <c r="R328" s="420"/>
      <c r="S328" s="415"/>
      <c r="T328" s="224"/>
      <c r="U328" s="5"/>
      <c r="V328" s="5"/>
      <c r="W328" s="5"/>
      <c r="X328" s="5"/>
      <c r="Y328" s="222"/>
      <c r="Z328" s="222"/>
      <c r="AA328" s="222"/>
      <c r="AB328" s="5"/>
      <c r="AC328" s="5"/>
      <c r="AD328" s="5"/>
      <c r="AE328" s="5"/>
    </row>
    <row r="329" spans="1:31" s="19" customFormat="1" ht="45" hidden="1" customHeight="1" outlineLevel="1" x14ac:dyDescent="0.25">
      <c r="A329" s="550"/>
      <c r="B329" s="550"/>
      <c r="C329" s="550"/>
      <c r="D329" s="583"/>
      <c r="E329" s="568"/>
      <c r="F329" s="569"/>
      <c r="G329" s="401" t="s">
        <v>460</v>
      </c>
      <c r="H329" s="406"/>
      <c r="I329" s="406">
        <v>400</v>
      </c>
      <c r="J329" s="406"/>
      <c r="K329" s="406"/>
      <c r="L329" s="406"/>
      <c r="M329" s="406">
        <v>10</v>
      </c>
      <c r="N329" s="406"/>
      <c r="O329" s="406"/>
      <c r="P329" s="420"/>
      <c r="Q329" s="420">
        <v>234.9</v>
      </c>
      <c r="R329" s="420"/>
      <c r="S329" s="415"/>
      <c r="T329" s="224"/>
      <c r="U329" s="5"/>
      <c r="V329" s="5"/>
      <c r="W329" s="5"/>
      <c r="X329" s="5"/>
      <c r="Y329" s="222"/>
      <c r="Z329" s="222"/>
      <c r="AA329" s="222"/>
      <c r="AB329" s="5"/>
      <c r="AC329" s="5"/>
      <c r="AD329" s="5"/>
      <c r="AE329" s="5"/>
    </row>
    <row r="330" spans="1:31" s="19" customFormat="1" ht="45" hidden="1" customHeight="1" outlineLevel="1" x14ac:dyDescent="0.25">
      <c r="A330" s="550"/>
      <c r="B330" s="550"/>
      <c r="C330" s="550"/>
      <c r="D330" s="583"/>
      <c r="E330" s="568"/>
      <c r="F330" s="569"/>
      <c r="G330" s="401" t="s">
        <v>461</v>
      </c>
      <c r="H330" s="406"/>
      <c r="I330" s="406">
        <v>118</v>
      </c>
      <c r="J330" s="406"/>
      <c r="K330" s="406"/>
      <c r="L330" s="406"/>
      <c r="M330" s="406">
        <v>15</v>
      </c>
      <c r="N330" s="406"/>
      <c r="O330" s="406"/>
      <c r="P330" s="420"/>
      <c r="Q330" s="420">
        <v>149</v>
      </c>
      <c r="R330" s="420"/>
      <c r="S330" s="415"/>
      <c r="T330" s="224"/>
      <c r="U330" s="5"/>
      <c r="V330" s="5"/>
      <c r="W330" s="5"/>
      <c r="X330" s="5"/>
      <c r="Y330" s="222"/>
      <c r="Z330" s="222"/>
      <c r="AA330" s="222"/>
      <c r="AB330" s="5"/>
      <c r="AC330" s="5"/>
      <c r="AD330" s="5"/>
      <c r="AE330" s="5"/>
    </row>
    <row r="331" spans="1:31" s="19" customFormat="1" ht="45" hidden="1" customHeight="1" outlineLevel="1" x14ac:dyDescent="0.25">
      <c r="A331" s="550"/>
      <c r="B331" s="550"/>
      <c r="C331" s="550"/>
      <c r="D331" s="583"/>
      <c r="E331" s="568"/>
      <c r="F331" s="569"/>
      <c r="G331" s="401" t="s">
        <v>462</v>
      </c>
      <c r="H331" s="406"/>
      <c r="I331" s="406">
        <v>124</v>
      </c>
      <c r="J331" s="406"/>
      <c r="K331" s="406"/>
      <c r="L331" s="406"/>
      <c r="M331" s="406">
        <v>15</v>
      </c>
      <c r="N331" s="406"/>
      <c r="O331" s="406"/>
      <c r="P331" s="420"/>
      <c r="Q331" s="420">
        <v>208.96332000000001</v>
      </c>
      <c r="R331" s="420"/>
      <c r="S331" s="415"/>
      <c r="T331" s="224"/>
      <c r="U331" s="5"/>
      <c r="V331" s="5"/>
      <c r="W331" s="5"/>
      <c r="X331" s="5"/>
      <c r="Y331" s="222"/>
      <c r="Z331" s="222"/>
      <c r="AA331" s="222"/>
      <c r="AB331" s="5"/>
      <c r="AC331" s="5"/>
      <c r="AD331" s="5"/>
      <c r="AE331" s="5"/>
    </row>
    <row r="332" spans="1:31" s="19" customFormat="1" ht="45" hidden="1" customHeight="1" outlineLevel="1" x14ac:dyDescent="0.25">
      <c r="A332" s="550"/>
      <c r="B332" s="550"/>
      <c r="C332" s="550"/>
      <c r="D332" s="583"/>
      <c r="E332" s="568"/>
      <c r="F332" s="569"/>
      <c r="G332" s="401" t="s">
        <v>463</v>
      </c>
      <c r="H332" s="406"/>
      <c r="I332" s="406">
        <v>171</v>
      </c>
      <c r="J332" s="406"/>
      <c r="K332" s="406"/>
      <c r="L332" s="406"/>
      <c r="M332" s="406">
        <v>10</v>
      </c>
      <c r="N332" s="406"/>
      <c r="O332" s="406"/>
      <c r="P332" s="420"/>
      <c r="Q332" s="420">
        <v>191.66682</v>
      </c>
      <c r="R332" s="420"/>
      <c r="S332" s="415"/>
      <c r="T332" s="224"/>
      <c r="U332" s="5"/>
      <c r="V332" s="5"/>
      <c r="W332" s="5"/>
      <c r="X332" s="5"/>
      <c r="Y332" s="222"/>
      <c r="Z332" s="222"/>
      <c r="AA332" s="222"/>
      <c r="AB332" s="5"/>
      <c r="AC332" s="5"/>
      <c r="AD332" s="5"/>
      <c r="AE332" s="5"/>
    </row>
    <row r="333" spans="1:31" s="19" customFormat="1" ht="45" hidden="1" customHeight="1" outlineLevel="1" x14ac:dyDescent="0.25">
      <c r="A333" s="550"/>
      <c r="B333" s="550"/>
      <c r="C333" s="550"/>
      <c r="D333" s="583"/>
      <c r="E333" s="568"/>
      <c r="F333" s="569"/>
      <c r="G333" s="401" t="s">
        <v>464</v>
      </c>
      <c r="H333" s="406"/>
      <c r="I333" s="406">
        <v>21</v>
      </c>
      <c r="J333" s="406"/>
      <c r="K333" s="406"/>
      <c r="L333" s="406"/>
      <c r="M333" s="406">
        <v>60</v>
      </c>
      <c r="N333" s="406"/>
      <c r="O333" s="406"/>
      <c r="P333" s="420"/>
      <c r="Q333" s="420">
        <v>147.19999999999999</v>
      </c>
      <c r="R333" s="420"/>
      <c r="S333" s="415"/>
      <c r="T333" s="224"/>
      <c r="U333" s="5"/>
      <c r="V333" s="5"/>
      <c r="W333" s="5"/>
      <c r="X333" s="5"/>
      <c r="Y333" s="222"/>
      <c r="Z333" s="222"/>
      <c r="AA333" s="222"/>
      <c r="AB333" s="5"/>
      <c r="AC333" s="5"/>
      <c r="AD333" s="5"/>
      <c r="AE333" s="5"/>
    </row>
    <row r="334" spans="1:31" s="19" customFormat="1" ht="123.75" hidden="1" customHeight="1" outlineLevel="1" x14ac:dyDescent="0.25">
      <c r="A334" s="550"/>
      <c r="B334" s="550"/>
      <c r="C334" s="550"/>
      <c r="D334" s="583"/>
      <c r="E334" s="568"/>
      <c r="F334" s="569"/>
      <c r="G334" s="419" t="s">
        <v>465</v>
      </c>
      <c r="H334" s="401"/>
      <c r="I334" s="401"/>
      <c r="J334" s="448">
        <v>240</v>
      </c>
      <c r="K334" s="401"/>
      <c r="L334" s="401"/>
      <c r="M334" s="401"/>
      <c r="N334" s="401">
        <v>30</v>
      </c>
      <c r="O334" s="401"/>
      <c r="P334" s="503"/>
      <c r="Q334" s="503"/>
      <c r="R334" s="451">
        <v>279.565</v>
      </c>
      <c r="S334" s="412"/>
      <c r="T334" s="224"/>
      <c r="U334" s="5"/>
      <c r="V334" s="5"/>
      <c r="W334" s="5"/>
      <c r="X334" s="5"/>
      <c r="Y334" s="222"/>
      <c r="Z334" s="222"/>
      <c r="AA334" s="222"/>
      <c r="AB334" s="5"/>
      <c r="AC334" s="5"/>
      <c r="AD334" s="5"/>
      <c r="AE334" s="5"/>
    </row>
    <row r="335" spans="1:31" s="19" customFormat="1" ht="83.25" hidden="1" customHeight="1" outlineLevel="1" x14ac:dyDescent="0.25">
      <c r="A335" s="550"/>
      <c r="B335" s="550"/>
      <c r="C335" s="550"/>
      <c r="D335" s="583"/>
      <c r="E335" s="568"/>
      <c r="F335" s="569"/>
      <c r="G335" s="419" t="s">
        <v>466</v>
      </c>
      <c r="H335" s="401"/>
      <c r="I335" s="401"/>
      <c r="J335" s="448">
        <v>220</v>
      </c>
      <c r="K335" s="401"/>
      <c r="L335" s="401"/>
      <c r="M335" s="401"/>
      <c r="N335" s="401">
        <v>15</v>
      </c>
      <c r="O335" s="401"/>
      <c r="P335" s="503"/>
      <c r="Q335" s="503"/>
      <c r="R335" s="503">
        <v>166</v>
      </c>
      <c r="S335" s="412"/>
      <c r="T335" s="224"/>
      <c r="U335" s="5"/>
      <c r="V335" s="5"/>
      <c r="W335" s="5"/>
      <c r="X335" s="5"/>
      <c r="Y335" s="222"/>
      <c r="Z335" s="222"/>
      <c r="AA335" s="222"/>
      <c r="AB335" s="5"/>
      <c r="AC335" s="5"/>
      <c r="AD335" s="5"/>
      <c r="AE335" s="5"/>
    </row>
    <row r="336" spans="1:31" s="19" customFormat="1" ht="83.25" hidden="1" customHeight="1" outlineLevel="1" x14ac:dyDescent="0.25">
      <c r="A336" s="550"/>
      <c r="B336" s="550"/>
      <c r="C336" s="550"/>
      <c r="D336" s="583"/>
      <c r="E336" s="568"/>
      <c r="F336" s="569"/>
      <c r="G336" s="419" t="s">
        <v>467</v>
      </c>
      <c r="H336" s="401"/>
      <c r="I336" s="401"/>
      <c r="J336" s="448">
        <v>421</v>
      </c>
      <c r="K336" s="401"/>
      <c r="L336" s="401"/>
      <c r="M336" s="401"/>
      <c r="N336" s="401">
        <v>115</v>
      </c>
      <c r="O336" s="401"/>
      <c r="P336" s="503"/>
      <c r="Q336" s="503"/>
      <c r="R336" s="503">
        <v>490.67899999999997</v>
      </c>
      <c r="S336" s="412"/>
      <c r="T336" s="224"/>
      <c r="U336" s="5"/>
      <c r="V336" s="5"/>
      <c r="W336" s="5"/>
      <c r="X336" s="5"/>
      <c r="Y336" s="222"/>
      <c r="Z336" s="222"/>
      <c r="AA336" s="222"/>
      <c r="AB336" s="5"/>
      <c r="AC336" s="5"/>
      <c r="AD336" s="5"/>
      <c r="AE336" s="5"/>
    </row>
    <row r="337" spans="1:31" s="19" customFormat="1" ht="83.25" hidden="1" customHeight="1" outlineLevel="1" x14ac:dyDescent="0.25">
      <c r="A337" s="550"/>
      <c r="B337" s="550"/>
      <c r="C337" s="550"/>
      <c r="D337" s="583"/>
      <c r="E337" s="568"/>
      <c r="F337" s="569"/>
      <c r="G337" s="419" t="s">
        <v>468</v>
      </c>
      <c r="H337" s="401"/>
      <c r="I337" s="401"/>
      <c r="J337" s="448">
        <v>550</v>
      </c>
      <c r="K337" s="401"/>
      <c r="L337" s="401"/>
      <c r="M337" s="401"/>
      <c r="N337" s="401">
        <v>15</v>
      </c>
      <c r="O337" s="401"/>
      <c r="P337" s="503"/>
      <c r="Q337" s="503"/>
      <c r="R337" s="503">
        <v>610.37199999999996</v>
      </c>
      <c r="S337" s="412"/>
      <c r="T337" s="224"/>
      <c r="U337" s="5"/>
      <c r="V337" s="5"/>
      <c r="W337" s="5"/>
      <c r="X337" s="5"/>
      <c r="Y337" s="222"/>
      <c r="Z337" s="222"/>
      <c r="AA337" s="222"/>
      <c r="AB337" s="5"/>
      <c r="AC337" s="5"/>
      <c r="AD337" s="5"/>
      <c r="AE337" s="5"/>
    </row>
    <row r="338" spans="1:31" s="19" customFormat="1" ht="83.25" hidden="1" customHeight="1" outlineLevel="1" x14ac:dyDescent="0.25">
      <c r="A338" s="550"/>
      <c r="B338" s="550"/>
      <c r="C338" s="550"/>
      <c r="D338" s="583"/>
      <c r="E338" s="568"/>
      <c r="F338" s="569"/>
      <c r="G338" s="419" t="s">
        <v>469</v>
      </c>
      <c r="H338" s="401"/>
      <c r="I338" s="401"/>
      <c r="J338" s="448">
        <v>30</v>
      </c>
      <c r="K338" s="401"/>
      <c r="L338" s="401"/>
      <c r="M338" s="401"/>
      <c r="N338" s="401">
        <v>15</v>
      </c>
      <c r="O338" s="401"/>
      <c r="P338" s="503"/>
      <c r="Q338" s="503"/>
      <c r="R338" s="503">
        <v>64.123999999999995</v>
      </c>
      <c r="S338" s="412"/>
      <c r="T338" s="224"/>
      <c r="U338" s="5"/>
      <c r="V338" s="5"/>
      <c r="W338" s="5"/>
      <c r="X338" s="5"/>
      <c r="Y338" s="222"/>
      <c r="Z338" s="222"/>
      <c r="AA338" s="222"/>
      <c r="AB338" s="5"/>
      <c r="AC338" s="5"/>
      <c r="AD338" s="5"/>
      <c r="AE338" s="5"/>
    </row>
    <row r="339" spans="1:31" s="19" customFormat="1" ht="83.25" hidden="1" customHeight="1" outlineLevel="1" x14ac:dyDescent="0.25">
      <c r="A339" s="550"/>
      <c r="B339" s="550"/>
      <c r="C339" s="550"/>
      <c r="D339" s="583"/>
      <c r="E339" s="568"/>
      <c r="F339" s="569"/>
      <c r="G339" s="419" t="s">
        <v>470</v>
      </c>
      <c r="H339" s="401"/>
      <c r="I339" s="401"/>
      <c r="J339" s="448">
        <v>25</v>
      </c>
      <c r="K339" s="401"/>
      <c r="L339" s="401"/>
      <c r="M339" s="401"/>
      <c r="N339" s="401">
        <v>15</v>
      </c>
      <c r="O339" s="401"/>
      <c r="P339" s="503"/>
      <c r="Q339" s="503"/>
      <c r="R339" s="503">
        <v>66.054000000000002</v>
      </c>
      <c r="S339" s="412"/>
      <c r="T339" s="224"/>
      <c r="U339" s="5"/>
      <c r="V339" s="5"/>
      <c r="W339" s="5"/>
      <c r="X339" s="5"/>
      <c r="Y339" s="222"/>
      <c r="Z339" s="222"/>
      <c r="AA339" s="222"/>
      <c r="AB339" s="5"/>
      <c r="AC339" s="5"/>
      <c r="AD339" s="5"/>
      <c r="AE339" s="5"/>
    </row>
    <row r="340" spans="1:31" s="19" customFormat="1" ht="83.25" hidden="1" customHeight="1" outlineLevel="1" x14ac:dyDescent="0.25">
      <c r="A340" s="550"/>
      <c r="B340" s="550"/>
      <c r="C340" s="550"/>
      <c r="D340" s="583"/>
      <c r="E340" s="568"/>
      <c r="F340" s="569"/>
      <c r="G340" s="419" t="s">
        <v>471</v>
      </c>
      <c r="H340" s="401"/>
      <c r="I340" s="401"/>
      <c r="J340" s="448">
        <v>10</v>
      </c>
      <c r="K340" s="401"/>
      <c r="L340" s="401"/>
      <c r="M340" s="401"/>
      <c r="N340" s="401">
        <v>25</v>
      </c>
      <c r="O340" s="401"/>
      <c r="P340" s="503"/>
      <c r="Q340" s="503"/>
      <c r="R340" s="503">
        <v>55.055</v>
      </c>
      <c r="S340" s="412"/>
      <c r="T340" s="224"/>
      <c r="U340" s="5"/>
      <c r="V340" s="5"/>
      <c r="W340" s="5"/>
      <c r="X340" s="5"/>
      <c r="Y340" s="222"/>
      <c r="Z340" s="222"/>
      <c r="AA340" s="222"/>
      <c r="AB340" s="5"/>
      <c r="AC340" s="5"/>
      <c r="AD340" s="5"/>
      <c r="AE340" s="5"/>
    </row>
    <row r="341" spans="1:31" s="19" customFormat="1" ht="83.25" hidden="1" customHeight="1" outlineLevel="1" x14ac:dyDescent="0.25">
      <c r="A341" s="550"/>
      <c r="B341" s="550"/>
      <c r="C341" s="550"/>
      <c r="D341" s="583"/>
      <c r="E341" s="568"/>
      <c r="F341" s="569"/>
      <c r="G341" s="419" t="s">
        <v>472</v>
      </c>
      <c r="H341" s="401"/>
      <c r="I341" s="401"/>
      <c r="J341" s="448">
        <v>60</v>
      </c>
      <c r="K341" s="401"/>
      <c r="L341" s="401"/>
      <c r="M341" s="401"/>
      <c r="N341" s="401">
        <v>15</v>
      </c>
      <c r="O341" s="401"/>
      <c r="P341" s="503"/>
      <c r="Q341" s="503"/>
      <c r="R341" s="503">
        <v>139.59</v>
      </c>
      <c r="S341" s="412"/>
      <c r="T341" s="224"/>
      <c r="U341" s="5"/>
      <c r="V341" s="5"/>
      <c r="W341" s="5"/>
      <c r="X341" s="5"/>
      <c r="Y341" s="222"/>
      <c r="Z341" s="222"/>
      <c r="AA341" s="222"/>
      <c r="AB341" s="5"/>
      <c r="AC341" s="5"/>
      <c r="AD341" s="5"/>
      <c r="AE341" s="5"/>
    </row>
    <row r="342" spans="1:31" s="19" customFormat="1" ht="83.25" hidden="1" customHeight="1" outlineLevel="1" x14ac:dyDescent="0.25">
      <c r="A342" s="550"/>
      <c r="B342" s="550"/>
      <c r="C342" s="550"/>
      <c r="D342" s="583"/>
      <c r="E342" s="568"/>
      <c r="F342" s="569"/>
      <c r="G342" s="419" t="s">
        <v>473</v>
      </c>
      <c r="H342" s="401"/>
      <c r="I342" s="401"/>
      <c r="J342" s="448">
        <v>30</v>
      </c>
      <c r="K342" s="401"/>
      <c r="L342" s="401"/>
      <c r="M342" s="401"/>
      <c r="N342" s="401">
        <v>46.14</v>
      </c>
      <c r="O342" s="401"/>
      <c r="P342" s="503"/>
      <c r="Q342" s="503"/>
      <c r="R342" s="503">
        <v>104.91</v>
      </c>
      <c r="S342" s="412"/>
      <c r="T342" s="224"/>
      <c r="U342" s="5"/>
      <c r="V342" s="5"/>
      <c r="W342" s="5"/>
      <c r="X342" s="5"/>
      <c r="Y342" s="222"/>
      <c r="Z342" s="222"/>
      <c r="AA342" s="222"/>
      <c r="AB342" s="5"/>
      <c r="AC342" s="5"/>
      <c r="AD342" s="5"/>
      <c r="AE342" s="5"/>
    </row>
    <row r="343" spans="1:31" s="19" customFormat="1" ht="83.25" hidden="1" customHeight="1" outlineLevel="1" x14ac:dyDescent="0.25">
      <c r="A343" s="550"/>
      <c r="B343" s="550"/>
      <c r="C343" s="550"/>
      <c r="D343" s="583"/>
      <c r="E343" s="568"/>
      <c r="F343" s="569"/>
      <c r="G343" s="419" t="s">
        <v>474</v>
      </c>
      <c r="H343" s="401"/>
      <c r="I343" s="401"/>
      <c r="J343" s="448">
        <v>300</v>
      </c>
      <c r="K343" s="401"/>
      <c r="L343" s="401"/>
      <c r="M343" s="401"/>
      <c r="N343" s="401">
        <v>80</v>
      </c>
      <c r="O343" s="401"/>
      <c r="P343" s="503"/>
      <c r="Q343" s="503"/>
      <c r="R343" s="503">
        <v>457.09500000000003</v>
      </c>
      <c r="S343" s="412"/>
      <c r="T343" s="224"/>
      <c r="U343" s="5"/>
      <c r="V343" s="5"/>
      <c r="W343" s="5"/>
      <c r="X343" s="5"/>
      <c r="Y343" s="222"/>
      <c r="Z343" s="222"/>
      <c r="AA343" s="222"/>
      <c r="AB343" s="5"/>
      <c r="AC343" s="5"/>
      <c r="AD343" s="5"/>
      <c r="AE343" s="5"/>
    </row>
    <row r="344" spans="1:31" s="19" customFormat="1" ht="83.25" hidden="1" customHeight="1" outlineLevel="1" x14ac:dyDescent="0.25">
      <c r="A344" s="550"/>
      <c r="B344" s="550"/>
      <c r="C344" s="550"/>
      <c r="D344" s="583"/>
      <c r="E344" s="568"/>
      <c r="F344" s="569"/>
      <c r="G344" s="419" t="s">
        <v>475</v>
      </c>
      <c r="H344" s="401"/>
      <c r="I344" s="401"/>
      <c r="J344" s="448">
        <v>310</v>
      </c>
      <c r="K344" s="401"/>
      <c r="L344" s="401"/>
      <c r="M344" s="401"/>
      <c r="N344" s="401">
        <v>15</v>
      </c>
      <c r="O344" s="401"/>
      <c r="P344" s="503"/>
      <c r="Q344" s="503"/>
      <c r="R344" s="503">
        <v>632.17600000000004</v>
      </c>
      <c r="S344" s="412"/>
      <c r="T344" s="224"/>
      <c r="U344" s="5"/>
      <c r="V344" s="5"/>
      <c r="W344" s="5"/>
      <c r="X344" s="5"/>
      <c r="Y344" s="222"/>
      <c r="Z344" s="222"/>
      <c r="AA344" s="222"/>
      <c r="AB344" s="5"/>
      <c r="AC344" s="5"/>
      <c r="AD344" s="5"/>
      <c r="AE344" s="5"/>
    </row>
    <row r="345" spans="1:31" s="19" customFormat="1" ht="83.25" hidden="1" customHeight="1" outlineLevel="1" x14ac:dyDescent="0.25">
      <c r="A345" s="550"/>
      <c r="B345" s="550"/>
      <c r="C345" s="550"/>
      <c r="D345" s="583"/>
      <c r="E345" s="568"/>
      <c r="F345" s="569"/>
      <c r="G345" s="419" t="s">
        <v>476</v>
      </c>
      <c r="H345" s="401"/>
      <c r="I345" s="401"/>
      <c r="J345" s="448">
        <v>20</v>
      </c>
      <c r="K345" s="401"/>
      <c r="L345" s="401"/>
      <c r="M345" s="401"/>
      <c r="N345" s="401">
        <v>15</v>
      </c>
      <c r="O345" s="401"/>
      <c r="P345" s="503"/>
      <c r="Q345" s="503"/>
      <c r="R345" s="503">
        <v>41.609000000000002</v>
      </c>
      <c r="S345" s="412"/>
      <c r="T345" s="224"/>
      <c r="U345" s="5"/>
      <c r="V345" s="5"/>
      <c r="W345" s="5"/>
      <c r="X345" s="5"/>
      <c r="Y345" s="222"/>
      <c r="Z345" s="222"/>
      <c r="AA345" s="222"/>
      <c r="AB345" s="5"/>
      <c r="AC345" s="5"/>
      <c r="AD345" s="5"/>
      <c r="AE345" s="5"/>
    </row>
    <row r="346" spans="1:31" s="19" customFormat="1" ht="83.25" hidden="1" customHeight="1" outlineLevel="1" x14ac:dyDescent="0.25">
      <c r="A346" s="550"/>
      <c r="B346" s="550"/>
      <c r="C346" s="550"/>
      <c r="D346" s="583"/>
      <c r="E346" s="568"/>
      <c r="F346" s="569"/>
      <c r="G346" s="419" t="s">
        <v>477</v>
      </c>
      <c r="H346" s="401"/>
      <c r="I346" s="401"/>
      <c r="J346" s="448">
        <v>704</v>
      </c>
      <c r="K346" s="401"/>
      <c r="L346" s="401"/>
      <c r="M346" s="401"/>
      <c r="N346" s="401">
        <v>90</v>
      </c>
      <c r="O346" s="401"/>
      <c r="P346" s="503"/>
      <c r="Q346" s="503"/>
      <c r="R346" s="503">
        <v>859.16099999999994</v>
      </c>
      <c r="S346" s="412"/>
      <c r="T346" s="224"/>
      <c r="U346" s="5"/>
      <c r="V346" s="5"/>
      <c r="W346" s="5"/>
      <c r="X346" s="5"/>
      <c r="Y346" s="222"/>
      <c r="Z346" s="222"/>
      <c r="AA346" s="222"/>
      <c r="AB346" s="5"/>
      <c r="AC346" s="5"/>
      <c r="AD346" s="5"/>
      <c r="AE346" s="5"/>
    </row>
    <row r="347" spans="1:31" s="19" customFormat="1" ht="83.25" hidden="1" customHeight="1" outlineLevel="1" x14ac:dyDescent="0.25">
      <c r="A347" s="550"/>
      <c r="B347" s="550"/>
      <c r="C347" s="550"/>
      <c r="D347" s="583"/>
      <c r="E347" s="568"/>
      <c r="F347" s="569"/>
      <c r="G347" s="419" t="s">
        <v>478</v>
      </c>
      <c r="H347" s="401"/>
      <c r="I347" s="401"/>
      <c r="J347" s="448">
        <v>90</v>
      </c>
      <c r="K347" s="401"/>
      <c r="L347" s="401"/>
      <c r="M347" s="401"/>
      <c r="N347" s="401">
        <v>15</v>
      </c>
      <c r="O347" s="401"/>
      <c r="P347" s="503"/>
      <c r="Q347" s="503"/>
      <c r="R347" s="503">
        <v>125.32299999999999</v>
      </c>
      <c r="S347" s="412"/>
      <c r="T347" s="224"/>
      <c r="U347" s="5"/>
      <c r="V347" s="5"/>
      <c r="W347" s="5"/>
      <c r="X347" s="5"/>
      <c r="Y347" s="222"/>
      <c r="Z347" s="222"/>
      <c r="AA347" s="222"/>
      <c r="AB347" s="5"/>
      <c r="AC347" s="5"/>
      <c r="AD347" s="5"/>
      <c r="AE347" s="5"/>
    </row>
    <row r="348" spans="1:31" s="19" customFormat="1" ht="83.25" hidden="1" customHeight="1" outlineLevel="1" x14ac:dyDescent="0.25">
      <c r="A348" s="550"/>
      <c r="B348" s="550"/>
      <c r="C348" s="550"/>
      <c r="D348" s="583"/>
      <c r="E348" s="568"/>
      <c r="F348" s="569"/>
      <c r="G348" s="419" t="s">
        <v>479</v>
      </c>
      <c r="H348" s="401"/>
      <c r="I348" s="401"/>
      <c r="J348" s="448">
        <v>40</v>
      </c>
      <c r="K348" s="401"/>
      <c r="L348" s="401"/>
      <c r="M348" s="401"/>
      <c r="N348" s="401">
        <v>15</v>
      </c>
      <c r="O348" s="401"/>
      <c r="P348" s="503"/>
      <c r="Q348" s="503"/>
      <c r="R348" s="503">
        <v>89.819000000000003</v>
      </c>
      <c r="S348" s="412"/>
      <c r="T348" s="224"/>
      <c r="U348" s="5"/>
      <c r="V348" s="5"/>
      <c r="W348" s="5"/>
      <c r="X348" s="5"/>
      <c r="Y348" s="222"/>
      <c r="Z348" s="222"/>
      <c r="AA348" s="222"/>
      <c r="AB348" s="5"/>
      <c r="AC348" s="5"/>
      <c r="AD348" s="5"/>
      <c r="AE348" s="5"/>
    </row>
    <row r="349" spans="1:31" s="19" customFormat="1" ht="83.25" hidden="1" customHeight="1" outlineLevel="1" x14ac:dyDescent="0.25">
      <c r="A349" s="550"/>
      <c r="B349" s="550"/>
      <c r="C349" s="550"/>
      <c r="D349" s="583"/>
      <c r="E349" s="568"/>
      <c r="F349" s="569"/>
      <c r="G349" s="419" t="s">
        <v>480</v>
      </c>
      <c r="H349" s="401"/>
      <c r="I349" s="401"/>
      <c r="J349" s="448">
        <v>80</v>
      </c>
      <c r="K349" s="401"/>
      <c r="L349" s="401"/>
      <c r="M349" s="401"/>
      <c r="N349" s="401">
        <v>80</v>
      </c>
      <c r="O349" s="401"/>
      <c r="P349" s="503"/>
      <c r="Q349" s="503"/>
      <c r="R349" s="503">
        <v>156.81200000000001</v>
      </c>
      <c r="S349" s="412"/>
      <c r="T349" s="224"/>
      <c r="U349" s="5"/>
      <c r="V349" s="5"/>
      <c r="W349" s="5"/>
      <c r="X349" s="5"/>
      <c r="Y349" s="222"/>
      <c r="Z349" s="222"/>
      <c r="AA349" s="222"/>
      <c r="AB349" s="5"/>
      <c r="AC349" s="5"/>
      <c r="AD349" s="5"/>
      <c r="AE349" s="5"/>
    </row>
    <row r="350" spans="1:31" s="19" customFormat="1" ht="83.25" hidden="1" customHeight="1" outlineLevel="1" x14ac:dyDescent="0.25">
      <c r="A350" s="550"/>
      <c r="B350" s="550"/>
      <c r="C350" s="550"/>
      <c r="D350" s="583"/>
      <c r="E350" s="568"/>
      <c r="F350" s="569"/>
      <c r="G350" s="419" t="s">
        <v>481</v>
      </c>
      <c r="H350" s="401"/>
      <c r="I350" s="401"/>
      <c r="J350" s="448">
        <v>155</v>
      </c>
      <c r="K350" s="401"/>
      <c r="L350" s="401"/>
      <c r="M350" s="401"/>
      <c r="N350" s="401">
        <v>10</v>
      </c>
      <c r="O350" s="401"/>
      <c r="P350" s="503"/>
      <c r="Q350" s="503"/>
      <c r="R350" s="503">
        <v>179.86699999999999</v>
      </c>
      <c r="S350" s="412"/>
      <c r="T350" s="224"/>
      <c r="U350" s="5"/>
      <c r="V350" s="5"/>
      <c r="W350" s="5"/>
      <c r="X350" s="5"/>
      <c r="Y350" s="222"/>
      <c r="Z350" s="222"/>
      <c r="AA350" s="222"/>
      <c r="AB350" s="5"/>
      <c r="AC350" s="5"/>
      <c r="AD350" s="5"/>
      <c r="AE350" s="5"/>
    </row>
    <row r="351" spans="1:31" s="19" customFormat="1" ht="83.25" hidden="1" customHeight="1" outlineLevel="1" x14ac:dyDescent="0.25">
      <c r="A351" s="550"/>
      <c r="B351" s="550"/>
      <c r="C351" s="550"/>
      <c r="D351" s="583"/>
      <c r="E351" s="568"/>
      <c r="F351" s="569"/>
      <c r="G351" s="419" t="s">
        <v>482</v>
      </c>
      <c r="H351" s="401"/>
      <c r="I351" s="401"/>
      <c r="J351" s="448">
        <v>10</v>
      </c>
      <c r="K351" s="401"/>
      <c r="L351" s="401"/>
      <c r="M351" s="401"/>
      <c r="N351" s="401">
        <v>36.369999999999997</v>
      </c>
      <c r="O351" s="401"/>
      <c r="P351" s="503"/>
      <c r="Q351" s="503"/>
      <c r="R351" s="503">
        <v>51.319000000000003</v>
      </c>
      <c r="S351" s="412"/>
      <c r="T351" s="224"/>
      <c r="U351" s="5"/>
      <c r="V351" s="5"/>
      <c r="W351" s="5"/>
      <c r="X351" s="5"/>
      <c r="Y351" s="222"/>
      <c r="Z351" s="222"/>
      <c r="AA351" s="222"/>
      <c r="AB351" s="5"/>
      <c r="AC351" s="5"/>
      <c r="AD351" s="5"/>
      <c r="AE351" s="5"/>
    </row>
    <row r="352" spans="1:31" s="19" customFormat="1" ht="83.25" hidden="1" customHeight="1" outlineLevel="1" x14ac:dyDescent="0.25">
      <c r="A352" s="550"/>
      <c r="B352" s="550"/>
      <c r="C352" s="550"/>
      <c r="D352" s="583"/>
      <c r="E352" s="568"/>
      <c r="F352" s="569"/>
      <c r="G352" s="419" t="s">
        <v>483</v>
      </c>
      <c r="H352" s="401"/>
      <c r="I352" s="401"/>
      <c r="J352" s="448">
        <v>35</v>
      </c>
      <c r="K352" s="401"/>
      <c r="L352" s="401"/>
      <c r="M352" s="401"/>
      <c r="N352" s="401">
        <v>120</v>
      </c>
      <c r="O352" s="401"/>
      <c r="P352" s="503"/>
      <c r="Q352" s="503"/>
      <c r="R352" s="503">
        <v>103.148</v>
      </c>
      <c r="S352" s="412"/>
      <c r="T352" s="224"/>
      <c r="U352" s="5"/>
      <c r="V352" s="5"/>
      <c r="W352" s="5"/>
      <c r="X352" s="5"/>
      <c r="Y352" s="222"/>
      <c r="Z352" s="222"/>
      <c r="AA352" s="222"/>
      <c r="AB352" s="5"/>
      <c r="AC352" s="5"/>
      <c r="AD352" s="5"/>
      <c r="AE352" s="5"/>
    </row>
    <row r="353" spans="1:31" s="19" customFormat="1" ht="83.25" hidden="1" customHeight="1" outlineLevel="1" x14ac:dyDescent="0.25">
      <c r="A353" s="550"/>
      <c r="B353" s="550"/>
      <c r="C353" s="550"/>
      <c r="D353" s="583"/>
      <c r="E353" s="568"/>
      <c r="F353" s="569"/>
      <c r="G353" s="419" t="s">
        <v>484</v>
      </c>
      <c r="H353" s="401"/>
      <c r="I353" s="401"/>
      <c r="J353" s="448">
        <v>50</v>
      </c>
      <c r="K353" s="401"/>
      <c r="L353" s="401"/>
      <c r="M353" s="401"/>
      <c r="N353" s="401">
        <v>15</v>
      </c>
      <c r="O353" s="401"/>
      <c r="P353" s="503"/>
      <c r="Q353" s="503"/>
      <c r="R353" s="503">
        <v>181.39</v>
      </c>
      <c r="S353" s="412"/>
      <c r="T353" s="224"/>
      <c r="U353" s="5"/>
      <c r="V353" s="5"/>
      <c r="W353" s="5"/>
      <c r="X353" s="5"/>
      <c r="Y353" s="222"/>
      <c r="Z353" s="222"/>
      <c r="AA353" s="222"/>
      <c r="AB353" s="5"/>
      <c r="AC353" s="5"/>
      <c r="AD353" s="5"/>
      <c r="AE353" s="5"/>
    </row>
    <row r="354" spans="1:31" s="19" customFormat="1" ht="83.25" hidden="1" customHeight="1" outlineLevel="1" x14ac:dyDescent="0.25">
      <c r="A354" s="550"/>
      <c r="B354" s="550"/>
      <c r="C354" s="550"/>
      <c r="D354" s="583"/>
      <c r="E354" s="568"/>
      <c r="F354" s="569"/>
      <c r="G354" s="419" t="s">
        <v>485</v>
      </c>
      <c r="H354" s="401"/>
      <c r="I354" s="401"/>
      <c r="J354" s="448">
        <v>220</v>
      </c>
      <c r="K354" s="401"/>
      <c r="L354" s="401"/>
      <c r="M354" s="401"/>
      <c r="N354" s="401">
        <v>15</v>
      </c>
      <c r="O354" s="401"/>
      <c r="P354" s="503"/>
      <c r="Q354" s="503"/>
      <c r="R354" s="503">
        <v>213.369</v>
      </c>
      <c r="S354" s="412"/>
      <c r="T354" s="224"/>
      <c r="U354" s="5"/>
      <c r="V354" s="5"/>
      <c r="W354" s="5"/>
      <c r="X354" s="5"/>
      <c r="Y354" s="222"/>
      <c r="Z354" s="222"/>
      <c r="AA354" s="222"/>
      <c r="AB354" s="5"/>
      <c r="AC354" s="5"/>
      <c r="AD354" s="5"/>
      <c r="AE354" s="5"/>
    </row>
    <row r="355" spans="1:31" s="19" customFormat="1" ht="85.5" hidden="1" customHeight="1" outlineLevel="1" x14ac:dyDescent="0.25">
      <c r="A355" s="550"/>
      <c r="B355" s="550"/>
      <c r="C355" s="550"/>
      <c r="D355" s="583"/>
      <c r="E355" s="568"/>
      <c r="F355" s="569"/>
      <c r="G355" s="457" t="s">
        <v>486</v>
      </c>
      <c r="H355" s="401"/>
      <c r="I355" s="401"/>
      <c r="J355" s="454">
        <v>371</v>
      </c>
      <c r="K355" s="455"/>
      <c r="L355" s="401"/>
      <c r="M355" s="401"/>
      <c r="N355" s="401">
        <v>15</v>
      </c>
      <c r="O355" s="401"/>
      <c r="P355" s="503"/>
      <c r="Q355" s="503"/>
      <c r="R355" s="503">
        <v>702</v>
      </c>
      <c r="S355" s="412"/>
      <c r="T355" s="224"/>
      <c r="U355" s="5"/>
      <c r="V355" s="5"/>
      <c r="W355" s="5"/>
      <c r="X355" s="5"/>
      <c r="Y355" s="222"/>
      <c r="Z355" s="222"/>
      <c r="AA355" s="222"/>
      <c r="AB355" s="5"/>
      <c r="AC355" s="5"/>
      <c r="AD355" s="5"/>
      <c r="AE355" s="5"/>
    </row>
    <row r="356" spans="1:31" s="19" customFormat="1" ht="61.5" hidden="1" customHeight="1" outlineLevel="1" x14ac:dyDescent="0.25">
      <c r="A356" s="550"/>
      <c r="B356" s="550"/>
      <c r="C356" s="550"/>
      <c r="D356" s="583"/>
      <c r="E356" s="568"/>
      <c r="F356" s="569"/>
      <c r="G356" s="460" t="s">
        <v>487</v>
      </c>
      <c r="H356" s="401"/>
      <c r="I356" s="401"/>
      <c r="J356" s="454">
        <v>665</v>
      </c>
      <c r="K356" s="455"/>
      <c r="L356" s="401"/>
      <c r="M356" s="401"/>
      <c r="N356" s="401">
        <v>15</v>
      </c>
      <c r="O356" s="401"/>
      <c r="P356" s="503"/>
      <c r="Q356" s="503"/>
      <c r="R356" s="503">
        <v>1200</v>
      </c>
      <c r="S356" s="412"/>
      <c r="T356" s="224"/>
      <c r="U356" s="5"/>
      <c r="V356" s="5"/>
      <c r="W356" s="5"/>
      <c r="X356" s="5"/>
      <c r="Y356" s="222"/>
      <c r="Z356" s="222"/>
      <c r="AA356" s="222"/>
      <c r="AB356" s="5"/>
      <c r="AC356" s="5"/>
      <c r="AD356" s="5"/>
      <c r="AE356" s="5"/>
    </row>
    <row r="357" spans="1:31" s="19" customFormat="1" ht="66.75" hidden="1" customHeight="1" outlineLevel="1" x14ac:dyDescent="0.25">
      <c r="A357" s="550"/>
      <c r="B357" s="550"/>
      <c r="C357" s="550"/>
      <c r="D357" s="583"/>
      <c r="E357" s="568"/>
      <c r="F357" s="569"/>
      <c r="G357" s="460" t="s">
        <v>488</v>
      </c>
      <c r="H357" s="401"/>
      <c r="I357" s="401"/>
      <c r="J357" s="454">
        <v>202</v>
      </c>
      <c r="K357" s="451"/>
      <c r="L357" s="401"/>
      <c r="M357" s="401"/>
      <c r="N357" s="401">
        <v>15</v>
      </c>
      <c r="O357" s="401"/>
      <c r="P357" s="503"/>
      <c r="Q357" s="503"/>
      <c r="R357" s="503">
        <v>259</v>
      </c>
      <c r="S357" s="412"/>
      <c r="T357" s="224"/>
      <c r="U357" s="5"/>
      <c r="V357" s="5"/>
      <c r="W357" s="5"/>
      <c r="X357" s="5"/>
      <c r="Y357" s="222"/>
      <c r="Z357" s="222"/>
      <c r="AA357" s="222"/>
      <c r="AB357" s="5"/>
      <c r="AC357" s="5"/>
      <c r="AD357" s="5"/>
      <c r="AE357" s="5"/>
    </row>
    <row r="358" spans="1:31" s="19" customFormat="1" ht="76.5" hidden="1" customHeight="1" outlineLevel="1" x14ac:dyDescent="0.25">
      <c r="A358" s="550"/>
      <c r="B358" s="550"/>
      <c r="C358" s="550"/>
      <c r="D358" s="583"/>
      <c r="E358" s="568"/>
      <c r="F358" s="569"/>
      <c r="G358" s="460" t="s">
        <v>489</v>
      </c>
      <c r="H358" s="401"/>
      <c r="I358" s="401"/>
      <c r="J358" s="454">
        <v>690</v>
      </c>
      <c r="K358" s="451"/>
      <c r="L358" s="401"/>
      <c r="M358" s="401"/>
      <c r="N358" s="401">
        <v>15</v>
      </c>
      <c r="O358" s="401"/>
      <c r="P358" s="503"/>
      <c r="Q358" s="503"/>
      <c r="R358" s="503">
        <v>574</v>
      </c>
      <c r="S358" s="412"/>
      <c r="T358" s="224"/>
      <c r="U358" s="5"/>
      <c r="V358" s="5"/>
      <c r="W358" s="5"/>
      <c r="X358" s="5"/>
      <c r="Y358" s="222"/>
      <c r="Z358" s="222"/>
      <c r="AA358" s="222"/>
      <c r="AB358" s="5"/>
      <c r="AC358" s="5"/>
      <c r="AD358" s="5"/>
      <c r="AE358" s="5"/>
    </row>
    <row r="359" spans="1:31" s="19" customFormat="1" ht="64.5" hidden="1" customHeight="1" outlineLevel="1" x14ac:dyDescent="0.25">
      <c r="A359" s="550"/>
      <c r="B359" s="550"/>
      <c r="C359" s="550"/>
      <c r="D359" s="583"/>
      <c r="E359" s="568"/>
      <c r="F359" s="569"/>
      <c r="G359" s="460" t="s">
        <v>490</v>
      </c>
      <c r="H359" s="401"/>
      <c r="I359" s="401"/>
      <c r="J359" s="454">
        <v>440</v>
      </c>
      <c r="K359" s="451"/>
      <c r="L359" s="401"/>
      <c r="M359" s="401"/>
      <c r="N359" s="401">
        <v>15</v>
      </c>
      <c r="O359" s="401"/>
      <c r="P359" s="503"/>
      <c r="Q359" s="503"/>
      <c r="R359" s="503">
        <v>751</v>
      </c>
      <c r="S359" s="412"/>
      <c r="T359" s="224"/>
      <c r="U359" s="5"/>
      <c r="V359" s="5"/>
      <c r="W359" s="5"/>
      <c r="X359" s="5"/>
      <c r="Y359" s="222"/>
      <c r="Z359" s="222"/>
      <c r="AA359" s="222"/>
      <c r="AB359" s="5"/>
      <c r="AC359" s="5"/>
      <c r="AD359" s="5"/>
      <c r="AE359" s="5"/>
    </row>
    <row r="360" spans="1:31" s="19" customFormat="1" ht="84" hidden="1" customHeight="1" outlineLevel="1" x14ac:dyDescent="0.25">
      <c r="A360" s="550"/>
      <c r="B360" s="550"/>
      <c r="C360" s="550"/>
      <c r="D360" s="583"/>
      <c r="E360" s="568"/>
      <c r="F360" s="569"/>
      <c r="G360" s="460" t="s">
        <v>491</v>
      </c>
      <c r="H360" s="401"/>
      <c r="I360" s="401"/>
      <c r="J360" s="450">
        <v>194</v>
      </c>
      <c r="K360" s="459"/>
      <c r="L360" s="401"/>
      <c r="M360" s="401"/>
      <c r="N360" s="401">
        <v>15</v>
      </c>
      <c r="O360" s="401"/>
      <c r="P360" s="503"/>
      <c r="Q360" s="503"/>
      <c r="R360" s="503">
        <v>278</v>
      </c>
      <c r="S360" s="412"/>
      <c r="T360" s="224"/>
      <c r="U360" s="5"/>
      <c r="V360" s="5"/>
      <c r="W360" s="5"/>
      <c r="X360" s="5"/>
      <c r="Y360" s="222"/>
      <c r="Z360" s="222"/>
      <c r="AA360" s="222"/>
      <c r="AB360" s="5"/>
      <c r="AC360" s="5"/>
      <c r="AD360" s="5"/>
      <c r="AE360" s="5"/>
    </row>
    <row r="361" spans="1:31" s="19" customFormat="1" ht="63.75" hidden="1" customHeight="1" outlineLevel="1" x14ac:dyDescent="0.25">
      <c r="A361" s="550"/>
      <c r="B361" s="550"/>
      <c r="C361" s="550"/>
      <c r="D361" s="583"/>
      <c r="E361" s="568"/>
      <c r="F361" s="569"/>
      <c r="G361" s="460" t="s">
        <v>427</v>
      </c>
      <c r="H361" s="401"/>
      <c r="I361" s="401"/>
      <c r="J361" s="454">
        <v>55</v>
      </c>
      <c r="K361" s="451"/>
      <c r="L361" s="401"/>
      <c r="M361" s="401"/>
      <c r="N361" s="401">
        <v>30</v>
      </c>
      <c r="O361" s="401"/>
      <c r="P361" s="503"/>
      <c r="Q361" s="503"/>
      <c r="R361" s="503">
        <v>134</v>
      </c>
      <c r="S361" s="412"/>
      <c r="T361" s="224"/>
      <c r="U361" s="5"/>
      <c r="V361" s="5"/>
      <c r="W361" s="5"/>
      <c r="X361" s="5"/>
      <c r="Y361" s="222"/>
      <c r="Z361" s="222"/>
      <c r="AA361" s="222"/>
      <c r="AB361" s="5"/>
      <c r="AC361" s="5"/>
      <c r="AD361" s="5"/>
      <c r="AE361" s="5"/>
    </row>
    <row r="362" spans="1:31" s="19" customFormat="1" ht="88.5" hidden="1" customHeight="1" outlineLevel="1" x14ac:dyDescent="0.25">
      <c r="A362" s="550"/>
      <c r="B362" s="550"/>
      <c r="C362" s="550"/>
      <c r="D362" s="583"/>
      <c r="E362" s="568"/>
      <c r="F362" s="569"/>
      <c r="G362" s="460" t="s">
        <v>492</v>
      </c>
      <c r="H362" s="401"/>
      <c r="I362" s="401"/>
      <c r="J362" s="450">
        <v>726</v>
      </c>
      <c r="K362" s="459"/>
      <c r="L362" s="401"/>
      <c r="M362" s="401"/>
      <c r="N362" s="401">
        <v>15</v>
      </c>
      <c r="O362" s="401"/>
      <c r="P362" s="503"/>
      <c r="Q362" s="503"/>
      <c r="R362" s="503">
        <v>1048</v>
      </c>
      <c r="S362" s="412"/>
      <c r="T362" s="224"/>
      <c r="U362" s="5"/>
      <c r="V362" s="5"/>
      <c r="W362" s="5"/>
      <c r="X362" s="5"/>
      <c r="Y362" s="222"/>
      <c r="Z362" s="222"/>
      <c r="AA362" s="222"/>
      <c r="AB362" s="5"/>
      <c r="AC362" s="5"/>
      <c r="AD362" s="5"/>
      <c r="AE362" s="5"/>
    </row>
    <row r="363" spans="1:31" s="19" customFormat="1" ht="89.25" hidden="1" customHeight="1" outlineLevel="1" x14ac:dyDescent="0.25">
      <c r="A363" s="550"/>
      <c r="B363" s="550"/>
      <c r="C363" s="550"/>
      <c r="D363" s="583"/>
      <c r="E363" s="568"/>
      <c r="F363" s="569"/>
      <c r="G363" s="419" t="s">
        <v>432</v>
      </c>
      <c r="H363" s="401"/>
      <c r="I363" s="401"/>
      <c r="J363" s="454">
        <v>194</v>
      </c>
      <c r="K363" s="451"/>
      <c r="L363" s="401"/>
      <c r="M363" s="401"/>
      <c r="N363" s="401">
        <v>15</v>
      </c>
      <c r="O363" s="401"/>
      <c r="P363" s="503"/>
      <c r="Q363" s="503"/>
      <c r="R363" s="503">
        <v>230</v>
      </c>
      <c r="S363" s="412"/>
      <c r="T363" s="224"/>
      <c r="U363" s="5"/>
      <c r="V363" s="5"/>
      <c r="W363" s="5"/>
      <c r="X363" s="5"/>
      <c r="Y363" s="222"/>
      <c r="Z363" s="222"/>
      <c r="AA363" s="222"/>
      <c r="AB363" s="5"/>
      <c r="AC363" s="5"/>
      <c r="AD363" s="5"/>
      <c r="AE363" s="5"/>
    </row>
    <row r="364" spans="1:31" s="19" customFormat="1" ht="107.25" hidden="1" customHeight="1" outlineLevel="1" x14ac:dyDescent="0.25">
      <c r="A364" s="550"/>
      <c r="B364" s="550"/>
      <c r="C364" s="550"/>
      <c r="D364" s="583"/>
      <c r="E364" s="568"/>
      <c r="F364" s="569"/>
      <c r="G364" s="419" t="s">
        <v>493</v>
      </c>
      <c r="H364" s="401"/>
      <c r="I364" s="401"/>
      <c r="J364" s="450">
        <v>301</v>
      </c>
      <c r="K364" s="459"/>
      <c r="L364" s="401"/>
      <c r="M364" s="401"/>
      <c r="N364" s="401">
        <v>15</v>
      </c>
      <c r="O364" s="401"/>
      <c r="P364" s="503"/>
      <c r="Q364" s="503"/>
      <c r="R364" s="503">
        <v>461</v>
      </c>
      <c r="S364" s="412"/>
      <c r="T364" s="224"/>
      <c r="U364" s="5"/>
      <c r="V364" s="5"/>
      <c r="W364" s="5"/>
      <c r="X364" s="5"/>
      <c r="Y364" s="222"/>
      <c r="Z364" s="222"/>
      <c r="AA364" s="222"/>
      <c r="AB364" s="5"/>
      <c r="AC364" s="5"/>
      <c r="AD364" s="5"/>
      <c r="AE364" s="5"/>
    </row>
    <row r="365" spans="1:31" s="19" customFormat="1" ht="59.25" hidden="1" customHeight="1" outlineLevel="1" x14ac:dyDescent="0.25">
      <c r="A365" s="550"/>
      <c r="B365" s="550"/>
      <c r="C365" s="550"/>
      <c r="D365" s="583"/>
      <c r="E365" s="568"/>
      <c r="F365" s="569"/>
      <c r="G365" s="419" t="s">
        <v>494</v>
      </c>
      <c r="H365" s="401"/>
      <c r="I365" s="401"/>
      <c r="J365" s="450">
        <v>383</v>
      </c>
      <c r="K365" s="459"/>
      <c r="L365" s="401"/>
      <c r="M365" s="401"/>
      <c r="N365" s="401">
        <v>15</v>
      </c>
      <c r="O365" s="401"/>
      <c r="P365" s="503"/>
      <c r="Q365" s="503"/>
      <c r="R365" s="503">
        <v>433</v>
      </c>
      <c r="S365" s="412"/>
      <c r="T365" s="224"/>
      <c r="U365" s="5"/>
      <c r="V365" s="5"/>
      <c r="W365" s="5"/>
      <c r="X365" s="5"/>
      <c r="Y365" s="222"/>
      <c r="Z365" s="222"/>
      <c r="AA365" s="222"/>
      <c r="AB365" s="5"/>
      <c r="AC365" s="5"/>
      <c r="AD365" s="5"/>
      <c r="AE365" s="5"/>
    </row>
    <row r="366" spans="1:31" s="19" customFormat="1" ht="97.5" hidden="1" customHeight="1" outlineLevel="1" x14ac:dyDescent="0.25">
      <c r="A366" s="550"/>
      <c r="B366" s="550"/>
      <c r="C366" s="550"/>
      <c r="D366" s="583"/>
      <c r="E366" s="568"/>
      <c r="F366" s="569"/>
      <c r="G366" s="419" t="s">
        <v>495</v>
      </c>
      <c r="H366" s="401"/>
      <c r="I366" s="401"/>
      <c r="J366" s="450">
        <v>341</v>
      </c>
      <c r="K366" s="459"/>
      <c r="L366" s="401"/>
      <c r="M366" s="401"/>
      <c r="N366" s="401">
        <v>15</v>
      </c>
      <c r="O366" s="401"/>
      <c r="P366" s="503"/>
      <c r="Q366" s="503"/>
      <c r="R366" s="503">
        <v>485</v>
      </c>
      <c r="S366" s="412"/>
      <c r="T366" s="224"/>
      <c r="U366" s="5"/>
      <c r="V366" s="5"/>
      <c r="W366" s="5"/>
      <c r="X366" s="5"/>
      <c r="Y366" s="222"/>
      <c r="Z366" s="222"/>
      <c r="AA366" s="222"/>
      <c r="AB366" s="5"/>
      <c r="AC366" s="5"/>
      <c r="AD366" s="5"/>
      <c r="AE366" s="5"/>
    </row>
    <row r="367" spans="1:31" s="19" customFormat="1" ht="66" hidden="1" customHeight="1" outlineLevel="1" x14ac:dyDescent="0.25">
      <c r="A367" s="550"/>
      <c r="B367" s="550"/>
      <c r="C367" s="550"/>
      <c r="D367" s="583"/>
      <c r="E367" s="568"/>
      <c r="F367" s="569"/>
      <c r="G367" s="419" t="s">
        <v>496</v>
      </c>
      <c r="H367" s="401"/>
      <c r="I367" s="401"/>
      <c r="J367" s="401">
        <v>103</v>
      </c>
      <c r="K367" s="401"/>
      <c r="L367" s="401"/>
      <c r="M367" s="401"/>
      <c r="N367" s="401">
        <v>110</v>
      </c>
      <c r="O367" s="401"/>
      <c r="P367" s="503"/>
      <c r="Q367" s="503"/>
      <c r="R367" s="503">
        <v>219.77</v>
      </c>
      <c r="S367" s="412"/>
      <c r="T367" s="224"/>
      <c r="U367" s="5"/>
      <c r="V367" s="5"/>
      <c r="W367" s="5"/>
      <c r="X367" s="5"/>
      <c r="Y367" s="222"/>
      <c r="Z367" s="222"/>
      <c r="AA367" s="222"/>
      <c r="AB367" s="5"/>
      <c r="AC367" s="5"/>
      <c r="AD367" s="5"/>
      <c r="AE367" s="5"/>
    </row>
    <row r="368" spans="1:31" s="19" customFormat="1" ht="85.5" hidden="1" customHeight="1" outlineLevel="1" x14ac:dyDescent="0.25">
      <c r="A368" s="550"/>
      <c r="B368" s="550"/>
      <c r="C368" s="550"/>
      <c r="D368" s="583"/>
      <c r="E368" s="568"/>
      <c r="F368" s="569"/>
      <c r="G368" s="419" t="s">
        <v>497</v>
      </c>
      <c r="H368" s="401"/>
      <c r="I368" s="401"/>
      <c r="J368" s="401">
        <v>63</v>
      </c>
      <c r="K368" s="401"/>
      <c r="L368" s="401"/>
      <c r="M368" s="401"/>
      <c r="N368" s="401">
        <v>90</v>
      </c>
      <c r="O368" s="401"/>
      <c r="P368" s="503"/>
      <c r="Q368" s="503"/>
      <c r="R368" s="503">
        <v>156.363</v>
      </c>
      <c r="S368" s="412"/>
      <c r="T368" s="224"/>
      <c r="U368" s="5"/>
      <c r="V368" s="5"/>
      <c r="W368" s="5"/>
      <c r="X368" s="5"/>
      <c r="Y368" s="222"/>
      <c r="Z368" s="222"/>
      <c r="AA368" s="222"/>
      <c r="AB368" s="5"/>
      <c r="AC368" s="5"/>
      <c r="AD368" s="5"/>
      <c r="AE368" s="5"/>
    </row>
    <row r="369" spans="1:31" s="19" customFormat="1" ht="45.75" hidden="1" customHeight="1" outlineLevel="1" x14ac:dyDescent="0.25">
      <c r="A369" s="550"/>
      <c r="B369" s="550"/>
      <c r="C369" s="550"/>
      <c r="D369" s="583"/>
      <c r="E369" s="568"/>
      <c r="F369" s="569"/>
      <c r="G369" s="399" t="s">
        <v>1966</v>
      </c>
      <c r="H369" s="401"/>
      <c r="I369" s="401"/>
      <c r="J369" s="398">
        <v>135</v>
      </c>
      <c r="K369" s="401"/>
      <c r="L369" s="401"/>
      <c r="M369" s="401"/>
      <c r="N369" s="401">
        <v>15</v>
      </c>
      <c r="O369" s="401"/>
      <c r="P369" s="504"/>
      <c r="Q369" s="504"/>
      <c r="R369" s="504">
        <v>153</v>
      </c>
      <c r="S369" s="414"/>
      <c r="T369" s="224"/>
      <c r="U369" s="5"/>
      <c r="V369" s="5"/>
      <c r="W369" s="5"/>
      <c r="X369" s="5"/>
      <c r="Y369" s="222"/>
      <c r="Z369" s="222"/>
      <c r="AA369" s="222"/>
      <c r="AB369" s="5"/>
      <c r="AC369" s="5"/>
      <c r="AD369" s="5"/>
      <c r="AE369" s="5"/>
    </row>
    <row r="370" spans="1:31" s="19" customFormat="1" ht="45.75" hidden="1" customHeight="1" outlineLevel="1" x14ac:dyDescent="0.25">
      <c r="A370" s="550"/>
      <c r="B370" s="550"/>
      <c r="C370" s="550"/>
      <c r="D370" s="583"/>
      <c r="E370" s="568"/>
      <c r="F370" s="569"/>
      <c r="G370" s="399" t="s">
        <v>1967</v>
      </c>
      <c r="H370" s="401"/>
      <c r="I370" s="401"/>
      <c r="J370" s="398">
        <v>107</v>
      </c>
      <c r="K370" s="401"/>
      <c r="L370" s="401"/>
      <c r="M370" s="401"/>
      <c r="N370" s="401">
        <v>15</v>
      </c>
      <c r="O370" s="401"/>
      <c r="P370" s="504"/>
      <c r="Q370" s="504"/>
      <c r="R370" s="504">
        <v>253</v>
      </c>
      <c r="S370" s="414"/>
      <c r="T370" s="224"/>
      <c r="U370" s="5"/>
      <c r="V370" s="5"/>
      <c r="W370" s="5"/>
      <c r="X370" s="5"/>
      <c r="Y370" s="222"/>
      <c r="Z370" s="222"/>
      <c r="AA370" s="222"/>
      <c r="AB370" s="5"/>
      <c r="AC370" s="5"/>
      <c r="AD370" s="5"/>
      <c r="AE370" s="5"/>
    </row>
    <row r="371" spans="1:31" s="19" customFormat="1" ht="45.75" hidden="1" customHeight="1" outlineLevel="1" x14ac:dyDescent="0.25">
      <c r="A371" s="550"/>
      <c r="B371" s="550"/>
      <c r="C371" s="550"/>
      <c r="D371" s="583"/>
      <c r="E371" s="568"/>
      <c r="F371" s="569"/>
      <c r="G371" s="399" t="s">
        <v>1968</v>
      </c>
      <c r="H371" s="401"/>
      <c r="I371" s="401"/>
      <c r="J371" s="398">
        <v>291</v>
      </c>
      <c r="K371" s="401"/>
      <c r="L371" s="401"/>
      <c r="M371" s="401"/>
      <c r="N371" s="401">
        <v>12</v>
      </c>
      <c r="O371" s="401"/>
      <c r="P371" s="504"/>
      <c r="Q371" s="504"/>
      <c r="R371" s="504">
        <v>151</v>
      </c>
      <c r="S371" s="414"/>
      <c r="T371" s="224"/>
      <c r="U371" s="5"/>
      <c r="V371" s="5"/>
      <c r="W371" s="5"/>
      <c r="X371" s="5"/>
      <c r="Y371" s="222"/>
      <c r="Z371" s="222"/>
      <c r="AA371" s="222"/>
      <c r="AB371" s="5"/>
      <c r="AC371" s="5"/>
      <c r="AD371" s="5"/>
      <c r="AE371" s="5"/>
    </row>
    <row r="372" spans="1:31" s="19" customFormat="1" ht="45.75" hidden="1" customHeight="1" outlineLevel="1" x14ac:dyDescent="0.25">
      <c r="A372" s="550"/>
      <c r="B372" s="550"/>
      <c r="C372" s="550"/>
      <c r="D372" s="583"/>
      <c r="E372" s="568"/>
      <c r="F372" s="569"/>
      <c r="G372" s="399" t="s">
        <v>1969</v>
      </c>
      <c r="H372" s="401"/>
      <c r="I372" s="401"/>
      <c r="J372" s="398">
        <v>83</v>
      </c>
      <c r="K372" s="401"/>
      <c r="L372" s="401"/>
      <c r="M372" s="401"/>
      <c r="N372" s="401">
        <v>15</v>
      </c>
      <c r="O372" s="401"/>
      <c r="P372" s="504"/>
      <c r="Q372" s="504"/>
      <c r="R372" s="504">
        <v>195</v>
      </c>
      <c r="S372" s="414"/>
      <c r="T372" s="224"/>
      <c r="U372" s="5"/>
      <c r="V372" s="5"/>
      <c r="W372" s="5"/>
      <c r="X372" s="5"/>
      <c r="Y372" s="222"/>
      <c r="Z372" s="222"/>
      <c r="AA372" s="222"/>
      <c r="AB372" s="5"/>
      <c r="AC372" s="5"/>
      <c r="AD372" s="5"/>
      <c r="AE372" s="5"/>
    </row>
    <row r="373" spans="1:31" s="19" customFormat="1" ht="45.75" hidden="1" customHeight="1" outlineLevel="1" x14ac:dyDescent="0.25">
      <c r="A373" s="550"/>
      <c r="B373" s="550"/>
      <c r="C373" s="550"/>
      <c r="D373" s="583"/>
      <c r="E373" s="568"/>
      <c r="F373" s="569"/>
      <c r="G373" s="399" t="s">
        <v>1970</v>
      </c>
      <c r="H373" s="401"/>
      <c r="I373" s="401"/>
      <c r="J373" s="398">
        <v>202</v>
      </c>
      <c r="K373" s="401"/>
      <c r="L373" s="401"/>
      <c r="M373" s="401"/>
      <c r="N373" s="401">
        <v>0</v>
      </c>
      <c r="O373" s="401"/>
      <c r="P373" s="504"/>
      <c r="Q373" s="504"/>
      <c r="R373" s="504">
        <v>173</v>
      </c>
      <c r="S373" s="414"/>
      <c r="T373" s="224"/>
      <c r="U373" s="5"/>
      <c r="V373" s="5"/>
      <c r="W373" s="5"/>
      <c r="X373" s="5"/>
      <c r="Y373" s="222"/>
      <c r="Z373" s="222"/>
      <c r="AA373" s="222"/>
      <c r="AB373" s="5"/>
      <c r="AC373" s="5"/>
      <c r="AD373" s="5"/>
      <c r="AE373" s="5"/>
    </row>
    <row r="374" spans="1:31" s="19" customFormat="1" ht="45.75" hidden="1" customHeight="1" outlineLevel="1" x14ac:dyDescent="0.25">
      <c r="A374" s="550"/>
      <c r="B374" s="550"/>
      <c r="C374" s="550"/>
      <c r="D374" s="583"/>
      <c r="E374" s="568"/>
      <c r="F374" s="569"/>
      <c r="G374" s="399" t="s">
        <v>1971</v>
      </c>
      <c r="H374" s="401"/>
      <c r="I374" s="401"/>
      <c r="J374" s="398">
        <v>157</v>
      </c>
      <c r="K374" s="401"/>
      <c r="L374" s="401"/>
      <c r="M374" s="401"/>
      <c r="N374" s="401">
        <v>15</v>
      </c>
      <c r="O374" s="401"/>
      <c r="P374" s="504"/>
      <c r="Q374" s="504"/>
      <c r="R374" s="504">
        <v>186</v>
      </c>
      <c r="S374" s="414"/>
      <c r="T374" s="224"/>
      <c r="U374" s="5"/>
      <c r="V374" s="5"/>
      <c r="W374" s="5"/>
      <c r="X374" s="5"/>
      <c r="Y374" s="222"/>
      <c r="Z374" s="222"/>
      <c r="AA374" s="222"/>
      <c r="AB374" s="5"/>
      <c r="AC374" s="5"/>
      <c r="AD374" s="5"/>
      <c r="AE374" s="5"/>
    </row>
    <row r="375" spans="1:31" s="19" customFormat="1" ht="45.75" hidden="1" customHeight="1" outlineLevel="1" x14ac:dyDescent="0.25">
      <c r="A375" s="550"/>
      <c r="B375" s="550"/>
      <c r="C375" s="550"/>
      <c r="D375" s="583"/>
      <c r="E375" s="568"/>
      <c r="F375" s="569"/>
      <c r="G375" s="399" t="s">
        <v>1972</v>
      </c>
      <c r="H375" s="401"/>
      <c r="I375" s="401"/>
      <c r="J375" s="398">
        <v>139</v>
      </c>
      <c r="K375" s="401"/>
      <c r="L375" s="401"/>
      <c r="M375" s="401"/>
      <c r="N375" s="401">
        <v>14</v>
      </c>
      <c r="O375" s="401"/>
      <c r="P375" s="504"/>
      <c r="Q375" s="504"/>
      <c r="R375" s="504">
        <v>220</v>
      </c>
      <c r="S375" s="414"/>
      <c r="T375" s="224"/>
      <c r="U375" s="5"/>
      <c r="V375" s="5"/>
      <c r="W375" s="5"/>
      <c r="X375" s="5"/>
      <c r="Y375" s="222"/>
      <c r="Z375" s="222"/>
      <c r="AA375" s="222"/>
      <c r="AB375" s="5"/>
      <c r="AC375" s="5"/>
      <c r="AD375" s="5"/>
      <c r="AE375" s="5"/>
    </row>
    <row r="376" spans="1:31" s="19" customFormat="1" ht="45.75" hidden="1" customHeight="1" outlineLevel="1" x14ac:dyDescent="0.25">
      <c r="A376" s="550"/>
      <c r="B376" s="550"/>
      <c r="C376" s="550"/>
      <c r="D376" s="583"/>
      <c r="E376" s="568"/>
      <c r="F376" s="569"/>
      <c r="G376" s="399" t="s">
        <v>1973</v>
      </c>
      <c r="H376" s="401"/>
      <c r="I376" s="401"/>
      <c r="J376" s="398">
        <v>46</v>
      </c>
      <c r="K376" s="401"/>
      <c r="L376" s="401"/>
      <c r="M376" s="401"/>
      <c r="N376" s="401">
        <v>15</v>
      </c>
      <c r="O376" s="401"/>
      <c r="P376" s="504"/>
      <c r="Q376" s="504"/>
      <c r="R376" s="504">
        <v>197</v>
      </c>
      <c r="S376" s="414"/>
      <c r="T376" s="224"/>
      <c r="U376" s="5"/>
      <c r="V376" s="5"/>
      <c r="W376" s="5"/>
      <c r="X376" s="5"/>
      <c r="Y376" s="222"/>
      <c r="Z376" s="222"/>
      <c r="AA376" s="222"/>
      <c r="AB376" s="5"/>
      <c r="AC376" s="5"/>
      <c r="AD376" s="5"/>
      <c r="AE376" s="5"/>
    </row>
    <row r="377" spans="1:31" s="19" customFormat="1" ht="45.75" hidden="1" customHeight="1" outlineLevel="1" x14ac:dyDescent="0.25">
      <c r="A377" s="550"/>
      <c r="B377" s="550"/>
      <c r="C377" s="550"/>
      <c r="D377" s="583"/>
      <c r="E377" s="568"/>
      <c r="F377" s="569"/>
      <c r="G377" s="399" t="s">
        <v>1974</v>
      </c>
      <c r="H377" s="401"/>
      <c r="I377" s="401"/>
      <c r="J377" s="398">
        <v>236</v>
      </c>
      <c r="K377" s="401"/>
      <c r="L377" s="401"/>
      <c r="M377" s="401"/>
      <c r="N377" s="401">
        <v>37.5</v>
      </c>
      <c r="O377" s="401"/>
      <c r="P377" s="504"/>
      <c r="Q377" s="504"/>
      <c r="R377" s="504">
        <v>154</v>
      </c>
      <c r="S377" s="414"/>
      <c r="T377" s="224"/>
      <c r="U377" s="5"/>
      <c r="V377" s="5"/>
      <c r="W377" s="5"/>
      <c r="X377" s="5"/>
      <c r="Y377" s="222"/>
      <c r="Z377" s="222"/>
      <c r="AA377" s="222"/>
      <c r="AB377" s="5"/>
      <c r="AC377" s="5"/>
      <c r="AD377" s="5"/>
      <c r="AE377" s="5"/>
    </row>
    <row r="378" spans="1:31" s="19" customFormat="1" ht="45.75" hidden="1" customHeight="1" outlineLevel="1" x14ac:dyDescent="0.25">
      <c r="A378" s="550"/>
      <c r="B378" s="550"/>
      <c r="C378" s="550"/>
      <c r="D378" s="583"/>
      <c r="E378" s="568"/>
      <c r="F378" s="569"/>
      <c r="G378" s="399" t="s">
        <v>1975</v>
      </c>
      <c r="H378" s="401"/>
      <c r="I378" s="401"/>
      <c r="J378" s="398">
        <v>118</v>
      </c>
      <c r="K378" s="401"/>
      <c r="L378" s="401"/>
      <c r="M378" s="401"/>
      <c r="N378" s="401">
        <v>15</v>
      </c>
      <c r="O378" s="401"/>
      <c r="P378" s="504"/>
      <c r="Q378" s="504"/>
      <c r="R378" s="504">
        <v>295</v>
      </c>
      <c r="S378" s="414"/>
      <c r="T378" s="224"/>
      <c r="U378" s="5"/>
      <c r="V378" s="5"/>
      <c r="W378" s="5"/>
      <c r="X378" s="5"/>
      <c r="Y378" s="222"/>
      <c r="Z378" s="222"/>
      <c r="AA378" s="222"/>
      <c r="AB378" s="5"/>
      <c r="AC378" s="5"/>
      <c r="AD378" s="5"/>
      <c r="AE378" s="5"/>
    </row>
    <row r="379" spans="1:31" s="19" customFormat="1" ht="30" hidden="1" customHeight="1" outlineLevel="1" x14ac:dyDescent="0.25">
      <c r="A379" s="550"/>
      <c r="B379" s="550"/>
      <c r="C379" s="550"/>
      <c r="D379" s="583"/>
      <c r="E379" s="568"/>
      <c r="F379" s="569"/>
      <c r="G379" s="399" t="s">
        <v>1976</v>
      </c>
      <c r="H379" s="401"/>
      <c r="I379" s="401"/>
      <c r="J379" s="398">
        <v>154</v>
      </c>
      <c r="K379" s="401"/>
      <c r="L379" s="401"/>
      <c r="M379" s="401"/>
      <c r="N379" s="401">
        <v>15</v>
      </c>
      <c r="O379" s="401"/>
      <c r="P379" s="504"/>
      <c r="Q379" s="504"/>
      <c r="R379" s="504">
        <v>285</v>
      </c>
      <c r="S379" s="414"/>
      <c r="T379" s="224"/>
      <c r="U379" s="5"/>
      <c r="V379" s="5"/>
      <c r="W379" s="5"/>
      <c r="X379" s="5"/>
      <c r="Y379" s="222"/>
      <c r="Z379" s="222"/>
      <c r="AA379" s="222"/>
      <c r="AB379" s="5"/>
      <c r="AC379" s="5"/>
      <c r="AD379" s="5"/>
      <c r="AE379" s="5"/>
    </row>
    <row r="380" spans="1:31" s="19" customFormat="1" ht="48" hidden="1" customHeight="1" outlineLevel="1" x14ac:dyDescent="0.25">
      <c r="A380" s="550"/>
      <c r="B380" s="550"/>
      <c r="C380" s="550"/>
      <c r="D380" s="583"/>
      <c r="E380" s="568"/>
      <c r="F380" s="569"/>
      <c r="G380" s="399" t="s">
        <v>1977</v>
      </c>
      <c r="H380" s="401"/>
      <c r="I380" s="401"/>
      <c r="J380" s="398">
        <v>654</v>
      </c>
      <c r="K380" s="401"/>
      <c r="L380" s="401"/>
      <c r="M380" s="401"/>
      <c r="N380" s="401">
        <v>120</v>
      </c>
      <c r="O380" s="401"/>
      <c r="P380" s="504"/>
      <c r="Q380" s="504"/>
      <c r="R380" s="504">
        <v>543</v>
      </c>
      <c r="S380" s="414"/>
      <c r="T380" s="224"/>
      <c r="U380" s="5"/>
      <c r="V380" s="5"/>
      <c r="W380" s="5"/>
      <c r="X380" s="5"/>
      <c r="Y380" s="222"/>
      <c r="Z380" s="222"/>
      <c r="AA380" s="222"/>
      <c r="AB380" s="5"/>
      <c r="AC380" s="5"/>
      <c r="AD380" s="5"/>
      <c r="AE380" s="5"/>
    </row>
    <row r="381" spans="1:31" s="19" customFormat="1" ht="48" hidden="1" customHeight="1" outlineLevel="1" x14ac:dyDescent="0.25">
      <c r="A381" s="550"/>
      <c r="B381" s="550"/>
      <c r="C381" s="550"/>
      <c r="D381" s="583"/>
      <c r="E381" s="568"/>
      <c r="F381" s="569"/>
      <c r="G381" s="399" t="s">
        <v>1978</v>
      </c>
      <c r="H381" s="401"/>
      <c r="I381" s="401"/>
      <c r="J381" s="398">
        <v>143</v>
      </c>
      <c r="K381" s="401"/>
      <c r="L381" s="401"/>
      <c r="M381" s="401"/>
      <c r="N381" s="401">
        <v>40</v>
      </c>
      <c r="O381" s="401"/>
      <c r="P381" s="504"/>
      <c r="Q381" s="504"/>
      <c r="R381" s="504">
        <v>256</v>
      </c>
      <c r="S381" s="414"/>
      <c r="T381" s="224"/>
      <c r="U381" s="5"/>
      <c r="V381" s="5"/>
      <c r="W381" s="5"/>
      <c r="X381" s="5"/>
      <c r="Y381" s="222"/>
      <c r="Z381" s="222"/>
      <c r="AA381" s="222"/>
      <c r="AB381" s="5"/>
      <c r="AC381" s="5"/>
      <c r="AD381" s="5"/>
      <c r="AE381" s="5"/>
    </row>
    <row r="382" spans="1:31" s="19" customFormat="1" ht="31.5" hidden="1" customHeight="1" outlineLevel="1" x14ac:dyDescent="0.25">
      <c r="A382" s="550"/>
      <c r="B382" s="550"/>
      <c r="C382" s="550"/>
      <c r="D382" s="583"/>
      <c r="E382" s="568"/>
      <c r="F382" s="569"/>
      <c r="G382" s="399" t="s">
        <v>1979</v>
      </c>
      <c r="H382" s="401"/>
      <c r="I382" s="401"/>
      <c r="J382" s="398">
        <v>266</v>
      </c>
      <c r="K382" s="401"/>
      <c r="L382" s="401"/>
      <c r="M382" s="401"/>
      <c r="N382" s="401">
        <v>15</v>
      </c>
      <c r="O382" s="401"/>
      <c r="P382" s="504"/>
      <c r="Q382" s="504"/>
      <c r="R382" s="504">
        <v>355</v>
      </c>
      <c r="S382" s="414"/>
      <c r="T382" s="224"/>
      <c r="U382" s="5"/>
      <c r="V382" s="5"/>
      <c r="W382" s="5"/>
      <c r="X382" s="5"/>
      <c r="Y382" s="222"/>
      <c r="Z382" s="222"/>
      <c r="AA382" s="222"/>
      <c r="AB382" s="5"/>
      <c r="AC382" s="5"/>
      <c r="AD382" s="5"/>
      <c r="AE382" s="5"/>
    </row>
    <row r="383" spans="1:31" s="19" customFormat="1" ht="33" hidden="1" customHeight="1" outlineLevel="1" x14ac:dyDescent="0.25">
      <c r="A383" s="550"/>
      <c r="B383" s="550"/>
      <c r="C383" s="550"/>
      <c r="D383" s="583"/>
      <c r="E383" s="568"/>
      <c r="F383" s="569"/>
      <c r="G383" s="399" t="s">
        <v>1980</v>
      </c>
      <c r="H383" s="401"/>
      <c r="I383" s="401"/>
      <c r="J383" s="398">
        <v>231</v>
      </c>
      <c r="K383" s="401"/>
      <c r="L383" s="401"/>
      <c r="M383" s="401"/>
      <c r="N383" s="401">
        <v>14</v>
      </c>
      <c r="O383" s="401"/>
      <c r="P383" s="504"/>
      <c r="Q383" s="504"/>
      <c r="R383" s="504">
        <v>288</v>
      </c>
      <c r="S383" s="414"/>
      <c r="T383" s="224"/>
      <c r="U383" s="5"/>
      <c r="V383" s="5"/>
      <c r="W383" s="5"/>
      <c r="X383" s="5"/>
      <c r="Y383" s="222"/>
      <c r="Z383" s="222"/>
      <c r="AA383" s="222"/>
      <c r="AB383" s="5"/>
      <c r="AC383" s="5"/>
      <c r="AD383" s="5"/>
      <c r="AE383" s="5"/>
    </row>
    <row r="384" spans="1:31" s="19" customFormat="1" ht="48" hidden="1" customHeight="1" outlineLevel="1" x14ac:dyDescent="0.25">
      <c r="A384" s="550"/>
      <c r="B384" s="550"/>
      <c r="C384" s="550"/>
      <c r="D384" s="583"/>
      <c r="E384" s="568"/>
      <c r="F384" s="569"/>
      <c r="G384" s="399" t="s">
        <v>1981</v>
      </c>
      <c r="H384" s="401"/>
      <c r="I384" s="401"/>
      <c r="J384" s="398">
        <v>225</v>
      </c>
      <c r="K384" s="401"/>
      <c r="L384" s="401"/>
      <c r="M384" s="401"/>
      <c r="N384" s="401">
        <v>150</v>
      </c>
      <c r="O384" s="401"/>
      <c r="P384" s="504"/>
      <c r="Q384" s="504"/>
      <c r="R384" s="504">
        <v>310</v>
      </c>
      <c r="S384" s="414"/>
      <c r="T384" s="224"/>
      <c r="U384" s="5"/>
      <c r="V384" s="5"/>
      <c r="W384" s="5"/>
      <c r="X384" s="5"/>
      <c r="Y384" s="222"/>
      <c r="Z384" s="222"/>
      <c r="AA384" s="222"/>
      <c r="AB384" s="5"/>
      <c r="AC384" s="5"/>
      <c r="AD384" s="5"/>
      <c r="AE384" s="5"/>
    </row>
    <row r="385" spans="1:31" s="19" customFormat="1" ht="48" hidden="1" customHeight="1" outlineLevel="1" x14ac:dyDescent="0.25">
      <c r="A385" s="550"/>
      <c r="B385" s="550"/>
      <c r="C385" s="550"/>
      <c r="D385" s="583"/>
      <c r="E385" s="568"/>
      <c r="F385" s="569"/>
      <c r="G385" s="399" t="s">
        <v>1982</v>
      </c>
      <c r="H385" s="401"/>
      <c r="I385" s="401"/>
      <c r="J385" s="398">
        <v>158</v>
      </c>
      <c r="K385" s="401"/>
      <c r="L385" s="401"/>
      <c r="M385" s="401"/>
      <c r="N385" s="401">
        <v>60</v>
      </c>
      <c r="O385" s="401"/>
      <c r="P385" s="504"/>
      <c r="Q385" s="504"/>
      <c r="R385" s="504">
        <v>164</v>
      </c>
      <c r="S385" s="414"/>
      <c r="T385" s="224"/>
      <c r="U385" s="5"/>
      <c r="V385" s="5"/>
      <c r="W385" s="5"/>
      <c r="X385" s="5"/>
      <c r="Y385" s="222"/>
      <c r="Z385" s="222"/>
      <c r="AA385" s="222"/>
      <c r="AB385" s="5"/>
      <c r="AC385" s="5"/>
      <c r="AD385" s="5"/>
      <c r="AE385" s="5"/>
    </row>
    <row r="386" spans="1:31" s="19" customFormat="1" ht="48" hidden="1" customHeight="1" outlineLevel="1" x14ac:dyDescent="0.25">
      <c r="A386" s="550"/>
      <c r="B386" s="550"/>
      <c r="C386" s="550"/>
      <c r="D386" s="583"/>
      <c r="E386" s="568"/>
      <c r="F386" s="569"/>
      <c r="G386" s="399" t="s">
        <v>1983</v>
      </c>
      <c r="H386" s="401"/>
      <c r="I386" s="401"/>
      <c r="J386" s="398">
        <v>218</v>
      </c>
      <c r="K386" s="401"/>
      <c r="L386" s="401"/>
      <c r="M386" s="401"/>
      <c r="N386" s="401">
        <v>90</v>
      </c>
      <c r="O386" s="401"/>
      <c r="P386" s="504"/>
      <c r="Q386" s="504"/>
      <c r="R386" s="504">
        <v>276</v>
      </c>
      <c r="S386" s="414"/>
      <c r="T386" s="224"/>
      <c r="U386" s="5"/>
      <c r="V386" s="5"/>
      <c r="W386" s="5"/>
      <c r="X386" s="5"/>
      <c r="Y386" s="222"/>
      <c r="Z386" s="222"/>
      <c r="AA386" s="222"/>
      <c r="AB386" s="5"/>
      <c r="AC386" s="5"/>
      <c r="AD386" s="5"/>
      <c r="AE386" s="5"/>
    </row>
    <row r="387" spans="1:31" s="19" customFormat="1" ht="48" hidden="1" customHeight="1" outlineLevel="1" x14ac:dyDescent="0.25">
      <c r="A387" s="550"/>
      <c r="B387" s="550"/>
      <c r="C387" s="550"/>
      <c r="D387" s="583"/>
      <c r="E387" s="568"/>
      <c r="F387" s="569"/>
      <c r="G387" s="399" t="s">
        <v>1984</v>
      </c>
      <c r="H387" s="401"/>
      <c r="I387" s="401"/>
      <c r="J387" s="398">
        <v>232</v>
      </c>
      <c r="K387" s="401"/>
      <c r="L387" s="401"/>
      <c r="M387" s="401"/>
      <c r="N387" s="401">
        <v>30</v>
      </c>
      <c r="O387" s="401"/>
      <c r="P387" s="504"/>
      <c r="Q387" s="504"/>
      <c r="R387" s="504">
        <v>406</v>
      </c>
      <c r="S387" s="414"/>
      <c r="T387" s="224"/>
      <c r="U387" s="5"/>
      <c r="V387" s="5"/>
      <c r="W387" s="5"/>
      <c r="X387" s="5"/>
      <c r="Y387" s="222"/>
      <c r="Z387" s="222"/>
      <c r="AA387" s="222"/>
      <c r="AB387" s="5"/>
      <c r="AC387" s="5"/>
      <c r="AD387" s="5"/>
      <c r="AE387" s="5"/>
    </row>
    <row r="388" spans="1:31" s="19" customFormat="1" ht="48" hidden="1" customHeight="1" outlineLevel="1" x14ac:dyDescent="0.25">
      <c r="A388" s="550"/>
      <c r="B388" s="550"/>
      <c r="C388" s="550"/>
      <c r="D388" s="583"/>
      <c r="E388" s="568"/>
      <c r="F388" s="569"/>
      <c r="G388" s="399" t="s">
        <v>1985</v>
      </c>
      <c r="H388" s="401"/>
      <c r="I388" s="401"/>
      <c r="J388" s="398">
        <v>157</v>
      </c>
      <c r="K388" s="401"/>
      <c r="L388" s="401"/>
      <c r="M388" s="401"/>
      <c r="N388" s="401">
        <v>15</v>
      </c>
      <c r="O388" s="401"/>
      <c r="P388" s="504"/>
      <c r="Q388" s="504"/>
      <c r="R388" s="504">
        <v>125</v>
      </c>
      <c r="S388" s="414"/>
      <c r="T388" s="224"/>
      <c r="U388" s="5"/>
      <c r="V388" s="5"/>
      <c r="W388" s="5"/>
      <c r="X388" s="5"/>
      <c r="Y388" s="222"/>
      <c r="Z388" s="222"/>
      <c r="AA388" s="222"/>
      <c r="AB388" s="5"/>
      <c r="AC388" s="5"/>
      <c r="AD388" s="5"/>
      <c r="AE388" s="5"/>
    </row>
    <row r="389" spans="1:31" s="19" customFormat="1" ht="30" hidden="1" customHeight="1" outlineLevel="1" x14ac:dyDescent="0.25">
      <c r="A389" s="550"/>
      <c r="B389" s="550"/>
      <c r="C389" s="550"/>
      <c r="D389" s="583"/>
      <c r="E389" s="568"/>
      <c r="F389" s="569"/>
      <c r="G389" s="399" t="s">
        <v>1986</v>
      </c>
      <c r="H389" s="401"/>
      <c r="I389" s="401"/>
      <c r="J389" s="398">
        <v>238</v>
      </c>
      <c r="K389" s="401"/>
      <c r="L389" s="401"/>
      <c r="M389" s="401"/>
      <c r="N389" s="401">
        <v>120</v>
      </c>
      <c r="O389" s="401"/>
      <c r="P389" s="504"/>
      <c r="Q389" s="504"/>
      <c r="R389" s="504">
        <v>145</v>
      </c>
      <c r="S389" s="414"/>
      <c r="T389" s="224"/>
      <c r="U389" s="5"/>
      <c r="V389" s="5"/>
      <c r="W389" s="5"/>
      <c r="X389" s="5"/>
      <c r="Y389" s="222"/>
      <c r="Z389" s="222"/>
      <c r="AA389" s="222"/>
      <c r="AB389" s="5"/>
      <c r="AC389" s="5"/>
      <c r="AD389" s="5"/>
      <c r="AE389" s="5"/>
    </row>
    <row r="390" spans="1:31" s="19" customFormat="1" ht="48" hidden="1" customHeight="1" outlineLevel="1" x14ac:dyDescent="0.25">
      <c r="A390" s="550"/>
      <c r="B390" s="550"/>
      <c r="C390" s="550"/>
      <c r="D390" s="583"/>
      <c r="E390" s="568"/>
      <c r="F390" s="569"/>
      <c r="G390" s="399" t="s">
        <v>1987</v>
      </c>
      <c r="H390" s="401"/>
      <c r="I390" s="401"/>
      <c r="J390" s="398">
        <v>46</v>
      </c>
      <c r="K390" s="401"/>
      <c r="L390" s="401"/>
      <c r="M390" s="401"/>
      <c r="N390" s="401">
        <v>15</v>
      </c>
      <c r="O390" s="401"/>
      <c r="P390" s="504"/>
      <c r="Q390" s="504"/>
      <c r="R390" s="504">
        <v>44</v>
      </c>
      <c r="S390" s="414"/>
      <c r="T390" s="224"/>
      <c r="U390" s="5"/>
      <c r="V390" s="5"/>
      <c r="W390" s="5"/>
      <c r="X390" s="5"/>
      <c r="Y390" s="222"/>
      <c r="Z390" s="222"/>
      <c r="AA390" s="222"/>
      <c r="AB390" s="5"/>
      <c r="AC390" s="5"/>
      <c r="AD390" s="5"/>
      <c r="AE390" s="5"/>
    </row>
    <row r="391" spans="1:31" s="19" customFormat="1" ht="48" hidden="1" customHeight="1" outlineLevel="1" x14ac:dyDescent="0.25">
      <c r="A391" s="550"/>
      <c r="B391" s="550"/>
      <c r="C391" s="550"/>
      <c r="D391" s="583"/>
      <c r="E391" s="568"/>
      <c r="F391" s="569"/>
      <c r="G391" s="399" t="s">
        <v>1988</v>
      </c>
      <c r="H391" s="401"/>
      <c r="I391" s="401"/>
      <c r="J391" s="398">
        <v>240</v>
      </c>
      <c r="K391" s="401"/>
      <c r="L391" s="401"/>
      <c r="M391" s="401"/>
      <c r="N391" s="401">
        <v>53</v>
      </c>
      <c r="O391" s="401"/>
      <c r="P391" s="504"/>
      <c r="Q391" s="504"/>
      <c r="R391" s="504">
        <v>224</v>
      </c>
      <c r="S391" s="414"/>
      <c r="T391" s="224"/>
      <c r="U391" s="5"/>
      <c r="V391" s="5"/>
      <c r="W391" s="5"/>
      <c r="X391" s="5"/>
      <c r="Y391" s="222"/>
      <c r="Z391" s="222"/>
      <c r="AA391" s="222"/>
      <c r="AB391" s="5"/>
      <c r="AC391" s="5"/>
      <c r="AD391" s="5"/>
      <c r="AE391" s="5"/>
    </row>
    <row r="392" spans="1:31" s="19" customFormat="1" ht="45.75" hidden="1" customHeight="1" outlineLevel="1" x14ac:dyDescent="0.25">
      <c r="A392" s="550"/>
      <c r="B392" s="550"/>
      <c r="C392" s="550"/>
      <c r="D392" s="583"/>
      <c r="E392" s="570"/>
      <c r="F392" s="571"/>
      <c r="G392" s="399" t="s">
        <v>1989</v>
      </c>
      <c r="H392" s="401"/>
      <c r="I392" s="401"/>
      <c r="J392" s="398">
        <v>3</v>
      </c>
      <c r="K392" s="401"/>
      <c r="L392" s="401"/>
      <c r="M392" s="401"/>
      <c r="N392" s="401">
        <v>90</v>
      </c>
      <c r="O392" s="401"/>
      <c r="P392" s="504"/>
      <c r="Q392" s="504"/>
      <c r="R392" s="504">
        <v>49</v>
      </c>
      <c r="S392" s="414"/>
      <c r="T392" s="224"/>
      <c r="U392" s="5"/>
      <c r="V392" s="5"/>
      <c r="W392" s="5"/>
      <c r="X392" s="5"/>
      <c r="Y392" s="222"/>
      <c r="Z392" s="222"/>
      <c r="AA392" s="222"/>
      <c r="AB392" s="5"/>
      <c r="AC392" s="5"/>
      <c r="AD392" s="5"/>
      <c r="AE392" s="5"/>
    </row>
    <row r="393" spans="1:31" s="19" customFormat="1" ht="15" hidden="1" customHeight="1" outlineLevel="1" x14ac:dyDescent="0.25">
      <c r="A393" s="550"/>
      <c r="B393" s="550"/>
      <c r="C393" s="550"/>
      <c r="D393" s="583"/>
      <c r="E393" s="403" t="s">
        <v>55</v>
      </c>
      <c r="F393" s="403"/>
      <c r="G393" s="401"/>
      <c r="H393" s="401"/>
      <c r="I393" s="401"/>
      <c r="J393" s="401"/>
      <c r="K393" s="401"/>
      <c r="L393" s="401"/>
      <c r="M393" s="401"/>
      <c r="N393" s="401"/>
      <c r="O393" s="401"/>
      <c r="P393" s="503"/>
      <c r="Q393" s="503"/>
      <c r="R393" s="503"/>
      <c r="S393" s="412"/>
      <c r="T393" s="224"/>
      <c r="U393" s="5"/>
      <c r="V393" s="5"/>
      <c r="W393" s="5"/>
      <c r="X393" s="5"/>
      <c r="Y393" s="222"/>
      <c r="Z393" s="222"/>
      <c r="AA393" s="222"/>
      <c r="AB393" s="5"/>
      <c r="AC393" s="5"/>
      <c r="AD393" s="5"/>
      <c r="AE393" s="5"/>
    </row>
    <row r="394" spans="1:31" s="19" customFormat="1" ht="15.75" hidden="1" customHeight="1" outlineLevel="1" x14ac:dyDescent="0.25">
      <c r="A394" s="550"/>
      <c r="B394" s="550"/>
      <c r="C394" s="550"/>
      <c r="D394" s="583"/>
      <c r="E394" s="403" t="s">
        <v>56</v>
      </c>
      <c r="F394" s="403"/>
      <c r="G394" s="401"/>
      <c r="H394" s="403"/>
      <c r="I394" s="403"/>
      <c r="J394" s="403"/>
      <c r="K394" s="403"/>
      <c r="L394" s="403"/>
      <c r="M394" s="403"/>
      <c r="N394" s="389"/>
      <c r="O394" s="389"/>
      <c r="P394" s="503"/>
      <c r="Q394" s="503"/>
      <c r="R394" s="503"/>
      <c r="S394" s="412"/>
      <c r="T394" s="224"/>
      <c r="U394" s="5"/>
      <c r="V394" s="5"/>
      <c r="W394" s="5"/>
      <c r="X394" s="5"/>
      <c r="Y394" s="222"/>
      <c r="Z394" s="222"/>
      <c r="AA394" s="222"/>
      <c r="AB394" s="5"/>
      <c r="AC394" s="5"/>
      <c r="AD394" s="5"/>
      <c r="AE394" s="5"/>
    </row>
    <row r="395" spans="1:31" s="19" customFormat="1" ht="15" hidden="1" customHeight="1" outlineLevel="1" x14ac:dyDescent="0.25">
      <c r="A395" s="550"/>
      <c r="B395" s="550"/>
      <c r="C395" s="550"/>
      <c r="D395" s="583"/>
      <c r="E395" s="401" t="s">
        <v>57</v>
      </c>
      <c r="F395" s="401"/>
      <c r="G395" s="401"/>
      <c r="H395" s="403"/>
      <c r="I395" s="403"/>
      <c r="J395" s="403"/>
      <c r="K395" s="403"/>
      <c r="L395" s="403"/>
      <c r="M395" s="403"/>
      <c r="N395" s="389"/>
      <c r="O395" s="389"/>
      <c r="P395" s="503"/>
      <c r="Q395" s="503"/>
      <c r="R395" s="503"/>
      <c r="S395" s="412"/>
      <c r="T395" s="224"/>
      <c r="U395" s="5"/>
      <c r="V395" s="5"/>
      <c r="W395" s="5"/>
      <c r="X395" s="5"/>
      <c r="Y395" s="222"/>
      <c r="Z395" s="222"/>
      <c r="AA395" s="222"/>
      <c r="AB395" s="5"/>
      <c r="AC395" s="5"/>
      <c r="AD395" s="5"/>
      <c r="AE395" s="5"/>
    </row>
    <row r="396" spans="1:31" s="19" customFormat="1" ht="15" hidden="1" customHeight="1" outlineLevel="1" x14ac:dyDescent="0.25">
      <c r="A396" s="550"/>
      <c r="B396" s="550"/>
      <c r="C396" s="550"/>
      <c r="D396" s="583"/>
      <c r="E396" s="401" t="s">
        <v>61</v>
      </c>
      <c r="F396" s="401"/>
      <c r="G396" s="401"/>
      <c r="H396" s="403"/>
      <c r="I396" s="403"/>
      <c r="J396" s="403"/>
      <c r="K396" s="403"/>
      <c r="L396" s="403"/>
      <c r="M396" s="403"/>
      <c r="N396" s="389"/>
      <c r="O396" s="389"/>
      <c r="P396" s="503"/>
      <c r="Q396" s="503"/>
      <c r="R396" s="503"/>
      <c r="S396" s="412"/>
      <c r="T396" s="224"/>
      <c r="U396" s="5"/>
      <c r="V396" s="5"/>
      <c r="W396" s="5"/>
      <c r="X396" s="5"/>
      <c r="Y396" s="222"/>
      <c r="Z396" s="222"/>
      <c r="AA396" s="222"/>
      <c r="AB396" s="5"/>
      <c r="AC396" s="5"/>
      <c r="AD396" s="5"/>
      <c r="AE396" s="5"/>
    </row>
    <row r="397" spans="1:31" s="19" customFormat="1" ht="15" hidden="1" customHeight="1" outlineLevel="1" x14ac:dyDescent="0.25">
      <c r="A397" s="550"/>
      <c r="B397" s="550"/>
      <c r="C397" s="550" t="s">
        <v>60</v>
      </c>
      <c r="D397" s="583" t="s">
        <v>58</v>
      </c>
      <c r="E397" s="403" t="s">
        <v>53</v>
      </c>
      <c r="F397" s="403"/>
      <c r="G397" s="401"/>
      <c r="H397" s="403"/>
      <c r="I397" s="403"/>
      <c r="J397" s="403"/>
      <c r="K397" s="403"/>
      <c r="L397" s="403"/>
      <c r="M397" s="403"/>
      <c r="N397" s="389"/>
      <c r="O397" s="389"/>
      <c r="P397" s="503"/>
      <c r="Q397" s="503"/>
      <c r="R397" s="503"/>
      <c r="S397" s="412"/>
      <c r="T397" s="224"/>
      <c r="U397" s="5"/>
      <c r="V397" s="5"/>
      <c r="W397" s="5"/>
      <c r="X397" s="5"/>
      <c r="Y397" s="222"/>
      <c r="Z397" s="222"/>
      <c r="AA397" s="222"/>
      <c r="AB397" s="5"/>
      <c r="AC397" s="5"/>
      <c r="AD397" s="5"/>
      <c r="AE397" s="5"/>
    </row>
    <row r="398" spans="1:31" s="19" customFormat="1" ht="15" hidden="1" customHeight="1" outlineLevel="1" x14ac:dyDescent="0.25">
      <c r="A398" s="550"/>
      <c r="B398" s="550"/>
      <c r="C398" s="550"/>
      <c r="D398" s="583"/>
      <c r="E398" s="403" t="s">
        <v>54</v>
      </c>
      <c r="F398" s="403"/>
      <c r="G398" s="401"/>
      <c r="H398" s="403"/>
      <c r="I398" s="403"/>
      <c r="J398" s="403"/>
      <c r="K398" s="403"/>
      <c r="L398" s="403"/>
      <c r="M398" s="403"/>
      <c r="N398" s="389"/>
      <c r="O398" s="389"/>
      <c r="P398" s="503"/>
      <c r="Q398" s="503"/>
      <c r="R398" s="503"/>
      <c r="S398" s="412"/>
      <c r="T398" s="224"/>
      <c r="U398" s="5"/>
      <c r="V398" s="5"/>
      <c r="W398" s="5"/>
      <c r="X398" s="5"/>
      <c r="Y398" s="222"/>
      <c r="Z398" s="222"/>
      <c r="AA398" s="222"/>
      <c r="AB398" s="5"/>
      <c r="AC398" s="5"/>
      <c r="AD398" s="5"/>
      <c r="AE398" s="5"/>
    </row>
    <row r="399" spans="1:31" s="19" customFormat="1" ht="15" hidden="1" customHeight="1" outlineLevel="1" x14ac:dyDescent="0.25">
      <c r="A399" s="550"/>
      <c r="B399" s="550"/>
      <c r="C399" s="550"/>
      <c r="D399" s="583"/>
      <c r="E399" s="403" t="s">
        <v>55</v>
      </c>
      <c r="F399" s="403"/>
      <c r="G399" s="401"/>
      <c r="H399" s="403"/>
      <c r="I399" s="403"/>
      <c r="J399" s="403"/>
      <c r="K399" s="403"/>
      <c r="L399" s="403"/>
      <c r="M399" s="403"/>
      <c r="N399" s="389"/>
      <c r="O399" s="389"/>
      <c r="P399" s="503"/>
      <c r="Q399" s="503"/>
      <c r="R399" s="503"/>
      <c r="S399" s="412"/>
      <c r="T399" s="224"/>
      <c r="U399" s="5"/>
      <c r="V399" s="5"/>
      <c r="W399" s="5"/>
      <c r="X399" s="5"/>
      <c r="Y399" s="222"/>
      <c r="Z399" s="222"/>
      <c r="AA399" s="222"/>
      <c r="AB399" s="5"/>
      <c r="AC399" s="5"/>
      <c r="AD399" s="5"/>
      <c r="AE399" s="5"/>
    </row>
    <row r="400" spans="1:31" s="19" customFormat="1" ht="15" hidden="1" customHeight="1" outlineLevel="1" x14ac:dyDescent="0.25">
      <c r="A400" s="550"/>
      <c r="B400" s="550"/>
      <c r="C400" s="550"/>
      <c r="D400" s="583"/>
      <c r="E400" s="403" t="s">
        <v>56</v>
      </c>
      <c r="F400" s="403"/>
      <c r="G400" s="401"/>
      <c r="H400" s="403"/>
      <c r="I400" s="403"/>
      <c r="J400" s="403"/>
      <c r="K400" s="403"/>
      <c r="L400" s="403"/>
      <c r="M400" s="403"/>
      <c r="N400" s="389"/>
      <c r="O400" s="389"/>
      <c r="P400" s="503"/>
      <c r="Q400" s="503"/>
      <c r="R400" s="503"/>
      <c r="S400" s="412"/>
      <c r="T400" s="224"/>
      <c r="U400" s="5"/>
      <c r="V400" s="5"/>
      <c r="W400" s="5"/>
      <c r="X400" s="5"/>
      <c r="Y400" s="222"/>
      <c r="Z400" s="222"/>
      <c r="AA400" s="222"/>
      <c r="AB400" s="5"/>
      <c r="AC400" s="5"/>
      <c r="AD400" s="5"/>
      <c r="AE400" s="5"/>
    </row>
    <row r="401" spans="1:31" s="19" customFormat="1" ht="15" hidden="1" customHeight="1" outlineLevel="1" x14ac:dyDescent="0.25">
      <c r="A401" s="550"/>
      <c r="B401" s="550"/>
      <c r="C401" s="550"/>
      <c r="D401" s="583"/>
      <c r="E401" s="401" t="s">
        <v>57</v>
      </c>
      <c r="F401" s="401"/>
      <c r="G401" s="401"/>
      <c r="H401" s="403"/>
      <c r="I401" s="403"/>
      <c r="J401" s="403"/>
      <c r="K401" s="403"/>
      <c r="L401" s="403"/>
      <c r="M401" s="403"/>
      <c r="N401" s="389"/>
      <c r="O401" s="389"/>
      <c r="P401" s="503"/>
      <c r="Q401" s="503"/>
      <c r="R401" s="503"/>
      <c r="S401" s="412"/>
      <c r="T401" s="224"/>
      <c r="U401" s="5"/>
      <c r="V401" s="5"/>
      <c r="W401" s="5"/>
      <c r="X401" s="5"/>
      <c r="Y401" s="222"/>
      <c r="Z401" s="222"/>
      <c r="AA401" s="222"/>
      <c r="AB401" s="5"/>
      <c r="AC401" s="5"/>
      <c r="AD401" s="5"/>
      <c r="AE401" s="5"/>
    </row>
    <row r="402" spans="1:31" s="19" customFormat="1" ht="15.75" hidden="1" customHeight="1" outlineLevel="1" x14ac:dyDescent="0.25">
      <c r="A402" s="550"/>
      <c r="B402" s="550"/>
      <c r="C402" s="550"/>
      <c r="D402" s="583"/>
      <c r="E402" s="401" t="s">
        <v>61</v>
      </c>
      <c r="F402" s="401"/>
      <c r="G402" s="401"/>
      <c r="H402" s="389"/>
      <c r="I402" s="389"/>
      <c r="J402" s="389"/>
      <c r="K402" s="389"/>
      <c r="L402" s="389"/>
      <c r="M402" s="389"/>
      <c r="N402" s="389"/>
      <c r="O402" s="389"/>
      <c r="P402" s="503"/>
      <c r="Q402" s="503"/>
      <c r="R402" s="503"/>
      <c r="S402" s="412"/>
      <c r="T402" s="224"/>
      <c r="U402" s="5"/>
      <c r="V402" s="5"/>
      <c r="W402" s="5"/>
      <c r="X402" s="5"/>
      <c r="Y402" s="222"/>
      <c r="Z402" s="222"/>
      <c r="AA402" s="222"/>
      <c r="AB402" s="5"/>
      <c r="AC402" s="5"/>
      <c r="AD402" s="5"/>
      <c r="AE402" s="5"/>
    </row>
    <row r="403" spans="1:31" s="19" customFormat="1" ht="15" hidden="1" customHeight="1" outlineLevel="1" x14ac:dyDescent="0.25">
      <c r="A403" s="550"/>
      <c r="B403" s="550"/>
      <c r="C403" s="550"/>
      <c r="D403" s="583" t="s">
        <v>150</v>
      </c>
      <c r="E403" s="403" t="s">
        <v>53</v>
      </c>
      <c r="F403" s="403"/>
      <c r="G403" s="401"/>
      <c r="H403" s="389"/>
      <c r="I403" s="389"/>
      <c r="J403" s="389"/>
      <c r="K403" s="389"/>
      <c r="L403" s="389"/>
      <c r="M403" s="389"/>
      <c r="N403" s="389"/>
      <c r="O403" s="389"/>
      <c r="P403" s="503"/>
      <c r="Q403" s="503"/>
      <c r="R403" s="503"/>
      <c r="S403" s="412"/>
      <c r="T403" s="224"/>
      <c r="U403" s="5"/>
      <c r="V403" s="5"/>
      <c r="W403" s="5"/>
      <c r="X403" s="5"/>
      <c r="Y403" s="222"/>
      <c r="Z403" s="222"/>
      <c r="AA403" s="222"/>
      <c r="AB403" s="5"/>
      <c r="AC403" s="5"/>
      <c r="AD403" s="5"/>
      <c r="AE403" s="5"/>
    </row>
    <row r="404" spans="1:31" s="19" customFormat="1" ht="15" hidden="1" customHeight="1" outlineLevel="1" x14ac:dyDescent="0.25">
      <c r="A404" s="550"/>
      <c r="B404" s="550"/>
      <c r="C404" s="550"/>
      <c r="D404" s="583"/>
      <c r="E404" s="403" t="s">
        <v>54</v>
      </c>
      <c r="F404" s="403"/>
      <c r="G404" s="401"/>
      <c r="H404" s="389"/>
      <c r="I404" s="389"/>
      <c r="J404" s="389"/>
      <c r="K404" s="389"/>
      <c r="L404" s="389"/>
      <c r="M404" s="389"/>
      <c r="N404" s="389"/>
      <c r="O404" s="389"/>
      <c r="P404" s="503"/>
      <c r="Q404" s="503"/>
      <c r="R404" s="503"/>
      <c r="S404" s="412"/>
      <c r="T404" s="224"/>
      <c r="U404" s="5"/>
      <c r="V404" s="5"/>
      <c r="W404" s="5"/>
      <c r="X404" s="5"/>
      <c r="Y404" s="222"/>
      <c r="Z404" s="222"/>
      <c r="AA404" s="222"/>
      <c r="AB404" s="5"/>
      <c r="AC404" s="5"/>
      <c r="AD404" s="5"/>
      <c r="AE404" s="5"/>
    </row>
    <row r="405" spans="1:31" s="19" customFormat="1" ht="15" hidden="1" customHeight="1" outlineLevel="1" x14ac:dyDescent="0.25">
      <c r="A405" s="550"/>
      <c r="B405" s="550"/>
      <c r="C405" s="550"/>
      <c r="D405" s="583"/>
      <c r="E405" s="403" t="s">
        <v>55</v>
      </c>
      <c r="F405" s="403"/>
      <c r="G405" s="401"/>
      <c r="H405" s="389"/>
      <c r="I405" s="389"/>
      <c r="J405" s="389"/>
      <c r="K405" s="389"/>
      <c r="L405" s="389"/>
      <c r="M405" s="389"/>
      <c r="N405" s="389"/>
      <c r="O405" s="389"/>
      <c r="P405" s="503"/>
      <c r="Q405" s="503"/>
      <c r="R405" s="503"/>
      <c r="S405" s="412"/>
      <c r="T405" s="224"/>
      <c r="U405" s="5"/>
      <c r="V405" s="5"/>
      <c r="W405" s="5"/>
      <c r="X405" s="5"/>
      <c r="Y405" s="222"/>
      <c r="Z405" s="222"/>
      <c r="AA405" s="222"/>
      <c r="AB405" s="5"/>
      <c r="AC405" s="5"/>
      <c r="AD405" s="5"/>
      <c r="AE405" s="5"/>
    </row>
    <row r="406" spans="1:31" s="19" customFormat="1" ht="15" hidden="1" customHeight="1" outlineLevel="1" x14ac:dyDescent="0.25">
      <c r="A406" s="550"/>
      <c r="B406" s="550"/>
      <c r="C406" s="550"/>
      <c r="D406" s="583"/>
      <c r="E406" s="403" t="s">
        <v>56</v>
      </c>
      <c r="F406" s="403"/>
      <c r="G406" s="401"/>
      <c r="H406" s="389"/>
      <c r="I406" s="389"/>
      <c r="J406" s="389"/>
      <c r="K406" s="389"/>
      <c r="L406" s="389"/>
      <c r="M406" s="389"/>
      <c r="N406" s="389"/>
      <c r="O406" s="389"/>
      <c r="P406" s="503"/>
      <c r="Q406" s="503"/>
      <c r="R406" s="503"/>
      <c r="S406" s="412"/>
      <c r="T406" s="224"/>
      <c r="U406" s="5"/>
      <c r="V406" s="5"/>
      <c r="W406" s="5"/>
      <c r="X406" s="5"/>
      <c r="Y406" s="222"/>
      <c r="Z406" s="222"/>
      <c r="AA406" s="222"/>
      <c r="AB406" s="5"/>
      <c r="AC406" s="5"/>
      <c r="AD406" s="5"/>
      <c r="AE406" s="5"/>
    </row>
    <row r="407" spans="1:31" s="19" customFormat="1" ht="15" hidden="1" customHeight="1" outlineLevel="1" x14ac:dyDescent="0.25">
      <c r="A407" s="550"/>
      <c r="B407" s="550"/>
      <c r="C407" s="550"/>
      <c r="D407" s="583"/>
      <c r="E407" s="401" t="s">
        <v>57</v>
      </c>
      <c r="F407" s="401"/>
      <c r="G407" s="401"/>
      <c r="H407" s="389"/>
      <c r="I407" s="389"/>
      <c r="J407" s="389"/>
      <c r="K407" s="389"/>
      <c r="L407" s="389"/>
      <c r="M407" s="389"/>
      <c r="N407" s="389"/>
      <c r="O407" s="389"/>
      <c r="P407" s="503"/>
      <c r="Q407" s="503"/>
      <c r="R407" s="503"/>
      <c r="S407" s="412"/>
      <c r="T407" s="224"/>
      <c r="U407" s="5"/>
      <c r="V407" s="5"/>
      <c r="W407" s="5"/>
      <c r="X407" s="5"/>
      <c r="Y407" s="222"/>
      <c r="Z407" s="222"/>
      <c r="AA407" s="222"/>
      <c r="AB407" s="5"/>
      <c r="AC407" s="5"/>
      <c r="AD407" s="5"/>
      <c r="AE407" s="5"/>
    </row>
    <row r="408" spans="1:31" s="19" customFormat="1" ht="15.75" hidden="1" customHeight="1" outlineLevel="1" x14ac:dyDescent="0.25">
      <c r="A408" s="550"/>
      <c r="B408" s="550"/>
      <c r="C408" s="550"/>
      <c r="D408" s="583"/>
      <c r="E408" s="401" t="s">
        <v>61</v>
      </c>
      <c r="F408" s="401"/>
      <c r="G408" s="401"/>
      <c r="H408" s="389"/>
      <c r="I408" s="389"/>
      <c r="J408" s="389"/>
      <c r="K408" s="389"/>
      <c r="L408" s="389"/>
      <c r="M408" s="389"/>
      <c r="N408" s="389"/>
      <c r="O408" s="389"/>
      <c r="P408" s="503"/>
      <c r="Q408" s="503"/>
      <c r="R408" s="503"/>
      <c r="S408" s="412"/>
      <c r="T408" s="224"/>
      <c r="U408" s="5"/>
      <c r="V408" s="5"/>
      <c r="W408" s="5"/>
      <c r="X408" s="5"/>
      <c r="Y408" s="222"/>
      <c r="Z408" s="222"/>
      <c r="AA408" s="222"/>
      <c r="AB408" s="5"/>
      <c r="AC408" s="5"/>
      <c r="AD408" s="5"/>
      <c r="AE408" s="5"/>
    </row>
    <row r="409" spans="1:31" s="38" customFormat="1" ht="15" customHeight="1" collapsed="1" x14ac:dyDescent="0.25">
      <c r="A409" s="552" t="s">
        <v>72</v>
      </c>
      <c r="B409" s="552" t="s">
        <v>74</v>
      </c>
      <c r="C409" s="552" t="s">
        <v>59</v>
      </c>
      <c r="D409" s="574" t="s">
        <v>58</v>
      </c>
      <c r="E409" s="534" t="s">
        <v>53</v>
      </c>
      <c r="F409" s="535"/>
      <c r="G409" s="189"/>
      <c r="H409" s="122">
        <f>SUM(H410:H421)</f>
        <v>886</v>
      </c>
      <c r="I409" s="122"/>
      <c r="J409" s="122">
        <f t="shared" ref="J409:R409" si="4">SUM(J410:J421)</f>
        <v>350</v>
      </c>
      <c r="K409" s="122"/>
      <c r="L409" s="122">
        <f t="shared" si="4"/>
        <v>83.2</v>
      </c>
      <c r="M409" s="122"/>
      <c r="N409" s="122">
        <f t="shared" si="4"/>
        <v>14</v>
      </c>
      <c r="O409" s="122"/>
      <c r="P409" s="128">
        <f t="shared" si="4"/>
        <v>1132.6790000000001</v>
      </c>
      <c r="Q409" s="128"/>
      <c r="R409" s="128">
        <f t="shared" si="4"/>
        <v>511.14089999999999</v>
      </c>
      <c r="S409" s="334"/>
      <c r="T409" s="276"/>
      <c r="U409" s="356"/>
      <c r="V409" s="356"/>
      <c r="W409" s="356"/>
      <c r="X409" s="356"/>
      <c r="Y409" s="354"/>
      <c r="Z409" s="355"/>
      <c r="AA409" s="354"/>
      <c r="AB409" s="356"/>
      <c r="AC409" s="356"/>
      <c r="AD409" s="356"/>
      <c r="AE409" s="356"/>
    </row>
    <row r="410" spans="1:31" s="19" customFormat="1" ht="60" hidden="1" customHeight="1" outlineLevel="1" x14ac:dyDescent="0.25">
      <c r="A410" s="552"/>
      <c r="B410" s="552"/>
      <c r="C410" s="552"/>
      <c r="D410" s="574"/>
      <c r="E410" s="536"/>
      <c r="F410" s="537"/>
      <c r="G410" s="64" t="s">
        <v>498</v>
      </c>
      <c r="H410" s="122">
        <v>39</v>
      </c>
      <c r="I410" s="122"/>
      <c r="J410" s="122"/>
      <c r="K410" s="122"/>
      <c r="L410" s="122">
        <v>15</v>
      </c>
      <c r="M410" s="122"/>
      <c r="N410" s="122"/>
      <c r="O410" s="122"/>
      <c r="P410" s="128">
        <v>57.088999999999999</v>
      </c>
      <c r="Q410" s="128"/>
      <c r="R410" s="128"/>
      <c r="S410" s="334"/>
      <c r="T410" s="224"/>
      <c r="U410" s="57"/>
      <c r="V410" s="57"/>
      <c r="W410" s="20"/>
      <c r="X410" s="20"/>
      <c r="Y410" s="224"/>
      <c r="Z410" s="221"/>
      <c r="AA410" s="221"/>
      <c r="AB410" s="5"/>
      <c r="AC410" s="5"/>
      <c r="AD410" s="5"/>
      <c r="AE410" s="5"/>
    </row>
    <row r="411" spans="1:31" s="19" customFormat="1" ht="75" hidden="1" customHeight="1" outlineLevel="1" x14ac:dyDescent="0.25">
      <c r="A411" s="552"/>
      <c r="B411" s="552"/>
      <c r="C411" s="552"/>
      <c r="D411" s="574"/>
      <c r="E411" s="536"/>
      <c r="F411" s="537"/>
      <c r="G411" s="64" t="s">
        <v>499</v>
      </c>
      <c r="H411" s="122">
        <v>135</v>
      </c>
      <c r="I411" s="122"/>
      <c r="J411" s="122"/>
      <c r="K411" s="122"/>
      <c r="L411" s="122">
        <v>12</v>
      </c>
      <c r="M411" s="122"/>
      <c r="N411" s="122"/>
      <c r="O411" s="122"/>
      <c r="P411" s="128">
        <v>121.18</v>
      </c>
      <c r="Q411" s="128"/>
      <c r="R411" s="128"/>
      <c r="S411" s="334"/>
      <c r="T411" s="224"/>
      <c r="U411" s="20"/>
      <c r="V411" s="20"/>
      <c r="W411" s="20"/>
      <c r="X411" s="20"/>
      <c r="Y411" s="224"/>
      <c r="Z411" s="221"/>
      <c r="AA411" s="221"/>
      <c r="AB411" s="5"/>
      <c r="AC411" s="5"/>
      <c r="AD411" s="5"/>
      <c r="AE411" s="5"/>
    </row>
    <row r="412" spans="1:31" s="19" customFormat="1" ht="45" hidden="1" customHeight="1" outlineLevel="1" x14ac:dyDescent="0.25">
      <c r="A412" s="552"/>
      <c r="B412" s="552"/>
      <c r="C412" s="552"/>
      <c r="D412" s="574"/>
      <c r="E412" s="536"/>
      <c r="F412" s="537"/>
      <c r="G412" s="64" t="s">
        <v>500</v>
      </c>
      <c r="H412" s="122">
        <v>40</v>
      </c>
      <c r="I412" s="122"/>
      <c r="J412" s="122"/>
      <c r="K412" s="122"/>
      <c r="L412" s="122">
        <v>5</v>
      </c>
      <c r="M412" s="122"/>
      <c r="N412" s="122"/>
      <c r="O412" s="122"/>
      <c r="P412" s="128">
        <v>37.119999999999997</v>
      </c>
      <c r="Q412" s="128"/>
      <c r="R412" s="128"/>
      <c r="S412" s="334"/>
      <c r="T412" s="224"/>
      <c r="U412" s="20"/>
      <c r="V412" s="20"/>
      <c r="W412" s="20"/>
      <c r="X412" s="20"/>
      <c r="Y412" s="224"/>
      <c r="Z412" s="221"/>
      <c r="AA412" s="221"/>
      <c r="AB412" s="5"/>
      <c r="AC412" s="5"/>
      <c r="AD412" s="5"/>
      <c r="AE412" s="5"/>
    </row>
    <row r="413" spans="1:31" s="19" customFormat="1" ht="60" hidden="1" customHeight="1" outlineLevel="1" x14ac:dyDescent="0.25">
      <c r="A413" s="552"/>
      <c r="B413" s="552"/>
      <c r="C413" s="552"/>
      <c r="D413" s="574"/>
      <c r="E413" s="536"/>
      <c r="F413" s="537"/>
      <c r="G413" s="64" t="s">
        <v>501</v>
      </c>
      <c r="H413" s="122">
        <v>152</v>
      </c>
      <c r="I413" s="122"/>
      <c r="J413" s="122"/>
      <c r="K413" s="122"/>
      <c r="L413" s="122">
        <v>15</v>
      </c>
      <c r="M413" s="122"/>
      <c r="N413" s="122"/>
      <c r="O413" s="122"/>
      <c r="P413" s="128">
        <v>152.84</v>
      </c>
      <c r="Q413" s="128"/>
      <c r="R413" s="128"/>
      <c r="S413" s="334"/>
      <c r="T413" s="224"/>
      <c r="U413" s="20"/>
      <c r="V413" s="20"/>
      <c r="W413" s="20"/>
      <c r="X413" s="20"/>
      <c r="Y413" s="224"/>
      <c r="Z413" s="221"/>
      <c r="AA413" s="221"/>
      <c r="AB413" s="5"/>
      <c r="AC413" s="5"/>
      <c r="AD413" s="5"/>
      <c r="AE413" s="5"/>
    </row>
    <row r="414" spans="1:31" s="19" customFormat="1" ht="90" hidden="1" customHeight="1" outlineLevel="1" x14ac:dyDescent="0.25">
      <c r="A414" s="552"/>
      <c r="B414" s="552"/>
      <c r="C414" s="552"/>
      <c r="D414" s="574"/>
      <c r="E414" s="536"/>
      <c r="F414" s="537"/>
      <c r="G414" s="64" t="s">
        <v>502</v>
      </c>
      <c r="H414" s="122">
        <v>130</v>
      </c>
      <c r="I414" s="122"/>
      <c r="J414" s="122"/>
      <c r="K414" s="122"/>
      <c r="L414" s="122">
        <v>5</v>
      </c>
      <c r="M414" s="122"/>
      <c r="N414" s="122"/>
      <c r="O414" s="122"/>
      <c r="P414" s="128">
        <v>128.16</v>
      </c>
      <c r="Q414" s="128"/>
      <c r="R414" s="128"/>
      <c r="S414" s="334"/>
      <c r="T414" s="224"/>
      <c r="U414" s="20"/>
      <c r="V414" s="20"/>
      <c r="W414" s="20"/>
      <c r="X414" s="20"/>
      <c r="Y414" s="224"/>
      <c r="Z414" s="221"/>
      <c r="AA414" s="221"/>
      <c r="AB414" s="5"/>
      <c r="AC414" s="5"/>
      <c r="AD414" s="5"/>
      <c r="AE414" s="5"/>
    </row>
    <row r="415" spans="1:31" s="19" customFormat="1" ht="60" hidden="1" customHeight="1" outlineLevel="1" x14ac:dyDescent="0.25">
      <c r="A415" s="552"/>
      <c r="B415" s="552"/>
      <c r="C415" s="552"/>
      <c r="D415" s="574"/>
      <c r="E415" s="536"/>
      <c r="F415" s="537"/>
      <c r="G415" s="64" t="s">
        <v>503</v>
      </c>
      <c r="H415" s="122">
        <v>20</v>
      </c>
      <c r="I415" s="122"/>
      <c r="J415" s="122"/>
      <c r="K415" s="122"/>
      <c r="L415" s="122">
        <v>5</v>
      </c>
      <c r="M415" s="122"/>
      <c r="N415" s="122"/>
      <c r="O415" s="122"/>
      <c r="P415" s="128">
        <v>36.75</v>
      </c>
      <c r="Q415" s="128"/>
      <c r="R415" s="128"/>
      <c r="S415" s="334"/>
      <c r="T415" s="224"/>
      <c r="U415" s="20"/>
      <c r="V415" s="20"/>
      <c r="W415" s="20"/>
      <c r="X415" s="20"/>
      <c r="Y415" s="224"/>
      <c r="Z415" s="221"/>
      <c r="AA415" s="221"/>
      <c r="AB415" s="5"/>
      <c r="AC415" s="5"/>
      <c r="AD415" s="5"/>
      <c r="AE415" s="5"/>
    </row>
    <row r="416" spans="1:31" s="19" customFormat="1" ht="75" hidden="1" customHeight="1" outlineLevel="1" x14ac:dyDescent="0.25">
      <c r="A416" s="552"/>
      <c r="B416" s="552"/>
      <c r="C416" s="552"/>
      <c r="D416" s="574"/>
      <c r="E416" s="536"/>
      <c r="F416" s="537"/>
      <c r="G416" s="64" t="s">
        <v>504</v>
      </c>
      <c r="H416" s="122">
        <v>30</v>
      </c>
      <c r="I416" s="122"/>
      <c r="J416" s="122"/>
      <c r="K416" s="122"/>
      <c r="L416" s="122">
        <v>10</v>
      </c>
      <c r="M416" s="122"/>
      <c r="N416" s="122"/>
      <c r="O416" s="122"/>
      <c r="P416" s="128">
        <v>99.64</v>
      </c>
      <c r="Q416" s="128"/>
      <c r="R416" s="128"/>
      <c r="S416" s="334"/>
      <c r="T416" s="224"/>
      <c r="U416" s="20"/>
      <c r="V416" s="20"/>
      <c r="W416" s="20"/>
      <c r="X416" s="20"/>
      <c r="Y416" s="224"/>
      <c r="Z416" s="221"/>
      <c r="AA416" s="221"/>
      <c r="AB416" s="5"/>
      <c r="AC416" s="5"/>
      <c r="AD416" s="5"/>
      <c r="AE416" s="5"/>
    </row>
    <row r="417" spans="1:31" s="19" customFormat="1" ht="75" hidden="1" customHeight="1" outlineLevel="1" x14ac:dyDescent="0.25">
      <c r="A417" s="552"/>
      <c r="B417" s="552"/>
      <c r="C417" s="552"/>
      <c r="D417" s="574"/>
      <c r="E417" s="536"/>
      <c r="F417" s="537"/>
      <c r="G417" s="64" t="s">
        <v>505</v>
      </c>
      <c r="H417" s="122">
        <v>45</v>
      </c>
      <c r="I417" s="122"/>
      <c r="J417" s="122"/>
      <c r="K417" s="122"/>
      <c r="L417" s="122">
        <v>5</v>
      </c>
      <c r="M417" s="122"/>
      <c r="N417" s="122"/>
      <c r="O417" s="122"/>
      <c r="P417" s="128">
        <v>99.34</v>
      </c>
      <c r="Q417" s="128"/>
      <c r="R417" s="128"/>
      <c r="S417" s="334"/>
      <c r="T417" s="224"/>
      <c r="U417" s="57"/>
      <c r="V417" s="57"/>
      <c r="W417" s="20"/>
      <c r="X417" s="20"/>
      <c r="Y417" s="224"/>
      <c r="Z417" s="221"/>
      <c r="AA417" s="221"/>
      <c r="AB417" s="5"/>
      <c r="AC417" s="5"/>
      <c r="AD417" s="5"/>
      <c r="AE417" s="5"/>
    </row>
    <row r="418" spans="1:31" s="19" customFormat="1" ht="60" hidden="1" customHeight="1" outlineLevel="1" x14ac:dyDescent="0.25">
      <c r="A418" s="552"/>
      <c r="B418" s="552"/>
      <c r="C418" s="552"/>
      <c r="D418" s="574"/>
      <c r="E418" s="536"/>
      <c r="F418" s="537"/>
      <c r="G418" s="64" t="s">
        <v>506</v>
      </c>
      <c r="H418" s="122">
        <v>45</v>
      </c>
      <c r="I418" s="122"/>
      <c r="J418" s="122"/>
      <c r="K418" s="122"/>
      <c r="L418" s="122">
        <v>5</v>
      </c>
      <c r="M418" s="122"/>
      <c r="N418" s="122"/>
      <c r="O418" s="122"/>
      <c r="P418" s="128">
        <v>107.77</v>
      </c>
      <c r="Q418" s="128"/>
      <c r="R418" s="128"/>
      <c r="S418" s="334"/>
      <c r="T418" s="224"/>
      <c r="U418" s="20"/>
      <c r="V418" s="20"/>
      <c r="W418" s="20"/>
      <c r="X418" s="20"/>
      <c r="Y418" s="224"/>
      <c r="Z418" s="221"/>
      <c r="AA418" s="221"/>
      <c r="AB418" s="5"/>
      <c r="AC418" s="5"/>
      <c r="AD418" s="5"/>
      <c r="AE418" s="5"/>
    </row>
    <row r="419" spans="1:31" s="19" customFormat="1" ht="60" hidden="1" customHeight="1" outlineLevel="1" x14ac:dyDescent="0.25">
      <c r="A419" s="552"/>
      <c r="B419" s="552"/>
      <c r="C419" s="552"/>
      <c r="D419" s="574"/>
      <c r="E419" s="536"/>
      <c r="F419" s="537"/>
      <c r="G419" s="64" t="s">
        <v>507</v>
      </c>
      <c r="H419" s="122">
        <v>40</v>
      </c>
      <c r="I419" s="122"/>
      <c r="J419" s="122"/>
      <c r="K419" s="122"/>
      <c r="L419" s="123">
        <v>5</v>
      </c>
      <c r="M419" s="123"/>
      <c r="N419" s="123"/>
      <c r="O419" s="123"/>
      <c r="P419" s="128">
        <v>53.67</v>
      </c>
      <c r="Q419" s="128"/>
      <c r="R419" s="128"/>
      <c r="S419" s="334"/>
      <c r="T419" s="224"/>
      <c r="U419" s="57"/>
      <c r="V419" s="57"/>
      <c r="W419" s="20"/>
      <c r="X419" s="20"/>
      <c r="Y419" s="224"/>
      <c r="Z419" s="221"/>
      <c r="AA419" s="221"/>
      <c r="AB419" s="5"/>
      <c r="AC419" s="5"/>
      <c r="AD419" s="5"/>
      <c r="AE419" s="5"/>
    </row>
    <row r="420" spans="1:31" s="19" customFormat="1" ht="75" hidden="1" customHeight="1" outlineLevel="1" x14ac:dyDescent="0.25">
      <c r="A420" s="552"/>
      <c r="B420" s="552"/>
      <c r="C420" s="552"/>
      <c r="D420" s="574"/>
      <c r="E420" s="536"/>
      <c r="F420" s="537"/>
      <c r="G420" s="64" t="s">
        <v>508</v>
      </c>
      <c r="H420" s="122">
        <v>210</v>
      </c>
      <c r="I420" s="122"/>
      <c r="J420" s="122"/>
      <c r="K420" s="122"/>
      <c r="L420" s="123">
        <v>1.2</v>
      </c>
      <c r="M420" s="123"/>
      <c r="N420" s="123"/>
      <c r="O420" s="123"/>
      <c r="P420" s="128">
        <v>239.12</v>
      </c>
      <c r="Q420" s="128"/>
      <c r="R420" s="128"/>
      <c r="S420" s="334"/>
      <c r="T420" s="224"/>
      <c r="U420" s="20"/>
      <c r="V420" s="20"/>
      <c r="W420" s="20"/>
      <c r="X420" s="20"/>
      <c r="Y420" s="224"/>
      <c r="Z420" s="221"/>
      <c r="AA420" s="221"/>
      <c r="AB420" s="5"/>
      <c r="AC420" s="5"/>
      <c r="AD420" s="5"/>
      <c r="AE420" s="5"/>
    </row>
    <row r="421" spans="1:31" s="19" customFormat="1" ht="75" hidden="1" customHeight="1" outlineLevel="1" x14ac:dyDescent="0.25">
      <c r="A421" s="552"/>
      <c r="B421" s="552"/>
      <c r="C421" s="552"/>
      <c r="D421" s="574"/>
      <c r="E421" s="538"/>
      <c r="F421" s="539"/>
      <c r="G421" s="294" t="s">
        <v>2177</v>
      </c>
      <c r="H421" s="122"/>
      <c r="I421" s="122"/>
      <c r="J421" s="300">
        <v>350</v>
      </c>
      <c r="K421" s="122"/>
      <c r="L421" s="123"/>
      <c r="M421" s="123"/>
      <c r="N421" s="300">
        <v>14</v>
      </c>
      <c r="O421" s="123"/>
      <c r="P421" s="128"/>
      <c r="Q421" s="128"/>
      <c r="R421" s="129">
        <v>511.14089999999999</v>
      </c>
      <c r="S421" s="334"/>
      <c r="T421" s="224"/>
      <c r="U421" s="20"/>
      <c r="V421" s="20"/>
      <c r="W421" s="20"/>
      <c r="X421" s="20"/>
      <c r="Y421" s="224"/>
      <c r="Z421" s="221"/>
      <c r="AA421" s="221"/>
      <c r="AB421" s="5"/>
      <c r="AC421" s="5"/>
      <c r="AD421" s="5"/>
      <c r="AE421" s="5"/>
    </row>
    <row r="422" spans="1:31" s="38" customFormat="1" ht="15" customHeight="1" collapsed="1" x14ac:dyDescent="0.25">
      <c r="A422" s="552"/>
      <c r="B422" s="552"/>
      <c r="C422" s="552"/>
      <c r="D422" s="574"/>
      <c r="E422" s="534" t="s">
        <v>54</v>
      </c>
      <c r="F422" s="535"/>
      <c r="G422" s="189"/>
      <c r="H422" s="122">
        <f>SUM(H423:H428)</f>
        <v>234</v>
      </c>
      <c r="I422" s="122"/>
      <c r="J422" s="122">
        <f>SUM(J423:J428)</f>
        <v>525</v>
      </c>
      <c r="K422" s="122"/>
      <c r="L422" s="122">
        <f t="shared" ref="L422:R422" si="5">SUM(L423:L428)</f>
        <v>30</v>
      </c>
      <c r="M422" s="122"/>
      <c r="N422" s="122">
        <f>SUM(N423:N428)</f>
        <v>200</v>
      </c>
      <c r="O422" s="122"/>
      <c r="P422" s="128">
        <f t="shared" si="5"/>
        <v>312.73</v>
      </c>
      <c r="Q422" s="128"/>
      <c r="R422" s="128">
        <f t="shared" si="5"/>
        <v>657.73099999999999</v>
      </c>
      <c r="S422" s="334"/>
      <c r="T422" s="276"/>
      <c r="U422" s="356"/>
      <c r="V422" s="356"/>
      <c r="W422" s="356"/>
      <c r="X422" s="356"/>
      <c r="Y422" s="354"/>
      <c r="Z422" s="355"/>
      <c r="AA422" s="354"/>
      <c r="AB422" s="356"/>
      <c r="AC422" s="356"/>
      <c r="AD422" s="356"/>
      <c r="AE422" s="356"/>
    </row>
    <row r="423" spans="1:31" s="19" customFormat="1" ht="60" hidden="1" customHeight="1" outlineLevel="1" x14ac:dyDescent="0.25">
      <c r="A423" s="552"/>
      <c r="B423" s="552"/>
      <c r="C423" s="552"/>
      <c r="D423" s="574"/>
      <c r="E423" s="536"/>
      <c r="F423" s="537"/>
      <c r="G423" s="64" t="s">
        <v>509</v>
      </c>
      <c r="H423" s="122">
        <v>180</v>
      </c>
      <c r="I423" s="122"/>
      <c r="J423" s="122"/>
      <c r="K423" s="122"/>
      <c r="L423" s="122">
        <v>15</v>
      </c>
      <c r="M423" s="122"/>
      <c r="N423" s="122"/>
      <c r="O423" s="122"/>
      <c r="P423" s="128">
        <v>211.11</v>
      </c>
      <c r="Q423" s="128"/>
      <c r="R423" s="128"/>
      <c r="S423" s="334"/>
      <c r="T423" s="224"/>
      <c r="U423" s="57"/>
      <c r="V423" s="57"/>
      <c r="W423" s="57"/>
      <c r="X423" s="57"/>
      <c r="Y423" s="224"/>
      <c r="Z423" s="221"/>
      <c r="AA423" s="221"/>
      <c r="AB423" s="5"/>
      <c r="AC423" s="5"/>
      <c r="AD423" s="5"/>
      <c r="AE423" s="5"/>
    </row>
    <row r="424" spans="1:31" s="19" customFormat="1" ht="60" hidden="1" customHeight="1" outlineLevel="1" x14ac:dyDescent="0.25">
      <c r="A424" s="552"/>
      <c r="B424" s="552"/>
      <c r="C424" s="552"/>
      <c r="D424" s="574"/>
      <c r="E424" s="536"/>
      <c r="F424" s="537"/>
      <c r="G424" s="64" t="s">
        <v>510</v>
      </c>
      <c r="H424" s="122">
        <v>54</v>
      </c>
      <c r="I424" s="122"/>
      <c r="J424" s="122"/>
      <c r="K424" s="122"/>
      <c r="L424" s="122">
        <v>15</v>
      </c>
      <c r="M424" s="122"/>
      <c r="N424" s="122"/>
      <c r="O424" s="122"/>
      <c r="P424" s="128">
        <v>101.62</v>
      </c>
      <c r="Q424" s="128"/>
      <c r="R424" s="128"/>
      <c r="S424" s="334"/>
      <c r="T424" s="224"/>
      <c r="U424" s="57"/>
      <c r="V424" s="57"/>
      <c r="W424" s="57"/>
      <c r="X424" s="57"/>
      <c r="Y424" s="224"/>
      <c r="Z424" s="221"/>
      <c r="AA424" s="221"/>
      <c r="AB424" s="5"/>
      <c r="AC424" s="5"/>
      <c r="AD424" s="5"/>
      <c r="AE424" s="5"/>
    </row>
    <row r="425" spans="1:31" s="19" customFormat="1" ht="55.5" hidden="1" customHeight="1" outlineLevel="1" x14ac:dyDescent="0.25">
      <c r="A425" s="552"/>
      <c r="B425" s="552"/>
      <c r="C425" s="552"/>
      <c r="D425" s="574"/>
      <c r="E425" s="536"/>
      <c r="F425" s="537"/>
      <c r="G425" s="61" t="s">
        <v>511</v>
      </c>
      <c r="H425" s="300"/>
      <c r="I425" s="300"/>
      <c r="J425" s="300">
        <v>5</v>
      </c>
      <c r="K425" s="300"/>
      <c r="L425" s="300"/>
      <c r="M425" s="300"/>
      <c r="N425" s="300">
        <v>70</v>
      </c>
      <c r="O425" s="300"/>
      <c r="P425" s="129"/>
      <c r="Q425" s="129"/>
      <c r="R425" s="129">
        <v>17.456</v>
      </c>
      <c r="S425" s="325"/>
      <c r="T425" s="224"/>
      <c r="U425" s="5"/>
      <c r="V425" s="5"/>
      <c r="W425" s="5"/>
      <c r="X425" s="5"/>
      <c r="Y425" s="222"/>
      <c r="Z425" s="222"/>
      <c r="AA425" s="222"/>
      <c r="AB425" s="5"/>
      <c r="AC425" s="5"/>
      <c r="AD425" s="5"/>
      <c r="AE425" s="5"/>
    </row>
    <row r="426" spans="1:31" s="19" customFormat="1" ht="51.75" hidden="1" customHeight="1" outlineLevel="1" x14ac:dyDescent="0.25">
      <c r="A426" s="552"/>
      <c r="B426" s="552"/>
      <c r="C426" s="552"/>
      <c r="D426" s="574"/>
      <c r="E426" s="536"/>
      <c r="F426" s="537"/>
      <c r="G426" s="61" t="s">
        <v>512</v>
      </c>
      <c r="H426" s="300"/>
      <c r="I426" s="300"/>
      <c r="J426" s="300">
        <v>5</v>
      </c>
      <c r="K426" s="300"/>
      <c r="L426" s="300"/>
      <c r="M426" s="300"/>
      <c r="N426" s="300">
        <v>100</v>
      </c>
      <c r="O426" s="300"/>
      <c r="P426" s="129"/>
      <c r="Q426" s="129"/>
      <c r="R426" s="129">
        <v>20.012</v>
      </c>
      <c r="S426" s="325"/>
      <c r="T426" s="224"/>
      <c r="U426" s="5"/>
      <c r="V426" s="5"/>
      <c r="W426" s="5"/>
      <c r="X426" s="5"/>
      <c r="Y426" s="222"/>
      <c r="Z426" s="222"/>
      <c r="AA426" s="222"/>
      <c r="AB426" s="5"/>
      <c r="AC426" s="5"/>
      <c r="AD426" s="5"/>
      <c r="AE426" s="5"/>
    </row>
    <row r="427" spans="1:31" s="19" customFormat="1" ht="50.25" hidden="1" customHeight="1" outlineLevel="1" x14ac:dyDescent="0.25">
      <c r="A427" s="552"/>
      <c r="B427" s="552"/>
      <c r="C427" s="552"/>
      <c r="D427" s="574"/>
      <c r="E427" s="536"/>
      <c r="F427" s="537"/>
      <c r="G427" s="61"/>
      <c r="H427" s="300"/>
      <c r="I427" s="300"/>
      <c r="J427" s="300"/>
      <c r="K427" s="300"/>
      <c r="L427" s="300"/>
      <c r="M427" s="300"/>
      <c r="N427" s="300"/>
      <c r="O427" s="300"/>
      <c r="P427" s="129"/>
      <c r="Q427" s="129"/>
      <c r="R427" s="129"/>
      <c r="S427" s="325"/>
      <c r="T427" s="224"/>
      <c r="U427" s="5"/>
      <c r="V427" s="5"/>
      <c r="W427" s="5"/>
      <c r="X427" s="5"/>
      <c r="Y427" s="222"/>
      <c r="Z427" s="222"/>
      <c r="AA427" s="222"/>
      <c r="AB427" s="5"/>
      <c r="AC427" s="5"/>
      <c r="AD427" s="5"/>
      <c r="AE427" s="5"/>
    </row>
    <row r="428" spans="1:31" s="19" customFormat="1" ht="50.25" hidden="1" customHeight="1" outlineLevel="1" x14ac:dyDescent="0.25">
      <c r="A428" s="552"/>
      <c r="B428" s="552"/>
      <c r="C428" s="552"/>
      <c r="D428" s="574"/>
      <c r="E428" s="538"/>
      <c r="F428" s="539"/>
      <c r="G428" s="294" t="s">
        <v>2178</v>
      </c>
      <c r="H428" s="300"/>
      <c r="I428" s="300"/>
      <c r="J428" s="300">
        <v>515</v>
      </c>
      <c r="K428" s="300"/>
      <c r="L428" s="300"/>
      <c r="M428" s="300"/>
      <c r="N428" s="300">
        <v>30</v>
      </c>
      <c r="O428" s="300"/>
      <c r="P428" s="129"/>
      <c r="Q428" s="129"/>
      <c r="R428" s="129">
        <v>620.26300000000003</v>
      </c>
      <c r="S428" s="325"/>
      <c r="T428" s="224"/>
      <c r="U428" s="5"/>
      <c r="V428" s="5"/>
      <c r="W428" s="5"/>
      <c r="X428" s="5"/>
      <c r="Y428" s="222"/>
      <c r="Z428" s="222"/>
      <c r="AA428" s="222"/>
      <c r="AB428" s="5"/>
      <c r="AC428" s="5"/>
      <c r="AD428" s="5"/>
      <c r="AE428" s="5"/>
    </row>
    <row r="429" spans="1:31" s="19" customFormat="1" ht="15" hidden="1" customHeight="1" outlineLevel="1" x14ac:dyDescent="0.25">
      <c r="A429" s="552"/>
      <c r="B429" s="552"/>
      <c r="C429" s="552"/>
      <c r="D429" s="574"/>
      <c r="E429" s="164" t="s">
        <v>55</v>
      </c>
      <c r="F429" s="164"/>
      <c r="G429" s="292"/>
      <c r="H429" s="300"/>
      <c r="I429" s="300"/>
      <c r="J429" s="300"/>
      <c r="K429" s="300"/>
      <c r="L429" s="300"/>
      <c r="M429" s="300"/>
      <c r="N429" s="300"/>
      <c r="O429" s="300"/>
      <c r="P429" s="129"/>
      <c r="Q429" s="129"/>
      <c r="R429" s="129"/>
      <c r="S429" s="325"/>
      <c r="T429" s="224"/>
      <c r="U429" s="5"/>
      <c r="V429" s="5"/>
      <c r="W429" s="5"/>
      <c r="X429" s="5"/>
      <c r="Y429" s="222"/>
      <c r="Z429" s="222"/>
      <c r="AA429" s="222"/>
      <c r="AB429" s="5"/>
      <c r="AC429" s="5"/>
      <c r="AD429" s="5"/>
      <c r="AE429" s="5"/>
    </row>
    <row r="430" spans="1:31" s="19" customFormat="1" ht="15" hidden="1" customHeight="1" outlineLevel="1" x14ac:dyDescent="0.25">
      <c r="A430" s="552"/>
      <c r="B430" s="552"/>
      <c r="C430" s="552"/>
      <c r="D430" s="574"/>
      <c r="E430" s="164" t="s">
        <v>56</v>
      </c>
      <c r="F430" s="164"/>
      <c r="G430" s="292"/>
      <c r="H430" s="300"/>
      <c r="I430" s="300"/>
      <c r="J430" s="300"/>
      <c r="K430" s="300"/>
      <c r="L430" s="300"/>
      <c r="M430" s="300"/>
      <c r="N430" s="300"/>
      <c r="O430" s="300"/>
      <c r="P430" s="129"/>
      <c r="Q430" s="129"/>
      <c r="R430" s="129"/>
      <c r="S430" s="325"/>
      <c r="T430" s="224"/>
      <c r="U430" s="5"/>
      <c r="V430" s="5"/>
      <c r="W430" s="5"/>
      <c r="X430" s="5"/>
      <c r="Y430" s="222"/>
      <c r="Z430" s="222"/>
      <c r="AA430" s="222"/>
      <c r="AB430" s="5"/>
      <c r="AC430" s="5"/>
      <c r="AD430" s="5"/>
      <c r="AE430" s="5"/>
    </row>
    <row r="431" spans="1:31" s="19" customFormat="1" ht="15" hidden="1" customHeight="1" outlineLevel="1" x14ac:dyDescent="0.25">
      <c r="A431" s="552"/>
      <c r="B431" s="552"/>
      <c r="C431" s="552"/>
      <c r="D431" s="574"/>
      <c r="E431" s="165" t="s">
        <v>57</v>
      </c>
      <c r="F431" s="165"/>
      <c r="G431" s="292"/>
      <c r="H431" s="300"/>
      <c r="I431" s="300"/>
      <c r="J431" s="300"/>
      <c r="K431" s="300"/>
      <c r="L431" s="300"/>
      <c r="M431" s="300"/>
      <c r="N431" s="300"/>
      <c r="O431" s="300"/>
      <c r="P431" s="129"/>
      <c r="Q431" s="129"/>
      <c r="R431" s="129"/>
      <c r="S431" s="325"/>
      <c r="T431" s="224"/>
      <c r="U431" s="5"/>
      <c r="V431" s="5"/>
      <c r="W431" s="5"/>
      <c r="X431" s="5"/>
      <c r="Y431" s="222"/>
      <c r="Z431" s="222"/>
      <c r="AA431" s="222"/>
      <c r="AB431" s="5"/>
      <c r="AC431" s="5"/>
      <c r="AD431" s="5"/>
      <c r="AE431" s="5"/>
    </row>
    <row r="432" spans="1:31" s="19" customFormat="1" ht="15.75" hidden="1" customHeight="1" outlineLevel="1" x14ac:dyDescent="0.25">
      <c r="A432" s="552"/>
      <c r="B432" s="552"/>
      <c r="C432" s="552"/>
      <c r="D432" s="574"/>
      <c r="E432" s="165" t="s">
        <v>61</v>
      </c>
      <c r="F432" s="165"/>
      <c r="G432" s="292"/>
      <c r="H432" s="300"/>
      <c r="I432" s="300"/>
      <c r="J432" s="300"/>
      <c r="K432" s="300"/>
      <c r="L432" s="300"/>
      <c r="M432" s="300"/>
      <c r="N432" s="300"/>
      <c r="O432" s="300"/>
      <c r="P432" s="129"/>
      <c r="Q432" s="129"/>
      <c r="R432" s="129"/>
      <c r="S432" s="325"/>
      <c r="T432" s="224"/>
      <c r="U432" s="5"/>
      <c r="V432" s="5"/>
      <c r="W432" s="5"/>
      <c r="X432" s="5"/>
      <c r="Y432" s="222"/>
      <c r="Z432" s="222"/>
      <c r="AA432" s="222"/>
      <c r="AB432" s="5"/>
      <c r="AC432" s="5"/>
      <c r="AD432" s="5"/>
      <c r="AE432" s="5"/>
    </row>
    <row r="433" spans="1:31" s="38" customFormat="1" ht="15" customHeight="1" collapsed="1" x14ac:dyDescent="0.25">
      <c r="A433" s="552"/>
      <c r="B433" s="552"/>
      <c r="C433" s="552"/>
      <c r="D433" s="574" t="s">
        <v>150</v>
      </c>
      <c r="E433" s="534" t="s">
        <v>53</v>
      </c>
      <c r="F433" s="535"/>
      <c r="G433" s="189"/>
      <c r="H433" s="122">
        <f>SUM(H434:H1297)</f>
        <v>28939</v>
      </c>
      <c r="I433" s="122">
        <f t="shared" ref="I433:R433" si="6">SUM(I434:I1297)</f>
        <v>55090</v>
      </c>
      <c r="J433" s="122">
        <f t="shared" si="6"/>
        <v>29504</v>
      </c>
      <c r="K433" s="122"/>
      <c r="L433" s="122">
        <f t="shared" si="6"/>
        <v>2700.78</v>
      </c>
      <c r="M433" s="122">
        <f t="shared" si="6"/>
        <v>8126.1500000000005</v>
      </c>
      <c r="N433" s="122">
        <f t="shared" si="6"/>
        <v>6074.7</v>
      </c>
      <c r="O433" s="122"/>
      <c r="P433" s="128">
        <f t="shared" si="6"/>
        <v>34019.553919999984</v>
      </c>
      <c r="Q433" s="128">
        <f t="shared" si="6"/>
        <v>71173.163599999985</v>
      </c>
      <c r="R433" s="128">
        <f t="shared" si="6"/>
        <v>49811.898000000001</v>
      </c>
      <c r="S433" s="334"/>
      <c r="T433" s="276"/>
      <c r="U433" s="356"/>
      <c r="V433" s="356"/>
      <c r="W433" s="356"/>
      <c r="X433" s="356"/>
      <c r="Y433" s="354"/>
      <c r="Z433" s="355"/>
      <c r="AA433" s="354"/>
      <c r="AB433" s="356"/>
      <c r="AC433" s="356"/>
      <c r="AD433" s="356"/>
      <c r="AE433" s="356"/>
    </row>
    <row r="434" spans="1:31" s="19" customFormat="1" ht="60" hidden="1" customHeight="1" outlineLevel="1" x14ac:dyDescent="0.25">
      <c r="A434" s="552"/>
      <c r="B434" s="552"/>
      <c r="C434" s="552"/>
      <c r="D434" s="574"/>
      <c r="E434" s="536"/>
      <c r="F434" s="537"/>
      <c r="G434" s="64" t="s">
        <v>513</v>
      </c>
      <c r="H434" s="122">
        <v>15</v>
      </c>
      <c r="I434" s="122"/>
      <c r="J434" s="122"/>
      <c r="K434" s="122"/>
      <c r="L434" s="122">
        <v>15</v>
      </c>
      <c r="M434" s="122"/>
      <c r="N434" s="122"/>
      <c r="O434" s="122"/>
      <c r="P434" s="128">
        <v>88</v>
      </c>
      <c r="Q434" s="128"/>
      <c r="R434" s="128"/>
      <c r="S434" s="334"/>
      <c r="T434" s="224"/>
      <c r="U434" s="57"/>
      <c r="V434" s="57"/>
      <c r="W434" s="20"/>
      <c r="X434" s="20"/>
      <c r="Y434" s="221"/>
      <c r="Z434" s="221"/>
      <c r="AA434" s="221"/>
      <c r="AB434" s="5"/>
      <c r="AC434" s="5"/>
      <c r="AD434" s="5"/>
      <c r="AE434" s="5"/>
    </row>
    <row r="435" spans="1:31" s="19" customFormat="1" ht="60" hidden="1" customHeight="1" outlineLevel="1" x14ac:dyDescent="0.25">
      <c r="A435" s="552"/>
      <c r="B435" s="552"/>
      <c r="C435" s="552"/>
      <c r="D435" s="574"/>
      <c r="E435" s="536"/>
      <c r="F435" s="537"/>
      <c r="G435" s="64" t="s">
        <v>514</v>
      </c>
      <c r="H435" s="122">
        <v>29</v>
      </c>
      <c r="I435" s="122"/>
      <c r="J435" s="122"/>
      <c r="K435" s="122"/>
      <c r="L435" s="122">
        <v>15</v>
      </c>
      <c r="M435" s="122"/>
      <c r="N435" s="122"/>
      <c r="O435" s="122"/>
      <c r="P435" s="128">
        <v>47</v>
      </c>
      <c r="Q435" s="128"/>
      <c r="R435" s="128"/>
      <c r="S435" s="334"/>
      <c r="T435" s="224"/>
      <c r="U435" s="20"/>
      <c r="V435" s="20"/>
      <c r="W435" s="20"/>
      <c r="X435" s="20"/>
      <c r="Y435" s="221"/>
      <c r="Z435" s="221"/>
      <c r="AA435" s="221"/>
      <c r="AB435" s="5"/>
      <c r="AC435" s="5"/>
      <c r="AD435" s="5"/>
      <c r="AE435" s="5"/>
    </row>
    <row r="436" spans="1:31" s="19" customFormat="1" ht="60" hidden="1" customHeight="1" outlineLevel="1" x14ac:dyDescent="0.25">
      <c r="A436" s="552"/>
      <c r="B436" s="552"/>
      <c r="C436" s="552"/>
      <c r="D436" s="574"/>
      <c r="E436" s="536"/>
      <c r="F436" s="537"/>
      <c r="G436" s="64" t="s">
        <v>515</v>
      </c>
      <c r="H436" s="122">
        <v>72</v>
      </c>
      <c r="I436" s="122"/>
      <c r="J436" s="122"/>
      <c r="K436" s="122"/>
      <c r="L436" s="122">
        <v>15</v>
      </c>
      <c r="M436" s="122"/>
      <c r="N436" s="122"/>
      <c r="O436" s="122"/>
      <c r="P436" s="128">
        <v>184</v>
      </c>
      <c r="Q436" s="128"/>
      <c r="R436" s="128"/>
      <c r="S436" s="334"/>
      <c r="T436" s="224"/>
      <c r="U436" s="57"/>
      <c r="V436" s="57"/>
      <c r="W436" s="20"/>
      <c r="X436" s="20"/>
      <c r="Y436" s="221"/>
      <c r="Z436" s="221"/>
      <c r="AA436" s="221"/>
      <c r="AB436" s="5"/>
      <c r="AC436" s="5"/>
      <c r="AD436" s="5"/>
      <c r="AE436" s="5"/>
    </row>
    <row r="437" spans="1:31" s="19" customFormat="1" ht="75" hidden="1" customHeight="1" outlineLevel="1" x14ac:dyDescent="0.25">
      <c r="A437" s="552"/>
      <c r="B437" s="552"/>
      <c r="C437" s="552"/>
      <c r="D437" s="574"/>
      <c r="E437" s="536"/>
      <c r="F437" s="537"/>
      <c r="G437" s="64" t="s">
        <v>516</v>
      </c>
      <c r="H437" s="122">
        <v>33</v>
      </c>
      <c r="I437" s="122"/>
      <c r="J437" s="122"/>
      <c r="K437" s="122"/>
      <c r="L437" s="122">
        <v>15</v>
      </c>
      <c r="M437" s="122"/>
      <c r="N437" s="122"/>
      <c r="O437" s="122"/>
      <c r="P437" s="128">
        <v>92</v>
      </c>
      <c r="Q437" s="128"/>
      <c r="R437" s="128"/>
      <c r="S437" s="334"/>
      <c r="T437" s="224"/>
      <c r="U437" s="20"/>
      <c r="V437" s="20"/>
      <c r="W437" s="20"/>
      <c r="X437" s="20"/>
      <c r="Y437" s="221"/>
      <c r="Z437" s="221"/>
      <c r="AA437" s="221"/>
      <c r="AB437" s="5"/>
      <c r="AC437" s="5"/>
      <c r="AD437" s="5"/>
      <c r="AE437" s="5"/>
    </row>
    <row r="438" spans="1:31" s="19" customFormat="1" ht="60" hidden="1" customHeight="1" outlineLevel="1" x14ac:dyDescent="0.25">
      <c r="A438" s="552"/>
      <c r="B438" s="552"/>
      <c r="C438" s="552"/>
      <c r="D438" s="574"/>
      <c r="E438" s="536"/>
      <c r="F438" s="537"/>
      <c r="G438" s="64" t="s">
        <v>517</v>
      </c>
      <c r="H438" s="122">
        <v>21</v>
      </c>
      <c r="I438" s="122"/>
      <c r="J438" s="122"/>
      <c r="K438" s="122"/>
      <c r="L438" s="122">
        <v>10</v>
      </c>
      <c r="M438" s="122"/>
      <c r="N438" s="122"/>
      <c r="O438" s="122"/>
      <c r="P438" s="128">
        <v>79</v>
      </c>
      <c r="Q438" s="128"/>
      <c r="R438" s="128"/>
      <c r="S438" s="334"/>
      <c r="T438" s="224"/>
      <c r="U438" s="57"/>
      <c r="V438" s="57"/>
      <c r="W438" s="20"/>
      <c r="X438" s="20"/>
      <c r="Y438" s="221"/>
      <c r="Z438" s="221"/>
      <c r="AA438" s="221"/>
      <c r="AB438" s="5"/>
      <c r="AC438" s="5"/>
      <c r="AD438" s="5"/>
      <c r="AE438" s="5"/>
    </row>
    <row r="439" spans="1:31" s="19" customFormat="1" ht="75" hidden="1" customHeight="1" outlineLevel="1" x14ac:dyDescent="0.25">
      <c r="A439" s="552"/>
      <c r="B439" s="552"/>
      <c r="C439" s="552"/>
      <c r="D439" s="574"/>
      <c r="E439" s="536"/>
      <c r="F439" s="537"/>
      <c r="G439" s="64" t="s">
        <v>518</v>
      </c>
      <c r="H439" s="122">
        <v>29</v>
      </c>
      <c r="I439" s="122"/>
      <c r="J439" s="122"/>
      <c r="K439" s="122"/>
      <c r="L439" s="122">
        <v>15</v>
      </c>
      <c r="M439" s="122"/>
      <c r="N439" s="122"/>
      <c r="O439" s="122"/>
      <c r="P439" s="128">
        <v>86</v>
      </c>
      <c r="Q439" s="128"/>
      <c r="R439" s="128"/>
      <c r="S439" s="334"/>
      <c r="T439" s="224"/>
      <c r="U439" s="20"/>
      <c r="V439" s="20"/>
      <c r="W439" s="20"/>
      <c r="X439" s="20"/>
      <c r="Y439" s="221"/>
      <c r="Z439" s="221"/>
      <c r="AA439" s="221"/>
      <c r="AB439" s="5"/>
      <c r="AC439" s="5"/>
      <c r="AD439" s="5"/>
      <c r="AE439" s="5"/>
    </row>
    <row r="440" spans="1:31" s="19" customFormat="1" ht="45" hidden="1" customHeight="1" outlineLevel="1" x14ac:dyDescent="0.25">
      <c r="A440" s="552"/>
      <c r="B440" s="552"/>
      <c r="C440" s="552"/>
      <c r="D440" s="574"/>
      <c r="E440" s="536"/>
      <c r="F440" s="537"/>
      <c r="G440" s="64" t="s">
        <v>519</v>
      </c>
      <c r="H440" s="122">
        <v>44</v>
      </c>
      <c r="I440" s="122"/>
      <c r="J440" s="122"/>
      <c r="K440" s="122"/>
      <c r="L440" s="122">
        <v>10</v>
      </c>
      <c r="M440" s="122"/>
      <c r="N440" s="122"/>
      <c r="O440" s="122"/>
      <c r="P440" s="128">
        <v>171</v>
      </c>
      <c r="Q440" s="128"/>
      <c r="R440" s="128"/>
      <c r="S440" s="334"/>
      <c r="T440" s="224"/>
      <c r="U440" s="20"/>
      <c r="V440" s="20"/>
      <c r="W440" s="20"/>
      <c r="X440" s="20"/>
      <c r="Y440" s="221"/>
      <c r="Z440" s="221"/>
      <c r="AA440" s="221"/>
      <c r="AB440" s="5"/>
      <c r="AC440" s="5"/>
      <c r="AD440" s="5"/>
      <c r="AE440" s="5"/>
    </row>
    <row r="441" spans="1:31" s="19" customFormat="1" ht="75" hidden="1" customHeight="1" outlineLevel="1" x14ac:dyDescent="0.25">
      <c r="A441" s="552"/>
      <c r="B441" s="552"/>
      <c r="C441" s="552"/>
      <c r="D441" s="574"/>
      <c r="E441" s="536"/>
      <c r="F441" s="537"/>
      <c r="G441" s="64" t="s">
        <v>520</v>
      </c>
      <c r="H441" s="122">
        <v>25</v>
      </c>
      <c r="I441" s="122"/>
      <c r="J441" s="122"/>
      <c r="K441" s="122"/>
      <c r="L441" s="122">
        <v>15</v>
      </c>
      <c r="M441" s="122"/>
      <c r="N441" s="122"/>
      <c r="O441" s="122"/>
      <c r="P441" s="128">
        <v>40</v>
      </c>
      <c r="Q441" s="128"/>
      <c r="R441" s="128"/>
      <c r="S441" s="334"/>
      <c r="T441" s="224"/>
      <c r="U441" s="20"/>
      <c r="V441" s="20"/>
      <c r="W441" s="20"/>
      <c r="X441" s="20"/>
      <c r="Y441" s="221"/>
      <c r="Z441" s="221"/>
      <c r="AA441" s="221"/>
      <c r="AB441" s="5"/>
      <c r="AC441" s="5"/>
      <c r="AD441" s="5"/>
      <c r="AE441" s="5"/>
    </row>
    <row r="442" spans="1:31" s="19" customFormat="1" ht="45" hidden="1" customHeight="1" outlineLevel="1" x14ac:dyDescent="0.25">
      <c r="A442" s="552"/>
      <c r="B442" s="552"/>
      <c r="C442" s="552"/>
      <c r="D442" s="574"/>
      <c r="E442" s="536"/>
      <c r="F442" s="537"/>
      <c r="G442" s="64" t="s">
        <v>521</v>
      </c>
      <c r="H442" s="122">
        <v>11</v>
      </c>
      <c r="I442" s="122"/>
      <c r="J442" s="122"/>
      <c r="K442" s="122"/>
      <c r="L442" s="122">
        <v>5</v>
      </c>
      <c r="M442" s="122"/>
      <c r="N442" s="122"/>
      <c r="O442" s="122"/>
      <c r="P442" s="128">
        <v>39</v>
      </c>
      <c r="Q442" s="128"/>
      <c r="R442" s="128"/>
      <c r="S442" s="334"/>
      <c r="T442" s="224"/>
      <c r="U442" s="20"/>
      <c r="V442" s="20"/>
      <c r="W442" s="20"/>
      <c r="X442" s="20"/>
      <c r="Y442" s="221"/>
      <c r="Z442" s="221"/>
      <c r="AA442" s="221"/>
      <c r="AB442" s="5"/>
      <c r="AC442" s="5"/>
      <c r="AD442" s="5"/>
      <c r="AE442" s="5"/>
    </row>
    <row r="443" spans="1:31" s="19" customFormat="1" ht="45" hidden="1" customHeight="1" outlineLevel="1" x14ac:dyDescent="0.25">
      <c r="A443" s="552"/>
      <c r="B443" s="552"/>
      <c r="C443" s="552"/>
      <c r="D443" s="574"/>
      <c r="E443" s="536"/>
      <c r="F443" s="537"/>
      <c r="G443" s="64" t="s">
        <v>522</v>
      </c>
      <c r="H443" s="122">
        <v>11</v>
      </c>
      <c r="I443" s="122"/>
      <c r="J443" s="122"/>
      <c r="K443" s="122"/>
      <c r="L443" s="122">
        <v>15</v>
      </c>
      <c r="M443" s="122"/>
      <c r="N443" s="122"/>
      <c r="O443" s="122"/>
      <c r="P443" s="128">
        <v>41</v>
      </c>
      <c r="Q443" s="128"/>
      <c r="R443" s="128"/>
      <c r="S443" s="334"/>
      <c r="T443" s="224"/>
      <c r="U443" s="20"/>
      <c r="V443" s="20"/>
      <c r="W443" s="20"/>
      <c r="X443" s="20"/>
      <c r="Y443" s="221"/>
      <c r="Z443" s="221"/>
      <c r="AA443" s="221"/>
      <c r="AB443" s="5"/>
      <c r="AC443" s="5"/>
      <c r="AD443" s="5"/>
      <c r="AE443" s="5"/>
    </row>
    <row r="444" spans="1:31" s="19" customFormat="1" ht="45" hidden="1" customHeight="1" outlineLevel="1" x14ac:dyDescent="0.25">
      <c r="A444" s="552"/>
      <c r="B444" s="552"/>
      <c r="C444" s="552"/>
      <c r="D444" s="574"/>
      <c r="E444" s="536"/>
      <c r="F444" s="537"/>
      <c r="G444" s="64" t="s">
        <v>523</v>
      </c>
      <c r="H444" s="122">
        <v>11</v>
      </c>
      <c r="I444" s="122"/>
      <c r="J444" s="122"/>
      <c r="K444" s="122"/>
      <c r="L444" s="122">
        <v>5</v>
      </c>
      <c r="M444" s="122"/>
      <c r="N444" s="122"/>
      <c r="O444" s="122"/>
      <c r="P444" s="128">
        <v>45</v>
      </c>
      <c r="Q444" s="128"/>
      <c r="R444" s="128"/>
      <c r="S444" s="334"/>
      <c r="T444" s="224"/>
      <c r="U444" s="20"/>
      <c r="V444" s="20"/>
      <c r="W444" s="20"/>
      <c r="X444" s="20"/>
      <c r="Y444" s="221"/>
      <c r="Z444" s="221"/>
      <c r="AA444" s="221"/>
      <c r="AB444" s="5"/>
      <c r="AC444" s="5"/>
      <c r="AD444" s="5"/>
      <c r="AE444" s="5"/>
    </row>
    <row r="445" spans="1:31" s="19" customFormat="1" ht="45" hidden="1" customHeight="1" outlineLevel="1" x14ac:dyDescent="0.25">
      <c r="A445" s="552"/>
      <c r="B445" s="552"/>
      <c r="C445" s="552"/>
      <c r="D445" s="574"/>
      <c r="E445" s="536"/>
      <c r="F445" s="537"/>
      <c r="G445" s="64" t="s">
        <v>524</v>
      </c>
      <c r="H445" s="122">
        <v>11</v>
      </c>
      <c r="I445" s="122"/>
      <c r="J445" s="122"/>
      <c r="K445" s="122"/>
      <c r="L445" s="122">
        <v>5</v>
      </c>
      <c r="M445" s="122"/>
      <c r="N445" s="122"/>
      <c r="O445" s="122"/>
      <c r="P445" s="128">
        <v>36</v>
      </c>
      <c r="Q445" s="128"/>
      <c r="R445" s="128"/>
      <c r="S445" s="334"/>
      <c r="T445" s="224"/>
      <c r="U445" s="20"/>
      <c r="V445" s="20"/>
      <c r="W445" s="20"/>
      <c r="X445" s="20"/>
      <c r="Y445" s="221"/>
      <c r="Z445" s="221"/>
      <c r="AA445" s="221"/>
      <c r="AB445" s="5"/>
      <c r="AC445" s="5"/>
      <c r="AD445" s="5"/>
      <c r="AE445" s="5"/>
    </row>
    <row r="446" spans="1:31" s="19" customFormat="1" ht="45" hidden="1" customHeight="1" outlineLevel="1" x14ac:dyDescent="0.25">
      <c r="A446" s="552"/>
      <c r="B446" s="552"/>
      <c r="C446" s="552"/>
      <c r="D446" s="574"/>
      <c r="E446" s="536"/>
      <c r="F446" s="537"/>
      <c r="G446" s="64" t="s">
        <v>525</v>
      </c>
      <c r="H446" s="122">
        <v>11</v>
      </c>
      <c r="I446" s="122"/>
      <c r="J446" s="122"/>
      <c r="K446" s="122"/>
      <c r="L446" s="122">
        <v>10</v>
      </c>
      <c r="M446" s="122"/>
      <c r="N446" s="122"/>
      <c r="O446" s="122"/>
      <c r="P446" s="128">
        <v>41</v>
      </c>
      <c r="Q446" s="128"/>
      <c r="R446" s="128"/>
      <c r="S446" s="334"/>
      <c r="T446" s="224"/>
      <c r="U446" s="20"/>
      <c r="V446" s="20"/>
      <c r="W446" s="20"/>
      <c r="X446" s="20"/>
      <c r="Y446" s="221"/>
      <c r="Z446" s="221"/>
      <c r="AA446" s="221"/>
      <c r="AB446" s="5"/>
      <c r="AC446" s="5"/>
      <c r="AD446" s="5"/>
      <c r="AE446" s="5"/>
    </row>
    <row r="447" spans="1:31" s="19" customFormat="1" ht="45" hidden="1" customHeight="1" outlineLevel="1" x14ac:dyDescent="0.25">
      <c r="A447" s="552"/>
      <c r="B447" s="552"/>
      <c r="C447" s="552"/>
      <c r="D447" s="574"/>
      <c r="E447" s="536"/>
      <c r="F447" s="537"/>
      <c r="G447" s="64" t="s">
        <v>526</v>
      </c>
      <c r="H447" s="122">
        <v>11</v>
      </c>
      <c r="I447" s="122"/>
      <c r="J447" s="122"/>
      <c r="K447" s="122"/>
      <c r="L447" s="122">
        <v>10</v>
      </c>
      <c r="M447" s="122"/>
      <c r="N447" s="122"/>
      <c r="O447" s="122"/>
      <c r="P447" s="128">
        <v>44</v>
      </c>
      <c r="Q447" s="128"/>
      <c r="R447" s="128"/>
      <c r="S447" s="334"/>
      <c r="T447" s="224"/>
      <c r="U447" s="20"/>
      <c r="V447" s="20"/>
      <c r="W447" s="20"/>
      <c r="X447" s="20"/>
      <c r="Y447" s="221"/>
      <c r="Z447" s="221"/>
      <c r="AA447" s="221"/>
      <c r="AB447" s="5"/>
      <c r="AC447" s="5"/>
      <c r="AD447" s="5"/>
      <c r="AE447" s="5"/>
    </row>
    <row r="448" spans="1:31" s="19" customFormat="1" ht="45" hidden="1" customHeight="1" outlineLevel="1" x14ac:dyDescent="0.25">
      <c r="A448" s="552"/>
      <c r="B448" s="552"/>
      <c r="C448" s="552"/>
      <c r="D448" s="574"/>
      <c r="E448" s="536"/>
      <c r="F448" s="537"/>
      <c r="G448" s="64" t="s">
        <v>527</v>
      </c>
      <c r="H448" s="122">
        <v>16</v>
      </c>
      <c r="I448" s="122"/>
      <c r="J448" s="122"/>
      <c r="K448" s="122"/>
      <c r="L448" s="122">
        <v>15</v>
      </c>
      <c r="M448" s="122"/>
      <c r="N448" s="122"/>
      <c r="O448" s="122"/>
      <c r="P448" s="128">
        <v>15.167999999999999</v>
      </c>
      <c r="Q448" s="128"/>
      <c r="R448" s="128"/>
      <c r="S448" s="334"/>
      <c r="T448" s="224"/>
      <c r="U448" s="20"/>
      <c r="V448" s="20"/>
      <c r="W448" s="20"/>
      <c r="X448" s="20"/>
      <c r="Y448" s="221"/>
      <c r="Z448" s="221"/>
      <c r="AA448" s="221"/>
      <c r="AB448" s="5"/>
      <c r="AC448" s="5"/>
      <c r="AD448" s="5"/>
      <c r="AE448" s="5"/>
    </row>
    <row r="449" spans="1:31" s="19" customFormat="1" ht="60" hidden="1" customHeight="1" outlineLevel="1" x14ac:dyDescent="0.25">
      <c r="A449" s="552"/>
      <c r="B449" s="552"/>
      <c r="C449" s="552"/>
      <c r="D449" s="574"/>
      <c r="E449" s="536"/>
      <c r="F449" s="537"/>
      <c r="G449" s="64" t="s">
        <v>528</v>
      </c>
      <c r="H449" s="122">
        <v>11</v>
      </c>
      <c r="I449" s="122"/>
      <c r="J449" s="122"/>
      <c r="K449" s="122"/>
      <c r="L449" s="122">
        <v>10</v>
      </c>
      <c r="M449" s="122"/>
      <c r="N449" s="122"/>
      <c r="O449" s="122"/>
      <c r="P449" s="128">
        <v>16</v>
      </c>
      <c r="Q449" s="128"/>
      <c r="R449" s="128"/>
      <c r="S449" s="334"/>
      <c r="T449" s="224"/>
      <c r="U449" s="57"/>
      <c r="V449" s="57"/>
      <c r="W449" s="20"/>
      <c r="X449" s="20"/>
      <c r="Y449" s="221"/>
      <c r="Z449" s="221"/>
      <c r="AA449" s="221"/>
      <c r="AB449" s="5"/>
      <c r="AC449" s="5"/>
      <c r="AD449" s="5"/>
      <c r="AE449" s="5"/>
    </row>
    <row r="450" spans="1:31" s="19" customFormat="1" ht="45" hidden="1" customHeight="1" outlineLevel="1" x14ac:dyDescent="0.25">
      <c r="A450" s="552"/>
      <c r="B450" s="552"/>
      <c r="C450" s="552"/>
      <c r="D450" s="574"/>
      <c r="E450" s="536"/>
      <c r="F450" s="537"/>
      <c r="G450" s="82" t="s">
        <v>529</v>
      </c>
      <c r="H450" s="122">
        <v>12</v>
      </c>
      <c r="I450" s="122"/>
      <c r="J450" s="122"/>
      <c r="K450" s="122"/>
      <c r="L450" s="122">
        <v>10</v>
      </c>
      <c r="M450" s="122"/>
      <c r="N450" s="122"/>
      <c r="O450" s="122"/>
      <c r="P450" s="128">
        <v>16</v>
      </c>
      <c r="Q450" s="128"/>
      <c r="R450" s="128"/>
      <c r="S450" s="334"/>
      <c r="T450" s="224"/>
      <c r="U450" s="20"/>
      <c r="V450" s="20"/>
      <c r="W450" s="20"/>
      <c r="X450" s="20"/>
      <c r="Y450" s="221"/>
      <c r="Z450" s="221"/>
      <c r="AA450" s="221"/>
      <c r="AB450" s="5"/>
      <c r="AC450" s="5"/>
      <c r="AD450" s="5"/>
      <c r="AE450" s="5"/>
    </row>
    <row r="451" spans="1:31" s="19" customFormat="1" ht="60" hidden="1" customHeight="1" outlineLevel="1" x14ac:dyDescent="0.25">
      <c r="A451" s="552"/>
      <c r="B451" s="552"/>
      <c r="C451" s="552"/>
      <c r="D451" s="574"/>
      <c r="E451" s="536"/>
      <c r="F451" s="537"/>
      <c r="G451" s="64" t="s">
        <v>530</v>
      </c>
      <c r="H451" s="122">
        <v>13</v>
      </c>
      <c r="I451" s="122"/>
      <c r="J451" s="122"/>
      <c r="K451" s="122"/>
      <c r="L451" s="122">
        <v>12.9</v>
      </c>
      <c r="M451" s="122"/>
      <c r="N451" s="122"/>
      <c r="O451" s="122"/>
      <c r="P451" s="128">
        <v>14</v>
      </c>
      <c r="Q451" s="128"/>
      <c r="R451" s="128"/>
      <c r="S451" s="334"/>
      <c r="T451" s="224"/>
      <c r="U451" s="20"/>
      <c r="V451" s="20"/>
      <c r="W451" s="20"/>
      <c r="X451" s="20"/>
      <c r="Y451" s="221"/>
      <c r="Z451" s="221"/>
      <c r="AA451" s="221"/>
      <c r="AB451" s="5"/>
      <c r="AC451" s="5"/>
      <c r="AD451" s="5"/>
      <c r="AE451" s="5"/>
    </row>
    <row r="452" spans="1:31" s="19" customFormat="1" ht="45" hidden="1" customHeight="1" outlineLevel="1" x14ac:dyDescent="0.25">
      <c r="A452" s="552"/>
      <c r="B452" s="552"/>
      <c r="C452" s="552"/>
      <c r="D452" s="574"/>
      <c r="E452" s="536"/>
      <c r="F452" s="537"/>
      <c r="G452" s="64" t="s">
        <v>531</v>
      </c>
      <c r="H452" s="122">
        <v>11</v>
      </c>
      <c r="I452" s="122"/>
      <c r="J452" s="122"/>
      <c r="K452" s="122"/>
      <c r="L452" s="122">
        <v>15</v>
      </c>
      <c r="M452" s="122"/>
      <c r="N452" s="122"/>
      <c r="O452" s="122"/>
      <c r="P452" s="128">
        <v>15</v>
      </c>
      <c r="Q452" s="128"/>
      <c r="R452" s="128"/>
      <c r="S452" s="334"/>
      <c r="T452" s="224"/>
      <c r="U452" s="57"/>
      <c r="V452" s="57"/>
      <c r="W452" s="20"/>
      <c r="X452" s="20"/>
      <c r="Y452" s="221"/>
      <c r="Z452" s="221"/>
      <c r="AA452" s="221"/>
      <c r="AB452" s="5"/>
      <c r="AC452" s="5"/>
      <c r="AD452" s="5"/>
      <c r="AE452" s="5"/>
    </row>
    <row r="453" spans="1:31" s="19" customFormat="1" ht="75" hidden="1" customHeight="1" outlineLevel="1" x14ac:dyDescent="0.25">
      <c r="A453" s="552"/>
      <c r="B453" s="552"/>
      <c r="C453" s="552"/>
      <c r="D453" s="574"/>
      <c r="E453" s="536"/>
      <c r="F453" s="537"/>
      <c r="G453" s="64" t="s">
        <v>532</v>
      </c>
      <c r="H453" s="122">
        <v>27</v>
      </c>
      <c r="I453" s="122"/>
      <c r="J453" s="122"/>
      <c r="K453" s="122"/>
      <c r="L453" s="122">
        <v>10</v>
      </c>
      <c r="M453" s="122"/>
      <c r="N453" s="122"/>
      <c r="O453" s="122"/>
      <c r="P453" s="128">
        <v>105</v>
      </c>
      <c r="Q453" s="128"/>
      <c r="R453" s="128"/>
      <c r="S453" s="334"/>
      <c r="T453" s="224"/>
      <c r="U453" s="20"/>
      <c r="V453" s="20"/>
      <c r="W453" s="20"/>
      <c r="X453" s="20"/>
      <c r="Y453" s="221"/>
      <c r="Z453" s="221"/>
      <c r="AA453" s="221"/>
      <c r="AB453" s="5"/>
      <c r="AC453" s="5"/>
      <c r="AD453" s="5"/>
      <c r="AE453" s="5"/>
    </row>
    <row r="454" spans="1:31" s="19" customFormat="1" ht="60" hidden="1" customHeight="1" outlineLevel="1" x14ac:dyDescent="0.25">
      <c r="A454" s="552"/>
      <c r="B454" s="552"/>
      <c r="C454" s="552"/>
      <c r="D454" s="574"/>
      <c r="E454" s="536"/>
      <c r="F454" s="537"/>
      <c r="G454" s="64" t="s">
        <v>533</v>
      </c>
      <c r="H454" s="122">
        <v>70</v>
      </c>
      <c r="I454" s="122"/>
      <c r="J454" s="122"/>
      <c r="K454" s="122"/>
      <c r="L454" s="122">
        <v>10</v>
      </c>
      <c r="M454" s="122"/>
      <c r="N454" s="122"/>
      <c r="O454" s="122"/>
      <c r="P454" s="128">
        <v>93</v>
      </c>
      <c r="Q454" s="128"/>
      <c r="R454" s="128"/>
      <c r="S454" s="334"/>
      <c r="T454" s="224"/>
      <c r="U454" s="57"/>
      <c r="V454" s="57"/>
      <c r="W454" s="20"/>
      <c r="X454" s="20"/>
      <c r="Y454" s="221"/>
      <c r="Z454" s="221"/>
      <c r="AA454" s="221"/>
      <c r="AB454" s="5"/>
      <c r="AC454" s="5"/>
      <c r="AD454" s="5"/>
      <c r="AE454" s="5"/>
    </row>
    <row r="455" spans="1:31" s="19" customFormat="1" ht="60" hidden="1" customHeight="1" outlineLevel="1" x14ac:dyDescent="0.25">
      <c r="A455" s="552"/>
      <c r="B455" s="552"/>
      <c r="C455" s="552"/>
      <c r="D455" s="574"/>
      <c r="E455" s="536"/>
      <c r="F455" s="537"/>
      <c r="G455" s="64" t="s">
        <v>534</v>
      </c>
      <c r="H455" s="122">
        <v>15</v>
      </c>
      <c r="I455" s="122"/>
      <c r="J455" s="122"/>
      <c r="K455" s="122"/>
      <c r="L455" s="122">
        <v>10</v>
      </c>
      <c r="M455" s="122"/>
      <c r="N455" s="122"/>
      <c r="O455" s="122"/>
      <c r="P455" s="128">
        <v>18</v>
      </c>
      <c r="Q455" s="128"/>
      <c r="R455" s="128"/>
      <c r="S455" s="334"/>
      <c r="T455" s="224"/>
      <c r="U455" s="20"/>
      <c r="V455" s="20"/>
      <c r="W455" s="20"/>
      <c r="X455" s="20"/>
      <c r="Y455" s="221"/>
      <c r="Z455" s="221"/>
      <c r="AA455" s="221"/>
      <c r="AB455" s="5"/>
      <c r="AC455" s="5"/>
      <c r="AD455" s="5"/>
      <c r="AE455" s="5"/>
    </row>
    <row r="456" spans="1:31" s="19" customFormat="1" ht="45" hidden="1" customHeight="1" outlineLevel="1" x14ac:dyDescent="0.25">
      <c r="A456" s="552"/>
      <c r="B456" s="552"/>
      <c r="C456" s="552"/>
      <c r="D456" s="574"/>
      <c r="E456" s="536"/>
      <c r="F456" s="537"/>
      <c r="G456" s="64" t="s">
        <v>535</v>
      </c>
      <c r="H456" s="122">
        <v>7</v>
      </c>
      <c r="I456" s="122"/>
      <c r="J456" s="122"/>
      <c r="K456" s="122"/>
      <c r="L456" s="122">
        <v>6</v>
      </c>
      <c r="M456" s="122"/>
      <c r="N456" s="122"/>
      <c r="O456" s="122"/>
      <c r="P456" s="128">
        <v>17</v>
      </c>
      <c r="Q456" s="128"/>
      <c r="R456" s="128"/>
      <c r="S456" s="334"/>
      <c r="T456" s="224"/>
      <c r="U456" s="20"/>
      <c r="V456" s="20"/>
      <c r="W456" s="20"/>
      <c r="X456" s="20"/>
      <c r="Y456" s="221"/>
      <c r="Z456" s="221"/>
      <c r="AA456" s="221"/>
      <c r="AB456" s="5"/>
      <c r="AC456" s="5"/>
      <c r="AD456" s="5"/>
      <c r="AE456" s="5"/>
    </row>
    <row r="457" spans="1:31" s="19" customFormat="1" ht="45" hidden="1" customHeight="1" outlineLevel="1" x14ac:dyDescent="0.25">
      <c r="A457" s="552"/>
      <c r="B457" s="552"/>
      <c r="C457" s="552"/>
      <c r="D457" s="574"/>
      <c r="E457" s="536"/>
      <c r="F457" s="537"/>
      <c r="G457" s="64" t="s">
        <v>536</v>
      </c>
      <c r="H457" s="122">
        <v>12</v>
      </c>
      <c r="I457" s="122"/>
      <c r="J457" s="122"/>
      <c r="K457" s="122"/>
      <c r="L457" s="122">
        <v>15</v>
      </c>
      <c r="M457" s="122"/>
      <c r="N457" s="122"/>
      <c r="O457" s="122"/>
      <c r="P457" s="128">
        <v>71</v>
      </c>
      <c r="Q457" s="128"/>
      <c r="R457" s="128"/>
      <c r="S457" s="334"/>
      <c r="T457" s="224"/>
      <c r="U457" s="20"/>
      <c r="V457" s="20"/>
      <c r="W457" s="20"/>
      <c r="X457" s="20"/>
      <c r="Y457" s="221"/>
      <c r="Z457" s="221"/>
      <c r="AA457" s="221"/>
      <c r="AB457" s="5"/>
      <c r="AC457" s="5"/>
      <c r="AD457" s="5"/>
      <c r="AE457" s="5"/>
    </row>
    <row r="458" spans="1:31" s="19" customFormat="1" ht="45" hidden="1" customHeight="1" outlineLevel="1" x14ac:dyDescent="0.25">
      <c r="A458" s="552"/>
      <c r="B458" s="552"/>
      <c r="C458" s="552"/>
      <c r="D458" s="574"/>
      <c r="E458" s="536"/>
      <c r="F458" s="537"/>
      <c r="G458" s="64" t="s">
        <v>537</v>
      </c>
      <c r="H458" s="122">
        <v>11</v>
      </c>
      <c r="I458" s="122"/>
      <c r="J458" s="122"/>
      <c r="K458" s="122"/>
      <c r="L458" s="122">
        <v>15</v>
      </c>
      <c r="M458" s="122"/>
      <c r="N458" s="122"/>
      <c r="O458" s="122"/>
      <c r="P458" s="128">
        <v>36</v>
      </c>
      <c r="Q458" s="128"/>
      <c r="R458" s="128"/>
      <c r="S458" s="334"/>
      <c r="T458" s="224"/>
      <c r="U458" s="20"/>
      <c r="V458" s="20"/>
      <c r="W458" s="20"/>
      <c r="X458" s="20"/>
      <c r="Y458" s="221"/>
      <c r="Z458" s="221"/>
      <c r="AA458" s="221"/>
      <c r="AB458" s="5"/>
      <c r="AC458" s="5"/>
      <c r="AD458" s="5"/>
      <c r="AE458" s="5"/>
    </row>
    <row r="459" spans="1:31" s="19" customFormat="1" ht="75" hidden="1" customHeight="1" outlineLevel="1" x14ac:dyDescent="0.25">
      <c r="A459" s="552"/>
      <c r="B459" s="552"/>
      <c r="C459" s="552"/>
      <c r="D459" s="574"/>
      <c r="E459" s="536"/>
      <c r="F459" s="537"/>
      <c r="G459" s="64" t="s">
        <v>538</v>
      </c>
      <c r="H459" s="122">
        <v>42</v>
      </c>
      <c r="I459" s="122"/>
      <c r="J459" s="122"/>
      <c r="K459" s="122"/>
      <c r="L459" s="122">
        <v>15</v>
      </c>
      <c r="M459" s="122"/>
      <c r="N459" s="122"/>
      <c r="O459" s="122"/>
      <c r="P459" s="128">
        <v>77</v>
      </c>
      <c r="Q459" s="128"/>
      <c r="R459" s="128"/>
      <c r="S459" s="334"/>
      <c r="T459" s="224"/>
      <c r="U459" s="57"/>
      <c r="V459" s="57"/>
      <c r="W459" s="20"/>
      <c r="X459" s="20"/>
      <c r="Y459" s="221"/>
      <c r="Z459" s="221"/>
      <c r="AA459" s="221"/>
      <c r="AB459" s="5"/>
      <c r="AC459" s="5"/>
      <c r="AD459" s="5"/>
      <c r="AE459" s="5"/>
    </row>
    <row r="460" spans="1:31" s="19" customFormat="1" ht="60" hidden="1" customHeight="1" outlineLevel="1" x14ac:dyDescent="0.25">
      <c r="A460" s="552"/>
      <c r="B460" s="552"/>
      <c r="C460" s="552"/>
      <c r="D460" s="574"/>
      <c r="E460" s="536"/>
      <c r="F460" s="537"/>
      <c r="G460" s="64" t="s">
        <v>539</v>
      </c>
      <c r="H460" s="122">
        <v>11</v>
      </c>
      <c r="I460" s="122"/>
      <c r="J460" s="122"/>
      <c r="K460" s="122"/>
      <c r="L460" s="122">
        <v>5</v>
      </c>
      <c r="M460" s="122"/>
      <c r="N460" s="122"/>
      <c r="O460" s="122"/>
      <c r="P460" s="128">
        <v>38</v>
      </c>
      <c r="Q460" s="128"/>
      <c r="R460" s="128"/>
      <c r="S460" s="334"/>
      <c r="T460" s="224"/>
      <c r="U460" s="20"/>
      <c r="V460" s="20"/>
      <c r="W460" s="20"/>
      <c r="X460" s="20"/>
      <c r="Y460" s="221"/>
      <c r="Z460" s="221"/>
      <c r="AA460" s="221"/>
      <c r="AB460" s="5"/>
      <c r="AC460" s="5"/>
      <c r="AD460" s="5"/>
      <c r="AE460" s="5"/>
    </row>
    <row r="461" spans="1:31" s="19" customFormat="1" ht="45" hidden="1" customHeight="1" outlineLevel="1" x14ac:dyDescent="0.25">
      <c r="A461" s="552"/>
      <c r="B461" s="552"/>
      <c r="C461" s="552"/>
      <c r="D461" s="574"/>
      <c r="E461" s="536"/>
      <c r="F461" s="537"/>
      <c r="G461" s="64" t="s">
        <v>540</v>
      </c>
      <c r="H461" s="122">
        <v>9</v>
      </c>
      <c r="I461" s="122"/>
      <c r="J461" s="122"/>
      <c r="K461" s="122"/>
      <c r="L461" s="122">
        <v>15</v>
      </c>
      <c r="M461" s="122"/>
      <c r="N461" s="122"/>
      <c r="O461" s="122"/>
      <c r="P461" s="128">
        <v>36</v>
      </c>
      <c r="Q461" s="128"/>
      <c r="R461" s="128"/>
      <c r="S461" s="334"/>
      <c r="T461" s="224"/>
      <c r="U461" s="20"/>
      <c r="V461" s="20"/>
      <c r="W461" s="20"/>
      <c r="X461" s="20"/>
      <c r="Y461" s="221"/>
      <c r="Z461" s="221"/>
      <c r="AA461" s="221"/>
      <c r="AB461" s="5"/>
      <c r="AC461" s="5"/>
      <c r="AD461" s="5"/>
      <c r="AE461" s="5"/>
    </row>
    <row r="462" spans="1:31" s="19" customFormat="1" ht="45" hidden="1" customHeight="1" outlineLevel="1" x14ac:dyDescent="0.25">
      <c r="A462" s="552"/>
      <c r="B462" s="552"/>
      <c r="C462" s="552"/>
      <c r="D462" s="574"/>
      <c r="E462" s="536"/>
      <c r="F462" s="537"/>
      <c r="G462" s="64" t="s">
        <v>541</v>
      </c>
      <c r="H462" s="122">
        <v>9</v>
      </c>
      <c r="I462" s="122"/>
      <c r="J462" s="122"/>
      <c r="K462" s="122"/>
      <c r="L462" s="122">
        <v>15</v>
      </c>
      <c r="M462" s="122"/>
      <c r="N462" s="122"/>
      <c r="O462" s="122"/>
      <c r="P462" s="128">
        <v>46</v>
      </c>
      <c r="Q462" s="128"/>
      <c r="R462" s="128"/>
      <c r="S462" s="334"/>
      <c r="T462" s="224"/>
      <c r="U462" s="20"/>
      <c r="V462" s="20"/>
      <c r="W462" s="20"/>
      <c r="X462" s="20"/>
      <c r="Y462" s="221"/>
      <c r="Z462" s="221"/>
      <c r="AA462" s="221"/>
      <c r="AB462" s="5"/>
      <c r="AC462" s="5"/>
      <c r="AD462" s="5"/>
      <c r="AE462" s="5"/>
    </row>
    <row r="463" spans="1:31" s="19" customFormat="1" ht="45" hidden="1" customHeight="1" outlineLevel="1" x14ac:dyDescent="0.25">
      <c r="A463" s="552"/>
      <c r="B463" s="552"/>
      <c r="C463" s="552"/>
      <c r="D463" s="574"/>
      <c r="E463" s="536"/>
      <c r="F463" s="537"/>
      <c r="G463" s="64" t="s">
        <v>542</v>
      </c>
      <c r="H463" s="122">
        <v>9</v>
      </c>
      <c r="I463" s="122"/>
      <c r="J463" s="122"/>
      <c r="K463" s="122"/>
      <c r="L463" s="122">
        <v>15</v>
      </c>
      <c r="M463" s="122"/>
      <c r="N463" s="122"/>
      <c r="O463" s="122"/>
      <c r="P463" s="128">
        <v>38</v>
      </c>
      <c r="Q463" s="128"/>
      <c r="R463" s="128"/>
      <c r="S463" s="334"/>
      <c r="T463" s="224"/>
      <c r="U463" s="20"/>
      <c r="V463" s="20"/>
      <c r="W463" s="20"/>
      <c r="X463" s="20"/>
      <c r="Y463" s="221"/>
      <c r="Z463" s="221"/>
      <c r="AA463" s="221"/>
      <c r="AB463" s="5"/>
      <c r="AC463" s="5"/>
      <c r="AD463" s="5"/>
      <c r="AE463" s="5"/>
    </row>
    <row r="464" spans="1:31" s="19" customFormat="1" ht="60" hidden="1" customHeight="1" outlineLevel="1" x14ac:dyDescent="0.25">
      <c r="A464" s="552"/>
      <c r="B464" s="552"/>
      <c r="C464" s="552"/>
      <c r="D464" s="574"/>
      <c r="E464" s="536"/>
      <c r="F464" s="537"/>
      <c r="G464" s="64" t="s">
        <v>543</v>
      </c>
      <c r="H464" s="122">
        <v>15</v>
      </c>
      <c r="I464" s="122"/>
      <c r="J464" s="122"/>
      <c r="K464" s="122"/>
      <c r="L464" s="122">
        <v>7.58</v>
      </c>
      <c r="M464" s="122"/>
      <c r="N464" s="122"/>
      <c r="O464" s="122"/>
      <c r="P464" s="128">
        <v>35</v>
      </c>
      <c r="Q464" s="128"/>
      <c r="R464" s="128"/>
      <c r="S464" s="334"/>
      <c r="T464" s="224"/>
      <c r="U464" s="20"/>
      <c r="V464" s="20"/>
      <c r="W464" s="20"/>
      <c r="X464" s="20"/>
      <c r="Y464" s="221"/>
      <c r="Z464" s="221"/>
      <c r="AA464" s="221"/>
      <c r="AB464" s="5"/>
      <c r="AC464" s="5"/>
      <c r="AD464" s="5"/>
      <c r="AE464" s="5"/>
    </row>
    <row r="465" spans="1:31" s="19" customFormat="1" ht="105" hidden="1" customHeight="1" outlineLevel="1" x14ac:dyDescent="0.25">
      <c r="A465" s="552"/>
      <c r="B465" s="552"/>
      <c r="C465" s="552"/>
      <c r="D465" s="574"/>
      <c r="E465" s="536"/>
      <c r="F465" s="537"/>
      <c r="G465" s="64" t="s">
        <v>544</v>
      </c>
      <c r="H465" s="122">
        <v>48</v>
      </c>
      <c r="I465" s="122"/>
      <c r="J465" s="122"/>
      <c r="K465" s="122"/>
      <c r="L465" s="122">
        <v>15</v>
      </c>
      <c r="M465" s="122"/>
      <c r="N465" s="122"/>
      <c r="O465" s="122"/>
      <c r="P465" s="128">
        <v>108</v>
      </c>
      <c r="Q465" s="128"/>
      <c r="R465" s="128"/>
      <c r="S465" s="334"/>
      <c r="T465" s="224"/>
      <c r="U465" s="20"/>
      <c r="V465" s="20"/>
      <c r="W465" s="20"/>
      <c r="X465" s="20"/>
      <c r="Y465" s="221"/>
      <c r="Z465" s="221"/>
      <c r="AA465" s="221"/>
      <c r="AB465" s="5"/>
      <c r="AC465" s="5"/>
      <c r="AD465" s="5"/>
      <c r="AE465" s="5"/>
    </row>
    <row r="466" spans="1:31" s="19" customFormat="1" ht="75" hidden="1" customHeight="1" outlineLevel="1" x14ac:dyDescent="0.25">
      <c r="A466" s="552"/>
      <c r="B466" s="552"/>
      <c r="C466" s="552"/>
      <c r="D466" s="574"/>
      <c r="E466" s="536"/>
      <c r="F466" s="537"/>
      <c r="G466" s="64" t="s">
        <v>545</v>
      </c>
      <c r="H466" s="122">
        <v>24</v>
      </c>
      <c r="I466" s="122"/>
      <c r="J466" s="122"/>
      <c r="K466" s="122"/>
      <c r="L466" s="122">
        <v>15</v>
      </c>
      <c r="M466" s="122"/>
      <c r="N466" s="122"/>
      <c r="O466" s="122"/>
      <c r="P466" s="128">
        <v>83</v>
      </c>
      <c r="Q466" s="128"/>
      <c r="R466" s="128"/>
      <c r="S466" s="334"/>
      <c r="T466" s="224"/>
      <c r="U466" s="20"/>
      <c r="V466" s="20"/>
      <c r="W466" s="20"/>
      <c r="X466" s="20"/>
      <c r="Y466" s="221"/>
      <c r="Z466" s="221"/>
      <c r="AA466" s="221"/>
      <c r="AB466" s="5"/>
      <c r="AC466" s="5"/>
      <c r="AD466" s="5"/>
      <c r="AE466" s="5"/>
    </row>
    <row r="467" spans="1:31" s="19" customFormat="1" ht="75" hidden="1" customHeight="1" outlineLevel="1" x14ac:dyDescent="0.25">
      <c r="A467" s="552"/>
      <c r="B467" s="552"/>
      <c r="C467" s="552"/>
      <c r="D467" s="574"/>
      <c r="E467" s="536"/>
      <c r="F467" s="537"/>
      <c r="G467" s="64" t="s">
        <v>546</v>
      </c>
      <c r="H467" s="122">
        <v>257</v>
      </c>
      <c r="I467" s="122"/>
      <c r="J467" s="122"/>
      <c r="K467" s="122"/>
      <c r="L467" s="122">
        <v>15</v>
      </c>
      <c r="M467" s="122"/>
      <c r="N467" s="122"/>
      <c r="O467" s="122"/>
      <c r="P467" s="128">
        <v>342</v>
      </c>
      <c r="Q467" s="128"/>
      <c r="R467" s="128"/>
      <c r="S467" s="334"/>
      <c r="T467" s="224"/>
      <c r="U467" s="57"/>
      <c r="V467" s="57"/>
      <c r="W467" s="20"/>
      <c r="X467" s="20"/>
      <c r="Y467" s="221"/>
      <c r="Z467" s="221"/>
      <c r="AA467" s="221"/>
      <c r="AB467" s="5"/>
      <c r="AC467" s="5"/>
      <c r="AD467" s="5"/>
      <c r="AE467" s="5"/>
    </row>
    <row r="468" spans="1:31" s="19" customFormat="1" ht="75" hidden="1" customHeight="1" outlineLevel="1" x14ac:dyDescent="0.25">
      <c r="A468" s="552"/>
      <c r="B468" s="552"/>
      <c r="C468" s="552"/>
      <c r="D468" s="574"/>
      <c r="E468" s="536"/>
      <c r="F468" s="537"/>
      <c r="G468" s="64" t="s">
        <v>547</v>
      </c>
      <c r="H468" s="122">
        <v>92</v>
      </c>
      <c r="I468" s="122"/>
      <c r="J468" s="122"/>
      <c r="K468" s="122"/>
      <c r="L468" s="122">
        <v>15</v>
      </c>
      <c r="M468" s="122"/>
      <c r="N468" s="122"/>
      <c r="O468" s="122"/>
      <c r="P468" s="128">
        <v>129</v>
      </c>
      <c r="Q468" s="128"/>
      <c r="R468" s="128"/>
      <c r="S468" s="334"/>
      <c r="T468" s="224"/>
      <c r="U468" s="20"/>
      <c r="V468" s="20"/>
      <c r="W468" s="20"/>
      <c r="X468" s="20"/>
      <c r="Y468" s="221"/>
      <c r="Z468" s="221"/>
      <c r="AA468" s="221"/>
      <c r="AB468" s="5"/>
      <c r="AC468" s="5"/>
      <c r="AD468" s="5"/>
      <c r="AE468" s="5"/>
    </row>
    <row r="469" spans="1:31" s="19" customFormat="1" ht="75" hidden="1" customHeight="1" outlineLevel="1" x14ac:dyDescent="0.25">
      <c r="A469" s="552"/>
      <c r="B469" s="552"/>
      <c r="C469" s="552"/>
      <c r="D469" s="574"/>
      <c r="E469" s="536"/>
      <c r="F469" s="537"/>
      <c r="G469" s="64" t="s">
        <v>548</v>
      </c>
      <c r="H469" s="122">
        <v>57</v>
      </c>
      <c r="I469" s="122"/>
      <c r="J469" s="122"/>
      <c r="K469" s="122"/>
      <c r="L469" s="122">
        <v>7</v>
      </c>
      <c r="M469" s="122"/>
      <c r="N469" s="122"/>
      <c r="O469" s="122"/>
      <c r="P469" s="128">
        <v>115</v>
      </c>
      <c r="Q469" s="128"/>
      <c r="R469" s="128"/>
      <c r="S469" s="334"/>
      <c r="T469" s="224"/>
      <c r="U469" s="20"/>
      <c r="V469" s="20"/>
      <c r="W469" s="20"/>
      <c r="X469" s="20"/>
      <c r="Y469" s="221"/>
      <c r="Z469" s="221"/>
      <c r="AA469" s="221"/>
      <c r="AB469" s="5"/>
      <c r="AC469" s="5"/>
      <c r="AD469" s="5"/>
      <c r="AE469" s="5"/>
    </row>
    <row r="470" spans="1:31" s="19" customFormat="1" ht="45" hidden="1" customHeight="1" outlineLevel="1" x14ac:dyDescent="0.25">
      <c r="A470" s="552"/>
      <c r="B470" s="552"/>
      <c r="C470" s="552"/>
      <c r="D470" s="574"/>
      <c r="E470" s="536"/>
      <c r="F470" s="537"/>
      <c r="G470" s="64" t="s">
        <v>549</v>
      </c>
      <c r="H470" s="122">
        <v>7</v>
      </c>
      <c r="I470" s="122"/>
      <c r="J470" s="122"/>
      <c r="K470" s="122"/>
      <c r="L470" s="122">
        <v>15</v>
      </c>
      <c r="M470" s="122"/>
      <c r="N470" s="122"/>
      <c r="O470" s="122"/>
      <c r="P470" s="128">
        <v>36</v>
      </c>
      <c r="Q470" s="128"/>
      <c r="R470" s="128"/>
      <c r="S470" s="334"/>
      <c r="T470" s="224"/>
      <c r="U470" s="20"/>
      <c r="V470" s="20"/>
      <c r="W470" s="20"/>
      <c r="X470" s="20"/>
      <c r="Y470" s="221"/>
      <c r="Z470" s="221"/>
      <c r="AA470" s="221"/>
      <c r="AB470" s="5"/>
      <c r="AC470" s="5"/>
      <c r="AD470" s="5"/>
      <c r="AE470" s="5"/>
    </row>
    <row r="471" spans="1:31" s="19" customFormat="1" ht="60" hidden="1" customHeight="1" outlineLevel="1" x14ac:dyDescent="0.25">
      <c r="A471" s="552"/>
      <c r="B471" s="552"/>
      <c r="C471" s="552"/>
      <c r="D471" s="574"/>
      <c r="E471" s="536"/>
      <c r="F471" s="537"/>
      <c r="G471" s="64" t="s">
        <v>550</v>
      </c>
      <c r="H471" s="122">
        <v>7</v>
      </c>
      <c r="I471" s="122"/>
      <c r="J471" s="122"/>
      <c r="K471" s="122"/>
      <c r="L471" s="122">
        <v>10</v>
      </c>
      <c r="M471" s="122"/>
      <c r="N471" s="122"/>
      <c r="O471" s="122"/>
      <c r="P471" s="128">
        <v>34</v>
      </c>
      <c r="Q471" s="128"/>
      <c r="R471" s="128"/>
      <c r="S471" s="334"/>
      <c r="T471" s="224"/>
      <c r="U471" s="20"/>
      <c r="V471" s="20"/>
      <c r="W471" s="20"/>
      <c r="X471" s="20"/>
      <c r="Y471" s="221"/>
      <c r="Z471" s="221"/>
      <c r="AA471" s="221"/>
      <c r="AB471" s="5"/>
      <c r="AC471" s="5"/>
      <c r="AD471" s="5"/>
      <c r="AE471" s="5"/>
    </row>
    <row r="472" spans="1:31" s="19" customFormat="1" ht="45" hidden="1" customHeight="1" outlineLevel="1" x14ac:dyDescent="0.25">
      <c r="A472" s="552"/>
      <c r="B472" s="552"/>
      <c r="C472" s="552"/>
      <c r="D472" s="574"/>
      <c r="E472" s="536"/>
      <c r="F472" s="537"/>
      <c r="G472" s="64" t="s">
        <v>551</v>
      </c>
      <c r="H472" s="122">
        <v>16</v>
      </c>
      <c r="I472" s="122"/>
      <c r="J472" s="122"/>
      <c r="K472" s="122"/>
      <c r="L472" s="122">
        <v>10</v>
      </c>
      <c r="M472" s="122"/>
      <c r="N472" s="122"/>
      <c r="O472" s="122"/>
      <c r="P472" s="128">
        <v>41</v>
      </c>
      <c r="Q472" s="128"/>
      <c r="R472" s="128"/>
      <c r="S472" s="334"/>
      <c r="T472" s="224"/>
      <c r="U472" s="20"/>
      <c r="V472" s="20"/>
      <c r="W472" s="20"/>
      <c r="X472" s="20"/>
      <c r="Y472" s="221"/>
      <c r="Z472" s="221"/>
      <c r="AA472" s="221"/>
      <c r="AB472" s="5"/>
      <c r="AC472" s="5"/>
      <c r="AD472" s="5"/>
      <c r="AE472" s="5"/>
    </row>
    <row r="473" spans="1:31" s="19" customFormat="1" ht="75" hidden="1" customHeight="1" outlineLevel="1" x14ac:dyDescent="0.25">
      <c r="A473" s="552"/>
      <c r="B473" s="552"/>
      <c r="C473" s="552"/>
      <c r="D473" s="574"/>
      <c r="E473" s="536"/>
      <c r="F473" s="537"/>
      <c r="G473" s="64" t="s">
        <v>552</v>
      </c>
      <c r="H473" s="122">
        <v>213</v>
      </c>
      <c r="I473" s="122"/>
      <c r="J473" s="122"/>
      <c r="K473" s="122"/>
      <c r="L473" s="122">
        <v>12</v>
      </c>
      <c r="M473" s="122"/>
      <c r="N473" s="122"/>
      <c r="O473" s="122"/>
      <c r="P473" s="128">
        <v>115</v>
      </c>
      <c r="Q473" s="128"/>
      <c r="R473" s="128"/>
      <c r="S473" s="334"/>
      <c r="T473" s="224"/>
      <c r="U473" s="20"/>
      <c r="V473" s="20"/>
      <c r="W473" s="20"/>
      <c r="X473" s="20"/>
      <c r="Y473" s="221"/>
      <c r="Z473" s="221"/>
      <c r="AA473" s="221"/>
      <c r="AB473" s="5"/>
      <c r="AC473" s="5"/>
      <c r="AD473" s="5"/>
      <c r="AE473" s="5"/>
    </row>
    <row r="474" spans="1:31" s="19" customFormat="1" ht="75" hidden="1" customHeight="1" outlineLevel="1" x14ac:dyDescent="0.25">
      <c r="A474" s="552"/>
      <c r="B474" s="552"/>
      <c r="C474" s="552"/>
      <c r="D474" s="574"/>
      <c r="E474" s="536"/>
      <c r="F474" s="537"/>
      <c r="G474" s="64" t="s">
        <v>553</v>
      </c>
      <c r="H474" s="122">
        <v>105</v>
      </c>
      <c r="I474" s="122"/>
      <c r="J474" s="122"/>
      <c r="K474" s="122"/>
      <c r="L474" s="122">
        <v>10</v>
      </c>
      <c r="M474" s="122"/>
      <c r="N474" s="122"/>
      <c r="O474" s="122"/>
      <c r="P474" s="128">
        <v>167</v>
      </c>
      <c r="Q474" s="128"/>
      <c r="R474" s="128"/>
      <c r="S474" s="334"/>
      <c r="T474" s="224"/>
      <c r="U474" s="20"/>
      <c r="V474" s="20"/>
      <c r="W474" s="20"/>
      <c r="X474" s="20"/>
      <c r="Y474" s="221"/>
      <c r="Z474" s="221"/>
      <c r="AA474" s="221"/>
      <c r="AB474" s="5"/>
      <c r="AC474" s="5"/>
      <c r="AD474" s="5"/>
      <c r="AE474" s="5"/>
    </row>
    <row r="475" spans="1:31" s="19" customFormat="1" ht="75" hidden="1" customHeight="1" outlineLevel="1" x14ac:dyDescent="0.25">
      <c r="A475" s="552"/>
      <c r="B475" s="552"/>
      <c r="C475" s="552"/>
      <c r="D475" s="574"/>
      <c r="E475" s="536"/>
      <c r="F475" s="537"/>
      <c r="G475" s="64" t="s">
        <v>554</v>
      </c>
      <c r="H475" s="122">
        <v>27</v>
      </c>
      <c r="I475" s="122"/>
      <c r="J475" s="122"/>
      <c r="K475" s="122"/>
      <c r="L475" s="122">
        <v>5</v>
      </c>
      <c r="M475" s="122"/>
      <c r="N475" s="122"/>
      <c r="O475" s="122"/>
      <c r="P475" s="128">
        <v>95</v>
      </c>
      <c r="Q475" s="128"/>
      <c r="R475" s="128"/>
      <c r="S475" s="334"/>
      <c r="T475" s="224"/>
      <c r="U475" s="20"/>
      <c r="V475" s="20"/>
      <c r="W475" s="20"/>
      <c r="X475" s="20"/>
      <c r="Y475" s="221"/>
      <c r="Z475" s="221"/>
      <c r="AA475" s="221"/>
      <c r="AB475" s="5"/>
      <c r="AC475" s="5"/>
      <c r="AD475" s="5"/>
      <c r="AE475" s="5"/>
    </row>
    <row r="476" spans="1:31" s="19" customFormat="1" ht="75" hidden="1" customHeight="1" outlineLevel="1" x14ac:dyDescent="0.25">
      <c r="A476" s="552"/>
      <c r="B476" s="552"/>
      <c r="C476" s="552"/>
      <c r="D476" s="574"/>
      <c r="E476" s="536"/>
      <c r="F476" s="537"/>
      <c r="G476" s="64" t="s">
        <v>555</v>
      </c>
      <c r="H476" s="122">
        <v>359</v>
      </c>
      <c r="I476" s="122"/>
      <c r="J476" s="122"/>
      <c r="K476" s="122"/>
      <c r="L476" s="122">
        <v>15</v>
      </c>
      <c r="M476" s="122"/>
      <c r="N476" s="122"/>
      <c r="O476" s="122"/>
      <c r="P476" s="128">
        <v>369</v>
      </c>
      <c r="Q476" s="128"/>
      <c r="R476" s="128"/>
      <c r="S476" s="334"/>
      <c r="T476" s="224"/>
      <c r="U476" s="20"/>
      <c r="V476" s="20"/>
      <c r="W476" s="20"/>
      <c r="X476" s="20"/>
      <c r="Y476" s="221"/>
      <c r="Z476" s="221"/>
      <c r="AA476" s="221"/>
      <c r="AB476" s="5"/>
      <c r="AC476" s="5"/>
      <c r="AD476" s="5"/>
      <c r="AE476" s="5"/>
    </row>
    <row r="477" spans="1:31" s="19" customFormat="1" ht="75" hidden="1" customHeight="1" outlineLevel="1" x14ac:dyDescent="0.25">
      <c r="A477" s="552"/>
      <c r="B477" s="552"/>
      <c r="C477" s="552"/>
      <c r="D477" s="574"/>
      <c r="E477" s="536"/>
      <c r="F477" s="537"/>
      <c r="G477" s="64" t="s">
        <v>556</v>
      </c>
      <c r="H477" s="122">
        <v>34</v>
      </c>
      <c r="I477" s="122"/>
      <c r="J477" s="122"/>
      <c r="K477" s="122"/>
      <c r="L477" s="122">
        <v>10</v>
      </c>
      <c r="M477" s="122"/>
      <c r="N477" s="122"/>
      <c r="O477" s="122"/>
      <c r="P477" s="128">
        <v>74</v>
      </c>
      <c r="Q477" s="128"/>
      <c r="R477" s="128"/>
      <c r="S477" s="334"/>
      <c r="T477" s="224"/>
      <c r="U477" s="20"/>
      <c r="V477" s="20"/>
      <c r="W477" s="20"/>
      <c r="X477" s="20"/>
      <c r="Y477" s="221"/>
      <c r="Z477" s="221"/>
      <c r="AA477" s="221"/>
      <c r="AB477" s="5"/>
      <c r="AC477" s="5"/>
      <c r="AD477" s="5"/>
      <c r="AE477" s="5"/>
    </row>
    <row r="478" spans="1:31" s="19" customFormat="1" ht="75" hidden="1" customHeight="1" outlineLevel="1" x14ac:dyDescent="0.25">
      <c r="A478" s="552"/>
      <c r="B478" s="552"/>
      <c r="C478" s="552"/>
      <c r="D478" s="574"/>
      <c r="E478" s="536"/>
      <c r="F478" s="537"/>
      <c r="G478" s="64" t="s">
        <v>557</v>
      </c>
      <c r="H478" s="122">
        <v>64</v>
      </c>
      <c r="I478" s="122"/>
      <c r="J478" s="122"/>
      <c r="K478" s="122"/>
      <c r="L478" s="122">
        <v>10</v>
      </c>
      <c r="M478" s="122"/>
      <c r="N478" s="122"/>
      <c r="O478" s="122"/>
      <c r="P478" s="128">
        <v>98</v>
      </c>
      <c r="Q478" s="128"/>
      <c r="R478" s="128"/>
      <c r="S478" s="334"/>
      <c r="T478" s="224"/>
      <c r="U478" s="20"/>
      <c r="V478" s="20"/>
      <c r="W478" s="20"/>
      <c r="X478" s="20"/>
      <c r="Y478" s="221"/>
      <c r="Z478" s="221"/>
      <c r="AA478" s="221"/>
      <c r="AB478" s="5"/>
      <c r="AC478" s="5"/>
      <c r="AD478" s="5"/>
      <c r="AE478" s="5"/>
    </row>
    <row r="479" spans="1:31" s="19" customFormat="1" ht="75" hidden="1" customHeight="1" outlineLevel="1" x14ac:dyDescent="0.25">
      <c r="A479" s="552"/>
      <c r="B479" s="552"/>
      <c r="C479" s="552"/>
      <c r="D479" s="574"/>
      <c r="E479" s="536"/>
      <c r="F479" s="537"/>
      <c r="G479" s="64" t="s">
        <v>558</v>
      </c>
      <c r="H479" s="122">
        <v>119</v>
      </c>
      <c r="I479" s="122"/>
      <c r="J479" s="122"/>
      <c r="K479" s="122"/>
      <c r="L479" s="122">
        <v>12</v>
      </c>
      <c r="M479" s="122"/>
      <c r="N479" s="122"/>
      <c r="O479" s="122"/>
      <c r="P479" s="128">
        <v>179</v>
      </c>
      <c r="Q479" s="128"/>
      <c r="R479" s="128"/>
      <c r="S479" s="334"/>
      <c r="T479" s="224"/>
      <c r="U479" s="20"/>
      <c r="V479" s="20"/>
      <c r="W479" s="20"/>
      <c r="X479" s="20"/>
      <c r="Y479" s="221"/>
      <c r="Z479" s="221"/>
      <c r="AA479" s="221"/>
      <c r="AB479" s="5"/>
      <c r="AC479" s="5"/>
      <c r="AD479" s="5"/>
      <c r="AE479" s="5"/>
    </row>
    <row r="480" spans="1:31" s="19" customFormat="1" ht="60" hidden="1" customHeight="1" outlineLevel="1" x14ac:dyDescent="0.25">
      <c r="A480" s="552"/>
      <c r="B480" s="552"/>
      <c r="C480" s="552"/>
      <c r="D480" s="574"/>
      <c r="E480" s="536"/>
      <c r="F480" s="537"/>
      <c r="G480" s="64" t="s">
        <v>559</v>
      </c>
      <c r="H480" s="122">
        <v>12</v>
      </c>
      <c r="I480" s="122"/>
      <c r="J480" s="122"/>
      <c r="K480" s="122"/>
      <c r="L480" s="122">
        <v>6</v>
      </c>
      <c r="M480" s="122"/>
      <c r="N480" s="122"/>
      <c r="O480" s="122"/>
      <c r="P480" s="128">
        <v>90</v>
      </c>
      <c r="Q480" s="128"/>
      <c r="R480" s="128"/>
      <c r="S480" s="334"/>
      <c r="T480" s="224"/>
      <c r="U480" s="20"/>
      <c r="V480" s="20"/>
      <c r="W480" s="20"/>
      <c r="X480" s="20"/>
      <c r="Y480" s="221"/>
      <c r="Z480" s="221"/>
      <c r="AA480" s="221"/>
      <c r="AB480" s="5"/>
      <c r="AC480" s="5"/>
      <c r="AD480" s="5"/>
      <c r="AE480" s="5"/>
    </row>
    <row r="481" spans="1:31" s="19" customFormat="1" ht="60" hidden="1" customHeight="1" outlineLevel="1" x14ac:dyDescent="0.25">
      <c r="A481" s="552"/>
      <c r="B481" s="552"/>
      <c r="C481" s="552"/>
      <c r="D481" s="574"/>
      <c r="E481" s="536"/>
      <c r="F481" s="537"/>
      <c r="G481" s="64" t="s">
        <v>560</v>
      </c>
      <c r="H481" s="122">
        <v>48</v>
      </c>
      <c r="I481" s="122"/>
      <c r="J481" s="122"/>
      <c r="K481" s="122"/>
      <c r="L481" s="122">
        <v>15</v>
      </c>
      <c r="M481" s="122"/>
      <c r="N481" s="122"/>
      <c r="O481" s="122"/>
      <c r="P481" s="128">
        <v>74</v>
      </c>
      <c r="Q481" s="128"/>
      <c r="R481" s="128"/>
      <c r="S481" s="334"/>
      <c r="T481" s="224"/>
      <c r="U481" s="57"/>
      <c r="V481" s="57"/>
      <c r="W481" s="20"/>
      <c r="X481" s="20"/>
      <c r="Y481" s="221"/>
      <c r="Z481" s="221"/>
      <c r="AA481" s="221"/>
      <c r="AB481" s="5"/>
      <c r="AC481" s="5"/>
      <c r="AD481" s="5"/>
      <c r="AE481" s="5"/>
    </row>
    <row r="482" spans="1:31" s="19" customFormat="1" ht="75" hidden="1" customHeight="1" outlineLevel="1" x14ac:dyDescent="0.25">
      <c r="A482" s="552"/>
      <c r="B482" s="552"/>
      <c r="C482" s="552"/>
      <c r="D482" s="574"/>
      <c r="E482" s="536"/>
      <c r="F482" s="537"/>
      <c r="G482" s="64" t="s">
        <v>561</v>
      </c>
      <c r="H482" s="122">
        <v>37</v>
      </c>
      <c r="I482" s="122"/>
      <c r="J482" s="122"/>
      <c r="K482" s="122"/>
      <c r="L482" s="122">
        <v>15</v>
      </c>
      <c r="M482" s="122"/>
      <c r="N482" s="122"/>
      <c r="O482" s="122"/>
      <c r="P482" s="128">
        <v>35</v>
      </c>
      <c r="Q482" s="128"/>
      <c r="R482" s="128"/>
      <c r="S482" s="334"/>
      <c r="T482" s="224"/>
      <c r="U482" s="20"/>
      <c r="V482" s="20"/>
      <c r="W482" s="20"/>
      <c r="X482" s="20"/>
      <c r="Y482" s="221"/>
      <c r="Z482" s="221"/>
      <c r="AA482" s="221"/>
      <c r="AB482" s="5"/>
      <c r="AC482" s="5"/>
      <c r="AD482" s="5"/>
      <c r="AE482" s="5"/>
    </row>
    <row r="483" spans="1:31" s="19" customFormat="1" ht="60" hidden="1" customHeight="1" outlineLevel="1" x14ac:dyDescent="0.25">
      <c r="A483" s="552"/>
      <c r="B483" s="552"/>
      <c r="C483" s="552"/>
      <c r="D483" s="574"/>
      <c r="E483" s="536"/>
      <c r="F483" s="537"/>
      <c r="G483" s="64" t="s">
        <v>562</v>
      </c>
      <c r="H483" s="122">
        <v>12</v>
      </c>
      <c r="I483" s="122"/>
      <c r="J483" s="122"/>
      <c r="K483" s="122"/>
      <c r="L483" s="122">
        <v>15</v>
      </c>
      <c r="M483" s="122"/>
      <c r="N483" s="122"/>
      <c r="O483" s="122"/>
      <c r="P483" s="128">
        <v>28</v>
      </c>
      <c r="Q483" s="128"/>
      <c r="R483" s="128"/>
      <c r="S483" s="334"/>
      <c r="T483" s="224"/>
      <c r="U483" s="20"/>
      <c r="V483" s="20"/>
      <c r="W483" s="20"/>
      <c r="X483" s="20"/>
      <c r="Y483" s="221"/>
      <c r="Z483" s="221"/>
      <c r="AA483" s="221"/>
      <c r="AB483" s="5"/>
      <c r="AC483" s="5"/>
      <c r="AD483" s="5"/>
      <c r="AE483" s="5"/>
    </row>
    <row r="484" spans="1:31" s="19" customFormat="1" ht="60" hidden="1" customHeight="1" outlineLevel="1" x14ac:dyDescent="0.25">
      <c r="A484" s="552"/>
      <c r="B484" s="552"/>
      <c r="C484" s="552"/>
      <c r="D484" s="574"/>
      <c r="E484" s="536"/>
      <c r="F484" s="537"/>
      <c r="G484" s="64" t="s">
        <v>563</v>
      </c>
      <c r="H484" s="122">
        <v>22</v>
      </c>
      <c r="I484" s="122"/>
      <c r="J484" s="122"/>
      <c r="K484" s="122"/>
      <c r="L484" s="122">
        <v>10</v>
      </c>
      <c r="M484" s="122"/>
      <c r="N484" s="122"/>
      <c r="O484" s="122"/>
      <c r="P484" s="128">
        <v>33</v>
      </c>
      <c r="Q484" s="128"/>
      <c r="R484" s="128"/>
      <c r="S484" s="334"/>
      <c r="T484" s="224"/>
      <c r="U484" s="20"/>
      <c r="V484" s="20"/>
      <c r="W484" s="20"/>
      <c r="X484" s="20"/>
      <c r="Y484" s="221"/>
      <c r="Z484" s="221"/>
      <c r="AA484" s="221"/>
      <c r="AB484" s="5"/>
      <c r="AC484" s="5"/>
      <c r="AD484" s="5"/>
      <c r="AE484" s="5"/>
    </row>
    <row r="485" spans="1:31" s="19" customFormat="1" ht="45" hidden="1" customHeight="1" outlineLevel="1" x14ac:dyDescent="0.25">
      <c r="A485" s="552"/>
      <c r="B485" s="552"/>
      <c r="C485" s="552"/>
      <c r="D485" s="574"/>
      <c r="E485" s="536"/>
      <c r="F485" s="537"/>
      <c r="G485" s="64" t="s">
        <v>564</v>
      </c>
      <c r="H485" s="122">
        <v>20</v>
      </c>
      <c r="I485" s="122"/>
      <c r="J485" s="122"/>
      <c r="K485" s="122"/>
      <c r="L485" s="122">
        <v>5</v>
      </c>
      <c r="M485" s="122"/>
      <c r="N485" s="122"/>
      <c r="O485" s="122"/>
      <c r="P485" s="128">
        <v>43</v>
      </c>
      <c r="Q485" s="128"/>
      <c r="R485" s="128"/>
      <c r="S485" s="334"/>
      <c r="T485" s="224"/>
      <c r="U485" s="20"/>
      <c r="V485" s="20"/>
      <c r="W485" s="20"/>
      <c r="X485" s="20"/>
      <c r="Y485" s="221"/>
      <c r="Z485" s="221"/>
      <c r="AA485" s="221"/>
      <c r="AB485" s="5"/>
      <c r="AC485" s="5"/>
      <c r="AD485" s="5"/>
      <c r="AE485" s="5"/>
    </row>
    <row r="486" spans="1:31" s="19" customFormat="1" ht="45" hidden="1" customHeight="1" outlineLevel="1" x14ac:dyDescent="0.25">
      <c r="A486" s="552"/>
      <c r="B486" s="552"/>
      <c r="C486" s="552"/>
      <c r="D486" s="574"/>
      <c r="E486" s="536"/>
      <c r="F486" s="537"/>
      <c r="G486" s="64" t="s">
        <v>565</v>
      </c>
      <c r="H486" s="122">
        <v>17</v>
      </c>
      <c r="I486" s="122"/>
      <c r="J486" s="122"/>
      <c r="K486" s="122"/>
      <c r="L486" s="122">
        <v>15</v>
      </c>
      <c r="M486" s="122"/>
      <c r="N486" s="122"/>
      <c r="O486" s="122"/>
      <c r="P486" s="128">
        <v>55</v>
      </c>
      <c r="Q486" s="128"/>
      <c r="R486" s="128"/>
      <c r="S486" s="334"/>
      <c r="T486" s="224"/>
      <c r="U486" s="20"/>
      <c r="V486" s="20"/>
      <c r="W486" s="20"/>
      <c r="X486" s="20"/>
      <c r="Y486" s="221"/>
      <c r="Z486" s="221"/>
      <c r="AA486" s="221"/>
      <c r="AB486" s="5"/>
      <c r="AC486" s="5"/>
      <c r="AD486" s="5"/>
      <c r="AE486" s="5"/>
    </row>
    <row r="487" spans="1:31" s="19" customFormat="1" ht="48.75" hidden="1" customHeight="1" outlineLevel="1" x14ac:dyDescent="0.25">
      <c r="A487" s="552"/>
      <c r="B487" s="552"/>
      <c r="C487" s="552"/>
      <c r="D487" s="574"/>
      <c r="E487" s="536"/>
      <c r="F487" s="537"/>
      <c r="G487" s="64" t="s">
        <v>566</v>
      </c>
      <c r="H487" s="122">
        <v>11</v>
      </c>
      <c r="I487" s="122"/>
      <c r="J487" s="122"/>
      <c r="K487" s="122"/>
      <c r="L487" s="122">
        <v>15</v>
      </c>
      <c r="M487" s="122"/>
      <c r="N487" s="122"/>
      <c r="O487" s="122"/>
      <c r="P487" s="128">
        <v>12</v>
      </c>
      <c r="Q487" s="128"/>
      <c r="R487" s="128"/>
      <c r="S487" s="334"/>
      <c r="T487" s="224"/>
      <c r="U487" s="20"/>
      <c r="V487" s="20"/>
      <c r="W487" s="20"/>
      <c r="X487" s="20"/>
      <c r="Y487" s="221"/>
      <c r="Z487" s="221"/>
      <c r="AA487" s="221"/>
      <c r="AB487" s="5"/>
      <c r="AC487" s="5"/>
      <c r="AD487" s="5"/>
      <c r="AE487" s="5"/>
    </row>
    <row r="488" spans="1:31" s="19" customFormat="1" ht="60" hidden="1" customHeight="1" outlineLevel="1" x14ac:dyDescent="0.25">
      <c r="A488" s="552"/>
      <c r="B488" s="552"/>
      <c r="C488" s="552"/>
      <c r="D488" s="574"/>
      <c r="E488" s="536"/>
      <c r="F488" s="537"/>
      <c r="G488" s="64" t="s">
        <v>567</v>
      </c>
      <c r="H488" s="122">
        <v>15</v>
      </c>
      <c r="I488" s="122"/>
      <c r="J488" s="122"/>
      <c r="K488" s="122"/>
      <c r="L488" s="122">
        <v>5</v>
      </c>
      <c r="M488" s="122"/>
      <c r="N488" s="122"/>
      <c r="O488" s="122"/>
      <c r="P488" s="128">
        <v>32</v>
      </c>
      <c r="Q488" s="128"/>
      <c r="R488" s="128"/>
      <c r="S488" s="334"/>
      <c r="T488" s="224"/>
      <c r="U488" s="57"/>
      <c r="V488" s="57"/>
      <c r="W488" s="20"/>
      <c r="X488" s="20"/>
      <c r="Y488" s="221"/>
      <c r="Z488" s="221"/>
      <c r="AA488" s="221"/>
      <c r="AB488" s="5"/>
      <c r="AC488" s="5"/>
      <c r="AD488" s="5"/>
      <c r="AE488" s="5"/>
    </row>
    <row r="489" spans="1:31" s="19" customFormat="1" ht="60" hidden="1" customHeight="1" outlineLevel="1" x14ac:dyDescent="0.25">
      <c r="A489" s="552"/>
      <c r="B489" s="552"/>
      <c r="C489" s="552"/>
      <c r="D489" s="574"/>
      <c r="E489" s="536"/>
      <c r="F489" s="537"/>
      <c r="G489" s="64" t="s">
        <v>568</v>
      </c>
      <c r="H489" s="122">
        <v>17</v>
      </c>
      <c r="I489" s="122"/>
      <c r="J489" s="122"/>
      <c r="K489" s="122"/>
      <c r="L489" s="122">
        <v>10</v>
      </c>
      <c r="M489" s="122"/>
      <c r="N489" s="122"/>
      <c r="O489" s="122"/>
      <c r="P489" s="128">
        <v>72</v>
      </c>
      <c r="Q489" s="128"/>
      <c r="R489" s="128"/>
      <c r="S489" s="334"/>
      <c r="T489" s="224"/>
      <c r="U489" s="57"/>
      <c r="V489" s="57"/>
      <c r="W489" s="20"/>
      <c r="X489" s="20"/>
      <c r="Y489" s="221"/>
      <c r="Z489" s="221"/>
      <c r="AA489" s="221"/>
      <c r="AB489" s="5"/>
      <c r="AC489" s="5"/>
      <c r="AD489" s="5"/>
      <c r="AE489" s="5"/>
    </row>
    <row r="490" spans="1:31" s="19" customFormat="1" ht="75" hidden="1" customHeight="1" outlineLevel="1" x14ac:dyDescent="0.25">
      <c r="A490" s="552"/>
      <c r="B490" s="552"/>
      <c r="C490" s="552"/>
      <c r="D490" s="574"/>
      <c r="E490" s="536"/>
      <c r="F490" s="537"/>
      <c r="G490" s="64" t="s">
        <v>569</v>
      </c>
      <c r="H490" s="122">
        <v>111</v>
      </c>
      <c r="I490" s="122"/>
      <c r="J490" s="122"/>
      <c r="K490" s="122"/>
      <c r="L490" s="122">
        <v>5</v>
      </c>
      <c r="M490" s="122"/>
      <c r="N490" s="122"/>
      <c r="O490" s="122"/>
      <c r="P490" s="128">
        <v>221</v>
      </c>
      <c r="Q490" s="128"/>
      <c r="R490" s="128"/>
      <c r="S490" s="334"/>
      <c r="T490" s="224"/>
      <c r="U490" s="20"/>
      <c r="V490" s="20"/>
      <c r="W490" s="20"/>
      <c r="X490" s="20"/>
      <c r="Y490" s="221"/>
      <c r="Z490" s="221"/>
      <c r="AA490" s="221"/>
      <c r="AB490" s="5"/>
      <c r="AC490" s="5"/>
      <c r="AD490" s="5"/>
      <c r="AE490" s="5"/>
    </row>
    <row r="491" spans="1:31" s="19" customFormat="1" ht="75" hidden="1" customHeight="1" outlineLevel="1" x14ac:dyDescent="0.25">
      <c r="A491" s="552"/>
      <c r="B491" s="552"/>
      <c r="C491" s="552"/>
      <c r="D491" s="574"/>
      <c r="E491" s="536"/>
      <c r="F491" s="537"/>
      <c r="G491" s="64" t="s">
        <v>570</v>
      </c>
      <c r="H491" s="122">
        <v>39</v>
      </c>
      <c r="I491" s="122"/>
      <c r="J491" s="122"/>
      <c r="K491" s="122"/>
      <c r="L491" s="122">
        <v>10</v>
      </c>
      <c r="M491" s="122"/>
      <c r="N491" s="122"/>
      <c r="O491" s="122"/>
      <c r="P491" s="128">
        <v>75</v>
      </c>
      <c r="Q491" s="128"/>
      <c r="R491" s="128"/>
      <c r="S491" s="334"/>
      <c r="T491" s="224"/>
      <c r="U491" s="20"/>
      <c r="V491" s="20"/>
      <c r="W491" s="20"/>
      <c r="X491" s="20"/>
      <c r="Y491" s="221"/>
      <c r="Z491" s="221"/>
      <c r="AA491" s="221"/>
      <c r="AB491" s="5"/>
      <c r="AC491" s="5"/>
      <c r="AD491" s="5"/>
      <c r="AE491" s="5"/>
    </row>
    <row r="492" spans="1:31" s="19" customFormat="1" ht="60" hidden="1" customHeight="1" outlineLevel="1" x14ac:dyDescent="0.25">
      <c r="A492" s="552"/>
      <c r="B492" s="552"/>
      <c r="C492" s="552"/>
      <c r="D492" s="574"/>
      <c r="E492" s="536"/>
      <c r="F492" s="537"/>
      <c r="G492" s="64" t="s">
        <v>571</v>
      </c>
      <c r="H492" s="122">
        <v>15</v>
      </c>
      <c r="I492" s="122"/>
      <c r="J492" s="122"/>
      <c r="K492" s="122"/>
      <c r="L492" s="122">
        <v>10</v>
      </c>
      <c r="M492" s="122"/>
      <c r="N492" s="122"/>
      <c r="O492" s="122"/>
      <c r="P492" s="128">
        <v>38</v>
      </c>
      <c r="Q492" s="128"/>
      <c r="R492" s="128"/>
      <c r="S492" s="334"/>
      <c r="T492" s="224"/>
      <c r="U492" s="57"/>
      <c r="V492" s="57"/>
      <c r="W492" s="20"/>
      <c r="X492" s="20"/>
      <c r="Y492" s="221"/>
      <c r="Z492" s="221"/>
      <c r="AA492" s="221"/>
      <c r="AB492" s="5"/>
      <c r="AC492" s="5"/>
      <c r="AD492" s="5"/>
      <c r="AE492" s="5"/>
    </row>
    <row r="493" spans="1:31" s="19" customFormat="1" ht="45" hidden="1" customHeight="1" outlineLevel="1" x14ac:dyDescent="0.25">
      <c r="A493" s="552"/>
      <c r="B493" s="552"/>
      <c r="C493" s="552"/>
      <c r="D493" s="574"/>
      <c r="E493" s="536"/>
      <c r="F493" s="537"/>
      <c r="G493" s="64" t="s">
        <v>572</v>
      </c>
      <c r="H493" s="122">
        <v>5</v>
      </c>
      <c r="I493" s="122"/>
      <c r="J493" s="122"/>
      <c r="K493" s="122"/>
      <c r="L493" s="122">
        <v>5</v>
      </c>
      <c r="M493" s="122"/>
      <c r="N493" s="122"/>
      <c r="O493" s="122"/>
      <c r="P493" s="128">
        <v>17</v>
      </c>
      <c r="Q493" s="128"/>
      <c r="R493" s="128"/>
      <c r="S493" s="334"/>
      <c r="T493" s="224"/>
      <c r="U493" s="20"/>
      <c r="V493" s="20"/>
      <c r="W493" s="20"/>
      <c r="X493" s="20"/>
      <c r="Y493" s="221"/>
      <c r="Z493" s="221"/>
      <c r="AA493" s="221"/>
      <c r="AB493" s="5"/>
      <c r="AC493" s="5"/>
      <c r="AD493" s="5"/>
      <c r="AE493" s="5"/>
    </row>
    <row r="494" spans="1:31" s="19" customFormat="1" ht="75" hidden="1" customHeight="1" outlineLevel="1" x14ac:dyDescent="0.25">
      <c r="A494" s="552"/>
      <c r="B494" s="552"/>
      <c r="C494" s="552"/>
      <c r="D494" s="574"/>
      <c r="E494" s="536"/>
      <c r="F494" s="537"/>
      <c r="G494" s="64" t="s">
        <v>573</v>
      </c>
      <c r="H494" s="122">
        <v>30</v>
      </c>
      <c r="I494" s="122"/>
      <c r="J494" s="122"/>
      <c r="K494" s="122"/>
      <c r="L494" s="122">
        <v>10</v>
      </c>
      <c r="M494" s="122"/>
      <c r="N494" s="122"/>
      <c r="O494" s="122"/>
      <c r="P494" s="128">
        <v>54</v>
      </c>
      <c r="Q494" s="128"/>
      <c r="R494" s="128"/>
      <c r="S494" s="334"/>
      <c r="T494" s="224"/>
      <c r="U494" s="57"/>
      <c r="V494" s="57"/>
      <c r="W494" s="20"/>
      <c r="X494" s="20"/>
      <c r="Y494" s="221"/>
      <c r="Z494" s="221"/>
      <c r="AA494" s="221"/>
      <c r="AB494" s="5"/>
      <c r="AC494" s="5"/>
      <c r="AD494" s="5"/>
      <c r="AE494" s="5"/>
    </row>
    <row r="495" spans="1:31" s="19" customFormat="1" ht="75" hidden="1" customHeight="1" outlineLevel="1" x14ac:dyDescent="0.25">
      <c r="A495" s="552"/>
      <c r="B495" s="552"/>
      <c r="C495" s="552"/>
      <c r="D495" s="574"/>
      <c r="E495" s="536"/>
      <c r="F495" s="537"/>
      <c r="G495" s="64" t="s">
        <v>574</v>
      </c>
      <c r="H495" s="122">
        <v>27</v>
      </c>
      <c r="I495" s="122"/>
      <c r="J495" s="122"/>
      <c r="K495" s="122"/>
      <c r="L495" s="122">
        <v>15</v>
      </c>
      <c r="M495" s="122"/>
      <c r="N495" s="122"/>
      <c r="O495" s="122"/>
      <c r="P495" s="128">
        <v>44</v>
      </c>
      <c r="Q495" s="128"/>
      <c r="R495" s="128"/>
      <c r="S495" s="334"/>
      <c r="T495" s="224"/>
      <c r="U495" s="20"/>
      <c r="V495" s="20"/>
      <c r="W495" s="20"/>
      <c r="X495" s="20"/>
      <c r="Y495" s="221"/>
      <c r="Z495" s="221"/>
      <c r="AA495" s="221"/>
      <c r="AB495" s="5"/>
      <c r="AC495" s="5"/>
      <c r="AD495" s="5"/>
      <c r="AE495" s="5"/>
    </row>
    <row r="496" spans="1:31" s="19" customFormat="1" ht="75" hidden="1" customHeight="1" outlineLevel="1" x14ac:dyDescent="0.25">
      <c r="A496" s="552"/>
      <c r="B496" s="552"/>
      <c r="C496" s="552"/>
      <c r="D496" s="574"/>
      <c r="E496" s="536"/>
      <c r="F496" s="537"/>
      <c r="G496" s="64" t="s">
        <v>575</v>
      </c>
      <c r="H496" s="122">
        <v>33</v>
      </c>
      <c r="I496" s="122"/>
      <c r="J496" s="122"/>
      <c r="K496" s="122"/>
      <c r="L496" s="122">
        <v>6</v>
      </c>
      <c r="M496" s="122"/>
      <c r="N496" s="122"/>
      <c r="O496" s="122"/>
      <c r="P496" s="128">
        <v>89</v>
      </c>
      <c r="Q496" s="128"/>
      <c r="R496" s="128"/>
      <c r="S496" s="334"/>
      <c r="T496" s="224"/>
      <c r="U496" s="57"/>
      <c r="V496" s="57"/>
      <c r="W496" s="20"/>
      <c r="X496" s="20"/>
      <c r="Y496" s="221"/>
      <c r="Z496" s="221"/>
      <c r="AA496" s="221"/>
      <c r="AB496" s="5"/>
      <c r="AC496" s="5"/>
      <c r="AD496" s="5"/>
      <c r="AE496" s="5"/>
    </row>
    <row r="497" spans="1:31" s="19" customFormat="1" ht="75" hidden="1" customHeight="1" outlineLevel="1" x14ac:dyDescent="0.25">
      <c r="A497" s="552"/>
      <c r="B497" s="552"/>
      <c r="C497" s="552"/>
      <c r="D497" s="574"/>
      <c r="E497" s="536"/>
      <c r="F497" s="537"/>
      <c r="G497" s="64" t="s">
        <v>576</v>
      </c>
      <c r="H497" s="122">
        <v>52</v>
      </c>
      <c r="I497" s="122"/>
      <c r="J497" s="122"/>
      <c r="K497" s="122"/>
      <c r="L497" s="122">
        <v>15</v>
      </c>
      <c r="M497" s="122"/>
      <c r="N497" s="122"/>
      <c r="O497" s="122"/>
      <c r="P497" s="128">
        <v>201</v>
      </c>
      <c r="Q497" s="128"/>
      <c r="R497" s="128"/>
      <c r="S497" s="334"/>
      <c r="T497" s="224"/>
      <c r="U497" s="20"/>
      <c r="V497" s="20"/>
      <c r="W497" s="20"/>
      <c r="X497" s="20"/>
      <c r="Y497" s="221"/>
      <c r="Z497" s="221"/>
      <c r="AA497" s="221"/>
      <c r="AB497" s="5"/>
      <c r="AC497" s="5"/>
      <c r="AD497" s="5"/>
      <c r="AE497" s="5"/>
    </row>
    <row r="498" spans="1:31" s="19" customFormat="1" ht="90" hidden="1" customHeight="1" outlineLevel="1" x14ac:dyDescent="0.25">
      <c r="A498" s="552"/>
      <c r="B498" s="552"/>
      <c r="C498" s="552"/>
      <c r="D498" s="574"/>
      <c r="E498" s="536"/>
      <c r="F498" s="537"/>
      <c r="G498" s="64" t="s">
        <v>577</v>
      </c>
      <c r="H498" s="122">
        <v>158</v>
      </c>
      <c r="I498" s="122"/>
      <c r="J498" s="122"/>
      <c r="K498" s="122"/>
      <c r="L498" s="122">
        <v>10</v>
      </c>
      <c r="M498" s="122"/>
      <c r="N498" s="122"/>
      <c r="O498" s="122"/>
      <c r="P498" s="128">
        <v>219</v>
      </c>
      <c r="Q498" s="128"/>
      <c r="R498" s="128"/>
      <c r="S498" s="334"/>
      <c r="T498" s="224"/>
      <c r="U498" s="20"/>
      <c r="V498" s="20"/>
      <c r="W498" s="20"/>
      <c r="X498" s="20"/>
      <c r="Y498" s="221"/>
      <c r="Z498" s="221"/>
      <c r="AA498" s="221"/>
      <c r="AB498" s="5"/>
      <c r="AC498" s="5"/>
      <c r="AD498" s="5"/>
      <c r="AE498" s="5"/>
    </row>
    <row r="499" spans="1:31" s="19" customFormat="1" ht="60" hidden="1" customHeight="1" outlineLevel="1" x14ac:dyDescent="0.25">
      <c r="A499" s="552"/>
      <c r="B499" s="552"/>
      <c r="C499" s="552"/>
      <c r="D499" s="574"/>
      <c r="E499" s="536"/>
      <c r="F499" s="537"/>
      <c r="G499" s="64" t="s">
        <v>578</v>
      </c>
      <c r="H499" s="122">
        <v>20</v>
      </c>
      <c r="I499" s="122"/>
      <c r="J499" s="122"/>
      <c r="K499" s="122"/>
      <c r="L499" s="122">
        <v>15</v>
      </c>
      <c r="M499" s="122"/>
      <c r="N499" s="122"/>
      <c r="O499" s="122"/>
      <c r="P499" s="128">
        <v>91</v>
      </c>
      <c r="Q499" s="128"/>
      <c r="R499" s="128"/>
      <c r="S499" s="334"/>
      <c r="T499" s="224"/>
      <c r="U499" s="57"/>
      <c r="V499" s="57"/>
      <c r="W499" s="20"/>
      <c r="X499" s="20"/>
      <c r="Y499" s="221"/>
      <c r="Z499" s="221"/>
      <c r="AA499" s="221"/>
      <c r="AB499" s="5"/>
      <c r="AC499" s="5"/>
      <c r="AD499" s="5"/>
      <c r="AE499" s="5"/>
    </row>
    <row r="500" spans="1:31" s="19" customFormat="1" ht="45" hidden="1" customHeight="1" outlineLevel="1" x14ac:dyDescent="0.25">
      <c r="A500" s="552"/>
      <c r="B500" s="552"/>
      <c r="C500" s="552"/>
      <c r="D500" s="574"/>
      <c r="E500" s="536"/>
      <c r="F500" s="537"/>
      <c r="G500" s="64" t="s">
        <v>579</v>
      </c>
      <c r="H500" s="122">
        <v>10</v>
      </c>
      <c r="I500" s="122"/>
      <c r="J500" s="122"/>
      <c r="K500" s="122"/>
      <c r="L500" s="122">
        <v>5</v>
      </c>
      <c r="M500" s="122"/>
      <c r="N500" s="122"/>
      <c r="O500" s="122"/>
      <c r="P500" s="128">
        <v>9</v>
      </c>
      <c r="Q500" s="128"/>
      <c r="R500" s="128"/>
      <c r="S500" s="334"/>
      <c r="T500" s="224"/>
      <c r="U500" s="20"/>
      <c r="V500" s="20"/>
      <c r="W500" s="20"/>
      <c r="X500" s="20"/>
      <c r="Y500" s="221"/>
      <c r="Z500" s="221"/>
      <c r="AA500" s="221"/>
      <c r="AB500" s="5"/>
      <c r="AC500" s="5"/>
      <c r="AD500" s="5"/>
      <c r="AE500" s="5"/>
    </row>
    <row r="501" spans="1:31" s="19" customFormat="1" ht="45" hidden="1" customHeight="1" outlineLevel="1" x14ac:dyDescent="0.25">
      <c r="A501" s="552"/>
      <c r="B501" s="552"/>
      <c r="C501" s="552"/>
      <c r="D501" s="574"/>
      <c r="E501" s="536"/>
      <c r="F501" s="537"/>
      <c r="G501" s="64" t="s">
        <v>580</v>
      </c>
      <c r="H501" s="122">
        <v>15</v>
      </c>
      <c r="I501" s="122"/>
      <c r="J501" s="122"/>
      <c r="K501" s="122"/>
      <c r="L501" s="122">
        <v>15</v>
      </c>
      <c r="M501" s="122"/>
      <c r="N501" s="122"/>
      <c r="O501" s="122"/>
      <c r="P501" s="128">
        <v>42</v>
      </c>
      <c r="Q501" s="128"/>
      <c r="R501" s="128"/>
      <c r="S501" s="334"/>
      <c r="T501" s="224"/>
      <c r="U501" s="20"/>
      <c r="V501" s="20"/>
      <c r="W501" s="20"/>
      <c r="X501" s="20"/>
      <c r="Y501" s="221"/>
      <c r="Z501" s="221"/>
      <c r="AA501" s="221"/>
      <c r="AB501" s="5"/>
      <c r="AC501" s="5"/>
      <c r="AD501" s="5"/>
      <c r="AE501" s="5"/>
    </row>
    <row r="502" spans="1:31" s="19" customFormat="1" ht="60" hidden="1" customHeight="1" outlineLevel="1" x14ac:dyDescent="0.25">
      <c r="A502" s="552"/>
      <c r="B502" s="552"/>
      <c r="C502" s="552"/>
      <c r="D502" s="574"/>
      <c r="E502" s="536"/>
      <c r="F502" s="537"/>
      <c r="G502" s="64" t="s">
        <v>581</v>
      </c>
      <c r="H502" s="122">
        <v>22</v>
      </c>
      <c r="I502" s="122"/>
      <c r="J502" s="122"/>
      <c r="K502" s="122"/>
      <c r="L502" s="122">
        <v>10</v>
      </c>
      <c r="M502" s="122"/>
      <c r="N502" s="122"/>
      <c r="O502" s="122"/>
      <c r="P502" s="128">
        <v>48</v>
      </c>
      <c r="Q502" s="128"/>
      <c r="R502" s="128"/>
      <c r="S502" s="334"/>
      <c r="T502" s="224"/>
      <c r="U502" s="20"/>
      <c r="V502" s="20"/>
      <c r="W502" s="20"/>
      <c r="X502" s="20"/>
      <c r="Y502" s="221"/>
      <c r="Z502" s="221"/>
      <c r="AA502" s="221"/>
      <c r="AB502" s="5"/>
      <c r="AC502" s="5"/>
      <c r="AD502" s="5"/>
      <c r="AE502" s="5"/>
    </row>
    <row r="503" spans="1:31" s="19" customFormat="1" ht="60" hidden="1" customHeight="1" outlineLevel="1" x14ac:dyDescent="0.25">
      <c r="A503" s="552"/>
      <c r="B503" s="552"/>
      <c r="C503" s="552"/>
      <c r="D503" s="574"/>
      <c r="E503" s="536"/>
      <c r="F503" s="537"/>
      <c r="G503" s="64" t="s">
        <v>582</v>
      </c>
      <c r="H503" s="122">
        <v>13</v>
      </c>
      <c r="I503" s="122"/>
      <c r="J503" s="122"/>
      <c r="K503" s="122"/>
      <c r="L503" s="122">
        <v>10</v>
      </c>
      <c r="M503" s="122"/>
      <c r="N503" s="122"/>
      <c r="O503" s="122"/>
      <c r="P503" s="128">
        <v>41</v>
      </c>
      <c r="Q503" s="128"/>
      <c r="R503" s="128"/>
      <c r="S503" s="334"/>
      <c r="T503" s="224"/>
      <c r="U503" s="20"/>
      <c r="V503" s="20"/>
      <c r="W503" s="20"/>
      <c r="X503" s="20"/>
      <c r="Y503" s="221"/>
      <c r="Z503" s="221"/>
      <c r="AA503" s="221"/>
      <c r="AB503" s="5"/>
      <c r="AC503" s="5"/>
      <c r="AD503" s="5"/>
      <c r="AE503" s="5"/>
    </row>
    <row r="504" spans="1:31" s="19" customFormat="1" ht="60" hidden="1" customHeight="1" outlineLevel="1" x14ac:dyDescent="0.25">
      <c r="A504" s="552"/>
      <c r="B504" s="552"/>
      <c r="C504" s="552"/>
      <c r="D504" s="574"/>
      <c r="E504" s="536"/>
      <c r="F504" s="537"/>
      <c r="G504" s="64" t="s">
        <v>583</v>
      </c>
      <c r="H504" s="122">
        <v>20</v>
      </c>
      <c r="I504" s="122"/>
      <c r="J504" s="122"/>
      <c r="K504" s="122"/>
      <c r="L504" s="122">
        <v>7</v>
      </c>
      <c r="M504" s="122"/>
      <c r="N504" s="122"/>
      <c r="O504" s="122"/>
      <c r="P504" s="128">
        <v>27</v>
      </c>
      <c r="Q504" s="128"/>
      <c r="R504" s="128"/>
      <c r="S504" s="334"/>
      <c r="T504" s="224"/>
      <c r="U504" s="20"/>
      <c r="V504" s="20"/>
      <c r="W504" s="20"/>
      <c r="X504" s="20"/>
      <c r="Y504" s="221"/>
      <c r="Z504" s="221"/>
      <c r="AA504" s="221"/>
      <c r="AB504" s="5"/>
      <c r="AC504" s="5"/>
      <c r="AD504" s="5"/>
      <c r="AE504" s="5"/>
    </row>
    <row r="505" spans="1:31" s="19" customFormat="1" ht="120" hidden="1" customHeight="1" outlineLevel="1" x14ac:dyDescent="0.25">
      <c r="A505" s="552"/>
      <c r="B505" s="552"/>
      <c r="C505" s="552"/>
      <c r="D505" s="574"/>
      <c r="E505" s="536"/>
      <c r="F505" s="537"/>
      <c r="G505" s="64" t="s">
        <v>584</v>
      </c>
      <c r="H505" s="122">
        <v>21</v>
      </c>
      <c r="I505" s="122"/>
      <c r="J505" s="122"/>
      <c r="K505" s="122"/>
      <c r="L505" s="122">
        <v>15</v>
      </c>
      <c r="M505" s="122"/>
      <c r="N505" s="122"/>
      <c r="O505" s="122"/>
      <c r="P505" s="128">
        <v>39</v>
      </c>
      <c r="Q505" s="128"/>
      <c r="R505" s="128"/>
      <c r="S505" s="334"/>
      <c r="T505" s="224"/>
      <c r="U505" s="57"/>
      <c r="V505" s="57"/>
      <c r="W505" s="20"/>
      <c r="X505" s="20"/>
      <c r="Y505" s="221"/>
      <c r="Z505" s="221"/>
      <c r="AA505" s="221"/>
      <c r="AB505" s="5"/>
      <c r="AC505" s="5"/>
      <c r="AD505" s="5"/>
      <c r="AE505" s="5"/>
    </row>
    <row r="506" spans="1:31" s="19" customFormat="1" ht="80.25" hidden="1" customHeight="1" outlineLevel="1" x14ac:dyDescent="0.25">
      <c r="A506" s="552"/>
      <c r="B506" s="552"/>
      <c r="C506" s="552"/>
      <c r="D506" s="574"/>
      <c r="E506" s="536"/>
      <c r="F506" s="537"/>
      <c r="G506" s="64" t="s">
        <v>585</v>
      </c>
      <c r="H506" s="122">
        <v>125</v>
      </c>
      <c r="I506" s="122"/>
      <c r="J506" s="122"/>
      <c r="K506" s="122"/>
      <c r="L506" s="122">
        <v>15</v>
      </c>
      <c r="M506" s="122"/>
      <c r="N506" s="122"/>
      <c r="O506" s="122"/>
      <c r="P506" s="128">
        <v>266</v>
      </c>
      <c r="Q506" s="128"/>
      <c r="R506" s="128"/>
      <c r="S506" s="334"/>
      <c r="T506" s="224"/>
      <c r="U506" s="20"/>
      <c r="V506" s="20"/>
      <c r="W506" s="20"/>
      <c r="X506" s="20"/>
      <c r="Y506" s="221"/>
      <c r="Z506" s="221"/>
      <c r="AA506" s="221"/>
      <c r="AB506" s="5"/>
      <c r="AC506" s="5"/>
      <c r="AD506" s="5"/>
      <c r="AE506" s="5"/>
    </row>
    <row r="507" spans="1:31" s="19" customFormat="1" ht="75" hidden="1" customHeight="1" outlineLevel="1" x14ac:dyDescent="0.25">
      <c r="A507" s="552"/>
      <c r="B507" s="552"/>
      <c r="C507" s="552"/>
      <c r="D507" s="574"/>
      <c r="E507" s="536"/>
      <c r="F507" s="537"/>
      <c r="G507" s="64" t="s">
        <v>586</v>
      </c>
      <c r="H507" s="122">
        <v>14</v>
      </c>
      <c r="I507" s="122"/>
      <c r="J507" s="122"/>
      <c r="K507" s="122"/>
      <c r="L507" s="122">
        <v>5</v>
      </c>
      <c r="M507" s="122"/>
      <c r="N507" s="122"/>
      <c r="O507" s="122"/>
      <c r="P507" s="128">
        <v>77</v>
      </c>
      <c r="Q507" s="128"/>
      <c r="R507" s="128"/>
      <c r="S507" s="334"/>
      <c r="T507" s="224"/>
      <c r="U507" s="20"/>
      <c r="V507" s="20"/>
      <c r="W507" s="20"/>
      <c r="X507" s="20"/>
      <c r="Y507" s="221"/>
      <c r="Z507" s="221"/>
      <c r="AA507" s="221"/>
      <c r="AB507" s="5"/>
      <c r="AC507" s="5"/>
      <c r="AD507" s="5"/>
      <c r="AE507" s="5"/>
    </row>
    <row r="508" spans="1:31" s="19" customFormat="1" ht="90" hidden="1" customHeight="1" outlineLevel="1" x14ac:dyDescent="0.25">
      <c r="A508" s="552"/>
      <c r="B508" s="552"/>
      <c r="C508" s="552"/>
      <c r="D508" s="574"/>
      <c r="E508" s="536"/>
      <c r="F508" s="537"/>
      <c r="G508" s="64" t="s">
        <v>587</v>
      </c>
      <c r="H508" s="122">
        <v>110</v>
      </c>
      <c r="I508" s="122"/>
      <c r="J508" s="122"/>
      <c r="K508" s="122"/>
      <c r="L508" s="122">
        <v>15</v>
      </c>
      <c r="M508" s="122"/>
      <c r="N508" s="122"/>
      <c r="O508" s="122"/>
      <c r="P508" s="128">
        <v>137</v>
      </c>
      <c r="Q508" s="128"/>
      <c r="R508" s="128"/>
      <c r="S508" s="334"/>
      <c r="T508" s="224"/>
      <c r="U508" s="57"/>
      <c r="V508" s="57"/>
      <c r="W508" s="20"/>
      <c r="X508" s="20"/>
      <c r="Y508" s="221"/>
      <c r="Z508" s="221"/>
      <c r="AA508" s="221"/>
      <c r="AB508" s="5"/>
      <c r="AC508" s="5"/>
      <c r="AD508" s="5"/>
      <c r="AE508" s="5"/>
    </row>
    <row r="509" spans="1:31" s="19" customFormat="1" ht="90" hidden="1" customHeight="1" outlineLevel="1" x14ac:dyDescent="0.25">
      <c r="A509" s="552"/>
      <c r="B509" s="552"/>
      <c r="C509" s="552"/>
      <c r="D509" s="574"/>
      <c r="E509" s="536"/>
      <c r="F509" s="537"/>
      <c r="G509" s="64" t="s">
        <v>588</v>
      </c>
      <c r="H509" s="122">
        <v>135</v>
      </c>
      <c r="I509" s="122"/>
      <c r="J509" s="122"/>
      <c r="K509" s="122"/>
      <c r="L509" s="122">
        <v>15</v>
      </c>
      <c r="M509" s="122"/>
      <c r="N509" s="122"/>
      <c r="O509" s="122"/>
      <c r="P509" s="128">
        <v>160</v>
      </c>
      <c r="Q509" s="128"/>
      <c r="R509" s="128"/>
      <c r="S509" s="334"/>
      <c r="T509" s="224"/>
      <c r="U509" s="57"/>
      <c r="V509" s="57"/>
      <c r="W509" s="20"/>
      <c r="X509" s="20"/>
      <c r="Y509" s="221"/>
      <c r="Z509" s="221"/>
      <c r="AA509" s="221"/>
      <c r="AB509" s="5"/>
      <c r="AC509" s="5"/>
      <c r="AD509" s="5"/>
      <c r="AE509" s="5"/>
    </row>
    <row r="510" spans="1:31" s="19" customFormat="1" ht="45" hidden="1" customHeight="1" outlineLevel="1" x14ac:dyDescent="0.25">
      <c r="A510" s="552"/>
      <c r="B510" s="552"/>
      <c r="C510" s="552"/>
      <c r="D510" s="574"/>
      <c r="E510" s="536"/>
      <c r="F510" s="537"/>
      <c r="G510" s="64" t="s">
        <v>589</v>
      </c>
      <c r="H510" s="122">
        <v>20</v>
      </c>
      <c r="I510" s="122"/>
      <c r="J510" s="122"/>
      <c r="K510" s="122"/>
      <c r="L510" s="122">
        <v>5</v>
      </c>
      <c r="M510" s="122"/>
      <c r="N510" s="122"/>
      <c r="O510" s="122"/>
      <c r="P510" s="128">
        <v>39</v>
      </c>
      <c r="Q510" s="128"/>
      <c r="R510" s="128"/>
      <c r="S510" s="334"/>
      <c r="T510" s="224"/>
      <c r="U510" s="20"/>
      <c r="V510" s="20"/>
      <c r="W510" s="20"/>
      <c r="X510" s="20"/>
      <c r="Y510" s="221"/>
      <c r="Z510" s="221"/>
      <c r="AA510" s="221"/>
      <c r="AB510" s="5"/>
      <c r="AC510" s="5"/>
      <c r="AD510" s="5"/>
      <c r="AE510" s="5"/>
    </row>
    <row r="511" spans="1:31" s="19" customFormat="1" ht="60" hidden="1" customHeight="1" outlineLevel="1" x14ac:dyDescent="0.25">
      <c r="A511" s="552"/>
      <c r="B511" s="552"/>
      <c r="C511" s="552"/>
      <c r="D511" s="574"/>
      <c r="E511" s="536"/>
      <c r="F511" s="537"/>
      <c r="G511" s="64" t="s">
        <v>590</v>
      </c>
      <c r="H511" s="122">
        <v>30</v>
      </c>
      <c r="I511" s="122"/>
      <c r="J511" s="122"/>
      <c r="K511" s="122"/>
      <c r="L511" s="122">
        <v>15</v>
      </c>
      <c r="M511" s="122"/>
      <c r="N511" s="122"/>
      <c r="O511" s="122"/>
      <c r="P511" s="128">
        <v>35</v>
      </c>
      <c r="Q511" s="128"/>
      <c r="R511" s="128"/>
      <c r="S511" s="334"/>
      <c r="T511" s="224"/>
      <c r="U511" s="20"/>
      <c r="V511" s="20"/>
      <c r="W511" s="20"/>
      <c r="X511" s="20"/>
      <c r="Y511" s="221"/>
      <c r="Z511" s="221"/>
      <c r="AA511" s="221"/>
      <c r="AB511" s="5"/>
      <c r="AC511" s="5"/>
      <c r="AD511" s="5"/>
      <c r="AE511" s="5"/>
    </row>
    <row r="512" spans="1:31" s="19" customFormat="1" ht="75" hidden="1" customHeight="1" outlineLevel="1" x14ac:dyDescent="0.25">
      <c r="A512" s="552"/>
      <c r="B512" s="552"/>
      <c r="C512" s="552"/>
      <c r="D512" s="574"/>
      <c r="E512" s="536"/>
      <c r="F512" s="537"/>
      <c r="G512" s="64" t="s">
        <v>591</v>
      </c>
      <c r="H512" s="122">
        <v>44</v>
      </c>
      <c r="I512" s="122"/>
      <c r="J512" s="122"/>
      <c r="K512" s="122"/>
      <c r="L512" s="122">
        <v>5</v>
      </c>
      <c r="M512" s="122"/>
      <c r="N512" s="122"/>
      <c r="O512" s="122"/>
      <c r="P512" s="128">
        <v>107</v>
      </c>
      <c r="Q512" s="128"/>
      <c r="R512" s="128"/>
      <c r="S512" s="334"/>
      <c r="T512" s="224"/>
      <c r="U512" s="20"/>
      <c r="V512" s="20"/>
      <c r="W512" s="20"/>
      <c r="X512" s="20"/>
      <c r="Y512" s="221"/>
      <c r="Z512" s="221"/>
      <c r="AA512" s="221"/>
      <c r="AB512" s="5"/>
      <c r="AC512" s="5"/>
      <c r="AD512" s="5"/>
      <c r="AE512" s="5"/>
    </row>
    <row r="513" spans="1:31" s="19" customFormat="1" ht="60" hidden="1" customHeight="1" outlineLevel="1" x14ac:dyDescent="0.25">
      <c r="A513" s="552"/>
      <c r="B513" s="552"/>
      <c r="C513" s="552"/>
      <c r="D513" s="574"/>
      <c r="E513" s="536"/>
      <c r="F513" s="537"/>
      <c r="G513" s="64" t="s">
        <v>592</v>
      </c>
      <c r="H513" s="122">
        <v>224</v>
      </c>
      <c r="I513" s="122"/>
      <c r="J513" s="122"/>
      <c r="K513" s="122"/>
      <c r="L513" s="122">
        <v>10</v>
      </c>
      <c r="M513" s="122"/>
      <c r="N513" s="122"/>
      <c r="O513" s="122"/>
      <c r="P513" s="128">
        <v>258</v>
      </c>
      <c r="Q513" s="128"/>
      <c r="R513" s="128"/>
      <c r="S513" s="334"/>
      <c r="T513" s="224"/>
      <c r="U513" s="57"/>
      <c r="V513" s="57"/>
      <c r="W513" s="20"/>
      <c r="X513" s="20"/>
      <c r="Y513" s="221"/>
      <c r="Z513" s="221"/>
      <c r="AA513" s="221"/>
      <c r="AB513" s="5"/>
      <c r="AC513" s="5"/>
      <c r="AD513" s="5"/>
      <c r="AE513" s="5"/>
    </row>
    <row r="514" spans="1:31" s="19" customFormat="1" ht="75" hidden="1" customHeight="1" outlineLevel="1" x14ac:dyDescent="0.25">
      <c r="A514" s="552"/>
      <c r="B514" s="552"/>
      <c r="C514" s="552"/>
      <c r="D514" s="574"/>
      <c r="E514" s="536"/>
      <c r="F514" s="537"/>
      <c r="G514" s="64" t="s">
        <v>593</v>
      </c>
      <c r="H514" s="122">
        <v>338</v>
      </c>
      <c r="I514" s="122"/>
      <c r="J514" s="122"/>
      <c r="K514" s="122"/>
      <c r="L514" s="122">
        <v>15</v>
      </c>
      <c r="M514" s="122"/>
      <c r="N514" s="122"/>
      <c r="O514" s="122"/>
      <c r="P514" s="128">
        <v>277</v>
      </c>
      <c r="Q514" s="128"/>
      <c r="R514" s="128"/>
      <c r="S514" s="334"/>
      <c r="T514" s="224"/>
      <c r="U514" s="57"/>
      <c r="V514" s="57"/>
      <c r="W514" s="20"/>
      <c r="X514" s="20"/>
      <c r="Y514" s="221"/>
      <c r="Z514" s="221"/>
      <c r="AA514" s="221"/>
      <c r="AB514" s="5"/>
      <c r="AC514" s="5"/>
      <c r="AD514" s="5"/>
      <c r="AE514" s="5"/>
    </row>
    <row r="515" spans="1:31" s="19" customFormat="1" ht="45" hidden="1" customHeight="1" outlineLevel="1" x14ac:dyDescent="0.25">
      <c r="A515" s="552"/>
      <c r="B515" s="552"/>
      <c r="C515" s="552"/>
      <c r="D515" s="574"/>
      <c r="E515" s="536"/>
      <c r="F515" s="537"/>
      <c r="G515" s="64" t="s">
        <v>594</v>
      </c>
      <c r="H515" s="122">
        <v>15</v>
      </c>
      <c r="I515" s="122"/>
      <c r="J515" s="122"/>
      <c r="K515" s="122"/>
      <c r="L515" s="122">
        <v>15</v>
      </c>
      <c r="M515" s="122"/>
      <c r="N515" s="122"/>
      <c r="O515" s="122"/>
      <c r="P515" s="128">
        <v>88</v>
      </c>
      <c r="Q515" s="128"/>
      <c r="R515" s="128"/>
      <c r="S515" s="334"/>
      <c r="T515" s="224"/>
      <c r="U515" s="20"/>
      <c r="V515" s="20"/>
      <c r="W515" s="20"/>
      <c r="X515" s="20"/>
      <c r="Y515" s="221"/>
      <c r="Z515" s="221"/>
      <c r="AA515" s="221"/>
      <c r="AB515" s="5"/>
      <c r="AC515" s="5"/>
      <c r="AD515" s="5"/>
      <c r="AE515" s="5"/>
    </row>
    <row r="516" spans="1:31" s="19" customFormat="1" ht="60" hidden="1" customHeight="1" outlineLevel="1" x14ac:dyDescent="0.25">
      <c r="A516" s="552"/>
      <c r="B516" s="552"/>
      <c r="C516" s="552"/>
      <c r="D516" s="574"/>
      <c r="E516" s="536"/>
      <c r="F516" s="537"/>
      <c r="G516" s="64" t="s">
        <v>595</v>
      </c>
      <c r="H516" s="122">
        <v>17</v>
      </c>
      <c r="I516" s="122"/>
      <c r="J516" s="122"/>
      <c r="K516" s="122"/>
      <c r="L516" s="122">
        <v>5</v>
      </c>
      <c r="M516" s="122"/>
      <c r="N516" s="122"/>
      <c r="O516" s="122"/>
      <c r="P516" s="128">
        <v>47</v>
      </c>
      <c r="Q516" s="128"/>
      <c r="R516" s="128"/>
      <c r="S516" s="334"/>
      <c r="T516" s="224"/>
      <c r="U516" s="20"/>
      <c r="V516" s="20"/>
      <c r="W516" s="20"/>
      <c r="X516" s="20"/>
      <c r="Y516" s="221"/>
      <c r="Z516" s="221"/>
      <c r="AA516" s="221"/>
      <c r="AB516" s="5"/>
      <c r="AC516" s="5"/>
      <c r="AD516" s="5"/>
      <c r="AE516" s="5"/>
    </row>
    <row r="517" spans="1:31" s="19" customFormat="1" ht="60" hidden="1" customHeight="1" outlineLevel="1" x14ac:dyDescent="0.25">
      <c r="A517" s="552"/>
      <c r="B517" s="552"/>
      <c r="C517" s="552"/>
      <c r="D517" s="574"/>
      <c r="E517" s="536"/>
      <c r="F517" s="537"/>
      <c r="G517" s="64" t="s">
        <v>596</v>
      </c>
      <c r="H517" s="122">
        <v>210</v>
      </c>
      <c r="I517" s="122"/>
      <c r="J517" s="122"/>
      <c r="K517" s="122"/>
      <c r="L517" s="122">
        <v>15</v>
      </c>
      <c r="M517" s="122"/>
      <c r="N517" s="122"/>
      <c r="O517" s="122"/>
      <c r="P517" s="128">
        <v>219</v>
      </c>
      <c r="Q517" s="128"/>
      <c r="R517" s="128"/>
      <c r="S517" s="334"/>
      <c r="T517" s="224"/>
      <c r="U517" s="57"/>
      <c r="V517" s="57"/>
      <c r="W517" s="20"/>
      <c r="X517" s="20"/>
      <c r="Y517" s="221"/>
      <c r="Z517" s="221"/>
      <c r="AA517" s="221"/>
      <c r="AB517" s="5"/>
      <c r="AC517" s="5"/>
      <c r="AD517" s="5"/>
      <c r="AE517" s="5"/>
    </row>
    <row r="518" spans="1:31" s="19" customFormat="1" ht="78.75" hidden="1" customHeight="1" outlineLevel="1" x14ac:dyDescent="0.25">
      <c r="A518" s="552"/>
      <c r="B518" s="552"/>
      <c r="C518" s="552"/>
      <c r="D518" s="574"/>
      <c r="E518" s="536"/>
      <c r="F518" s="537"/>
      <c r="G518" s="64" t="s">
        <v>597</v>
      </c>
      <c r="H518" s="122">
        <v>70</v>
      </c>
      <c r="I518" s="122"/>
      <c r="J518" s="122"/>
      <c r="K518" s="122"/>
      <c r="L518" s="122">
        <v>10</v>
      </c>
      <c r="M518" s="122"/>
      <c r="N518" s="122"/>
      <c r="O518" s="122"/>
      <c r="P518" s="128">
        <v>113</v>
      </c>
      <c r="Q518" s="128"/>
      <c r="R518" s="128"/>
      <c r="S518" s="334"/>
      <c r="T518" s="224"/>
      <c r="U518" s="57"/>
      <c r="V518" s="57"/>
      <c r="W518" s="20"/>
      <c r="X518" s="20"/>
      <c r="Y518" s="221"/>
      <c r="Z518" s="221"/>
      <c r="AA518" s="221"/>
      <c r="AB518" s="5"/>
      <c r="AC518" s="5"/>
      <c r="AD518" s="5"/>
      <c r="AE518" s="5"/>
    </row>
    <row r="519" spans="1:31" s="19" customFormat="1" ht="60" hidden="1" customHeight="1" outlineLevel="1" x14ac:dyDescent="0.25">
      <c r="A519" s="552"/>
      <c r="B519" s="552"/>
      <c r="C519" s="552"/>
      <c r="D519" s="574"/>
      <c r="E519" s="536"/>
      <c r="F519" s="537"/>
      <c r="G519" s="64" t="s">
        <v>2212</v>
      </c>
      <c r="H519" s="122">
        <v>180</v>
      </c>
      <c r="I519" s="122"/>
      <c r="J519" s="122"/>
      <c r="K519" s="122"/>
      <c r="L519" s="122">
        <v>15</v>
      </c>
      <c r="M519" s="122"/>
      <c r="N519" s="122"/>
      <c r="O519" s="122"/>
      <c r="P519" s="128">
        <v>163</v>
      </c>
      <c r="Q519" s="128"/>
      <c r="R519" s="128"/>
      <c r="S519" s="334"/>
      <c r="T519" s="224"/>
      <c r="U519" s="57"/>
      <c r="V519" s="57"/>
      <c r="W519" s="20"/>
      <c r="X519" s="20"/>
      <c r="Y519" s="221"/>
      <c r="Z519" s="221"/>
      <c r="AA519" s="221"/>
      <c r="AB519" s="5"/>
      <c r="AC519" s="5"/>
      <c r="AD519" s="5"/>
      <c r="AE519" s="5"/>
    </row>
    <row r="520" spans="1:31" s="19" customFormat="1" ht="61.5" hidden="1" customHeight="1" outlineLevel="1" x14ac:dyDescent="0.25">
      <c r="A520" s="552"/>
      <c r="B520" s="552"/>
      <c r="C520" s="552"/>
      <c r="D520" s="574"/>
      <c r="E520" s="536"/>
      <c r="F520" s="537"/>
      <c r="G520" s="64" t="s">
        <v>599</v>
      </c>
      <c r="H520" s="122">
        <v>65</v>
      </c>
      <c r="I520" s="122"/>
      <c r="J520" s="122"/>
      <c r="K520" s="122"/>
      <c r="L520" s="122">
        <v>5</v>
      </c>
      <c r="M520" s="122"/>
      <c r="N520" s="122"/>
      <c r="O520" s="122"/>
      <c r="P520" s="128">
        <v>121</v>
      </c>
      <c r="Q520" s="128"/>
      <c r="R520" s="128"/>
      <c r="S520" s="334"/>
      <c r="T520" s="224"/>
      <c r="U520" s="20"/>
      <c r="V520" s="20"/>
      <c r="W520" s="20"/>
      <c r="X520" s="20"/>
      <c r="Y520" s="221"/>
      <c r="Z520" s="221"/>
      <c r="AA520" s="221"/>
      <c r="AB520" s="5"/>
      <c r="AC520" s="5"/>
      <c r="AD520" s="5"/>
      <c r="AE520" s="5"/>
    </row>
    <row r="521" spans="1:31" s="19" customFormat="1" ht="60" hidden="1" customHeight="1" outlineLevel="1" x14ac:dyDescent="0.25">
      <c r="A521" s="552"/>
      <c r="B521" s="552"/>
      <c r="C521" s="552"/>
      <c r="D521" s="574"/>
      <c r="E521" s="536"/>
      <c r="F521" s="537"/>
      <c r="G521" s="64" t="s">
        <v>600</v>
      </c>
      <c r="H521" s="122">
        <v>12</v>
      </c>
      <c r="I521" s="122"/>
      <c r="J521" s="122"/>
      <c r="K521" s="122"/>
      <c r="L521" s="122">
        <v>5</v>
      </c>
      <c r="M521" s="122"/>
      <c r="N521" s="122"/>
      <c r="O521" s="122"/>
      <c r="P521" s="128">
        <v>90</v>
      </c>
      <c r="Q521" s="128"/>
      <c r="R521" s="128"/>
      <c r="S521" s="334"/>
      <c r="T521" s="224"/>
      <c r="U521" s="20"/>
      <c r="V521" s="20"/>
      <c r="W521" s="20"/>
      <c r="X521" s="20"/>
      <c r="Y521" s="221"/>
      <c r="Z521" s="221"/>
      <c r="AA521" s="221"/>
      <c r="AB521" s="5"/>
      <c r="AC521" s="5"/>
      <c r="AD521" s="5"/>
      <c r="AE521" s="5"/>
    </row>
    <row r="522" spans="1:31" s="19" customFormat="1" ht="60" hidden="1" customHeight="1" outlineLevel="1" x14ac:dyDescent="0.25">
      <c r="A522" s="552"/>
      <c r="B522" s="552"/>
      <c r="C522" s="552"/>
      <c r="D522" s="574"/>
      <c r="E522" s="536"/>
      <c r="F522" s="537"/>
      <c r="G522" s="64" t="s">
        <v>601</v>
      </c>
      <c r="H522" s="122">
        <v>30</v>
      </c>
      <c r="I522" s="122"/>
      <c r="J522" s="122"/>
      <c r="K522" s="122"/>
      <c r="L522" s="122">
        <v>5</v>
      </c>
      <c r="M522" s="122"/>
      <c r="N522" s="122"/>
      <c r="O522" s="122"/>
      <c r="P522" s="128">
        <v>93</v>
      </c>
      <c r="Q522" s="128"/>
      <c r="R522" s="128"/>
      <c r="S522" s="334"/>
      <c r="T522" s="224"/>
      <c r="U522" s="57"/>
      <c r="V522" s="57"/>
      <c r="W522" s="20"/>
      <c r="X522" s="20"/>
      <c r="Y522" s="221"/>
      <c r="Z522" s="221"/>
      <c r="AA522" s="221"/>
      <c r="AB522" s="5"/>
      <c r="AC522" s="5"/>
      <c r="AD522" s="5"/>
      <c r="AE522" s="5"/>
    </row>
    <row r="523" spans="1:31" s="19" customFormat="1" ht="60" hidden="1" customHeight="1" outlineLevel="1" x14ac:dyDescent="0.25">
      <c r="A523" s="552"/>
      <c r="B523" s="552"/>
      <c r="C523" s="552"/>
      <c r="D523" s="574"/>
      <c r="E523" s="536"/>
      <c r="F523" s="537"/>
      <c r="G523" s="64" t="s">
        <v>602</v>
      </c>
      <c r="H523" s="122">
        <v>53</v>
      </c>
      <c r="I523" s="122"/>
      <c r="J523" s="122"/>
      <c r="K523" s="122"/>
      <c r="L523" s="122">
        <v>10</v>
      </c>
      <c r="M523" s="122"/>
      <c r="N523" s="122"/>
      <c r="O523" s="122"/>
      <c r="P523" s="128">
        <v>72</v>
      </c>
      <c r="Q523" s="128"/>
      <c r="R523" s="128"/>
      <c r="S523" s="334"/>
      <c r="T523" s="224"/>
      <c r="U523" s="20"/>
      <c r="V523" s="20"/>
      <c r="W523" s="20"/>
      <c r="X523" s="20"/>
      <c r="Y523" s="221"/>
      <c r="Z523" s="221"/>
      <c r="AA523" s="221"/>
      <c r="AB523" s="5"/>
      <c r="AC523" s="5"/>
      <c r="AD523" s="5"/>
      <c r="AE523" s="5"/>
    </row>
    <row r="524" spans="1:31" s="19" customFormat="1" ht="105" hidden="1" customHeight="1" outlineLevel="1" x14ac:dyDescent="0.25">
      <c r="A524" s="552"/>
      <c r="B524" s="552"/>
      <c r="C524" s="552"/>
      <c r="D524" s="574"/>
      <c r="E524" s="536"/>
      <c r="F524" s="537"/>
      <c r="G524" s="64" t="s">
        <v>603</v>
      </c>
      <c r="H524" s="122">
        <v>47</v>
      </c>
      <c r="I524" s="122"/>
      <c r="J524" s="122"/>
      <c r="K524" s="122"/>
      <c r="L524" s="122">
        <v>10</v>
      </c>
      <c r="M524" s="122"/>
      <c r="N524" s="122"/>
      <c r="O524" s="122"/>
      <c r="P524" s="128">
        <v>85</v>
      </c>
      <c r="Q524" s="128"/>
      <c r="R524" s="128"/>
      <c r="S524" s="334"/>
      <c r="T524" s="224"/>
      <c r="U524" s="20"/>
      <c r="V524" s="20"/>
      <c r="W524" s="20"/>
      <c r="X524" s="20"/>
      <c r="Y524" s="221"/>
      <c r="Z524" s="221"/>
      <c r="AA524" s="221"/>
      <c r="AB524" s="5"/>
      <c r="AC524" s="5"/>
      <c r="AD524" s="5"/>
      <c r="AE524" s="5"/>
    </row>
    <row r="525" spans="1:31" s="19" customFormat="1" ht="79.5" hidden="1" customHeight="1" outlineLevel="1" x14ac:dyDescent="0.25">
      <c r="A525" s="552"/>
      <c r="B525" s="552"/>
      <c r="C525" s="552"/>
      <c r="D525" s="574"/>
      <c r="E525" s="536"/>
      <c r="F525" s="537"/>
      <c r="G525" s="64" t="s">
        <v>604</v>
      </c>
      <c r="H525" s="122">
        <v>48</v>
      </c>
      <c r="I525" s="122"/>
      <c r="J525" s="122"/>
      <c r="K525" s="122"/>
      <c r="L525" s="122">
        <v>50</v>
      </c>
      <c r="M525" s="122"/>
      <c r="N525" s="122"/>
      <c r="O525" s="122"/>
      <c r="P525" s="128">
        <v>150</v>
      </c>
      <c r="Q525" s="128"/>
      <c r="R525" s="128"/>
      <c r="S525" s="334"/>
      <c r="T525" s="224"/>
      <c r="U525" s="57"/>
      <c r="V525" s="57"/>
      <c r="W525" s="20"/>
      <c r="X525" s="20"/>
      <c r="Y525" s="221"/>
      <c r="Z525" s="221"/>
      <c r="AA525" s="221"/>
      <c r="AB525" s="5"/>
      <c r="AC525" s="5"/>
      <c r="AD525" s="5"/>
      <c r="AE525" s="5"/>
    </row>
    <row r="526" spans="1:31" s="19" customFormat="1" ht="45" hidden="1" customHeight="1" outlineLevel="1" x14ac:dyDescent="0.25">
      <c r="A526" s="552"/>
      <c r="B526" s="552"/>
      <c r="C526" s="552"/>
      <c r="D526" s="574"/>
      <c r="E526" s="536"/>
      <c r="F526" s="537"/>
      <c r="G526" s="64" t="s">
        <v>605</v>
      </c>
      <c r="H526" s="122">
        <v>249</v>
      </c>
      <c r="I526" s="122"/>
      <c r="J526" s="122"/>
      <c r="K526" s="122"/>
      <c r="L526" s="122">
        <v>15</v>
      </c>
      <c r="M526" s="122"/>
      <c r="N526" s="122"/>
      <c r="O526" s="122"/>
      <c r="P526" s="128">
        <v>221.399</v>
      </c>
      <c r="Q526" s="128"/>
      <c r="R526" s="128"/>
      <c r="S526" s="334"/>
      <c r="T526" s="224"/>
      <c r="U526" s="57"/>
      <c r="V526" s="57"/>
      <c r="W526" s="20"/>
      <c r="X526" s="20"/>
      <c r="Y526" s="221"/>
      <c r="Z526" s="221"/>
      <c r="AA526" s="221"/>
      <c r="AB526" s="5"/>
      <c r="AC526" s="5"/>
      <c r="AD526" s="5"/>
      <c r="AE526" s="5"/>
    </row>
    <row r="527" spans="1:31" s="19" customFormat="1" ht="30" hidden="1" customHeight="1" outlineLevel="1" x14ac:dyDescent="0.25">
      <c r="A527" s="552"/>
      <c r="B527" s="552"/>
      <c r="C527" s="552"/>
      <c r="D527" s="574"/>
      <c r="E527" s="536"/>
      <c r="F527" s="537"/>
      <c r="G527" s="64" t="s">
        <v>606</v>
      </c>
      <c r="H527" s="122">
        <v>42</v>
      </c>
      <c r="I527" s="122"/>
      <c r="J527" s="122"/>
      <c r="K527" s="122"/>
      <c r="L527" s="122">
        <v>15</v>
      </c>
      <c r="M527" s="122"/>
      <c r="N527" s="122"/>
      <c r="O527" s="122"/>
      <c r="P527" s="128">
        <v>105.712</v>
      </c>
      <c r="Q527" s="128"/>
      <c r="R527" s="128"/>
      <c r="S527" s="334"/>
      <c r="T527" s="224"/>
      <c r="U527" s="20"/>
      <c r="V527" s="20"/>
      <c r="W527" s="20"/>
      <c r="X527" s="20"/>
      <c r="Y527" s="221"/>
      <c r="Z527" s="221"/>
      <c r="AA527" s="221"/>
      <c r="AB527" s="5"/>
      <c r="AC527" s="5"/>
      <c r="AD527" s="5"/>
      <c r="AE527" s="5"/>
    </row>
    <row r="528" spans="1:31" s="19" customFormat="1" ht="30" hidden="1" customHeight="1" outlineLevel="1" x14ac:dyDescent="0.25">
      <c r="A528" s="552"/>
      <c r="B528" s="552"/>
      <c r="C528" s="552"/>
      <c r="D528" s="574"/>
      <c r="E528" s="536"/>
      <c r="F528" s="537"/>
      <c r="G528" s="64" t="s">
        <v>607</v>
      </c>
      <c r="H528" s="122">
        <v>61</v>
      </c>
      <c r="I528" s="122"/>
      <c r="J528" s="122"/>
      <c r="K528" s="122"/>
      <c r="L528" s="122">
        <v>8</v>
      </c>
      <c r="M528" s="122"/>
      <c r="N528" s="122"/>
      <c r="O528" s="122"/>
      <c r="P528" s="128">
        <v>93.231999999999999</v>
      </c>
      <c r="Q528" s="128"/>
      <c r="R528" s="128"/>
      <c r="S528" s="334"/>
      <c r="T528" s="224"/>
      <c r="U528" s="20"/>
      <c r="V528" s="20"/>
      <c r="W528" s="20"/>
      <c r="X528" s="20"/>
      <c r="Y528" s="221"/>
      <c r="Z528" s="221"/>
      <c r="AA528" s="221"/>
      <c r="AB528" s="5"/>
      <c r="AC528" s="5"/>
      <c r="AD528" s="5"/>
      <c r="AE528" s="5"/>
    </row>
    <row r="529" spans="1:31" s="19" customFormat="1" ht="45" hidden="1" customHeight="1" outlineLevel="1" x14ac:dyDescent="0.25">
      <c r="A529" s="552"/>
      <c r="B529" s="552"/>
      <c r="C529" s="552"/>
      <c r="D529" s="574"/>
      <c r="E529" s="536"/>
      <c r="F529" s="537"/>
      <c r="G529" s="64" t="s">
        <v>608</v>
      </c>
      <c r="H529" s="122">
        <v>77</v>
      </c>
      <c r="I529" s="122"/>
      <c r="J529" s="122"/>
      <c r="K529" s="122"/>
      <c r="L529" s="122">
        <v>7</v>
      </c>
      <c r="M529" s="122"/>
      <c r="N529" s="122"/>
      <c r="O529" s="122"/>
      <c r="P529" s="128">
        <v>158.292</v>
      </c>
      <c r="Q529" s="128"/>
      <c r="R529" s="128"/>
      <c r="S529" s="334"/>
      <c r="T529" s="224"/>
      <c r="U529" s="57"/>
      <c r="V529" s="57"/>
      <c r="W529" s="20"/>
      <c r="X529" s="20"/>
      <c r="Y529" s="221"/>
      <c r="Z529" s="221"/>
      <c r="AA529" s="221"/>
      <c r="AB529" s="5"/>
      <c r="AC529" s="5"/>
      <c r="AD529" s="5"/>
      <c r="AE529" s="5"/>
    </row>
    <row r="530" spans="1:31" s="19" customFormat="1" ht="60" hidden="1" customHeight="1" outlineLevel="1" x14ac:dyDescent="0.25">
      <c r="A530" s="552"/>
      <c r="B530" s="552"/>
      <c r="C530" s="552"/>
      <c r="D530" s="574"/>
      <c r="E530" s="536"/>
      <c r="F530" s="537"/>
      <c r="G530" s="64" t="s">
        <v>2213</v>
      </c>
      <c r="H530" s="122">
        <v>42</v>
      </c>
      <c r="I530" s="122"/>
      <c r="J530" s="122"/>
      <c r="K530" s="122"/>
      <c r="L530" s="122">
        <v>5</v>
      </c>
      <c r="M530" s="122"/>
      <c r="N530" s="122"/>
      <c r="O530" s="122"/>
      <c r="P530" s="128">
        <v>96.427000000000007</v>
      </c>
      <c r="Q530" s="128"/>
      <c r="R530" s="128"/>
      <c r="S530" s="334"/>
      <c r="T530" s="224"/>
      <c r="U530" s="20"/>
      <c r="V530" s="20"/>
      <c r="W530" s="20"/>
      <c r="X530" s="20"/>
      <c r="Y530" s="221"/>
      <c r="Z530" s="221"/>
      <c r="AA530" s="221"/>
      <c r="AB530" s="5"/>
      <c r="AC530" s="5"/>
      <c r="AD530" s="5"/>
      <c r="AE530" s="5"/>
    </row>
    <row r="531" spans="1:31" s="19" customFormat="1" ht="45" hidden="1" customHeight="1" outlineLevel="1" x14ac:dyDescent="0.25">
      <c r="A531" s="552"/>
      <c r="B531" s="552"/>
      <c r="C531" s="552"/>
      <c r="D531" s="574"/>
      <c r="E531" s="536"/>
      <c r="F531" s="537"/>
      <c r="G531" s="64" t="s">
        <v>2214</v>
      </c>
      <c r="H531" s="122">
        <v>50</v>
      </c>
      <c r="I531" s="122"/>
      <c r="J531" s="122"/>
      <c r="K531" s="122"/>
      <c r="L531" s="122">
        <v>12</v>
      </c>
      <c r="M531" s="122"/>
      <c r="N531" s="122"/>
      <c r="O531" s="122"/>
      <c r="P531" s="128">
        <v>66.233999999999995</v>
      </c>
      <c r="Q531" s="128"/>
      <c r="R531" s="128"/>
      <c r="S531" s="334"/>
      <c r="T531" s="224"/>
      <c r="U531" s="20"/>
      <c r="V531" s="20"/>
      <c r="W531" s="20"/>
      <c r="X531" s="20"/>
      <c r="Y531" s="221"/>
      <c r="Z531" s="221"/>
      <c r="AA531" s="221"/>
      <c r="AB531" s="5"/>
      <c r="AC531" s="5"/>
      <c r="AD531" s="5"/>
      <c r="AE531" s="5"/>
    </row>
    <row r="532" spans="1:31" s="19" customFormat="1" ht="45" hidden="1" customHeight="1" outlineLevel="1" x14ac:dyDescent="0.25">
      <c r="A532" s="552"/>
      <c r="B532" s="552"/>
      <c r="C532" s="552"/>
      <c r="D532" s="574"/>
      <c r="E532" s="536"/>
      <c r="F532" s="537"/>
      <c r="G532" s="64" t="s">
        <v>611</v>
      </c>
      <c r="H532" s="122">
        <v>34</v>
      </c>
      <c r="I532" s="122"/>
      <c r="J532" s="122"/>
      <c r="K532" s="122"/>
      <c r="L532" s="122">
        <v>10</v>
      </c>
      <c r="M532" s="122"/>
      <c r="N532" s="122"/>
      <c r="O532" s="122"/>
      <c r="P532" s="128">
        <v>117.31699999999999</v>
      </c>
      <c r="Q532" s="128"/>
      <c r="R532" s="128"/>
      <c r="S532" s="334"/>
      <c r="T532" s="224"/>
      <c r="U532" s="20"/>
      <c r="V532" s="20"/>
      <c r="W532" s="20"/>
      <c r="X532" s="20"/>
      <c r="Y532" s="221"/>
      <c r="Z532" s="221"/>
      <c r="AA532" s="221"/>
      <c r="AB532" s="5"/>
      <c r="AC532" s="5"/>
      <c r="AD532" s="5"/>
      <c r="AE532" s="5"/>
    </row>
    <row r="533" spans="1:31" s="19" customFormat="1" ht="45" hidden="1" customHeight="1" outlineLevel="1" x14ac:dyDescent="0.25">
      <c r="A533" s="552"/>
      <c r="B533" s="552"/>
      <c r="C533" s="552"/>
      <c r="D533" s="574"/>
      <c r="E533" s="536"/>
      <c r="F533" s="537"/>
      <c r="G533" s="64" t="s">
        <v>612</v>
      </c>
      <c r="H533" s="122">
        <v>192</v>
      </c>
      <c r="I533" s="122"/>
      <c r="J533" s="122"/>
      <c r="K533" s="122"/>
      <c r="L533" s="122">
        <v>15</v>
      </c>
      <c r="M533" s="122"/>
      <c r="N533" s="122"/>
      <c r="O533" s="122"/>
      <c r="P533" s="128">
        <v>162.11199999999999</v>
      </c>
      <c r="Q533" s="128"/>
      <c r="R533" s="128"/>
      <c r="S533" s="334"/>
      <c r="T533" s="224"/>
      <c r="U533" s="57"/>
      <c r="V533" s="57"/>
      <c r="W533" s="20"/>
      <c r="X533" s="20"/>
      <c r="Y533" s="221"/>
      <c r="Z533" s="221"/>
      <c r="AA533" s="221"/>
      <c r="AB533" s="5"/>
      <c r="AC533" s="5"/>
      <c r="AD533" s="5"/>
      <c r="AE533" s="5"/>
    </row>
    <row r="534" spans="1:31" s="19" customFormat="1" ht="45" hidden="1" customHeight="1" outlineLevel="1" x14ac:dyDescent="0.25">
      <c r="A534" s="552"/>
      <c r="B534" s="552"/>
      <c r="C534" s="552"/>
      <c r="D534" s="574"/>
      <c r="E534" s="536"/>
      <c r="F534" s="537"/>
      <c r="G534" s="64" t="s">
        <v>613</v>
      </c>
      <c r="H534" s="122">
        <v>68</v>
      </c>
      <c r="I534" s="122"/>
      <c r="J534" s="122"/>
      <c r="K534" s="122"/>
      <c r="L534" s="122">
        <v>10</v>
      </c>
      <c r="M534" s="122"/>
      <c r="N534" s="122"/>
      <c r="O534" s="122"/>
      <c r="P534" s="128">
        <v>76.533000000000001</v>
      </c>
      <c r="Q534" s="128"/>
      <c r="R534" s="128"/>
      <c r="S534" s="334"/>
      <c r="T534" s="224"/>
      <c r="U534" s="20"/>
      <c r="V534" s="20"/>
      <c r="W534" s="20"/>
      <c r="X534" s="20"/>
      <c r="Y534" s="221"/>
      <c r="Z534" s="221"/>
      <c r="AA534" s="221"/>
      <c r="AB534" s="5"/>
      <c r="AC534" s="5"/>
      <c r="AD534" s="5"/>
      <c r="AE534" s="5"/>
    </row>
    <row r="535" spans="1:31" s="19" customFormat="1" ht="45" hidden="1" customHeight="1" outlineLevel="1" x14ac:dyDescent="0.25">
      <c r="A535" s="552"/>
      <c r="B535" s="552"/>
      <c r="C535" s="552"/>
      <c r="D535" s="574"/>
      <c r="E535" s="536"/>
      <c r="F535" s="537"/>
      <c r="G535" s="64" t="s">
        <v>614</v>
      </c>
      <c r="H535" s="122">
        <v>103</v>
      </c>
      <c r="I535" s="122"/>
      <c r="J535" s="122"/>
      <c r="K535" s="122"/>
      <c r="L535" s="122">
        <v>10</v>
      </c>
      <c r="M535" s="122"/>
      <c r="N535" s="122"/>
      <c r="O535" s="122"/>
      <c r="P535" s="128">
        <v>102.83199999999999</v>
      </c>
      <c r="Q535" s="128"/>
      <c r="R535" s="128"/>
      <c r="S535" s="334"/>
      <c r="T535" s="224"/>
      <c r="U535" s="57"/>
      <c r="V535" s="57"/>
      <c r="W535" s="20"/>
      <c r="X535" s="20"/>
      <c r="Y535" s="221"/>
      <c r="Z535" s="221"/>
      <c r="AA535" s="221"/>
      <c r="AB535" s="5"/>
      <c r="AC535" s="5"/>
      <c r="AD535" s="5"/>
      <c r="AE535" s="5"/>
    </row>
    <row r="536" spans="1:31" s="19" customFormat="1" ht="45" hidden="1" customHeight="1" outlineLevel="1" x14ac:dyDescent="0.25">
      <c r="A536" s="552"/>
      <c r="B536" s="552"/>
      <c r="C536" s="552"/>
      <c r="D536" s="574"/>
      <c r="E536" s="536"/>
      <c r="F536" s="537"/>
      <c r="G536" s="64" t="s">
        <v>615</v>
      </c>
      <c r="H536" s="122">
        <v>60</v>
      </c>
      <c r="I536" s="122"/>
      <c r="J536" s="122"/>
      <c r="K536" s="122"/>
      <c r="L536" s="122">
        <v>10</v>
      </c>
      <c r="M536" s="122"/>
      <c r="N536" s="122"/>
      <c r="O536" s="122"/>
      <c r="P536" s="128">
        <v>113.196</v>
      </c>
      <c r="Q536" s="128"/>
      <c r="R536" s="128"/>
      <c r="S536" s="334"/>
      <c r="T536" s="224"/>
      <c r="U536" s="20"/>
      <c r="V536" s="20"/>
      <c r="W536" s="20"/>
      <c r="X536" s="20"/>
      <c r="Y536" s="221"/>
      <c r="Z536" s="221"/>
      <c r="AA536" s="221"/>
      <c r="AB536" s="5"/>
      <c r="AC536" s="5"/>
      <c r="AD536" s="5"/>
      <c r="AE536" s="5"/>
    </row>
    <row r="537" spans="1:31" s="19" customFormat="1" ht="45" hidden="1" customHeight="1" outlineLevel="1" x14ac:dyDescent="0.25">
      <c r="A537" s="552"/>
      <c r="B537" s="552"/>
      <c r="C537" s="552"/>
      <c r="D537" s="574"/>
      <c r="E537" s="536"/>
      <c r="F537" s="537"/>
      <c r="G537" s="64" t="s">
        <v>616</v>
      </c>
      <c r="H537" s="122">
        <v>112</v>
      </c>
      <c r="I537" s="122"/>
      <c r="J537" s="122"/>
      <c r="K537" s="122"/>
      <c r="L537" s="122">
        <v>15</v>
      </c>
      <c r="M537" s="122"/>
      <c r="N537" s="122"/>
      <c r="O537" s="122"/>
      <c r="P537" s="128">
        <v>134.09100000000001</v>
      </c>
      <c r="Q537" s="128"/>
      <c r="R537" s="128"/>
      <c r="S537" s="334"/>
      <c r="T537" s="224"/>
      <c r="U537" s="20"/>
      <c r="V537" s="20"/>
      <c r="W537" s="20"/>
      <c r="X537" s="20"/>
      <c r="Y537" s="221"/>
      <c r="Z537" s="221"/>
      <c r="AA537" s="221"/>
      <c r="AB537" s="5"/>
      <c r="AC537" s="5"/>
      <c r="AD537" s="5"/>
      <c r="AE537" s="5"/>
    </row>
    <row r="538" spans="1:31" s="19" customFormat="1" ht="45" hidden="1" customHeight="1" outlineLevel="1" x14ac:dyDescent="0.25">
      <c r="A538" s="552"/>
      <c r="B538" s="552"/>
      <c r="C538" s="552"/>
      <c r="D538" s="574"/>
      <c r="E538" s="536"/>
      <c r="F538" s="537"/>
      <c r="G538" s="64" t="s">
        <v>617</v>
      </c>
      <c r="H538" s="122">
        <v>157</v>
      </c>
      <c r="I538" s="122"/>
      <c r="J538" s="122"/>
      <c r="K538" s="122"/>
      <c r="L538" s="122">
        <v>15</v>
      </c>
      <c r="M538" s="122"/>
      <c r="N538" s="122"/>
      <c r="O538" s="122"/>
      <c r="P538" s="128">
        <v>93.001000000000005</v>
      </c>
      <c r="Q538" s="128"/>
      <c r="R538" s="128"/>
      <c r="S538" s="334"/>
      <c r="T538" s="224"/>
      <c r="U538" s="20"/>
      <c r="V538" s="20"/>
      <c r="W538" s="20"/>
      <c r="X538" s="20"/>
      <c r="Y538" s="221"/>
      <c r="Z538" s="221"/>
      <c r="AA538" s="221"/>
      <c r="AB538" s="5"/>
      <c r="AC538" s="5"/>
      <c r="AD538" s="5"/>
      <c r="AE538" s="5"/>
    </row>
    <row r="539" spans="1:31" s="19" customFormat="1" ht="45" hidden="1" customHeight="1" outlineLevel="1" x14ac:dyDescent="0.25">
      <c r="A539" s="552"/>
      <c r="B539" s="552"/>
      <c r="C539" s="552"/>
      <c r="D539" s="574"/>
      <c r="E539" s="536"/>
      <c r="F539" s="537"/>
      <c r="G539" s="64" t="s">
        <v>2215</v>
      </c>
      <c r="H539" s="122">
        <v>103</v>
      </c>
      <c r="I539" s="122"/>
      <c r="J539" s="122"/>
      <c r="K539" s="122"/>
      <c r="L539" s="122">
        <v>15</v>
      </c>
      <c r="M539" s="122"/>
      <c r="N539" s="122"/>
      <c r="O539" s="122"/>
      <c r="P539" s="128">
        <v>100.825</v>
      </c>
      <c r="Q539" s="128"/>
      <c r="R539" s="128"/>
      <c r="S539" s="334"/>
      <c r="T539" s="224"/>
      <c r="U539" s="57"/>
      <c r="V539" s="57"/>
      <c r="W539" s="20"/>
      <c r="X539" s="20"/>
      <c r="Y539" s="221"/>
      <c r="Z539" s="221"/>
      <c r="AA539" s="221"/>
      <c r="AB539" s="5"/>
      <c r="AC539" s="5"/>
      <c r="AD539" s="5"/>
      <c r="AE539" s="5"/>
    </row>
    <row r="540" spans="1:31" s="19" customFormat="1" ht="60" hidden="1" customHeight="1" outlineLevel="1" x14ac:dyDescent="0.25">
      <c r="A540" s="552"/>
      <c r="B540" s="552"/>
      <c r="C540" s="552"/>
      <c r="D540" s="574"/>
      <c r="E540" s="536"/>
      <c r="F540" s="537"/>
      <c r="G540" s="83" t="s">
        <v>619</v>
      </c>
      <c r="H540" s="122">
        <v>83</v>
      </c>
      <c r="I540" s="122"/>
      <c r="J540" s="122"/>
      <c r="K540" s="122"/>
      <c r="L540" s="122">
        <v>5</v>
      </c>
      <c r="M540" s="122"/>
      <c r="N540" s="122"/>
      <c r="O540" s="122"/>
      <c r="P540" s="128">
        <v>99</v>
      </c>
      <c r="Q540" s="128"/>
      <c r="R540" s="128"/>
      <c r="S540" s="334"/>
      <c r="T540" s="224"/>
      <c r="U540" s="57"/>
      <c r="V540" s="57"/>
      <c r="W540" s="20"/>
      <c r="X540" s="20"/>
      <c r="Y540" s="221"/>
      <c r="Z540" s="221"/>
      <c r="AA540" s="221"/>
      <c r="AB540" s="5"/>
      <c r="AC540" s="5"/>
      <c r="AD540" s="5"/>
      <c r="AE540" s="5"/>
    </row>
    <row r="541" spans="1:31" s="19" customFormat="1" ht="60" hidden="1" customHeight="1" outlineLevel="1" x14ac:dyDescent="0.25">
      <c r="A541" s="552"/>
      <c r="B541" s="552"/>
      <c r="C541" s="552"/>
      <c r="D541" s="574"/>
      <c r="E541" s="536"/>
      <c r="F541" s="537"/>
      <c r="G541" s="83" t="s">
        <v>620</v>
      </c>
      <c r="H541" s="122">
        <v>41</v>
      </c>
      <c r="I541" s="122"/>
      <c r="J541" s="122"/>
      <c r="K541" s="122"/>
      <c r="L541" s="122">
        <v>10</v>
      </c>
      <c r="M541" s="122"/>
      <c r="N541" s="122"/>
      <c r="O541" s="122"/>
      <c r="P541" s="128">
        <v>116</v>
      </c>
      <c r="Q541" s="128"/>
      <c r="R541" s="128"/>
      <c r="S541" s="334"/>
      <c r="T541" s="224"/>
      <c r="U541" s="20"/>
      <c r="V541" s="20"/>
      <c r="W541" s="20"/>
      <c r="X541" s="20"/>
      <c r="Y541" s="221"/>
      <c r="Z541" s="221"/>
      <c r="AA541" s="221"/>
      <c r="AB541" s="5"/>
      <c r="AC541" s="5"/>
      <c r="AD541" s="5"/>
      <c r="AE541" s="5"/>
    </row>
    <row r="542" spans="1:31" s="19" customFormat="1" ht="45" hidden="1" customHeight="1" outlineLevel="1" x14ac:dyDescent="0.25">
      <c r="A542" s="552"/>
      <c r="B542" s="552"/>
      <c r="C542" s="552"/>
      <c r="D542" s="574"/>
      <c r="E542" s="536"/>
      <c r="F542" s="537"/>
      <c r="G542" s="83" t="s">
        <v>621</v>
      </c>
      <c r="H542" s="122">
        <v>53</v>
      </c>
      <c r="I542" s="122"/>
      <c r="J542" s="122"/>
      <c r="K542" s="122"/>
      <c r="L542" s="122">
        <v>4.5</v>
      </c>
      <c r="M542" s="122"/>
      <c r="N542" s="122"/>
      <c r="O542" s="122"/>
      <c r="P542" s="128">
        <v>110</v>
      </c>
      <c r="Q542" s="128"/>
      <c r="R542" s="128"/>
      <c r="S542" s="334"/>
      <c r="T542" s="224"/>
      <c r="U542" s="20"/>
      <c r="V542" s="20"/>
      <c r="W542" s="20"/>
      <c r="X542" s="20"/>
      <c r="Y542" s="221"/>
      <c r="Z542" s="221"/>
      <c r="AA542" s="221"/>
      <c r="AB542" s="5"/>
      <c r="AC542" s="5"/>
      <c r="AD542" s="5"/>
      <c r="AE542" s="5"/>
    </row>
    <row r="543" spans="1:31" s="19" customFormat="1" ht="60" hidden="1" customHeight="1" outlineLevel="1" x14ac:dyDescent="0.25">
      <c r="A543" s="552"/>
      <c r="B543" s="552"/>
      <c r="C543" s="552"/>
      <c r="D543" s="574"/>
      <c r="E543" s="536"/>
      <c r="F543" s="537"/>
      <c r="G543" s="83" t="s">
        <v>622</v>
      </c>
      <c r="H543" s="122">
        <v>61</v>
      </c>
      <c r="I543" s="122"/>
      <c r="J543" s="122"/>
      <c r="K543" s="122"/>
      <c r="L543" s="122">
        <v>5</v>
      </c>
      <c r="M543" s="122"/>
      <c r="N543" s="122"/>
      <c r="O543" s="122"/>
      <c r="P543" s="128">
        <v>110</v>
      </c>
      <c r="Q543" s="128"/>
      <c r="R543" s="128"/>
      <c r="S543" s="334"/>
      <c r="T543" s="224"/>
      <c r="U543" s="57"/>
      <c r="V543" s="57"/>
      <c r="W543" s="20"/>
      <c r="X543" s="20"/>
      <c r="Y543" s="221"/>
      <c r="Z543" s="221"/>
      <c r="AA543" s="221"/>
      <c r="AB543" s="5"/>
      <c r="AC543" s="5"/>
      <c r="AD543" s="5"/>
      <c r="AE543" s="5"/>
    </row>
    <row r="544" spans="1:31" s="19" customFormat="1" ht="45" hidden="1" customHeight="1" outlineLevel="1" x14ac:dyDescent="0.25">
      <c r="A544" s="552"/>
      <c r="B544" s="552"/>
      <c r="C544" s="552"/>
      <c r="D544" s="574"/>
      <c r="E544" s="536"/>
      <c r="F544" s="537"/>
      <c r="G544" s="83" t="s">
        <v>623</v>
      </c>
      <c r="H544" s="122">
        <v>236</v>
      </c>
      <c r="I544" s="122"/>
      <c r="J544" s="122"/>
      <c r="K544" s="122"/>
      <c r="L544" s="122">
        <v>10.7</v>
      </c>
      <c r="M544" s="122"/>
      <c r="N544" s="122"/>
      <c r="O544" s="122"/>
      <c r="P544" s="128">
        <v>307</v>
      </c>
      <c r="Q544" s="128"/>
      <c r="R544" s="128"/>
      <c r="S544" s="334"/>
      <c r="T544" s="224"/>
      <c r="U544" s="20"/>
      <c r="V544" s="20"/>
      <c r="W544" s="20"/>
      <c r="X544" s="20"/>
      <c r="Y544" s="221"/>
      <c r="Z544" s="221"/>
      <c r="AA544" s="221"/>
      <c r="AB544" s="5"/>
      <c r="AC544" s="5"/>
      <c r="AD544" s="5"/>
      <c r="AE544" s="5"/>
    </row>
    <row r="545" spans="1:31" s="19" customFormat="1" ht="45" hidden="1" customHeight="1" outlineLevel="1" x14ac:dyDescent="0.25">
      <c r="A545" s="552"/>
      <c r="B545" s="552"/>
      <c r="C545" s="552"/>
      <c r="D545" s="574"/>
      <c r="E545" s="536"/>
      <c r="F545" s="537"/>
      <c r="G545" s="83" t="s">
        <v>624</v>
      </c>
      <c r="H545" s="122">
        <v>17</v>
      </c>
      <c r="I545" s="122"/>
      <c r="J545" s="122"/>
      <c r="K545" s="122"/>
      <c r="L545" s="122">
        <v>5</v>
      </c>
      <c r="M545" s="122"/>
      <c r="N545" s="122"/>
      <c r="O545" s="122"/>
      <c r="P545" s="128">
        <v>81</v>
      </c>
      <c r="Q545" s="128"/>
      <c r="R545" s="128"/>
      <c r="S545" s="334"/>
      <c r="T545" s="224"/>
      <c r="U545" s="20"/>
      <c r="V545" s="20"/>
      <c r="W545" s="20"/>
      <c r="X545" s="20"/>
      <c r="Y545" s="221"/>
      <c r="Z545" s="221"/>
      <c r="AA545" s="221"/>
      <c r="AB545" s="5"/>
      <c r="AC545" s="5"/>
      <c r="AD545" s="5"/>
      <c r="AE545" s="5"/>
    </row>
    <row r="546" spans="1:31" s="19" customFormat="1" ht="45" hidden="1" customHeight="1" outlineLevel="1" x14ac:dyDescent="0.25">
      <c r="A546" s="552"/>
      <c r="B546" s="552"/>
      <c r="C546" s="552"/>
      <c r="D546" s="574"/>
      <c r="E546" s="536"/>
      <c r="F546" s="537"/>
      <c r="G546" s="83" t="s">
        <v>625</v>
      </c>
      <c r="H546" s="122">
        <v>471</v>
      </c>
      <c r="I546" s="122"/>
      <c r="J546" s="122"/>
      <c r="K546" s="122"/>
      <c r="L546" s="122">
        <v>10</v>
      </c>
      <c r="M546" s="122"/>
      <c r="N546" s="122"/>
      <c r="O546" s="122"/>
      <c r="P546" s="128">
        <v>544</v>
      </c>
      <c r="Q546" s="128"/>
      <c r="R546" s="128"/>
      <c r="S546" s="334"/>
      <c r="T546" s="224"/>
      <c r="U546" s="57"/>
      <c r="V546" s="57"/>
      <c r="W546" s="20"/>
      <c r="X546" s="20"/>
      <c r="Y546" s="221"/>
      <c r="Z546" s="221"/>
      <c r="AA546" s="221"/>
      <c r="AB546" s="5"/>
      <c r="AC546" s="5"/>
      <c r="AD546" s="5"/>
      <c r="AE546" s="5"/>
    </row>
    <row r="547" spans="1:31" s="19" customFormat="1" ht="45" hidden="1" customHeight="1" outlineLevel="1" x14ac:dyDescent="0.25">
      <c r="A547" s="552"/>
      <c r="B547" s="552"/>
      <c r="C547" s="552"/>
      <c r="D547" s="574"/>
      <c r="E547" s="536"/>
      <c r="F547" s="537"/>
      <c r="G547" s="83" t="s">
        <v>626</v>
      </c>
      <c r="H547" s="122">
        <v>190</v>
      </c>
      <c r="I547" s="122"/>
      <c r="J547" s="122"/>
      <c r="K547" s="122"/>
      <c r="L547" s="122">
        <v>5</v>
      </c>
      <c r="M547" s="122"/>
      <c r="N547" s="122"/>
      <c r="O547" s="122"/>
      <c r="P547" s="128">
        <v>203</v>
      </c>
      <c r="Q547" s="128"/>
      <c r="R547" s="128"/>
      <c r="S547" s="334"/>
      <c r="T547" s="224"/>
      <c r="U547" s="20"/>
      <c r="V547" s="20"/>
      <c r="W547" s="20"/>
      <c r="X547" s="20"/>
      <c r="Y547" s="221"/>
      <c r="Z547" s="221"/>
      <c r="AA547" s="221"/>
      <c r="AB547" s="5"/>
      <c r="AC547" s="5"/>
      <c r="AD547" s="5"/>
      <c r="AE547" s="5"/>
    </row>
    <row r="548" spans="1:31" s="19" customFormat="1" ht="45" hidden="1" customHeight="1" outlineLevel="1" x14ac:dyDescent="0.25">
      <c r="A548" s="552"/>
      <c r="B548" s="552"/>
      <c r="C548" s="552"/>
      <c r="D548" s="574"/>
      <c r="E548" s="536"/>
      <c r="F548" s="537"/>
      <c r="G548" s="83" t="s">
        <v>627</v>
      </c>
      <c r="H548" s="122">
        <v>18</v>
      </c>
      <c r="I548" s="122"/>
      <c r="J548" s="122"/>
      <c r="K548" s="122"/>
      <c r="L548" s="122">
        <v>5</v>
      </c>
      <c r="M548" s="122"/>
      <c r="N548" s="122"/>
      <c r="O548" s="122"/>
      <c r="P548" s="128">
        <v>81</v>
      </c>
      <c r="Q548" s="128"/>
      <c r="R548" s="128"/>
      <c r="S548" s="334"/>
      <c r="T548" s="224"/>
      <c r="U548" s="20"/>
      <c r="V548" s="20"/>
      <c r="W548" s="20"/>
      <c r="X548" s="20"/>
      <c r="Y548" s="221"/>
      <c r="Z548" s="221"/>
      <c r="AA548" s="221"/>
      <c r="AB548" s="5"/>
      <c r="AC548" s="5"/>
      <c r="AD548" s="5"/>
      <c r="AE548" s="5"/>
    </row>
    <row r="549" spans="1:31" s="19" customFormat="1" ht="60" hidden="1" customHeight="1" outlineLevel="1" x14ac:dyDescent="0.25">
      <c r="A549" s="552"/>
      <c r="B549" s="552"/>
      <c r="C549" s="552"/>
      <c r="D549" s="574"/>
      <c r="E549" s="536"/>
      <c r="F549" s="537"/>
      <c r="G549" s="83" t="s">
        <v>628</v>
      </c>
      <c r="H549" s="122">
        <v>39</v>
      </c>
      <c r="I549" s="122"/>
      <c r="J549" s="122"/>
      <c r="K549" s="122"/>
      <c r="L549" s="122">
        <v>5</v>
      </c>
      <c r="M549" s="122"/>
      <c r="N549" s="122"/>
      <c r="O549" s="122"/>
      <c r="P549" s="128">
        <v>159</v>
      </c>
      <c r="Q549" s="128"/>
      <c r="R549" s="128"/>
      <c r="S549" s="334"/>
      <c r="T549" s="224"/>
      <c r="U549" s="20"/>
      <c r="V549" s="20"/>
      <c r="W549" s="20"/>
      <c r="X549" s="20"/>
      <c r="Y549" s="221"/>
      <c r="Z549" s="221"/>
      <c r="AA549" s="221"/>
      <c r="AB549" s="5"/>
      <c r="AC549" s="5"/>
      <c r="AD549" s="5"/>
      <c r="AE549" s="5"/>
    </row>
    <row r="550" spans="1:31" s="19" customFormat="1" ht="45" hidden="1" customHeight="1" outlineLevel="1" x14ac:dyDescent="0.25">
      <c r="A550" s="552"/>
      <c r="B550" s="552"/>
      <c r="C550" s="552"/>
      <c r="D550" s="574"/>
      <c r="E550" s="536"/>
      <c r="F550" s="537"/>
      <c r="G550" s="83" t="s">
        <v>629</v>
      </c>
      <c r="H550" s="122">
        <v>317</v>
      </c>
      <c r="I550" s="122"/>
      <c r="J550" s="122"/>
      <c r="K550" s="122"/>
      <c r="L550" s="122">
        <v>6.5</v>
      </c>
      <c r="M550" s="122"/>
      <c r="N550" s="122"/>
      <c r="O550" s="122"/>
      <c r="P550" s="128">
        <v>437</v>
      </c>
      <c r="Q550" s="128"/>
      <c r="R550" s="128"/>
      <c r="S550" s="334"/>
      <c r="T550" s="224"/>
      <c r="U550" s="20"/>
      <c r="V550" s="20"/>
      <c r="W550" s="20"/>
      <c r="X550" s="20"/>
      <c r="Y550" s="221"/>
      <c r="Z550" s="221"/>
      <c r="AA550" s="221"/>
      <c r="AB550" s="5"/>
      <c r="AC550" s="5"/>
      <c r="AD550" s="5"/>
      <c r="AE550" s="5"/>
    </row>
    <row r="551" spans="1:31" s="19" customFormat="1" ht="45" hidden="1" customHeight="1" outlineLevel="1" x14ac:dyDescent="0.25">
      <c r="A551" s="552"/>
      <c r="B551" s="552"/>
      <c r="C551" s="552"/>
      <c r="D551" s="574"/>
      <c r="E551" s="536"/>
      <c r="F551" s="537"/>
      <c r="G551" s="83" t="s">
        <v>630</v>
      </c>
      <c r="H551" s="122">
        <v>144</v>
      </c>
      <c r="I551" s="122"/>
      <c r="J551" s="122"/>
      <c r="K551" s="122"/>
      <c r="L551" s="122">
        <v>9</v>
      </c>
      <c r="M551" s="122"/>
      <c r="N551" s="122"/>
      <c r="O551" s="122"/>
      <c r="P551" s="128">
        <v>210</v>
      </c>
      <c r="Q551" s="128"/>
      <c r="R551" s="128"/>
      <c r="S551" s="334"/>
      <c r="T551" s="224"/>
      <c r="U551" s="20"/>
      <c r="V551" s="20"/>
      <c r="W551" s="20"/>
      <c r="X551" s="20"/>
      <c r="Y551" s="221"/>
      <c r="Z551" s="221"/>
      <c r="AA551" s="221"/>
      <c r="AB551" s="5"/>
      <c r="AC551" s="5"/>
      <c r="AD551" s="5"/>
      <c r="AE551" s="5"/>
    </row>
    <row r="552" spans="1:31" s="19" customFormat="1" ht="45" hidden="1" customHeight="1" outlineLevel="1" x14ac:dyDescent="0.25">
      <c r="A552" s="552"/>
      <c r="B552" s="552"/>
      <c r="C552" s="552"/>
      <c r="D552" s="574"/>
      <c r="E552" s="536"/>
      <c r="F552" s="537"/>
      <c r="G552" s="83" t="s">
        <v>631</v>
      </c>
      <c r="H552" s="122">
        <v>44</v>
      </c>
      <c r="I552" s="122"/>
      <c r="J552" s="122"/>
      <c r="K552" s="122"/>
      <c r="L552" s="122">
        <v>13.5</v>
      </c>
      <c r="M552" s="122"/>
      <c r="N552" s="122"/>
      <c r="O552" s="122"/>
      <c r="P552" s="128">
        <v>139</v>
      </c>
      <c r="Q552" s="128"/>
      <c r="R552" s="128"/>
      <c r="S552" s="334"/>
      <c r="T552" s="224"/>
      <c r="U552" s="20"/>
      <c r="V552" s="20"/>
      <c r="W552" s="20"/>
      <c r="X552" s="20"/>
      <c r="Y552" s="221"/>
      <c r="Z552" s="221"/>
      <c r="AA552" s="221"/>
      <c r="AB552" s="5"/>
      <c r="AC552" s="5"/>
      <c r="AD552" s="5"/>
      <c r="AE552" s="5"/>
    </row>
    <row r="553" spans="1:31" s="19" customFormat="1" ht="45" hidden="1" customHeight="1" outlineLevel="1" x14ac:dyDescent="0.25">
      <c r="A553" s="552"/>
      <c r="B553" s="552"/>
      <c r="C553" s="552"/>
      <c r="D553" s="574"/>
      <c r="E553" s="536"/>
      <c r="F553" s="537"/>
      <c r="G553" s="83" t="s">
        <v>632</v>
      </c>
      <c r="H553" s="122">
        <v>11</v>
      </c>
      <c r="I553" s="122"/>
      <c r="J553" s="122"/>
      <c r="K553" s="122"/>
      <c r="L553" s="122">
        <v>5</v>
      </c>
      <c r="M553" s="122"/>
      <c r="N553" s="122"/>
      <c r="O553" s="122"/>
      <c r="P553" s="128">
        <v>70</v>
      </c>
      <c r="Q553" s="128"/>
      <c r="R553" s="128"/>
      <c r="S553" s="334"/>
      <c r="T553" s="224"/>
      <c r="U553" s="20"/>
      <c r="V553" s="20"/>
      <c r="W553" s="20"/>
      <c r="X553" s="20"/>
      <c r="Y553" s="221"/>
      <c r="Z553" s="221"/>
      <c r="AA553" s="221"/>
      <c r="AB553" s="5"/>
      <c r="AC553" s="5"/>
      <c r="AD553" s="5"/>
      <c r="AE553" s="5"/>
    </row>
    <row r="554" spans="1:31" s="19" customFormat="1" ht="60" hidden="1" customHeight="1" outlineLevel="1" x14ac:dyDescent="0.25">
      <c r="A554" s="552"/>
      <c r="B554" s="552"/>
      <c r="C554" s="552"/>
      <c r="D554" s="574"/>
      <c r="E554" s="536"/>
      <c r="F554" s="537"/>
      <c r="G554" s="83" t="s">
        <v>633</v>
      </c>
      <c r="H554" s="122">
        <v>117</v>
      </c>
      <c r="I554" s="122"/>
      <c r="J554" s="122"/>
      <c r="K554" s="122"/>
      <c r="L554" s="122">
        <v>10</v>
      </c>
      <c r="M554" s="122"/>
      <c r="N554" s="122"/>
      <c r="O554" s="122"/>
      <c r="P554" s="128">
        <v>153</v>
      </c>
      <c r="Q554" s="128"/>
      <c r="R554" s="128"/>
      <c r="S554" s="334"/>
      <c r="T554" s="224"/>
      <c r="U554" s="20"/>
      <c r="V554" s="20"/>
      <c r="W554" s="20"/>
      <c r="X554" s="20"/>
      <c r="Y554" s="221"/>
      <c r="Z554" s="221"/>
      <c r="AA554" s="221"/>
      <c r="AB554" s="5"/>
      <c r="AC554" s="5"/>
      <c r="AD554" s="5"/>
      <c r="AE554" s="5"/>
    </row>
    <row r="555" spans="1:31" s="19" customFormat="1" ht="45" hidden="1" customHeight="1" outlineLevel="1" x14ac:dyDescent="0.25">
      <c r="A555" s="552"/>
      <c r="B555" s="552"/>
      <c r="C555" s="552"/>
      <c r="D555" s="574"/>
      <c r="E555" s="536"/>
      <c r="F555" s="537"/>
      <c r="G555" s="83" t="s">
        <v>634</v>
      </c>
      <c r="H555" s="122">
        <v>48</v>
      </c>
      <c r="I555" s="122"/>
      <c r="J555" s="122"/>
      <c r="K555" s="122"/>
      <c r="L555" s="122">
        <v>9</v>
      </c>
      <c r="M555" s="122"/>
      <c r="N555" s="122"/>
      <c r="O555" s="122"/>
      <c r="P555" s="128">
        <v>148</v>
      </c>
      <c r="Q555" s="128"/>
      <c r="R555" s="128"/>
      <c r="S555" s="334"/>
      <c r="T555" s="224"/>
      <c r="U555" s="20"/>
      <c r="V555" s="20"/>
      <c r="W555" s="20"/>
      <c r="X555" s="20"/>
      <c r="Y555" s="221"/>
      <c r="Z555" s="221"/>
      <c r="AA555" s="221"/>
      <c r="AB555" s="5"/>
      <c r="AC555" s="5"/>
      <c r="AD555" s="5"/>
      <c r="AE555" s="5"/>
    </row>
    <row r="556" spans="1:31" s="19" customFormat="1" ht="45" hidden="1" customHeight="1" outlineLevel="1" x14ac:dyDescent="0.25">
      <c r="A556" s="552"/>
      <c r="B556" s="552"/>
      <c r="C556" s="552"/>
      <c r="D556" s="574"/>
      <c r="E556" s="536"/>
      <c r="F556" s="537"/>
      <c r="G556" s="83" t="s">
        <v>635</v>
      </c>
      <c r="H556" s="122">
        <v>134</v>
      </c>
      <c r="I556" s="122"/>
      <c r="J556" s="122"/>
      <c r="K556" s="122"/>
      <c r="L556" s="122">
        <v>10</v>
      </c>
      <c r="M556" s="122"/>
      <c r="N556" s="122"/>
      <c r="O556" s="122"/>
      <c r="P556" s="128">
        <v>167</v>
      </c>
      <c r="Q556" s="128"/>
      <c r="R556" s="128"/>
      <c r="S556" s="334"/>
      <c r="T556" s="224"/>
      <c r="U556" s="20"/>
      <c r="V556" s="20"/>
      <c r="W556" s="20"/>
      <c r="X556" s="20"/>
      <c r="Y556" s="221"/>
      <c r="Z556" s="221"/>
      <c r="AA556" s="221"/>
      <c r="AB556" s="5"/>
      <c r="AC556" s="5"/>
      <c r="AD556" s="5"/>
      <c r="AE556" s="5"/>
    </row>
    <row r="557" spans="1:31" s="19" customFormat="1" ht="45" hidden="1" customHeight="1" outlineLevel="1" x14ac:dyDescent="0.25">
      <c r="A557" s="552"/>
      <c r="B557" s="552"/>
      <c r="C557" s="552"/>
      <c r="D557" s="574"/>
      <c r="E557" s="536"/>
      <c r="F557" s="537"/>
      <c r="G557" s="83" t="s">
        <v>636</v>
      </c>
      <c r="H557" s="122">
        <v>172</v>
      </c>
      <c r="I557" s="122"/>
      <c r="J557" s="122"/>
      <c r="K557" s="122"/>
      <c r="L557" s="122">
        <v>15</v>
      </c>
      <c r="M557" s="122"/>
      <c r="N557" s="122"/>
      <c r="O557" s="122"/>
      <c r="P557" s="128">
        <v>364</v>
      </c>
      <c r="Q557" s="128"/>
      <c r="R557" s="128"/>
      <c r="S557" s="334"/>
      <c r="T557" s="224"/>
      <c r="U557" s="57"/>
      <c r="V557" s="57"/>
      <c r="W557" s="20"/>
      <c r="X557" s="20"/>
      <c r="Y557" s="221"/>
      <c r="Z557" s="221"/>
      <c r="AA557" s="221"/>
      <c r="AB557" s="5"/>
      <c r="AC557" s="5"/>
      <c r="AD557" s="5"/>
      <c r="AE557" s="5"/>
    </row>
    <row r="558" spans="1:31" s="19" customFormat="1" ht="45" hidden="1" customHeight="1" outlineLevel="1" x14ac:dyDescent="0.25">
      <c r="A558" s="552"/>
      <c r="B558" s="552"/>
      <c r="C558" s="552"/>
      <c r="D558" s="574"/>
      <c r="E558" s="536"/>
      <c r="F558" s="537"/>
      <c r="G558" s="83" t="s">
        <v>637</v>
      </c>
      <c r="H558" s="122">
        <v>47</v>
      </c>
      <c r="I558" s="122"/>
      <c r="J558" s="122"/>
      <c r="K558" s="122"/>
      <c r="L558" s="122">
        <v>10</v>
      </c>
      <c r="M558" s="122"/>
      <c r="N558" s="122"/>
      <c r="O558" s="122"/>
      <c r="P558" s="128">
        <v>167</v>
      </c>
      <c r="Q558" s="128"/>
      <c r="R558" s="128"/>
      <c r="S558" s="334"/>
      <c r="T558" s="224"/>
      <c r="U558" s="20"/>
      <c r="V558" s="20"/>
      <c r="W558" s="20"/>
      <c r="X558" s="20"/>
      <c r="Y558" s="221"/>
      <c r="Z558" s="221"/>
      <c r="AA558" s="221"/>
      <c r="AB558" s="5"/>
      <c r="AC558" s="5"/>
      <c r="AD558" s="5"/>
      <c r="AE558" s="5"/>
    </row>
    <row r="559" spans="1:31" s="19" customFormat="1" ht="45" hidden="1" customHeight="1" outlineLevel="1" x14ac:dyDescent="0.25">
      <c r="A559" s="552"/>
      <c r="B559" s="552"/>
      <c r="C559" s="552"/>
      <c r="D559" s="574"/>
      <c r="E559" s="536"/>
      <c r="F559" s="537"/>
      <c r="G559" s="83" t="s">
        <v>638</v>
      </c>
      <c r="H559" s="122">
        <v>108</v>
      </c>
      <c r="I559" s="122"/>
      <c r="J559" s="122"/>
      <c r="K559" s="122"/>
      <c r="L559" s="122">
        <v>15</v>
      </c>
      <c r="M559" s="122"/>
      <c r="N559" s="122"/>
      <c r="O559" s="122"/>
      <c r="P559" s="128">
        <v>205</v>
      </c>
      <c r="Q559" s="128"/>
      <c r="R559" s="128"/>
      <c r="S559" s="334"/>
      <c r="T559" s="224"/>
      <c r="U559" s="20"/>
      <c r="V559" s="20"/>
      <c r="W559" s="20"/>
      <c r="X559" s="20"/>
      <c r="Y559" s="221"/>
      <c r="Z559" s="221"/>
      <c r="AA559" s="221"/>
      <c r="AB559" s="5"/>
      <c r="AC559" s="5"/>
      <c r="AD559" s="5"/>
      <c r="AE559" s="5"/>
    </row>
    <row r="560" spans="1:31" s="19" customFormat="1" ht="45" hidden="1" customHeight="1" outlineLevel="1" x14ac:dyDescent="0.25">
      <c r="A560" s="552"/>
      <c r="B560" s="552"/>
      <c r="C560" s="552"/>
      <c r="D560" s="574"/>
      <c r="E560" s="536"/>
      <c r="F560" s="537"/>
      <c r="G560" s="83" t="s">
        <v>639</v>
      </c>
      <c r="H560" s="122">
        <v>29</v>
      </c>
      <c r="I560" s="122"/>
      <c r="J560" s="122"/>
      <c r="K560" s="122"/>
      <c r="L560" s="122">
        <v>10</v>
      </c>
      <c r="M560" s="122"/>
      <c r="N560" s="122"/>
      <c r="O560" s="122"/>
      <c r="P560" s="128">
        <v>134</v>
      </c>
      <c r="Q560" s="128"/>
      <c r="R560" s="128"/>
      <c r="S560" s="334"/>
      <c r="T560" s="224"/>
      <c r="U560" s="20"/>
      <c r="V560" s="20"/>
      <c r="W560" s="20"/>
      <c r="X560" s="20"/>
      <c r="Y560" s="221"/>
      <c r="Z560" s="221"/>
      <c r="AA560" s="221"/>
      <c r="AB560" s="5"/>
      <c r="AC560" s="5"/>
      <c r="AD560" s="5"/>
      <c r="AE560" s="5"/>
    </row>
    <row r="561" spans="1:31" s="19" customFormat="1" ht="45" hidden="1" customHeight="1" outlineLevel="1" x14ac:dyDescent="0.25">
      <c r="A561" s="552"/>
      <c r="B561" s="552"/>
      <c r="C561" s="552"/>
      <c r="D561" s="574"/>
      <c r="E561" s="536"/>
      <c r="F561" s="537"/>
      <c r="G561" s="83" t="s">
        <v>640</v>
      </c>
      <c r="H561" s="122">
        <v>78</v>
      </c>
      <c r="I561" s="122"/>
      <c r="J561" s="122"/>
      <c r="K561" s="122"/>
      <c r="L561" s="122">
        <v>10</v>
      </c>
      <c r="M561" s="122"/>
      <c r="N561" s="122"/>
      <c r="O561" s="122"/>
      <c r="P561" s="128">
        <v>124</v>
      </c>
      <c r="Q561" s="128"/>
      <c r="R561" s="128"/>
      <c r="S561" s="334"/>
      <c r="T561" s="224"/>
      <c r="U561" s="20"/>
      <c r="V561" s="20"/>
      <c r="W561" s="20"/>
      <c r="X561" s="20"/>
      <c r="Y561" s="221"/>
      <c r="Z561" s="221"/>
      <c r="AA561" s="221"/>
      <c r="AB561" s="5"/>
      <c r="AC561" s="5"/>
      <c r="AD561" s="5"/>
      <c r="AE561" s="5"/>
    </row>
    <row r="562" spans="1:31" s="19" customFormat="1" ht="45" hidden="1" customHeight="1" outlineLevel="1" x14ac:dyDescent="0.25">
      <c r="A562" s="552"/>
      <c r="B562" s="552"/>
      <c r="C562" s="552"/>
      <c r="D562" s="574"/>
      <c r="E562" s="536"/>
      <c r="F562" s="537"/>
      <c r="G562" s="83" t="s">
        <v>641</v>
      </c>
      <c r="H562" s="122">
        <v>80</v>
      </c>
      <c r="I562" s="122"/>
      <c r="J562" s="122"/>
      <c r="K562" s="122"/>
      <c r="L562" s="122">
        <v>15</v>
      </c>
      <c r="M562" s="122"/>
      <c r="N562" s="122"/>
      <c r="O562" s="122"/>
      <c r="P562" s="128">
        <v>215</v>
      </c>
      <c r="Q562" s="128"/>
      <c r="R562" s="128"/>
      <c r="S562" s="334"/>
      <c r="T562" s="224"/>
      <c r="U562" s="20"/>
      <c r="V562" s="20"/>
      <c r="W562" s="20"/>
      <c r="X562" s="20"/>
      <c r="Y562" s="221"/>
      <c r="Z562" s="221"/>
      <c r="AA562" s="221"/>
      <c r="AB562" s="5"/>
      <c r="AC562" s="5"/>
      <c r="AD562" s="5"/>
      <c r="AE562" s="5"/>
    </row>
    <row r="563" spans="1:31" s="19" customFormat="1" ht="45" hidden="1" customHeight="1" outlineLevel="1" x14ac:dyDescent="0.25">
      <c r="A563" s="552"/>
      <c r="B563" s="552"/>
      <c r="C563" s="552"/>
      <c r="D563" s="574"/>
      <c r="E563" s="536"/>
      <c r="F563" s="537"/>
      <c r="G563" s="83" t="s">
        <v>642</v>
      </c>
      <c r="H563" s="122">
        <v>334</v>
      </c>
      <c r="I563" s="122"/>
      <c r="J563" s="122"/>
      <c r="K563" s="122"/>
      <c r="L563" s="122">
        <v>10</v>
      </c>
      <c r="M563" s="122"/>
      <c r="N563" s="122"/>
      <c r="O563" s="122"/>
      <c r="P563" s="128">
        <v>317</v>
      </c>
      <c r="Q563" s="128"/>
      <c r="R563" s="128"/>
      <c r="S563" s="334"/>
      <c r="T563" s="224"/>
      <c r="U563" s="20"/>
      <c r="V563" s="20"/>
      <c r="W563" s="20"/>
      <c r="X563" s="20"/>
      <c r="Y563" s="221"/>
      <c r="Z563" s="221"/>
      <c r="AA563" s="221"/>
      <c r="AB563" s="5"/>
      <c r="AC563" s="5"/>
      <c r="AD563" s="5"/>
      <c r="AE563" s="5"/>
    </row>
    <row r="564" spans="1:31" s="19" customFormat="1" ht="45" hidden="1" customHeight="1" outlineLevel="1" x14ac:dyDescent="0.25">
      <c r="A564" s="552"/>
      <c r="B564" s="552"/>
      <c r="C564" s="552"/>
      <c r="D564" s="574"/>
      <c r="E564" s="536"/>
      <c r="F564" s="537"/>
      <c r="G564" s="83" t="s">
        <v>643</v>
      </c>
      <c r="H564" s="122">
        <v>175</v>
      </c>
      <c r="I564" s="122"/>
      <c r="J564" s="122"/>
      <c r="K564" s="122"/>
      <c r="L564" s="122">
        <v>12</v>
      </c>
      <c r="M564" s="122"/>
      <c r="N564" s="122"/>
      <c r="O564" s="122"/>
      <c r="P564" s="128">
        <v>285</v>
      </c>
      <c r="Q564" s="128"/>
      <c r="R564" s="128"/>
      <c r="S564" s="334"/>
      <c r="T564" s="224"/>
      <c r="U564" s="20"/>
      <c r="V564" s="20"/>
      <c r="W564" s="20"/>
      <c r="X564" s="20"/>
      <c r="Y564" s="221"/>
      <c r="Z564" s="221"/>
      <c r="AA564" s="221"/>
      <c r="AB564" s="5"/>
      <c r="AC564" s="5"/>
      <c r="AD564" s="5"/>
      <c r="AE564" s="5"/>
    </row>
    <row r="565" spans="1:31" s="19" customFormat="1" ht="45" hidden="1" customHeight="1" outlineLevel="1" x14ac:dyDescent="0.25">
      <c r="A565" s="552"/>
      <c r="B565" s="552"/>
      <c r="C565" s="552"/>
      <c r="D565" s="574"/>
      <c r="E565" s="536"/>
      <c r="F565" s="537"/>
      <c r="G565" s="83" t="s">
        <v>644</v>
      </c>
      <c r="H565" s="122">
        <v>163</v>
      </c>
      <c r="I565" s="122"/>
      <c r="J565" s="122"/>
      <c r="K565" s="122"/>
      <c r="L565" s="122">
        <v>15</v>
      </c>
      <c r="M565" s="122"/>
      <c r="N565" s="122"/>
      <c r="O565" s="122"/>
      <c r="P565" s="128">
        <v>260</v>
      </c>
      <c r="Q565" s="128"/>
      <c r="R565" s="128"/>
      <c r="S565" s="334"/>
      <c r="T565" s="224"/>
      <c r="U565" s="20"/>
      <c r="V565" s="20"/>
      <c r="W565" s="20"/>
      <c r="X565" s="20"/>
      <c r="Y565" s="221"/>
      <c r="Z565" s="221"/>
      <c r="AA565" s="221"/>
      <c r="AB565" s="5"/>
      <c r="AC565" s="5"/>
      <c r="AD565" s="5"/>
      <c r="AE565" s="5"/>
    </row>
    <row r="566" spans="1:31" s="19" customFormat="1" ht="45" hidden="1" customHeight="1" outlineLevel="1" x14ac:dyDescent="0.25">
      <c r="A566" s="552"/>
      <c r="B566" s="552"/>
      <c r="C566" s="552"/>
      <c r="D566" s="574"/>
      <c r="E566" s="536"/>
      <c r="F566" s="537"/>
      <c r="G566" s="83" t="s">
        <v>645</v>
      </c>
      <c r="H566" s="122">
        <v>205</v>
      </c>
      <c r="I566" s="122"/>
      <c r="J566" s="122"/>
      <c r="K566" s="122"/>
      <c r="L566" s="122">
        <v>15</v>
      </c>
      <c r="M566" s="122"/>
      <c r="N566" s="122"/>
      <c r="O566" s="122"/>
      <c r="P566" s="128">
        <v>303</v>
      </c>
      <c r="Q566" s="128"/>
      <c r="R566" s="128"/>
      <c r="S566" s="334"/>
      <c r="T566" s="224"/>
      <c r="U566" s="20"/>
      <c r="V566" s="20"/>
      <c r="W566" s="20"/>
      <c r="X566" s="20"/>
      <c r="Y566" s="221"/>
      <c r="Z566" s="221"/>
      <c r="AA566" s="221"/>
      <c r="AB566" s="5"/>
      <c r="AC566" s="5"/>
      <c r="AD566" s="5"/>
      <c r="AE566" s="5"/>
    </row>
    <row r="567" spans="1:31" s="19" customFormat="1" ht="47.25" hidden="1" customHeight="1" outlineLevel="1" x14ac:dyDescent="0.25">
      <c r="A567" s="552"/>
      <c r="B567" s="552"/>
      <c r="C567" s="552"/>
      <c r="D567" s="574"/>
      <c r="E567" s="536"/>
      <c r="F567" s="537"/>
      <c r="G567" s="83" t="s">
        <v>646</v>
      </c>
      <c r="H567" s="122">
        <v>152</v>
      </c>
      <c r="I567" s="122"/>
      <c r="J567" s="122"/>
      <c r="K567" s="122"/>
      <c r="L567" s="122">
        <v>15</v>
      </c>
      <c r="M567" s="122"/>
      <c r="N567" s="122"/>
      <c r="O567" s="122"/>
      <c r="P567" s="128">
        <v>174</v>
      </c>
      <c r="Q567" s="128"/>
      <c r="R567" s="128"/>
      <c r="S567" s="334"/>
      <c r="T567" s="224"/>
      <c r="U567" s="20"/>
      <c r="V567" s="20"/>
      <c r="W567" s="20"/>
      <c r="X567" s="20"/>
      <c r="Y567" s="221"/>
      <c r="Z567" s="221"/>
      <c r="AA567" s="221"/>
      <c r="AB567" s="5"/>
      <c r="AC567" s="5"/>
      <c r="AD567" s="5"/>
      <c r="AE567" s="5"/>
    </row>
    <row r="568" spans="1:31" s="19" customFormat="1" ht="45" hidden="1" customHeight="1" outlineLevel="1" x14ac:dyDescent="0.25">
      <c r="A568" s="552"/>
      <c r="B568" s="552"/>
      <c r="C568" s="552"/>
      <c r="D568" s="574"/>
      <c r="E568" s="536"/>
      <c r="F568" s="537"/>
      <c r="G568" s="83" t="s">
        <v>647</v>
      </c>
      <c r="H568" s="122">
        <v>54</v>
      </c>
      <c r="I568" s="122"/>
      <c r="J568" s="122"/>
      <c r="K568" s="122"/>
      <c r="L568" s="122">
        <v>10</v>
      </c>
      <c r="M568" s="122"/>
      <c r="N568" s="122"/>
      <c r="O568" s="122"/>
      <c r="P568" s="128">
        <v>95</v>
      </c>
      <c r="Q568" s="128"/>
      <c r="R568" s="128"/>
      <c r="S568" s="334"/>
      <c r="T568" s="224"/>
      <c r="U568" s="57"/>
      <c r="V568" s="57"/>
      <c r="W568" s="20"/>
      <c r="X568" s="20"/>
      <c r="Y568" s="221"/>
      <c r="Z568" s="221"/>
      <c r="AA568" s="221"/>
      <c r="AB568" s="5"/>
      <c r="AC568" s="5"/>
      <c r="AD568" s="5"/>
      <c r="AE568" s="5"/>
    </row>
    <row r="569" spans="1:31" s="19" customFormat="1" ht="45" hidden="1" customHeight="1" outlineLevel="1" x14ac:dyDescent="0.25">
      <c r="A569" s="552"/>
      <c r="B569" s="552"/>
      <c r="C569" s="552"/>
      <c r="D569" s="574"/>
      <c r="E569" s="536"/>
      <c r="F569" s="537"/>
      <c r="G569" s="83" t="s">
        <v>648</v>
      </c>
      <c r="H569" s="122">
        <v>256</v>
      </c>
      <c r="I569" s="122"/>
      <c r="J569" s="122"/>
      <c r="K569" s="122"/>
      <c r="L569" s="122">
        <v>10</v>
      </c>
      <c r="M569" s="122"/>
      <c r="N569" s="122"/>
      <c r="O569" s="122"/>
      <c r="P569" s="128">
        <v>273</v>
      </c>
      <c r="Q569" s="128"/>
      <c r="R569" s="128"/>
      <c r="S569" s="334"/>
      <c r="T569" s="224"/>
      <c r="U569" s="20"/>
      <c r="V569" s="20"/>
      <c r="W569" s="20"/>
      <c r="X569" s="20"/>
      <c r="Y569" s="221"/>
      <c r="Z569" s="221"/>
      <c r="AA569" s="221"/>
      <c r="AB569" s="5"/>
      <c r="AC569" s="5"/>
      <c r="AD569" s="5"/>
      <c r="AE569" s="5"/>
    </row>
    <row r="570" spans="1:31" s="19" customFormat="1" ht="45" hidden="1" customHeight="1" outlineLevel="1" x14ac:dyDescent="0.25">
      <c r="A570" s="552"/>
      <c r="B570" s="552"/>
      <c r="C570" s="552"/>
      <c r="D570" s="574"/>
      <c r="E570" s="536"/>
      <c r="F570" s="537"/>
      <c r="G570" s="83" t="s">
        <v>649</v>
      </c>
      <c r="H570" s="122">
        <v>264</v>
      </c>
      <c r="I570" s="122"/>
      <c r="J570" s="122"/>
      <c r="K570" s="122"/>
      <c r="L570" s="122">
        <v>15</v>
      </c>
      <c r="M570" s="122"/>
      <c r="N570" s="122"/>
      <c r="O570" s="122"/>
      <c r="P570" s="128">
        <v>284</v>
      </c>
      <c r="Q570" s="128"/>
      <c r="R570" s="128"/>
      <c r="S570" s="334"/>
      <c r="T570" s="224"/>
      <c r="U570" s="57"/>
      <c r="V570" s="57"/>
      <c r="W570" s="20"/>
      <c r="X570" s="20"/>
      <c r="Y570" s="221"/>
      <c r="Z570" s="221"/>
      <c r="AA570" s="221"/>
      <c r="AB570" s="5"/>
      <c r="AC570" s="5"/>
      <c r="AD570" s="5"/>
      <c r="AE570" s="5"/>
    </row>
    <row r="571" spans="1:31" s="19" customFormat="1" ht="45" hidden="1" customHeight="1" outlineLevel="1" x14ac:dyDescent="0.25">
      <c r="A571" s="552"/>
      <c r="B571" s="552"/>
      <c r="C571" s="552"/>
      <c r="D571" s="574"/>
      <c r="E571" s="536"/>
      <c r="F571" s="537"/>
      <c r="G571" s="83" t="s">
        <v>650</v>
      </c>
      <c r="H571" s="122">
        <v>854</v>
      </c>
      <c r="I571" s="122"/>
      <c r="J571" s="122"/>
      <c r="K571" s="122"/>
      <c r="L571" s="122">
        <v>20</v>
      </c>
      <c r="M571" s="122"/>
      <c r="N571" s="122"/>
      <c r="O571" s="122"/>
      <c r="P571" s="128">
        <v>837</v>
      </c>
      <c r="Q571" s="128"/>
      <c r="R571" s="128"/>
      <c r="S571" s="334"/>
      <c r="T571" s="224"/>
      <c r="U571" s="20"/>
      <c r="V571" s="20"/>
      <c r="W571" s="20"/>
      <c r="X571" s="20"/>
      <c r="Y571" s="221"/>
      <c r="Z571" s="221"/>
      <c r="AA571" s="221"/>
      <c r="AB571" s="5"/>
      <c r="AC571" s="5"/>
      <c r="AD571" s="5"/>
      <c r="AE571" s="5"/>
    </row>
    <row r="572" spans="1:31" s="19" customFormat="1" ht="45" hidden="1" customHeight="1" outlineLevel="1" x14ac:dyDescent="0.25">
      <c r="A572" s="552"/>
      <c r="B572" s="552"/>
      <c r="C572" s="552"/>
      <c r="D572" s="574"/>
      <c r="E572" s="536"/>
      <c r="F572" s="537"/>
      <c r="G572" s="83" t="s">
        <v>651</v>
      </c>
      <c r="H572" s="122">
        <v>72</v>
      </c>
      <c r="I572" s="122"/>
      <c r="J572" s="122"/>
      <c r="K572" s="122"/>
      <c r="L572" s="122">
        <v>15</v>
      </c>
      <c r="M572" s="122"/>
      <c r="N572" s="122"/>
      <c r="O572" s="122"/>
      <c r="P572" s="128">
        <v>200</v>
      </c>
      <c r="Q572" s="128"/>
      <c r="R572" s="128"/>
      <c r="S572" s="334"/>
      <c r="T572" s="224"/>
      <c r="U572" s="20"/>
      <c r="V572" s="20"/>
      <c r="W572" s="20"/>
      <c r="X572" s="20"/>
      <c r="Y572" s="221"/>
      <c r="Z572" s="221"/>
      <c r="AA572" s="221"/>
      <c r="AB572" s="5"/>
      <c r="AC572" s="5"/>
      <c r="AD572" s="5"/>
      <c r="AE572" s="5"/>
    </row>
    <row r="573" spans="1:31" s="19" customFormat="1" ht="45" hidden="1" customHeight="1" outlineLevel="1" x14ac:dyDescent="0.25">
      <c r="A573" s="552"/>
      <c r="B573" s="552"/>
      <c r="C573" s="552"/>
      <c r="D573" s="574"/>
      <c r="E573" s="536"/>
      <c r="F573" s="537"/>
      <c r="G573" s="83" t="s">
        <v>652</v>
      </c>
      <c r="H573" s="122">
        <v>110</v>
      </c>
      <c r="I573" s="122"/>
      <c r="J573" s="122"/>
      <c r="K573" s="122"/>
      <c r="L573" s="122">
        <v>10</v>
      </c>
      <c r="M573" s="122"/>
      <c r="N573" s="122"/>
      <c r="O573" s="122"/>
      <c r="P573" s="128">
        <v>207</v>
      </c>
      <c r="Q573" s="128"/>
      <c r="R573" s="128"/>
      <c r="S573" s="334"/>
      <c r="T573" s="224"/>
      <c r="U573" s="20"/>
      <c r="V573" s="20"/>
      <c r="W573" s="20"/>
      <c r="X573" s="20"/>
      <c r="Y573" s="221"/>
      <c r="Z573" s="221"/>
      <c r="AA573" s="221"/>
      <c r="AB573" s="5"/>
      <c r="AC573" s="5"/>
      <c r="AD573" s="5"/>
      <c r="AE573" s="5"/>
    </row>
    <row r="574" spans="1:31" s="19" customFormat="1" ht="45" hidden="1" customHeight="1" outlineLevel="1" x14ac:dyDescent="0.25">
      <c r="A574" s="552"/>
      <c r="B574" s="552"/>
      <c r="C574" s="552"/>
      <c r="D574" s="574"/>
      <c r="E574" s="536"/>
      <c r="F574" s="537"/>
      <c r="G574" s="83" t="s">
        <v>653</v>
      </c>
      <c r="H574" s="122">
        <v>38</v>
      </c>
      <c r="I574" s="122"/>
      <c r="J574" s="122"/>
      <c r="K574" s="122"/>
      <c r="L574" s="122">
        <v>10</v>
      </c>
      <c r="M574" s="122"/>
      <c r="N574" s="122"/>
      <c r="O574" s="122"/>
      <c r="P574" s="128">
        <v>90</v>
      </c>
      <c r="Q574" s="128"/>
      <c r="R574" s="128"/>
      <c r="S574" s="334"/>
      <c r="T574" s="224"/>
      <c r="U574" s="20"/>
      <c r="V574" s="20"/>
      <c r="W574" s="20"/>
      <c r="X574" s="20"/>
      <c r="Y574" s="221"/>
      <c r="Z574" s="221"/>
      <c r="AA574" s="221"/>
      <c r="AB574" s="5"/>
      <c r="AC574" s="5"/>
      <c r="AD574" s="5"/>
      <c r="AE574" s="5"/>
    </row>
    <row r="575" spans="1:31" s="19" customFormat="1" ht="45" hidden="1" customHeight="1" outlineLevel="1" x14ac:dyDescent="0.25">
      <c r="A575" s="552"/>
      <c r="B575" s="552"/>
      <c r="C575" s="552"/>
      <c r="D575" s="574"/>
      <c r="E575" s="536"/>
      <c r="F575" s="537"/>
      <c r="G575" s="83" t="s">
        <v>654</v>
      </c>
      <c r="H575" s="122">
        <v>78</v>
      </c>
      <c r="I575" s="122"/>
      <c r="J575" s="122"/>
      <c r="K575" s="122"/>
      <c r="L575" s="122">
        <v>10</v>
      </c>
      <c r="M575" s="122"/>
      <c r="N575" s="122"/>
      <c r="O575" s="122"/>
      <c r="P575" s="128">
        <v>153</v>
      </c>
      <c r="Q575" s="128"/>
      <c r="R575" s="128"/>
      <c r="S575" s="334"/>
      <c r="T575" s="224"/>
      <c r="U575" s="20"/>
      <c r="V575" s="20"/>
      <c r="W575" s="20"/>
      <c r="X575" s="20"/>
      <c r="Y575" s="221"/>
      <c r="Z575" s="221"/>
      <c r="AA575" s="221"/>
      <c r="AB575" s="5"/>
      <c r="AC575" s="5"/>
      <c r="AD575" s="5"/>
      <c r="AE575" s="5"/>
    </row>
    <row r="576" spans="1:31" s="19" customFormat="1" ht="45" hidden="1" customHeight="1" outlineLevel="1" x14ac:dyDescent="0.25">
      <c r="A576" s="552"/>
      <c r="B576" s="552"/>
      <c r="C576" s="552"/>
      <c r="D576" s="574"/>
      <c r="E576" s="536"/>
      <c r="F576" s="537"/>
      <c r="G576" s="83" t="s">
        <v>655</v>
      </c>
      <c r="H576" s="122">
        <v>139</v>
      </c>
      <c r="I576" s="122"/>
      <c r="J576" s="122"/>
      <c r="K576" s="122"/>
      <c r="L576" s="122">
        <v>15</v>
      </c>
      <c r="M576" s="122"/>
      <c r="N576" s="122"/>
      <c r="O576" s="122"/>
      <c r="P576" s="128">
        <v>311</v>
      </c>
      <c r="Q576" s="128"/>
      <c r="R576" s="128"/>
      <c r="S576" s="334"/>
      <c r="T576" s="224"/>
      <c r="U576" s="20"/>
      <c r="V576" s="20"/>
      <c r="W576" s="20"/>
      <c r="X576" s="20"/>
      <c r="Y576" s="221"/>
      <c r="Z576" s="221"/>
      <c r="AA576" s="221"/>
      <c r="AB576" s="5"/>
      <c r="AC576" s="5"/>
      <c r="AD576" s="5"/>
      <c r="AE576" s="5"/>
    </row>
    <row r="577" spans="1:31" s="19" customFormat="1" ht="45" hidden="1" customHeight="1" outlineLevel="1" x14ac:dyDescent="0.25">
      <c r="A577" s="552"/>
      <c r="B577" s="552"/>
      <c r="C577" s="552"/>
      <c r="D577" s="574"/>
      <c r="E577" s="536"/>
      <c r="F577" s="537"/>
      <c r="G577" s="83" t="s">
        <v>656</v>
      </c>
      <c r="H577" s="122">
        <v>83</v>
      </c>
      <c r="I577" s="122"/>
      <c r="J577" s="122"/>
      <c r="K577" s="122"/>
      <c r="L577" s="122">
        <v>10</v>
      </c>
      <c r="M577" s="122"/>
      <c r="N577" s="122"/>
      <c r="O577" s="122"/>
      <c r="P577" s="128">
        <v>207</v>
      </c>
      <c r="Q577" s="128"/>
      <c r="R577" s="128"/>
      <c r="S577" s="334"/>
      <c r="T577" s="224"/>
      <c r="U577" s="20"/>
      <c r="V577" s="20"/>
      <c r="W577" s="20"/>
      <c r="X577" s="20"/>
      <c r="Y577" s="221"/>
      <c r="Z577" s="221"/>
      <c r="AA577" s="221"/>
      <c r="AB577" s="5"/>
      <c r="AC577" s="5"/>
      <c r="AD577" s="5"/>
      <c r="AE577" s="5"/>
    </row>
    <row r="578" spans="1:31" s="19" customFormat="1" ht="45" hidden="1" customHeight="1" outlineLevel="1" x14ac:dyDescent="0.25">
      <c r="A578" s="552"/>
      <c r="B578" s="552"/>
      <c r="C578" s="552"/>
      <c r="D578" s="574"/>
      <c r="E578" s="536"/>
      <c r="F578" s="537"/>
      <c r="G578" s="83" t="s">
        <v>657</v>
      </c>
      <c r="H578" s="122">
        <v>7</v>
      </c>
      <c r="I578" s="122"/>
      <c r="J578" s="122"/>
      <c r="K578" s="122"/>
      <c r="L578" s="122">
        <v>15</v>
      </c>
      <c r="M578" s="122"/>
      <c r="N578" s="122"/>
      <c r="O578" s="122"/>
      <c r="P578" s="128">
        <v>110</v>
      </c>
      <c r="Q578" s="128"/>
      <c r="R578" s="128"/>
      <c r="S578" s="334"/>
      <c r="T578" s="224"/>
      <c r="U578" s="20"/>
      <c r="V578" s="20"/>
      <c r="W578" s="20"/>
      <c r="X578" s="20"/>
      <c r="Y578" s="221"/>
      <c r="Z578" s="221"/>
      <c r="AA578" s="221"/>
      <c r="AB578" s="5"/>
      <c r="AC578" s="5"/>
      <c r="AD578" s="5"/>
      <c r="AE578" s="5"/>
    </row>
    <row r="579" spans="1:31" s="19" customFormat="1" ht="45" hidden="1" customHeight="1" outlineLevel="1" x14ac:dyDescent="0.25">
      <c r="A579" s="552"/>
      <c r="B579" s="552"/>
      <c r="C579" s="552"/>
      <c r="D579" s="574"/>
      <c r="E579" s="536"/>
      <c r="F579" s="537"/>
      <c r="G579" s="83" t="s">
        <v>658</v>
      </c>
      <c r="H579" s="122">
        <v>106</v>
      </c>
      <c r="I579" s="122"/>
      <c r="J579" s="122"/>
      <c r="K579" s="122"/>
      <c r="L579" s="122">
        <v>10</v>
      </c>
      <c r="M579" s="122"/>
      <c r="N579" s="122"/>
      <c r="O579" s="122"/>
      <c r="P579" s="128">
        <v>201</v>
      </c>
      <c r="Q579" s="128"/>
      <c r="R579" s="128"/>
      <c r="S579" s="334"/>
      <c r="T579" s="224"/>
      <c r="U579" s="20"/>
      <c r="V579" s="20"/>
      <c r="W579" s="20"/>
      <c r="X579" s="20"/>
      <c r="Y579" s="221"/>
      <c r="Z579" s="221"/>
      <c r="AA579" s="221"/>
      <c r="AB579" s="5"/>
      <c r="AC579" s="5"/>
      <c r="AD579" s="5"/>
      <c r="AE579" s="5"/>
    </row>
    <row r="580" spans="1:31" s="19" customFormat="1" ht="45" hidden="1" customHeight="1" outlineLevel="1" x14ac:dyDescent="0.25">
      <c r="A580" s="552"/>
      <c r="B580" s="552"/>
      <c r="C580" s="552"/>
      <c r="D580" s="574"/>
      <c r="E580" s="536"/>
      <c r="F580" s="537"/>
      <c r="G580" s="83" t="s">
        <v>659</v>
      </c>
      <c r="H580" s="122">
        <v>400</v>
      </c>
      <c r="I580" s="122"/>
      <c r="J580" s="122"/>
      <c r="K580" s="122"/>
      <c r="L580" s="122">
        <v>15</v>
      </c>
      <c r="M580" s="122"/>
      <c r="N580" s="122"/>
      <c r="O580" s="122"/>
      <c r="P580" s="128">
        <v>332</v>
      </c>
      <c r="Q580" s="128"/>
      <c r="R580" s="128"/>
      <c r="S580" s="334"/>
      <c r="T580" s="224"/>
      <c r="U580" s="20"/>
      <c r="V580" s="20"/>
      <c r="W580" s="20"/>
      <c r="X580" s="20"/>
      <c r="Y580" s="221"/>
      <c r="Z580" s="221"/>
      <c r="AA580" s="221"/>
      <c r="AB580" s="5"/>
      <c r="AC580" s="5"/>
      <c r="AD580" s="5"/>
      <c r="AE580" s="5"/>
    </row>
    <row r="581" spans="1:31" s="19" customFormat="1" ht="45" hidden="1" customHeight="1" outlineLevel="1" x14ac:dyDescent="0.25">
      <c r="A581" s="552"/>
      <c r="B581" s="552"/>
      <c r="C581" s="552"/>
      <c r="D581" s="574"/>
      <c r="E581" s="536"/>
      <c r="F581" s="537"/>
      <c r="G581" s="83" t="s">
        <v>660</v>
      </c>
      <c r="H581" s="122">
        <v>304</v>
      </c>
      <c r="I581" s="122"/>
      <c r="J581" s="122"/>
      <c r="K581" s="122"/>
      <c r="L581" s="122">
        <v>10</v>
      </c>
      <c r="M581" s="122"/>
      <c r="N581" s="122"/>
      <c r="O581" s="122"/>
      <c r="P581" s="128">
        <v>309</v>
      </c>
      <c r="Q581" s="128"/>
      <c r="R581" s="128"/>
      <c r="S581" s="334"/>
      <c r="T581" s="224"/>
      <c r="U581" s="20"/>
      <c r="V581" s="20"/>
      <c r="W581" s="20"/>
      <c r="X581" s="20"/>
      <c r="Y581" s="221"/>
      <c r="Z581" s="221"/>
      <c r="AA581" s="221"/>
      <c r="AB581" s="5"/>
      <c r="AC581" s="5"/>
      <c r="AD581" s="5"/>
      <c r="AE581" s="5"/>
    </row>
    <row r="582" spans="1:31" s="19" customFormat="1" ht="45" hidden="1" customHeight="1" outlineLevel="1" x14ac:dyDescent="0.25">
      <c r="A582" s="552"/>
      <c r="B582" s="552"/>
      <c r="C582" s="552"/>
      <c r="D582" s="574"/>
      <c r="E582" s="536"/>
      <c r="F582" s="537"/>
      <c r="G582" s="83" t="s">
        <v>661</v>
      </c>
      <c r="H582" s="122">
        <v>101</v>
      </c>
      <c r="I582" s="122"/>
      <c r="J582" s="122"/>
      <c r="K582" s="122"/>
      <c r="L582" s="122">
        <v>15</v>
      </c>
      <c r="M582" s="122"/>
      <c r="N582" s="122"/>
      <c r="O582" s="122"/>
      <c r="P582" s="128">
        <v>177</v>
      </c>
      <c r="Q582" s="128"/>
      <c r="R582" s="128"/>
      <c r="S582" s="334"/>
      <c r="T582" s="224"/>
      <c r="U582" s="20"/>
      <c r="V582" s="20"/>
      <c r="W582" s="20"/>
      <c r="X582" s="20"/>
      <c r="Y582" s="221"/>
      <c r="Z582" s="221"/>
      <c r="AA582" s="221"/>
      <c r="AB582" s="5"/>
      <c r="AC582" s="5"/>
      <c r="AD582" s="5"/>
      <c r="AE582" s="5"/>
    </row>
    <row r="583" spans="1:31" s="19" customFormat="1" ht="45" hidden="1" customHeight="1" outlineLevel="1" x14ac:dyDescent="0.25">
      <c r="A583" s="552"/>
      <c r="B583" s="552"/>
      <c r="C583" s="552"/>
      <c r="D583" s="574"/>
      <c r="E583" s="536"/>
      <c r="F583" s="537"/>
      <c r="G583" s="83" t="s">
        <v>662</v>
      </c>
      <c r="H583" s="122">
        <v>102</v>
      </c>
      <c r="I583" s="122"/>
      <c r="J583" s="122"/>
      <c r="K583" s="122"/>
      <c r="L583" s="122">
        <v>10</v>
      </c>
      <c r="M583" s="122"/>
      <c r="N583" s="122"/>
      <c r="O583" s="122"/>
      <c r="P583" s="128">
        <v>180</v>
      </c>
      <c r="Q583" s="128"/>
      <c r="R583" s="128"/>
      <c r="S583" s="334"/>
      <c r="T583" s="224"/>
      <c r="U583" s="20"/>
      <c r="V583" s="20"/>
      <c r="W583" s="20"/>
      <c r="X583" s="20"/>
      <c r="Y583" s="221"/>
      <c r="Z583" s="221"/>
      <c r="AA583" s="221"/>
      <c r="AB583" s="5"/>
      <c r="AC583" s="5"/>
      <c r="AD583" s="5"/>
      <c r="AE583" s="5"/>
    </row>
    <row r="584" spans="1:31" s="19" customFormat="1" ht="45" hidden="1" customHeight="1" outlineLevel="1" x14ac:dyDescent="0.25">
      <c r="A584" s="552"/>
      <c r="B584" s="552"/>
      <c r="C584" s="552"/>
      <c r="D584" s="574"/>
      <c r="E584" s="536"/>
      <c r="F584" s="537"/>
      <c r="G584" s="83" t="s">
        <v>663</v>
      </c>
      <c r="H584" s="122">
        <v>102</v>
      </c>
      <c r="I584" s="122"/>
      <c r="J584" s="122"/>
      <c r="K584" s="122"/>
      <c r="L584" s="122">
        <v>12</v>
      </c>
      <c r="M584" s="122"/>
      <c r="N584" s="122"/>
      <c r="O584" s="122"/>
      <c r="P584" s="128">
        <v>142</v>
      </c>
      <c r="Q584" s="128"/>
      <c r="R584" s="128"/>
      <c r="S584" s="334"/>
      <c r="T584" s="224"/>
      <c r="U584" s="20"/>
      <c r="V584" s="20"/>
      <c r="W584" s="20"/>
      <c r="X584" s="20"/>
      <c r="Y584" s="221"/>
      <c r="Z584" s="221"/>
      <c r="AA584" s="221"/>
      <c r="AB584" s="5"/>
      <c r="AC584" s="5"/>
      <c r="AD584" s="5"/>
      <c r="AE584" s="5"/>
    </row>
    <row r="585" spans="1:31" s="19" customFormat="1" ht="45" hidden="1" customHeight="1" outlineLevel="1" x14ac:dyDescent="0.25">
      <c r="A585" s="552"/>
      <c r="B585" s="552"/>
      <c r="C585" s="552"/>
      <c r="D585" s="574"/>
      <c r="E585" s="536"/>
      <c r="F585" s="537"/>
      <c r="G585" s="83" t="s">
        <v>664</v>
      </c>
      <c r="H585" s="122">
        <v>29</v>
      </c>
      <c r="I585" s="122"/>
      <c r="J585" s="122"/>
      <c r="K585" s="122"/>
      <c r="L585" s="122">
        <v>15</v>
      </c>
      <c r="M585" s="122"/>
      <c r="N585" s="122"/>
      <c r="O585" s="122"/>
      <c r="P585" s="128">
        <v>114</v>
      </c>
      <c r="Q585" s="128"/>
      <c r="R585" s="128"/>
      <c r="S585" s="334"/>
      <c r="T585" s="224"/>
      <c r="U585" s="20"/>
      <c r="V585" s="20"/>
      <c r="W585" s="20"/>
      <c r="X585" s="20"/>
      <c r="Y585" s="221"/>
      <c r="Z585" s="221"/>
      <c r="AA585" s="221"/>
      <c r="AB585" s="5"/>
      <c r="AC585" s="5"/>
      <c r="AD585" s="5"/>
      <c r="AE585" s="5"/>
    </row>
    <row r="586" spans="1:31" s="19" customFormat="1" ht="60" hidden="1" customHeight="1" outlineLevel="1" x14ac:dyDescent="0.25">
      <c r="A586" s="552"/>
      <c r="B586" s="552"/>
      <c r="C586" s="552"/>
      <c r="D586" s="574"/>
      <c r="E586" s="536"/>
      <c r="F586" s="537"/>
      <c r="G586" s="83" t="s">
        <v>665</v>
      </c>
      <c r="H586" s="122">
        <v>17</v>
      </c>
      <c r="I586" s="122"/>
      <c r="J586" s="122"/>
      <c r="K586" s="122"/>
      <c r="L586" s="122">
        <v>3</v>
      </c>
      <c r="M586" s="122"/>
      <c r="N586" s="122"/>
      <c r="O586" s="122"/>
      <c r="P586" s="128">
        <v>123</v>
      </c>
      <c r="Q586" s="128"/>
      <c r="R586" s="128"/>
      <c r="S586" s="334"/>
      <c r="T586" s="224"/>
      <c r="U586" s="20"/>
      <c r="V586" s="20"/>
      <c r="W586" s="20"/>
      <c r="X586" s="20"/>
      <c r="Y586" s="221"/>
      <c r="Z586" s="221"/>
      <c r="AA586" s="221"/>
      <c r="AB586" s="5"/>
      <c r="AC586" s="5"/>
      <c r="AD586" s="5"/>
      <c r="AE586" s="5"/>
    </row>
    <row r="587" spans="1:31" s="19" customFormat="1" ht="45" hidden="1" customHeight="1" outlineLevel="1" x14ac:dyDescent="0.25">
      <c r="A587" s="552"/>
      <c r="B587" s="552"/>
      <c r="C587" s="552"/>
      <c r="D587" s="574"/>
      <c r="E587" s="536"/>
      <c r="F587" s="537"/>
      <c r="G587" s="83" t="s">
        <v>666</v>
      </c>
      <c r="H587" s="122">
        <v>190</v>
      </c>
      <c r="I587" s="122"/>
      <c r="J587" s="122"/>
      <c r="K587" s="122"/>
      <c r="L587" s="122">
        <v>15</v>
      </c>
      <c r="M587" s="122"/>
      <c r="N587" s="122"/>
      <c r="O587" s="122"/>
      <c r="P587" s="128">
        <v>405</v>
      </c>
      <c r="Q587" s="128"/>
      <c r="R587" s="128"/>
      <c r="S587" s="334"/>
      <c r="T587" s="224"/>
      <c r="U587" s="20"/>
      <c r="V587" s="20"/>
      <c r="W587" s="20"/>
      <c r="X587" s="20"/>
      <c r="Y587" s="221"/>
      <c r="Z587" s="221"/>
      <c r="AA587" s="221"/>
      <c r="AB587" s="5"/>
      <c r="AC587" s="5"/>
      <c r="AD587" s="5"/>
      <c r="AE587" s="5"/>
    </row>
    <row r="588" spans="1:31" s="19" customFormat="1" ht="45" hidden="1" customHeight="1" outlineLevel="1" x14ac:dyDescent="0.25">
      <c r="A588" s="552"/>
      <c r="B588" s="552"/>
      <c r="C588" s="552"/>
      <c r="D588" s="574"/>
      <c r="E588" s="536"/>
      <c r="F588" s="537"/>
      <c r="G588" s="83" t="s">
        <v>667</v>
      </c>
      <c r="H588" s="122">
        <v>55</v>
      </c>
      <c r="I588" s="122"/>
      <c r="J588" s="122"/>
      <c r="K588" s="122"/>
      <c r="L588" s="122">
        <v>10</v>
      </c>
      <c r="M588" s="122"/>
      <c r="N588" s="122"/>
      <c r="O588" s="122"/>
      <c r="P588" s="128">
        <v>225</v>
      </c>
      <c r="Q588" s="128"/>
      <c r="R588" s="128"/>
      <c r="S588" s="334"/>
      <c r="T588" s="224"/>
      <c r="U588" s="20"/>
      <c r="V588" s="20"/>
      <c r="W588" s="20"/>
      <c r="X588" s="20"/>
      <c r="Y588" s="221"/>
      <c r="Z588" s="221"/>
      <c r="AA588" s="221"/>
      <c r="AB588" s="5"/>
      <c r="AC588" s="5"/>
      <c r="AD588" s="5"/>
      <c r="AE588" s="5"/>
    </row>
    <row r="589" spans="1:31" s="19" customFormat="1" ht="60" hidden="1" customHeight="1" outlineLevel="1" x14ac:dyDescent="0.25">
      <c r="A589" s="552"/>
      <c r="B589" s="552"/>
      <c r="C589" s="552"/>
      <c r="D589" s="574"/>
      <c r="E589" s="536"/>
      <c r="F589" s="537"/>
      <c r="G589" s="83" t="s">
        <v>668</v>
      </c>
      <c r="H589" s="122">
        <v>173</v>
      </c>
      <c r="I589" s="122"/>
      <c r="J589" s="122"/>
      <c r="K589" s="122"/>
      <c r="L589" s="122">
        <v>10</v>
      </c>
      <c r="M589" s="122"/>
      <c r="N589" s="122"/>
      <c r="O589" s="122"/>
      <c r="P589" s="128">
        <v>394</v>
      </c>
      <c r="Q589" s="128"/>
      <c r="R589" s="128"/>
      <c r="S589" s="334"/>
      <c r="T589" s="224"/>
      <c r="U589" s="20"/>
      <c r="V589" s="20"/>
      <c r="W589" s="20"/>
      <c r="X589" s="20"/>
      <c r="Y589" s="221"/>
      <c r="Z589" s="221"/>
      <c r="AA589" s="221"/>
      <c r="AB589" s="5"/>
      <c r="AC589" s="5"/>
      <c r="AD589" s="5"/>
      <c r="AE589" s="5"/>
    </row>
    <row r="590" spans="1:31" s="19" customFormat="1" ht="45" hidden="1" customHeight="1" outlineLevel="1" x14ac:dyDescent="0.25">
      <c r="A590" s="552"/>
      <c r="B590" s="552"/>
      <c r="C590" s="552"/>
      <c r="D590" s="574"/>
      <c r="E590" s="536"/>
      <c r="F590" s="537"/>
      <c r="G590" s="83" t="s">
        <v>669</v>
      </c>
      <c r="H590" s="122">
        <v>365</v>
      </c>
      <c r="I590" s="122"/>
      <c r="J590" s="122"/>
      <c r="K590" s="122"/>
      <c r="L590" s="122">
        <v>15</v>
      </c>
      <c r="M590" s="122"/>
      <c r="N590" s="122"/>
      <c r="O590" s="122"/>
      <c r="P590" s="128">
        <v>515</v>
      </c>
      <c r="Q590" s="128"/>
      <c r="R590" s="128"/>
      <c r="S590" s="334"/>
      <c r="T590" s="224"/>
      <c r="U590" s="20"/>
      <c r="V590" s="20"/>
      <c r="W590" s="20"/>
      <c r="X590" s="20"/>
      <c r="Y590" s="221"/>
      <c r="Z590" s="221"/>
      <c r="AA590" s="221"/>
      <c r="AB590" s="5"/>
      <c r="AC590" s="5"/>
      <c r="AD590" s="5"/>
      <c r="AE590" s="5"/>
    </row>
    <row r="591" spans="1:31" s="19" customFormat="1" ht="45" hidden="1" customHeight="1" outlineLevel="1" x14ac:dyDescent="0.25">
      <c r="A591" s="552"/>
      <c r="B591" s="552"/>
      <c r="C591" s="552"/>
      <c r="D591" s="574"/>
      <c r="E591" s="536"/>
      <c r="F591" s="537"/>
      <c r="G591" s="83" t="s">
        <v>670</v>
      </c>
      <c r="H591" s="122">
        <v>326</v>
      </c>
      <c r="I591" s="122"/>
      <c r="J591" s="122"/>
      <c r="K591" s="122"/>
      <c r="L591" s="122">
        <v>20</v>
      </c>
      <c r="M591" s="122"/>
      <c r="N591" s="122"/>
      <c r="O591" s="122"/>
      <c r="P591" s="128">
        <v>291</v>
      </c>
      <c r="Q591" s="128"/>
      <c r="R591" s="128"/>
      <c r="S591" s="334"/>
      <c r="T591" s="224"/>
      <c r="U591" s="20"/>
      <c r="V591" s="20"/>
      <c r="W591" s="20"/>
      <c r="X591" s="20"/>
      <c r="Y591" s="221"/>
      <c r="Z591" s="221"/>
      <c r="AA591" s="221"/>
      <c r="AB591" s="5"/>
      <c r="AC591" s="5"/>
      <c r="AD591" s="5"/>
      <c r="AE591" s="5"/>
    </row>
    <row r="592" spans="1:31" s="19" customFormat="1" ht="45" hidden="1" customHeight="1" outlineLevel="1" x14ac:dyDescent="0.25">
      <c r="A592" s="552"/>
      <c r="B592" s="552"/>
      <c r="C592" s="552"/>
      <c r="D592" s="574"/>
      <c r="E592" s="536"/>
      <c r="F592" s="537"/>
      <c r="G592" s="83" t="s">
        <v>671</v>
      </c>
      <c r="H592" s="122">
        <v>185</v>
      </c>
      <c r="I592" s="122"/>
      <c r="J592" s="122"/>
      <c r="K592" s="122"/>
      <c r="L592" s="122">
        <v>10</v>
      </c>
      <c r="M592" s="122"/>
      <c r="N592" s="122"/>
      <c r="O592" s="122"/>
      <c r="P592" s="128">
        <v>185</v>
      </c>
      <c r="Q592" s="128"/>
      <c r="R592" s="128"/>
      <c r="S592" s="334"/>
      <c r="T592" s="224"/>
      <c r="U592" s="20"/>
      <c r="V592" s="20"/>
      <c r="W592" s="20"/>
      <c r="X592" s="20"/>
      <c r="Y592" s="221"/>
      <c r="Z592" s="221"/>
      <c r="AA592" s="221"/>
      <c r="AB592" s="5"/>
      <c r="AC592" s="5"/>
      <c r="AD592" s="5"/>
      <c r="AE592" s="5"/>
    </row>
    <row r="593" spans="1:31" s="19" customFormat="1" ht="45" hidden="1" customHeight="1" outlineLevel="1" x14ac:dyDescent="0.25">
      <c r="A593" s="552"/>
      <c r="B593" s="552"/>
      <c r="C593" s="552"/>
      <c r="D593" s="574"/>
      <c r="E593" s="536"/>
      <c r="F593" s="537"/>
      <c r="G593" s="83" t="s">
        <v>672</v>
      </c>
      <c r="H593" s="122">
        <v>291</v>
      </c>
      <c r="I593" s="122"/>
      <c r="J593" s="122"/>
      <c r="K593" s="122"/>
      <c r="L593" s="122">
        <v>15</v>
      </c>
      <c r="M593" s="122"/>
      <c r="N593" s="122"/>
      <c r="O593" s="122"/>
      <c r="P593" s="128">
        <v>52</v>
      </c>
      <c r="Q593" s="128"/>
      <c r="R593" s="128"/>
      <c r="S593" s="334"/>
      <c r="T593" s="224"/>
      <c r="U593" s="20"/>
      <c r="V593" s="20"/>
      <c r="W593" s="20"/>
      <c r="X593" s="20"/>
      <c r="Y593" s="221"/>
      <c r="Z593" s="221"/>
      <c r="AA593" s="221"/>
      <c r="AB593" s="5"/>
      <c r="AC593" s="5"/>
      <c r="AD593" s="5"/>
      <c r="AE593" s="5"/>
    </row>
    <row r="594" spans="1:31" s="19" customFormat="1" ht="45" hidden="1" customHeight="1" outlineLevel="1" x14ac:dyDescent="0.25">
      <c r="A594" s="552"/>
      <c r="B594" s="552"/>
      <c r="C594" s="552"/>
      <c r="D594" s="574"/>
      <c r="E594" s="536"/>
      <c r="F594" s="537"/>
      <c r="G594" s="83" t="s">
        <v>673</v>
      </c>
      <c r="H594" s="122">
        <v>255</v>
      </c>
      <c r="I594" s="122"/>
      <c r="J594" s="122"/>
      <c r="K594" s="122"/>
      <c r="L594" s="122">
        <v>15</v>
      </c>
      <c r="M594" s="122"/>
      <c r="N594" s="122"/>
      <c r="O594" s="122"/>
      <c r="P594" s="128">
        <v>231</v>
      </c>
      <c r="Q594" s="128"/>
      <c r="R594" s="128"/>
      <c r="S594" s="334"/>
      <c r="T594" s="224"/>
      <c r="U594" s="20"/>
      <c r="V594" s="20"/>
      <c r="W594" s="20"/>
      <c r="X594" s="20"/>
      <c r="Y594" s="221"/>
      <c r="Z594" s="221"/>
      <c r="AA594" s="221"/>
      <c r="AB594" s="5"/>
      <c r="AC594" s="5"/>
      <c r="AD594" s="5"/>
      <c r="AE594" s="5"/>
    </row>
    <row r="595" spans="1:31" s="19" customFormat="1" ht="45" hidden="1" customHeight="1" outlineLevel="1" x14ac:dyDescent="0.25">
      <c r="A595" s="552"/>
      <c r="B595" s="552"/>
      <c r="C595" s="552"/>
      <c r="D595" s="574"/>
      <c r="E595" s="536"/>
      <c r="F595" s="537"/>
      <c r="G595" s="83" t="s">
        <v>674</v>
      </c>
      <c r="H595" s="122">
        <v>392</v>
      </c>
      <c r="I595" s="122"/>
      <c r="J595" s="122"/>
      <c r="K595" s="122"/>
      <c r="L595" s="122">
        <v>10</v>
      </c>
      <c r="M595" s="122"/>
      <c r="N595" s="122"/>
      <c r="O595" s="122"/>
      <c r="P595" s="128">
        <v>240</v>
      </c>
      <c r="Q595" s="128"/>
      <c r="R595" s="128"/>
      <c r="S595" s="334"/>
      <c r="T595" s="224"/>
      <c r="U595" s="20"/>
      <c r="V595" s="20"/>
      <c r="W595" s="20"/>
      <c r="X595" s="20"/>
      <c r="Y595" s="221"/>
      <c r="Z595" s="221"/>
      <c r="AA595" s="221"/>
      <c r="AB595" s="5"/>
      <c r="AC595" s="5"/>
      <c r="AD595" s="5"/>
      <c r="AE595" s="5"/>
    </row>
    <row r="596" spans="1:31" s="19" customFormat="1" ht="60" hidden="1" customHeight="1" outlineLevel="1" x14ac:dyDescent="0.25">
      <c r="A596" s="552"/>
      <c r="B596" s="552"/>
      <c r="C596" s="552"/>
      <c r="D596" s="574"/>
      <c r="E596" s="536"/>
      <c r="F596" s="537"/>
      <c r="G596" s="82" t="s">
        <v>675</v>
      </c>
      <c r="H596" s="122">
        <v>332</v>
      </c>
      <c r="I596" s="122"/>
      <c r="J596" s="122"/>
      <c r="K596" s="122"/>
      <c r="L596" s="122">
        <v>15</v>
      </c>
      <c r="M596" s="122"/>
      <c r="N596" s="122"/>
      <c r="O596" s="122"/>
      <c r="P596" s="128">
        <v>388</v>
      </c>
      <c r="Q596" s="128"/>
      <c r="R596" s="128"/>
      <c r="S596" s="334"/>
      <c r="T596" s="224"/>
      <c r="U596" s="57"/>
      <c r="V596" s="57"/>
      <c r="W596" s="20"/>
      <c r="X596" s="20"/>
      <c r="Y596" s="221"/>
      <c r="Z596" s="221"/>
      <c r="AA596" s="221"/>
      <c r="AB596" s="5"/>
      <c r="AC596" s="5"/>
      <c r="AD596" s="5"/>
      <c r="AE596" s="5"/>
    </row>
    <row r="597" spans="1:31" s="19" customFormat="1" ht="60" hidden="1" customHeight="1" outlineLevel="1" x14ac:dyDescent="0.25">
      <c r="A597" s="552"/>
      <c r="B597" s="552"/>
      <c r="C597" s="552"/>
      <c r="D597" s="574"/>
      <c r="E597" s="536"/>
      <c r="F597" s="537"/>
      <c r="G597" s="82" t="s">
        <v>676</v>
      </c>
      <c r="H597" s="122">
        <v>270</v>
      </c>
      <c r="I597" s="122"/>
      <c r="J597" s="122"/>
      <c r="K597" s="122"/>
      <c r="L597" s="122">
        <v>2.5</v>
      </c>
      <c r="M597" s="122"/>
      <c r="N597" s="122"/>
      <c r="O597" s="122"/>
      <c r="P597" s="128">
        <v>318</v>
      </c>
      <c r="Q597" s="128"/>
      <c r="R597" s="128"/>
      <c r="S597" s="334"/>
      <c r="T597" s="224"/>
      <c r="U597" s="20"/>
      <c r="V597" s="20"/>
      <c r="W597" s="20"/>
      <c r="X597" s="20"/>
      <c r="Y597" s="221"/>
      <c r="Z597" s="221"/>
      <c r="AA597" s="221"/>
      <c r="AB597" s="5"/>
      <c r="AC597" s="5"/>
      <c r="AD597" s="5"/>
      <c r="AE597" s="5"/>
    </row>
    <row r="598" spans="1:31" s="19" customFormat="1" ht="45" hidden="1" customHeight="1" outlineLevel="1" x14ac:dyDescent="0.25">
      <c r="A598" s="552"/>
      <c r="B598" s="552"/>
      <c r="C598" s="552"/>
      <c r="D598" s="574"/>
      <c r="E598" s="536"/>
      <c r="F598" s="537"/>
      <c r="G598" s="82" t="s">
        <v>677</v>
      </c>
      <c r="H598" s="122">
        <v>130</v>
      </c>
      <c r="I598" s="122"/>
      <c r="J598" s="122"/>
      <c r="K598" s="122"/>
      <c r="L598" s="122">
        <v>15</v>
      </c>
      <c r="M598" s="122"/>
      <c r="N598" s="122"/>
      <c r="O598" s="122"/>
      <c r="P598" s="128">
        <v>219</v>
      </c>
      <c r="Q598" s="128"/>
      <c r="R598" s="128"/>
      <c r="S598" s="334"/>
      <c r="T598" s="224"/>
      <c r="U598" s="20"/>
      <c r="V598" s="20"/>
      <c r="W598" s="20"/>
      <c r="X598" s="20"/>
      <c r="Y598" s="221"/>
      <c r="Z598" s="221"/>
      <c r="AA598" s="221"/>
      <c r="AB598" s="5"/>
      <c r="AC598" s="5"/>
      <c r="AD598" s="5"/>
      <c r="AE598" s="5"/>
    </row>
    <row r="599" spans="1:31" s="19" customFormat="1" ht="49.5" hidden="1" customHeight="1" outlineLevel="1" x14ac:dyDescent="0.25">
      <c r="A599" s="552"/>
      <c r="B599" s="552"/>
      <c r="C599" s="552"/>
      <c r="D599" s="574"/>
      <c r="E599" s="536"/>
      <c r="F599" s="537"/>
      <c r="G599" s="64" t="s">
        <v>678</v>
      </c>
      <c r="H599" s="122">
        <v>35</v>
      </c>
      <c r="I599" s="122"/>
      <c r="J599" s="122"/>
      <c r="K599" s="122"/>
      <c r="L599" s="122">
        <v>10</v>
      </c>
      <c r="M599" s="122"/>
      <c r="N599" s="122"/>
      <c r="O599" s="122"/>
      <c r="P599" s="128">
        <v>46.19</v>
      </c>
      <c r="Q599" s="128"/>
      <c r="R599" s="128"/>
      <c r="S599" s="334"/>
      <c r="T599" s="224"/>
      <c r="U599" s="20"/>
      <c r="V599" s="20"/>
      <c r="W599" s="20"/>
      <c r="X599" s="20"/>
      <c r="Y599" s="221"/>
      <c r="Z599" s="221"/>
      <c r="AA599" s="221"/>
      <c r="AB599" s="5"/>
      <c r="AC599" s="5"/>
      <c r="AD599" s="5"/>
      <c r="AE599" s="5"/>
    </row>
    <row r="600" spans="1:31" s="19" customFormat="1" ht="60" hidden="1" customHeight="1" outlineLevel="1" x14ac:dyDescent="0.25">
      <c r="A600" s="552"/>
      <c r="B600" s="552"/>
      <c r="C600" s="552"/>
      <c r="D600" s="574"/>
      <c r="E600" s="536"/>
      <c r="F600" s="537"/>
      <c r="G600" s="64" t="s">
        <v>679</v>
      </c>
      <c r="H600" s="122">
        <v>104</v>
      </c>
      <c r="I600" s="122"/>
      <c r="J600" s="122"/>
      <c r="K600" s="122"/>
      <c r="L600" s="122">
        <v>10</v>
      </c>
      <c r="M600" s="122"/>
      <c r="N600" s="122"/>
      <c r="O600" s="122"/>
      <c r="P600" s="128">
        <v>120.47499999999999</v>
      </c>
      <c r="Q600" s="128"/>
      <c r="R600" s="128"/>
      <c r="S600" s="334"/>
      <c r="T600" s="224"/>
      <c r="U600" s="20"/>
      <c r="V600" s="20"/>
      <c r="W600" s="20"/>
      <c r="X600" s="20"/>
      <c r="Y600" s="221"/>
      <c r="Z600" s="221"/>
      <c r="AA600" s="221"/>
      <c r="AB600" s="5"/>
      <c r="AC600" s="5"/>
      <c r="AD600" s="5"/>
      <c r="AE600" s="5"/>
    </row>
    <row r="601" spans="1:31" s="19" customFormat="1" ht="60" hidden="1" customHeight="1" outlineLevel="1" x14ac:dyDescent="0.25">
      <c r="A601" s="552"/>
      <c r="B601" s="552"/>
      <c r="C601" s="552"/>
      <c r="D601" s="574"/>
      <c r="E601" s="536"/>
      <c r="F601" s="537"/>
      <c r="G601" s="64" t="s">
        <v>680</v>
      </c>
      <c r="H601" s="122">
        <v>201</v>
      </c>
      <c r="I601" s="122"/>
      <c r="J601" s="122"/>
      <c r="K601" s="122"/>
      <c r="L601" s="122">
        <v>15</v>
      </c>
      <c r="M601" s="122"/>
      <c r="N601" s="122"/>
      <c r="O601" s="122"/>
      <c r="P601" s="128">
        <v>203.01</v>
      </c>
      <c r="Q601" s="128"/>
      <c r="R601" s="128"/>
      <c r="S601" s="334"/>
      <c r="T601" s="224"/>
      <c r="U601" s="57"/>
      <c r="V601" s="57"/>
      <c r="W601" s="20"/>
      <c r="X601" s="20"/>
      <c r="Y601" s="221"/>
      <c r="Z601" s="221"/>
      <c r="AA601" s="221"/>
      <c r="AB601" s="5"/>
      <c r="AC601" s="5"/>
      <c r="AD601" s="5"/>
      <c r="AE601" s="5"/>
    </row>
    <row r="602" spans="1:31" s="19" customFormat="1" ht="45" hidden="1" customHeight="1" outlineLevel="1" x14ac:dyDescent="0.25">
      <c r="A602" s="552"/>
      <c r="B602" s="552"/>
      <c r="C602" s="552"/>
      <c r="D602" s="574"/>
      <c r="E602" s="536"/>
      <c r="F602" s="537"/>
      <c r="G602" s="64" t="s">
        <v>681</v>
      </c>
      <c r="H602" s="122">
        <v>162</v>
      </c>
      <c r="I602" s="122"/>
      <c r="J602" s="122"/>
      <c r="K602" s="122"/>
      <c r="L602" s="122">
        <v>10</v>
      </c>
      <c r="M602" s="122"/>
      <c r="N602" s="122"/>
      <c r="O602" s="122"/>
      <c r="P602" s="128">
        <v>169.5</v>
      </c>
      <c r="Q602" s="128"/>
      <c r="R602" s="128"/>
      <c r="S602" s="334"/>
      <c r="T602" s="224"/>
      <c r="U602" s="57"/>
      <c r="V602" s="57"/>
      <c r="W602" s="20"/>
      <c r="X602" s="20"/>
      <c r="Y602" s="221"/>
      <c r="Z602" s="221"/>
      <c r="AA602" s="221"/>
      <c r="AB602" s="5"/>
      <c r="AC602" s="5"/>
      <c r="AD602" s="5"/>
      <c r="AE602" s="5"/>
    </row>
    <row r="603" spans="1:31" s="19" customFormat="1" ht="60" hidden="1" customHeight="1" outlineLevel="1" x14ac:dyDescent="0.25">
      <c r="A603" s="552"/>
      <c r="B603" s="552"/>
      <c r="C603" s="552"/>
      <c r="D603" s="574"/>
      <c r="E603" s="536"/>
      <c r="F603" s="537"/>
      <c r="G603" s="64" t="s">
        <v>2216</v>
      </c>
      <c r="H603" s="122">
        <v>422</v>
      </c>
      <c r="I603" s="122"/>
      <c r="J603" s="122"/>
      <c r="K603" s="122"/>
      <c r="L603" s="122">
        <v>15</v>
      </c>
      <c r="M603" s="122"/>
      <c r="N603" s="122"/>
      <c r="O603" s="122"/>
      <c r="P603" s="128">
        <v>332.298</v>
      </c>
      <c r="Q603" s="128"/>
      <c r="R603" s="128"/>
      <c r="S603" s="334"/>
      <c r="T603" s="224"/>
      <c r="U603" s="20"/>
      <c r="V603" s="20"/>
      <c r="W603" s="20"/>
      <c r="X603" s="20"/>
      <c r="Y603" s="221"/>
      <c r="Z603" s="221"/>
      <c r="AA603" s="221"/>
      <c r="AB603" s="5"/>
      <c r="AC603" s="5"/>
      <c r="AD603" s="5"/>
      <c r="AE603" s="5"/>
    </row>
    <row r="604" spans="1:31" s="19" customFormat="1" ht="60" hidden="1" customHeight="1" outlineLevel="1" x14ac:dyDescent="0.25">
      <c r="A604" s="552"/>
      <c r="B604" s="552"/>
      <c r="C604" s="552"/>
      <c r="D604" s="574"/>
      <c r="E604" s="536"/>
      <c r="F604" s="537"/>
      <c r="G604" s="64" t="s">
        <v>683</v>
      </c>
      <c r="H604" s="122">
        <v>133</v>
      </c>
      <c r="I604" s="122"/>
      <c r="J604" s="122"/>
      <c r="K604" s="122"/>
      <c r="L604" s="122">
        <v>10</v>
      </c>
      <c r="M604" s="122"/>
      <c r="N604" s="122"/>
      <c r="O604" s="122"/>
      <c r="P604" s="128">
        <v>151.16</v>
      </c>
      <c r="Q604" s="128"/>
      <c r="R604" s="128"/>
      <c r="S604" s="334"/>
      <c r="T604" s="224"/>
      <c r="U604" s="20"/>
      <c r="V604" s="20"/>
      <c r="W604" s="20"/>
      <c r="X604" s="20"/>
      <c r="Y604" s="221"/>
      <c r="Z604" s="221"/>
      <c r="AA604" s="221"/>
      <c r="AB604" s="5"/>
      <c r="AC604" s="5"/>
      <c r="AD604" s="5"/>
      <c r="AE604" s="5"/>
    </row>
    <row r="605" spans="1:31" s="19" customFormat="1" ht="60" hidden="1" customHeight="1" outlineLevel="1" x14ac:dyDescent="0.25">
      <c r="A605" s="552"/>
      <c r="B605" s="552"/>
      <c r="C605" s="552"/>
      <c r="D605" s="574"/>
      <c r="E605" s="536"/>
      <c r="F605" s="537"/>
      <c r="G605" s="64" t="s">
        <v>684</v>
      </c>
      <c r="H605" s="122">
        <v>250</v>
      </c>
      <c r="I605" s="122"/>
      <c r="J605" s="122"/>
      <c r="K605" s="122"/>
      <c r="L605" s="122">
        <v>10</v>
      </c>
      <c r="M605" s="122"/>
      <c r="N605" s="122"/>
      <c r="O605" s="122"/>
      <c r="P605" s="128">
        <v>210.47</v>
      </c>
      <c r="Q605" s="128"/>
      <c r="R605" s="128"/>
      <c r="S605" s="334"/>
      <c r="T605" s="224"/>
      <c r="U605" s="20"/>
      <c r="V605" s="20"/>
      <c r="W605" s="20"/>
      <c r="X605" s="20"/>
      <c r="Y605" s="221"/>
      <c r="Z605" s="221"/>
      <c r="AA605" s="221"/>
      <c r="AB605" s="5"/>
      <c r="AC605" s="5"/>
      <c r="AD605" s="5"/>
      <c r="AE605" s="5"/>
    </row>
    <row r="606" spans="1:31" s="19" customFormat="1" ht="75" hidden="1" customHeight="1" outlineLevel="1" x14ac:dyDescent="0.25">
      <c r="A606" s="552"/>
      <c r="B606" s="552"/>
      <c r="C606" s="552"/>
      <c r="D606" s="574"/>
      <c r="E606" s="536"/>
      <c r="F606" s="537"/>
      <c r="G606" s="64" t="s">
        <v>685</v>
      </c>
      <c r="H606" s="122">
        <v>75</v>
      </c>
      <c r="I606" s="122"/>
      <c r="J606" s="122"/>
      <c r="K606" s="122"/>
      <c r="L606" s="122">
        <v>10</v>
      </c>
      <c r="M606" s="122"/>
      <c r="N606" s="122"/>
      <c r="O606" s="122"/>
      <c r="P606" s="128">
        <v>72.12</v>
      </c>
      <c r="Q606" s="128"/>
      <c r="R606" s="128"/>
      <c r="S606" s="334"/>
      <c r="T606" s="224"/>
      <c r="U606" s="20"/>
      <c r="V606" s="20"/>
      <c r="W606" s="20"/>
      <c r="X606" s="20"/>
      <c r="Y606" s="221"/>
      <c r="Z606" s="221"/>
      <c r="AA606" s="221"/>
      <c r="AB606" s="5"/>
      <c r="AC606" s="5"/>
      <c r="AD606" s="5"/>
      <c r="AE606" s="5"/>
    </row>
    <row r="607" spans="1:31" s="19" customFormat="1" ht="75" hidden="1" customHeight="1" outlineLevel="1" x14ac:dyDescent="0.25">
      <c r="A607" s="552"/>
      <c r="B607" s="552"/>
      <c r="C607" s="552"/>
      <c r="D607" s="574"/>
      <c r="E607" s="536"/>
      <c r="F607" s="537"/>
      <c r="G607" s="64" t="s">
        <v>686</v>
      </c>
      <c r="H607" s="122">
        <v>390</v>
      </c>
      <c r="I607" s="122"/>
      <c r="J607" s="122"/>
      <c r="K607" s="122"/>
      <c r="L607" s="122">
        <v>7.5</v>
      </c>
      <c r="M607" s="122"/>
      <c r="N607" s="122"/>
      <c r="O607" s="122"/>
      <c r="P607" s="128">
        <v>426.95</v>
      </c>
      <c r="Q607" s="128"/>
      <c r="R607" s="128"/>
      <c r="S607" s="334"/>
      <c r="T607" s="224"/>
      <c r="U607" s="20"/>
      <c r="V607" s="20"/>
      <c r="W607" s="20"/>
      <c r="X607" s="20"/>
      <c r="Y607" s="221"/>
      <c r="Z607" s="221"/>
      <c r="AA607" s="221"/>
      <c r="AB607" s="5"/>
      <c r="AC607" s="5"/>
      <c r="AD607" s="5"/>
      <c r="AE607" s="5"/>
    </row>
    <row r="608" spans="1:31" s="19" customFormat="1" ht="90" hidden="1" customHeight="1" outlineLevel="1" x14ac:dyDescent="0.25">
      <c r="A608" s="552"/>
      <c r="B608" s="552"/>
      <c r="C608" s="552"/>
      <c r="D608" s="574"/>
      <c r="E608" s="536"/>
      <c r="F608" s="537"/>
      <c r="G608" s="64" t="s">
        <v>687</v>
      </c>
      <c r="H608" s="122">
        <v>340</v>
      </c>
      <c r="I608" s="122"/>
      <c r="J608" s="122"/>
      <c r="K608" s="122"/>
      <c r="L608" s="122">
        <v>15</v>
      </c>
      <c r="M608" s="122"/>
      <c r="N608" s="122"/>
      <c r="O608" s="122"/>
      <c r="P608" s="128">
        <v>216.6</v>
      </c>
      <c r="Q608" s="128"/>
      <c r="R608" s="128"/>
      <c r="S608" s="334"/>
      <c r="T608" s="224"/>
      <c r="U608" s="20"/>
      <c r="V608" s="20"/>
      <c r="W608" s="20"/>
      <c r="X608" s="20"/>
      <c r="Y608" s="221"/>
      <c r="Z608" s="221"/>
      <c r="AA608" s="221"/>
      <c r="AB608" s="5"/>
      <c r="AC608" s="5"/>
      <c r="AD608" s="5"/>
      <c r="AE608" s="5"/>
    </row>
    <row r="609" spans="1:31" s="19" customFormat="1" ht="90" hidden="1" customHeight="1" outlineLevel="1" x14ac:dyDescent="0.25">
      <c r="A609" s="552"/>
      <c r="B609" s="552"/>
      <c r="C609" s="552"/>
      <c r="D609" s="574"/>
      <c r="E609" s="536"/>
      <c r="F609" s="537"/>
      <c r="G609" s="64" t="s">
        <v>688</v>
      </c>
      <c r="H609" s="122">
        <v>95</v>
      </c>
      <c r="I609" s="122"/>
      <c r="J609" s="122"/>
      <c r="K609" s="122"/>
      <c r="L609" s="122">
        <v>15</v>
      </c>
      <c r="M609" s="122"/>
      <c r="N609" s="122"/>
      <c r="O609" s="122"/>
      <c r="P609" s="128">
        <v>154.62</v>
      </c>
      <c r="Q609" s="128"/>
      <c r="R609" s="128"/>
      <c r="S609" s="334"/>
      <c r="T609" s="224"/>
      <c r="U609" s="20"/>
      <c r="V609" s="20"/>
      <c r="W609" s="20"/>
      <c r="X609" s="20"/>
      <c r="Y609" s="221"/>
      <c r="Z609" s="221"/>
      <c r="AA609" s="221"/>
      <c r="AB609" s="5"/>
      <c r="AC609" s="5"/>
      <c r="AD609" s="5"/>
      <c r="AE609" s="5"/>
    </row>
    <row r="610" spans="1:31" s="19" customFormat="1" ht="90" hidden="1" customHeight="1" outlineLevel="1" x14ac:dyDescent="0.25">
      <c r="A610" s="552"/>
      <c r="B610" s="552"/>
      <c r="C610" s="552"/>
      <c r="D610" s="574"/>
      <c r="E610" s="536"/>
      <c r="F610" s="537"/>
      <c r="G610" s="64" t="s">
        <v>689</v>
      </c>
      <c r="H610" s="122">
        <v>150</v>
      </c>
      <c r="I610" s="122"/>
      <c r="J610" s="122"/>
      <c r="K610" s="122"/>
      <c r="L610" s="122">
        <v>52</v>
      </c>
      <c r="M610" s="122"/>
      <c r="N610" s="122"/>
      <c r="O610" s="122"/>
      <c r="P610" s="128">
        <v>88.39</v>
      </c>
      <c r="Q610" s="128"/>
      <c r="R610" s="128"/>
      <c r="S610" s="334"/>
      <c r="T610" s="224"/>
      <c r="U610" s="20"/>
      <c r="V610" s="20"/>
      <c r="W610" s="20"/>
      <c r="X610" s="20"/>
      <c r="Y610" s="221"/>
      <c r="Z610" s="221"/>
      <c r="AA610" s="221"/>
      <c r="AB610" s="5"/>
      <c r="AC610" s="5"/>
      <c r="AD610" s="5"/>
      <c r="AE610" s="5"/>
    </row>
    <row r="611" spans="1:31" s="19" customFormat="1" ht="60" hidden="1" customHeight="1" outlineLevel="1" x14ac:dyDescent="0.25">
      <c r="A611" s="552"/>
      <c r="B611" s="552"/>
      <c r="C611" s="552"/>
      <c r="D611" s="574"/>
      <c r="E611" s="536"/>
      <c r="F611" s="537"/>
      <c r="G611" s="64" t="s">
        <v>690</v>
      </c>
      <c r="H611" s="122">
        <v>300</v>
      </c>
      <c r="I611" s="122"/>
      <c r="J611" s="122"/>
      <c r="K611" s="122"/>
      <c r="L611" s="122">
        <v>7.5</v>
      </c>
      <c r="M611" s="122"/>
      <c r="N611" s="122"/>
      <c r="O611" s="122"/>
      <c r="P611" s="128">
        <v>219.91</v>
      </c>
      <c r="Q611" s="128"/>
      <c r="R611" s="128"/>
      <c r="S611" s="334"/>
      <c r="T611" s="224"/>
      <c r="U611" s="57"/>
      <c r="V611" s="57"/>
      <c r="W611" s="20"/>
      <c r="X611" s="20"/>
      <c r="Y611" s="221"/>
      <c r="Z611" s="221"/>
      <c r="AA611" s="221"/>
      <c r="AB611" s="5"/>
      <c r="AC611" s="5"/>
      <c r="AD611" s="5"/>
      <c r="AE611" s="5"/>
    </row>
    <row r="612" spans="1:31" s="19" customFormat="1" ht="90" hidden="1" customHeight="1" outlineLevel="1" x14ac:dyDescent="0.25">
      <c r="A612" s="552"/>
      <c r="B612" s="552"/>
      <c r="C612" s="552"/>
      <c r="D612" s="574"/>
      <c r="E612" s="536"/>
      <c r="F612" s="537"/>
      <c r="G612" s="64" t="s">
        <v>691</v>
      </c>
      <c r="H612" s="122">
        <v>53</v>
      </c>
      <c r="I612" s="122"/>
      <c r="J612" s="122"/>
      <c r="K612" s="122"/>
      <c r="L612" s="122">
        <v>15</v>
      </c>
      <c r="M612" s="122"/>
      <c r="N612" s="122"/>
      <c r="O612" s="122"/>
      <c r="P612" s="128">
        <v>40.119999999999997</v>
      </c>
      <c r="Q612" s="128"/>
      <c r="R612" s="128"/>
      <c r="S612" s="334"/>
      <c r="T612" s="224"/>
      <c r="U612" s="20"/>
      <c r="V612" s="20"/>
      <c r="W612" s="20"/>
      <c r="X612" s="20"/>
      <c r="Y612" s="221"/>
      <c r="Z612" s="221"/>
      <c r="AA612" s="221"/>
      <c r="AB612" s="5"/>
      <c r="AC612" s="5"/>
      <c r="AD612" s="5"/>
      <c r="AE612" s="5"/>
    </row>
    <row r="613" spans="1:31" s="19" customFormat="1" ht="75" hidden="1" customHeight="1" outlineLevel="1" x14ac:dyDescent="0.25">
      <c r="A613" s="552"/>
      <c r="B613" s="552"/>
      <c r="C613" s="552"/>
      <c r="D613" s="574"/>
      <c r="E613" s="536"/>
      <c r="F613" s="537"/>
      <c r="G613" s="64" t="s">
        <v>692</v>
      </c>
      <c r="H613" s="122">
        <v>50</v>
      </c>
      <c r="I613" s="122"/>
      <c r="J613" s="122"/>
      <c r="K613" s="122"/>
      <c r="L613" s="122">
        <v>30</v>
      </c>
      <c r="M613" s="122"/>
      <c r="N613" s="122"/>
      <c r="O613" s="122"/>
      <c r="P613" s="128">
        <v>92.85</v>
      </c>
      <c r="Q613" s="128"/>
      <c r="R613" s="128"/>
      <c r="S613" s="334"/>
      <c r="T613" s="224"/>
      <c r="U613" s="20"/>
      <c r="V613" s="20"/>
      <c r="W613" s="20"/>
      <c r="X613" s="20"/>
      <c r="Y613" s="221"/>
      <c r="Z613" s="221"/>
      <c r="AA613" s="221"/>
      <c r="AB613" s="5"/>
      <c r="AC613" s="5"/>
      <c r="AD613" s="5"/>
      <c r="AE613" s="5"/>
    </row>
    <row r="614" spans="1:31" s="19" customFormat="1" ht="60" hidden="1" customHeight="1" outlineLevel="1" x14ac:dyDescent="0.25">
      <c r="A614" s="552"/>
      <c r="B614" s="552"/>
      <c r="C614" s="552"/>
      <c r="D614" s="574"/>
      <c r="E614" s="536"/>
      <c r="F614" s="537"/>
      <c r="G614" s="64" t="s">
        <v>693</v>
      </c>
      <c r="H614" s="122">
        <v>100</v>
      </c>
      <c r="I614" s="122"/>
      <c r="J614" s="122"/>
      <c r="K614" s="122"/>
      <c r="L614" s="122">
        <v>15</v>
      </c>
      <c r="M614" s="122"/>
      <c r="N614" s="122"/>
      <c r="O614" s="122"/>
      <c r="P614" s="128">
        <v>36.67</v>
      </c>
      <c r="Q614" s="128"/>
      <c r="R614" s="128"/>
      <c r="S614" s="334"/>
      <c r="T614" s="224"/>
      <c r="U614" s="20"/>
      <c r="V614" s="20"/>
      <c r="W614" s="20"/>
      <c r="X614" s="20"/>
      <c r="Y614" s="221"/>
      <c r="Z614" s="221"/>
      <c r="AA614" s="221"/>
      <c r="AB614" s="5"/>
      <c r="AC614" s="5"/>
      <c r="AD614" s="5"/>
      <c r="AE614" s="5"/>
    </row>
    <row r="615" spans="1:31" s="19" customFormat="1" ht="60" hidden="1" customHeight="1" outlineLevel="1" x14ac:dyDescent="0.25">
      <c r="A615" s="552"/>
      <c r="B615" s="552"/>
      <c r="C615" s="552"/>
      <c r="D615" s="574"/>
      <c r="E615" s="536"/>
      <c r="F615" s="537"/>
      <c r="G615" s="64" t="s">
        <v>694</v>
      </c>
      <c r="H615" s="122">
        <v>293</v>
      </c>
      <c r="I615" s="122"/>
      <c r="J615" s="122"/>
      <c r="K615" s="122"/>
      <c r="L615" s="122">
        <v>10</v>
      </c>
      <c r="M615" s="122"/>
      <c r="N615" s="122"/>
      <c r="O615" s="122"/>
      <c r="P615" s="128">
        <v>240.55</v>
      </c>
      <c r="Q615" s="128"/>
      <c r="R615" s="128"/>
      <c r="S615" s="334"/>
      <c r="T615" s="224"/>
      <c r="U615" s="57"/>
      <c r="V615" s="57"/>
      <c r="W615" s="20"/>
      <c r="X615" s="20"/>
      <c r="Y615" s="221"/>
      <c r="Z615" s="221"/>
      <c r="AA615" s="221"/>
      <c r="AB615" s="5"/>
      <c r="AC615" s="5"/>
      <c r="AD615" s="5"/>
      <c r="AE615" s="5"/>
    </row>
    <row r="616" spans="1:31" s="19" customFormat="1" ht="60" hidden="1" customHeight="1" outlineLevel="1" x14ac:dyDescent="0.25">
      <c r="A616" s="552"/>
      <c r="B616" s="552"/>
      <c r="C616" s="552"/>
      <c r="D616" s="574"/>
      <c r="E616" s="536"/>
      <c r="F616" s="537"/>
      <c r="G616" s="64" t="s">
        <v>695</v>
      </c>
      <c r="H616" s="122">
        <v>60</v>
      </c>
      <c r="I616" s="122"/>
      <c r="J616" s="122"/>
      <c r="K616" s="122"/>
      <c r="L616" s="122">
        <v>15</v>
      </c>
      <c r="M616" s="122"/>
      <c r="N616" s="122"/>
      <c r="O616" s="122"/>
      <c r="P616" s="128">
        <v>115.8</v>
      </c>
      <c r="Q616" s="128"/>
      <c r="R616" s="128"/>
      <c r="S616" s="334"/>
      <c r="T616" s="224"/>
      <c r="U616" s="57"/>
      <c r="V616" s="57"/>
      <c r="W616" s="20"/>
      <c r="X616" s="20"/>
      <c r="Y616" s="221"/>
      <c r="Z616" s="221"/>
      <c r="AA616" s="221"/>
      <c r="AB616" s="5"/>
      <c r="AC616" s="5"/>
      <c r="AD616" s="5"/>
      <c r="AE616" s="5"/>
    </row>
    <row r="617" spans="1:31" s="19" customFormat="1" ht="60" hidden="1" customHeight="1" outlineLevel="1" x14ac:dyDescent="0.25">
      <c r="A617" s="552"/>
      <c r="B617" s="552"/>
      <c r="C617" s="552"/>
      <c r="D617" s="574"/>
      <c r="E617" s="536"/>
      <c r="F617" s="537"/>
      <c r="G617" s="64" t="s">
        <v>696</v>
      </c>
      <c r="H617" s="122">
        <v>90</v>
      </c>
      <c r="I617" s="122"/>
      <c r="J617" s="122"/>
      <c r="K617" s="122"/>
      <c r="L617" s="122">
        <v>15</v>
      </c>
      <c r="M617" s="122"/>
      <c r="N617" s="122"/>
      <c r="O617" s="122"/>
      <c r="P617" s="128">
        <v>162.33000000000001</v>
      </c>
      <c r="Q617" s="128"/>
      <c r="R617" s="128"/>
      <c r="S617" s="334"/>
      <c r="T617" s="224"/>
      <c r="U617" s="57"/>
      <c r="V617" s="57"/>
      <c r="W617" s="20"/>
      <c r="X617" s="20"/>
      <c r="Y617" s="221"/>
      <c r="Z617" s="221"/>
      <c r="AA617" s="221"/>
      <c r="AB617" s="5"/>
      <c r="AC617" s="5"/>
      <c r="AD617" s="5"/>
      <c r="AE617" s="5"/>
    </row>
    <row r="618" spans="1:31" s="19" customFormat="1" ht="75" hidden="1" customHeight="1" outlineLevel="1" x14ac:dyDescent="0.25">
      <c r="A618" s="552"/>
      <c r="B618" s="552"/>
      <c r="C618" s="552"/>
      <c r="D618" s="574"/>
      <c r="E618" s="536"/>
      <c r="F618" s="537"/>
      <c r="G618" s="64" t="s">
        <v>697</v>
      </c>
      <c r="H618" s="122">
        <v>60</v>
      </c>
      <c r="I618" s="122"/>
      <c r="J618" s="122"/>
      <c r="K618" s="122"/>
      <c r="L618" s="122">
        <v>20</v>
      </c>
      <c r="M618" s="122"/>
      <c r="N618" s="122"/>
      <c r="O618" s="122"/>
      <c r="P618" s="128">
        <v>73.680000000000007</v>
      </c>
      <c r="Q618" s="128"/>
      <c r="R618" s="128"/>
      <c r="S618" s="334"/>
      <c r="T618" s="224"/>
      <c r="U618" s="57"/>
      <c r="V618" s="57"/>
      <c r="W618" s="20"/>
      <c r="X618" s="20"/>
      <c r="Y618" s="221"/>
      <c r="Z618" s="221"/>
      <c r="AA618" s="221"/>
      <c r="AB618" s="5"/>
      <c r="AC618" s="5"/>
      <c r="AD618" s="5"/>
      <c r="AE618" s="5"/>
    </row>
    <row r="619" spans="1:31" s="19" customFormat="1" ht="60" hidden="1" customHeight="1" outlineLevel="1" x14ac:dyDescent="0.25">
      <c r="A619" s="552"/>
      <c r="B619" s="552"/>
      <c r="C619" s="552"/>
      <c r="D619" s="574"/>
      <c r="E619" s="536"/>
      <c r="F619" s="537"/>
      <c r="G619" s="64" t="s">
        <v>698</v>
      </c>
      <c r="H619" s="122">
        <v>382</v>
      </c>
      <c r="I619" s="122"/>
      <c r="J619" s="122"/>
      <c r="K619" s="122"/>
      <c r="L619" s="122">
        <v>15</v>
      </c>
      <c r="M619" s="122"/>
      <c r="N619" s="122"/>
      <c r="O619" s="122"/>
      <c r="P619" s="128">
        <v>296.3</v>
      </c>
      <c r="Q619" s="128"/>
      <c r="R619" s="128"/>
      <c r="S619" s="334"/>
      <c r="T619" s="224"/>
      <c r="U619" s="57"/>
      <c r="V619" s="57"/>
      <c r="W619" s="20"/>
      <c r="X619" s="20"/>
      <c r="Y619" s="221"/>
      <c r="Z619" s="221"/>
      <c r="AA619" s="221"/>
      <c r="AB619" s="5"/>
      <c r="AC619" s="5"/>
      <c r="AD619" s="5"/>
      <c r="AE619" s="5"/>
    </row>
    <row r="620" spans="1:31" s="19" customFormat="1" ht="60" hidden="1" customHeight="1" outlineLevel="1" x14ac:dyDescent="0.25">
      <c r="A620" s="552"/>
      <c r="B620" s="552"/>
      <c r="C620" s="552"/>
      <c r="D620" s="574"/>
      <c r="E620" s="536"/>
      <c r="F620" s="537"/>
      <c r="G620" s="64" t="s">
        <v>699</v>
      </c>
      <c r="H620" s="122">
        <v>330</v>
      </c>
      <c r="I620" s="122"/>
      <c r="J620" s="122"/>
      <c r="K620" s="122"/>
      <c r="L620" s="122">
        <v>15</v>
      </c>
      <c r="M620" s="122"/>
      <c r="N620" s="122"/>
      <c r="O620" s="122"/>
      <c r="P620" s="128">
        <v>354.62</v>
      </c>
      <c r="Q620" s="128"/>
      <c r="R620" s="128"/>
      <c r="S620" s="334"/>
      <c r="T620" s="224"/>
      <c r="U620" s="57"/>
      <c r="V620" s="57"/>
      <c r="W620" s="20"/>
      <c r="X620" s="20"/>
      <c r="Y620" s="221"/>
      <c r="Z620" s="221"/>
      <c r="AA620" s="221"/>
      <c r="AB620" s="5"/>
      <c r="AC620" s="5"/>
      <c r="AD620" s="5"/>
      <c r="AE620" s="5"/>
    </row>
    <row r="621" spans="1:31" s="19" customFormat="1" ht="75" hidden="1" customHeight="1" outlineLevel="1" x14ac:dyDescent="0.25">
      <c r="A621" s="552"/>
      <c r="B621" s="552"/>
      <c r="C621" s="552"/>
      <c r="D621" s="574"/>
      <c r="E621" s="536"/>
      <c r="F621" s="537"/>
      <c r="G621" s="64" t="s">
        <v>700</v>
      </c>
      <c r="H621" s="122">
        <v>300</v>
      </c>
      <c r="I621" s="122"/>
      <c r="J621" s="122"/>
      <c r="K621" s="122"/>
      <c r="L621" s="122">
        <v>15</v>
      </c>
      <c r="M621" s="122"/>
      <c r="N621" s="122"/>
      <c r="O621" s="122"/>
      <c r="P621" s="128">
        <v>263.51</v>
      </c>
      <c r="Q621" s="128"/>
      <c r="R621" s="128"/>
      <c r="S621" s="334"/>
      <c r="T621" s="224"/>
      <c r="U621" s="57"/>
      <c r="V621" s="57"/>
      <c r="W621" s="20"/>
      <c r="X621" s="20"/>
      <c r="Y621" s="221"/>
      <c r="Z621" s="221"/>
      <c r="AA621" s="221"/>
      <c r="AB621" s="5"/>
      <c r="AC621" s="5"/>
      <c r="AD621" s="5"/>
      <c r="AE621" s="5"/>
    </row>
    <row r="622" spans="1:31" s="19" customFormat="1" ht="75" hidden="1" customHeight="1" outlineLevel="1" x14ac:dyDescent="0.25">
      <c r="A622" s="552"/>
      <c r="B622" s="552"/>
      <c r="C622" s="552"/>
      <c r="D622" s="574"/>
      <c r="E622" s="536"/>
      <c r="F622" s="537"/>
      <c r="G622" s="64" t="s">
        <v>701</v>
      </c>
      <c r="H622" s="122">
        <v>90</v>
      </c>
      <c r="I622" s="122"/>
      <c r="J622" s="122"/>
      <c r="K622" s="122"/>
      <c r="L622" s="122">
        <v>10</v>
      </c>
      <c r="M622" s="122"/>
      <c r="N622" s="122"/>
      <c r="O622" s="122"/>
      <c r="P622" s="128">
        <v>170.54</v>
      </c>
      <c r="Q622" s="128"/>
      <c r="R622" s="128"/>
      <c r="S622" s="334"/>
      <c r="T622" s="224"/>
      <c r="U622" s="57"/>
      <c r="V622" s="57"/>
      <c r="W622" s="20"/>
      <c r="X622" s="20"/>
      <c r="Y622" s="221"/>
      <c r="Z622" s="221"/>
      <c r="AA622" s="221"/>
      <c r="AB622" s="5"/>
      <c r="AC622" s="5"/>
      <c r="AD622" s="5"/>
      <c r="AE622" s="5"/>
    </row>
    <row r="623" spans="1:31" s="19" customFormat="1" ht="90" hidden="1" customHeight="1" outlineLevel="1" x14ac:dyDescent="0.25">
      <c r="A623" s="552"/>
      <c r="B623" s="552"/>
      <c r="C623" s="552"/>
      <c r="D623" s="574"/>
      <c r="E623" s="536"/>
      <c r="F623" s="537"/>
      <c r="G623" s="64" t="s">
        <v>702</v>
      </c>
      <c r="H623" s="122">
        <v>100</v>
      </c>
      <c r="I623" s="122"/>
      <c r="J623" s="122"/>
      <c r="K623" s="122"/>
      <c r="L623" s="122">
        <v>10</v>
      </c>
      <c r="M623" s="122"/>
      <c r="N623" s="122"/>
      <c r="O623" s="122"/>
      <c r="P623" s="128">
        <v>152.9</v>
      </c>
      <c r="Q623" s="128"/>
      <c r="R623" s="128"/>
      <c r="S623" s="334"/>
      <c r="T623" s="224"/>
      <c r="U623" s="57"/>
      <c r="V623" s="57"/>
      <c r="W623" s="20"/>
      <c r="X623" s="20"/>
      <c r="Y623" s="221"/>
      <c r="Z623" s="221"/>
      <c r="AA623" s="221"/>
      <c r="AB623" s="5"/>
      <c r="AC623" s="5"/>
      <c r="AD623" s="5"/>
      <c r="AE623" s="5"/>
    </row>
    <row r="624" spans="1:31" s="19" customFormat="1" ht="75" hidden="1" customHeight="1" outlineLevel="1" x14ac:dyDescent="0.25">
      <c r="A624" s="552"/>
      <c r="B624" s="552"/>
      <c r="C624" s="552"/>
      <c r="D624" s="574"/>
      <c r="E624" s="536"/>
      <c r="F624" s="537"/>
      <c r="G624" s="64" t="s">
        <v>703</v>
      </c>
      <c r="H624" s="122">
        <v>400</v>
      </c>
      <c r="I624" s="122"/>
      <c r="J624" s="122"/>
      <c r="K624" s="122"/>
      <c r="L624" s="122">
        <v>10</v>
      </c>
      <c r="M624" s="122"/>
      <c r="N624" s="122"/>
      <c r="O624" s="122"/>
      <c r="P624" s="128">
        <v>296.61</v>
      </c>
      <c r="Q624" s="128"/>
      <c r="R624" s="128"/>
      <c r="S624" s="334"/>
      <c r="T624" s="224"/>
      <c r="U624" s="57"/>
      <c r="V624" s="57"/>
      <c r="W624" s="20"/>
      <c r="X624" s="20"/>
      <c r="Y624" s="221"/>
      <c r="Z624" s="221"/>
      <c r="AA624" s="221"/>
      <c r="AB624" s="5"/>
      <c r="AC624" s="5"/>
      <c r="AD624" s="5"/>
      <c r="AE624" s="5"/>
    </row>
    <row r="625" spans="1:31" s="19" customFormat="1" ht="90" hidden="1" customHeight="1" outlineLevel="1" x14ac:dyDescent="0.25">
      <c r="A625" s="552"/>
      <c r="B625" s="552"/>
      <c r="C625" s="552"/>
      <c r="D625" s="574"/>
      <c r="E625" s="536"/>
      <c r="F625" s="537"/>
      <c r="G625" s="64" t="s">
        <v>704</v>
      </c>
      <c r="H625" s="122">
        <v>53</v>
      </c>
      <c r="I625" s="122"/>
      <c r="J625" s="122"/>
      <c r="K625" s="122"/>
      <c r="L625" s="122">
        <v>15</v>
      </c>
      <c r="M625" s="122"/>
      <c r="N625" s="122"/>
      <c r="O625" s="122"/>
      <c r="P625" s="128">
        <v>107.7</v>
      </c>
      <c r="Q625" s="128"/>
      <c r="R625" s="128"/>
      <c r="S625" s="334"/>
      <c r="T625" s="224"/>
      <c r="U625" s="57"/>
      <c r="V625" s="57"/>
      <c r="W625" s="20"/>
      <c r="X625" s="20"/>
      <c r="Y625" s="221"/>
      <c r="Z625" s="221"/>
      <c r="AA625" s="221"/>
      <c r="AB625" s="5"/>
      <c r="AC625" s="5"/>
      <c r="AD625" s="5"/>
      <c r="AE625" s="5"/>
    </row>
    <row r="626" spans="1:31" s="19" customFormat="1" ht="75" hidden="1" customHeight="1" outlineLevel="1" x14ac:dyDescent="0.25">
      <c r="A626" s="552"/>
      <c r="B626" s="552"/>
      <c r="C626" s="552"/>
      <c r="D626" s="574"/>
      <c r="E626" s="536"/>
      <c r="F626" s="537"/>
      <c r="G626" s="64" t="s">
        <v>705</v>
      </c>
      <c r="H626" s="122">
        <v>260</v>
      </c>
      <c r="I626" s="122"/>
      <c r="J626" s="122"/>
      <c r="K626" s="122"/>
      <c r="L626" s="122">
        <v>30</v>
      </c>
      <c r="M626" s="122"/>
      <c r="N626" s="122"/>
      <c r="O626" s="122"/>
      <c r="P626" s="128">
        <v>207.91</v>
      </c>
      <c r="Q626" s="128"/>
      <c r="R626" s="128"/>
      <c r="S626" s="334"/>
      <c r="T626" s="224"/>
      <c r="U626" s="20"/>
      <c r="V626" s="20"/>
      <c r="W626" s="20"/>
      <c r="X626" s="20"/>
      <c r="Y626" s="221"/>
      <c r="Z626" s="221"/>
      <c r="AA626" s="221"/>
      <c r="AB626" s="5"/>
      <c r="AC626" s="5"/>
      <c r="AD626" s="5"/>
      <c r="AE626" s="5"/>
    </row>
    <row r="627" spans="1:31" s="19" customFormat="1" ht="75" hidden="1" customHeight="1" outlineLevel="1" x14ac:dyDescent="0.25">
      <c r="A627" s="552"/>
      <c r="B627" s="552"/>
      <c r="C627" s="552"/>
      <c r="D627" s="574"/>
      <c r="E627" s="536"/>
      <c r="F627" s="537"/>
      <c r="G627" s="64" t="s">
        <v>706</v>
      </c>
      <c r="H627" s="122">
        <v>30</v>
      </c>
      <c r="I627" s="122"/>
      <c r="J627" s="122"/>
      <c r="K627" s="122"/>
      <c r="L627" s="122">
        <v>5</v>
      </c>
      <c r="M627" s="122"/>
      <c r="N627" s="122"/>
      <c r="O627" s="122"/>
      <c r="P627" s="128">
        <v>62.79</v>
      </c>
      <c r="Q627" s="128"/>
      <c r="R627" s="128"/>
      <c r="S627" s="334"/>
      <c r="T627" s="224"/>
      <c r="U627" s="57"/>
      <c r="V627" s="57"/>
      <c r="W627" s="20"/>
      <c r="X627" s="20"/>
      <c r="Y627" s="221"/>
      <c r="Z627" s="221"/>
      <c r="AA627" s="221"/>
      <c r="AB627" s="5"/>
      <c r="AC627" s="5"/>
      <c r="AD627" s="5"/>
      <c r="AE627" s="5"/>
    </row>
    <row r="628" spans="1:31" s="19" customFormat="1" ht="75" hidden="1" customHeight="1" outlineLevel="1" x14ac:dyDescent="0.25">
      <c r="A628" s="552"/>
      <c r="B628" s="552"/>
      <c r="C628" s="552"/>
      <c r="D628" s="574"/>
      <c r="E628" s="536"/>
      <c r="F628" s="537"/>
      <c r="G628" s="64" t="s">
        <v>707</v>
      </c>
      <c r="H628" s="122">
        <v>80</v>
      </c>
      <c r="I628" s="122"/>
      <c r="J628" s="122"/>
      <c r="K628" s="122"/>
      <c r="L628" s="122">
        <v>5</v>
      </c>
      <c r="M628" s="122"/>
      <c r="N628" s="122"/>
      <c r="O628" s="122"/>
      <c r="P628" s="128">
        <v>64.14</v>
      </c>
      <c r="Q628" s="128"/>
      <c r="R628" s="128"/>
      <c r="S628" s="334"/>
      <c r="T628" s="224"/>
      <c r="U628" s="20"/>
      <c r="V628" s="20"/>
      <c r="W628" s="20"/>
      <c r="X628" s="20"/>
      <c r="Y628" s="221"/>
      <c r="Z628" s="221"/>
      <c r="AA628" s="221"/>
      <c r="AB628" s="5"/>
      <c r="AC628" s="5"/>
      <c r="AD628" s="5"/>
      <c r="AE628" s="5"/>
    </row>
    <row r="629" spans="1:31" s="19" customFormat="1" ht="75" hidden="1" customHeight="1" outlineLevel="1" x14ac:dyDescent="0.25">
      <c r="A629" s="552"/>
      <c r="B629" s="552"/>
      <c r="C629" s="552"/>
      <c r="D629" s="574"/>
      <c r="E629" s="536"/>
      <c r="F629" s="537"/>
      <c r="G629" s="64" t="s">
        <v>708</v>
      </c>
      <c r="H629" s="122">
        <v>80</v>
      </c>
      <c r="I629" s="122"/>
      <c r="J629" s="122"/>
      <c r="K629" s="122"/>
      <c r="L629" s="122">
        <v>15.1</v>
      </c>
      <c r="M629" s="122"/>
      <c r="N629" s="122"/>
      <c r="O629" s="122"/>
      <c r="P629" s="128">
        <v>171.66</v>
      </c>
      <c r="Q629" s="128"/>
      <c r="R629" s="128"/>
      <c r="S629" s="334"/>
      <c r="T629" s="224"/>
      <c r="U629" s="20"/>
      <c r="V629" s="20"/>
      <c r="W629" s="20"/>
      <c r="X629" s="20"/>
      <c r="Y629" s="221"/>
      <c r="Z629" s="221"/>
      <c r="AA629" s="221"/>
      <c r="AB629" s="5"/>
      <c r="AC629" s="5"/>
      <c r="AD629" s="5"/>
      <c r="AE629" s="5"/>
    </row>
    <row r="630" spans="1:31" s="19" customFormat="1" ht="75" hidden="1" customHeight="1" outlineLevel="1" x14ac:dyDescent="0.25">
      <c r="A630" s="552"/>
      <c r="B630" s="552"/>
      <c r="C630" s="552"/>
      <c r="D630" s="574"/>
      <c r="E630" s="536"/>
      <c r="F630" s="537"/>
      <c r="G630" s="64" t="s">
        <v>709</v>
      </c>
      <c r="H630" s="122">
        <v>200</v>
      </c>
      <c r="I630" s="122"/>
      <c r="J630" s="122"/>
      <c r="K630" s="122"/>
      <c r="L630" s="122">
        <v>8</v>
      </c>
      <c r="M630" s="122"/>
      <c r="N630" s="122"/>
      <c r="O630" s="122"/>
      <c r="P630" s="128">
        <v>183.61</v>
      </c>
      <c r="Q630" s="128"/>
      <c r="R630" s="128"/>
      <c r="S630" s="334"/>
      <c r="T630" s="224"/>
      <c r="U630" s="57"/>
      <c r="V630" s="57"/>
      <c r="W630" s="20"/>
      <c r="X630" s="20"/>
      <c r="Y630" s="221"/>
      <c r="Z630" s="221"/>
      <c r="AA630" s="221"/>
      <c r="AB630" s="5"/>
      <c r="AC630" s="5"/>
      <c r="AD630" s="5"/>
      <c r="AE630" s="5"/>
    </row>
    <row r="631" spans="1:31" s="19" customFormat="1" ht="75" hidden="1" customHeight="1" outlineLevel="1" x14ac:dyDescent="0.25">
      <c r="A631" s="552"/>
      <c r="B631" s="552"/>
      <c r="C631" s="552"/>
      <c r="D631" s="574"/>
      <c r="E631" s="536"/>
      <c r="F631" s="537"/>
      <c r="G631" s="64" t="s">
        <v>710</v>
      </c>
      <c r="H631" s="122">
        <v>160</v>
      </c>
      <c r="I631" s="122"/>
      <c r="J631" s="122"/>
      <c r="K631" s="122"/>
      <c r="L631" s="122">
        <v>8</v>
      </c>
      <c r="M631" s="122"/>
      <c r="N631" s="122"/>
      <c r="O631" s="122"/>
      <c r="P631" s="128">
        <v>165.65</v>
      </c>
      <c r="Q631" s="128"/>
      <c r="R631" s="128"/>
      <c r="S631" s="334"/>
      <c r="T631" s="224"/>
      <c r="U631" s="57"/>
      <c r="V631" s="57"/>
      <c r="W631" s="20"/>
      <c r="X631" s="20"/>
      <c r="Y631" s="221"/>
      <c r="Z631" s="221"/>
      <c r="AA631" s="221"/>
      <c r="AB631" s="5"/>
      <c r="AC631" s="5"/>
      <c r="AD631" s="5"/>
      <c r="AE631" s="5"/>
    </row>
    <row r="632" spans="1:31" s="19" customFormat="1" ht="90" hidden="1" customHeight="1" outlineLevel="1" x14ac:dyDescent="0.25">
      <c r="A632" s="552"/>
      <c r="B632" s="552"/>
      <c r="C632" s="552"/>
      <c r="D632" s="574"/>
      <c r="E632" s="536"/>
      <c r="F632" s="537"/>
      <c r="G632" s="64" t="s">
        <v>711</v>
      </c>
      <c r="H632" s="122">
        <v>120</v>
      </c>
      <c r="I632" s="122"/>
      <c r="J632" s="122"/>
      <c r="K632" s="122"/>
      <c r="L632" s="122">
        <v>15</v>
      </c>
      <c r="M632" s="122"/>
      <c r="N632" s="122"/>
      <c r="O632" s="122"/>
      <c r="P632" s="128">
        <v>147.25</v>
      </c>
      <c r="Q632" s="128"/>
      <c r="R632" s="128"/>
      <c r="S632" s="334"/>
      <c r="T632" s="224"/>
      <c r="U632" s="57"/>
      <c r="V632" s="57"/>
      <c r="W632" s="20"/>
      <c r="X632" s="20"/>
      <c r="Y632" s="221"/>
      <c r="Z632" s="221"/>
      <c r="AA632" s="221"/>
      <c r="AB632" s="5"/>
      <c r="AC632" s="5"/>
      <c r="AD632" s="5"/>
      <c r="AE632" s="5"/>
    </row>
    <row r="633" spans="1:31" s="19" customFormat="1" ht="90" hidden="1" customHeight="1" outlineLevel="1" x14ac:dyDescent="0.25">
      <c r="A633" s="552"/>
      <c r="B633" s="552"/>
      <c r="C633" s="552"/>
      <c r="D633" s="574"/>
      <c r="E633" s="536"/>
      <c r="F633" s="537"/>
      <c r="G633" s="64" t="s">
        <v>712</v>
      </c>
      <c r="H633" s="122">
        <v>500</v>
      </c>
      <c r="I633" s="122"/>
      <c r="J633" s="122"/>
      <c r="K633" s="122"/>
      <c r="L633" s="122">
        <v>15</v>
      </c>
      <c r="M633" s="122"/>
      <c r="N633" s="122"/>
      <c r="O633" s="122"/>
      <c r="P633" s="128">
        <v>115</v>
      </c>
      <c r="Q633" s="128"/>
      <c r="R633" s="128"/>
      <c r="S633" s="334"/>
      <c r="T633" s="224"/>
      <c r="U633" s="57"/>
      <c r="V633" s="57"/>
      <c r="W633" s="20"/>
      <c r="X633" s="20"/>
      <c r="Y633" s="221"/>
      <c r="Z633" s="221"/>
      <c r="AA633" s="221"/>
      <c r="AB633" s="5"/>
      <c r="AC633" s="5"/>
      <c r="AD633" s="5"/>
      <c r="AE633" s="5"/>
    </row>
    <row r="634" spans="1:31" s="19" customFormat="1" ht="90" hidden="1" customHeight="1" outlineLevel="1" x14ac:dyDescent="0.25">
      <c r="A634" s="552"/>
      <c r="B634" s="552"/>
      <c r="C634" s="552"/>
      <c r="D634" s="574"/>
      <c r="E634" s="536"/>
      <c r="F634" s="537"/>
      <c r="G634" s="64" t="s">
        <v>713</v>
      </c>
      <c r="H634" s="122">
        <v>27</v>
      </c>
      <c r="I634" s="122"/>
      <c r="J634" s="122"/>
      <c r="K634" s="122"/>
      <c r="L634" s="122">
        <v>15</v>
      </c>
      <c r="M634" s="122"/>
      <c r="N634" s="122"/>
      <c r="O634" s="122"/>
      <c r="P634" s="128">
        <v>16</v>
      </c>
      <c r="Q634" s="128"/>
      <c r="R634" s="128"/>
      <c r="S634" s="334"/>
      <c r="T634" s="224"/>
      <c r="U634" s="57"/>
      <c r="V634" s="57"/>
      <c r="W634" s="20"/>
      <c r="X634" s="20"/>
      <c r="Y634" s="221"/>
      <c r="Z634" s="221"/>
      <c r="AA634" s="221"/>
      <c r="AB634" s="5"/>
      <c r="AC634" s="5"/>
      <c r="AD634" s="5"/>
      <c r="AE634" s="5"/>
    </row>
    <row r="635" spans="1:31" s="19" customFormat="1" ht="90" hidden="1" customHeight="1" outlineLevel="1" x14ac:dyDescent="0.25">
      <c r="A635" s="552"/>
      <c r="B635" s="552"/>
      <c r="C635" s="552"/>
      <c r="D635" s="574"/>
      <c r="E635" s="536"/>
      <c r="F635" s="537"/>
      <c r="G635" s="64" t="s">
        <v>714</v>
      </c>
      <c r="H635" s="122">
        <v>237</v>
      </c>
      <c r="I635" s="122"/>
      <c r="J635" s="122"/>
      <c r="K635" s="122"/>
      <c r="L635" s="122">
        <v>10</v>
      </c>
      <c r="M635" s="122"/>
      <c r="N635" s="122"/>
      <c r="O635" s="122"/>
      <c r="P635" s="128">
        <v>97</v>
      </c>
      <c r="Q635" s="128"/>
      <c r="R635" s="128"/>
      <c r="S635" s="334"/>
      <c r="T635" s="224"/>
      <c r="U635" s="57"/>
      <c r="V635" s="57"/>
      <c r="W635" s="20"/>
      <c r="X635" s="20"/>
      <c r="Y635" s="221"/>
      <c r="Z635" s="221"/>
      <c r="AA635" s="221"/>
      <c r="AB635" s="5"/>
      <c r="AC635" s="5"/>
      <c r="AD635" s="5"/>
      <c r="AE635" s="5"/>
    </row>
    <row r="636" spans="1:31" s="19" customFormat="1" ht="90" hidden="1" customHeight="1" outlineLevel="1" x14ac:dyDescent="0.25">
      <c r="A636" s="552"/>
      <c r="B636" s="552"/>
      <c r="C636" s="552"/>
      <c r="D636" s="574"/>
      <c r="E636" s="536"/>
      <c r="F636" s="537"/>
      <c r="G636" s="64" t="s">
        <v>715</v>
      </c>
      <c r="H636" s="122">
        <v>263</v>
      </c>
      <c r="I636" s="122"/>
      <c r="J636" s="122"/>
      <c r="K636" s="122"/>
      <c r="L636" s="122">
        <v>10</v>
      </c>
      <c r="M636" s="122"/>
      <c r="N636" s="122"/>
      <c r="O636" s="122"/>
      <c r="P636" s="128">
        <v>104</v>
      </c>
      <c r="Q636" s="128"/>
      <c r="R636" s="128"/>
      <c r="S636" s="334"/>
      <c r="T636" s="224"/>
      <c r="U636" s="57"/>
      <c r="V636" s="57"/>
      <c r="W636" s="20"/>
      <c r="X636" s="20"/>
      <c r="Y636" s="221"/>
      <c r="Z636" s="221"/>
      <c r="AA636" s="221"/>
      <c r="AB636" s="5"/>
      <c r="AC636" s="5"/>
      <c r="AD636" s="5"/>
      <c r="AE636" s="5"/>
    </row>
    <row r="637" spans="1:31" s="19" customFormat="1" ht="90" hidden="1" customHeight="1" outlineLevel="1" x14ac:dyDescent="0.25">
      <c r="A637" s="552"/>
      <c r="B637" s="552"/>
      <c r="C637" s="552"/>
      <c r="D637" s="574"/>
      <c r="E637" s="536"/>
      <c r="F637" s="537"/>
      <c r="G637" s="64" t="s">
        <v>716</v>
      </c>
      <c r="H637" s="122">
        <v>210</v>
      </c>
      <c r="I637" s="122"/>
      <c r="J637" s="122"/>
      <c r="K637" s="122"/>
      <c r="L637" s="122">
        <v>30</v>
      </c>
      <c r="M637" s="122"/>
      <c r="N637" s="122"/>
      <c r="O637" s="122"/>
      <c r="P637" s="128">
        <v>104.26900000000001</v>
      </c>
      <c r="Q637" s="128"/>
      <c r="R637" s="128"/>
      <c r="S637" s="334"/>
      <c r="T637" s="224"/>
      <c r="U637" s="57"/>
      <c r="V637" s="57"/>
      <c r="W637" s="20"/>
      <c r="X637" s="20"/>
      <c r="Y637" s="221"/>
      <c r="Z637" s="221"/>
      <c r="AA637" s="221"/>
      <c r="AB637" s="5"/>
      <c r="AC637" s="5"/>
      <c r="AD637" s="5"/>
      <c r="AE637" s="5"/>
    </row>
    <row r="638" spans="1:31" s="19" customFormat="1" ht="90" hidden="1" customHeight="1" outlineLevel="1" x14ac:dyDescent="0.25">
      <c r="A638" s="552"/>
      <c r="B638" s="552"/>
      <c r="C638" s="552"/>
      <c r="D638" s="574"/>
      <c r="E638" s="536"/>
      <c r="F638" s="537"/>
      <c r="G638" s="64" t="s">
        <v>717</v>
      </c>
      <c r="H638" s="122">
        <v>309</v>
      </c>
      <c r="I638" s="122"/>
      <c r="J638" s="122"/>
      <c r="K638" s="122"/>
      <c r="L638" s="122">
        <v>10</v>
      </c>
      <c r="M638" s="122"/>
      <c r="N638" s="122"/>
      <c r="O638" s="122"/>
      <c r="P638" s="128">
        <v>204.90799999999999</v>
      </c>
      <c r="Q638" s="128"/>
      <c r="R638" s="128"/>
      <c r="S638" s="334"/>
      <c r="T638" s="224"/>
      <c r="U638" s="57"/>
      <c r="V638" s="57"/>
      <c r="W638" s="20"/>
      <c r="X638" s="20"/>
      <c r="Y638" s="221"/>
      <c r="Z638" s="221"/>
      <c r="AA638" s="221"/>
      <c r="AB638" s="5"/>
      <c r="AC638" s="5"/>
      <c r="AD638" s="5"/>
      <c r="AE638" s="5"/>
    </row>
    <row r="639" spans="1:31" s="19" customFormat="1" ht="90" hidden="1" customHeight="1" outlineLevel="1" x14ac:dyDescent="0.25">
      <c r="A639" s="552"/>
      <c r="B639" s="552"/>
      <c r="C639" s="552"/>
      <c r="D639" s="574"/>
      <c r="E639" s="536"/>
      <c r="F639" s="537"/>
      <c r="G639" s="64" t="s">
        <v>718</v>
      </c>
      <c r="H639" s="122">
        <v>260</v>
      </c>
      <c r="I639" s="122"/>
      <c r="J639" s="122"/>
      <c r="K639" s="122"/>
      <c r="L639" s="122">
        <v>12</v>
      </c>
      <c r="M639" s="122"/>
      <c r="N639" s="122"/>
      <c r="O639" s="122"/>
      <c r="P639" s="128">
        <v>226.87299999999999</v>
      </c>
      <c r="Q639" s="128"/>
      <c r="R639" s="128"/>
      <c r="S639" s="334"/>
      <c r="T639" s="224"/>
      <c r="U639" s="57"/>
      <c r="V639" s="57"/>
      <c r="W639" s="20"/>
      <c r="X639" s="20"/>
      <c r="Y639" s="221"/>
      <c r="Z639" s="221"/>
      <c r="AA639" s="221"/>
      <c r="AB639" s="5"/>
      <c r="AC639" s="5"/>
      <c r="AD639" s="5"/>
      <c r="AE639" s="5"/>
    </row>
    <row r="640" spans="1:31" s="19" customFormat="1" ht="90" hidden="1" customHeight="1" outlineLevel="1" x14ac:dyDescent="0.25">
      <c r="A640" s="552"/>
      <c r="B640" s="552"/>
      <c r="C640" s="552"/>
      <c r="D640" s="574"/>
      <c r="E640" s="536"/>
      <c r="F640" s="537"/>
      <c r="G640" s="64" t="s">
        <v>719</v>
      </c>
      <c r="H640" s="122">
        <v>238</v>
      </c>
      <c r="I640" s="122"/>
      <c r="J640" s="122"/>
      <c r="K640" s="122"/>
      <c r="L640" s="122">
        <v>15</v>
      </c>
      <c r="M640" s="122"/>
      <c r="N640" s="122"/>
      <c r="O640" s="122"/>
      <c r="P640" s="128">
        <v>138</v>
      </c>
      <c r="Q640" s="128"/>
      <c r="R640" s="128"/>
      <c r="S640" s="334"/>
      <c r="T640" s="224"/>
      <c r="U640" s="57"/>
      <c r="V640" s="57"/>
      <c r="W640" s="20"/>
      <c r="X640" s="20"/>
      <c r="Y640" s="221"/>
      <c r="Z640" s="221"/>
      <c r="AA640" s="221"/>
      <c r="AB640" s="5"/>
      <c r="AC640" s="5"/>
      <c r="AD640" s="5"/>
      <c r="AE640" s="5"/>
    </row>
    <row r="641" spans="1:31" s="19" customFormat="1" ht="90" hidden="1" customHeight="1" outlineLevel="1" x14ac:dyDescent="0.25">
      <c r="A641" s="552"/>
      <c r="B641" s="552"/>
      <c r="C641" s="552"/>
      <c r="D641" s="574"/>
      <c r="E641" s="536"/>
      <c r="F641" s="537"/>
      <c r="G641" s="64" t="s">
        <v>720</v>
      </c>
      <c r="H641" s="123">
        <v>1267</v>
      </c>
      <c r="I641" s="123"/>
      <c r="J641" s="123"/>
      <c r="K641" s="123"/>
      <c r="L641" s="123">
        <v>15</v>
      </c>
      <c r="M641" s="123"/>
      <c r="N641" s="123"/>
      <c r="O641" s="123"/>
      <c r="P641" s="128">
        <v>900.03474000000006</v>
      </c>
      <c r="Q641" s="128"/>
      <c r="R641" s="128"/>
      <c r="S641" s="334"/>
      <c r="T641" s="224"/>
      <c r="U641" s="57"/>
      <c r="V641" s="57"/>
      <c r="W641" s="20"/>
      <c r="X641" s="20"/>
      <c r="Y641" s="221"/>
      <c r="Z641" s="221"/>
      <c r="AA641" s="221"/>
      <c r="AB641" s="5"/>
      <c r="AC641" s="5"/>
      <c r="AD641" s="5"/>
      <c r="AE641" s="5"/>
    </row>
    <row r="642" spans="1:31" s="19" customFormat="1" ht="90" hidden="1" customHeight="1" outlineLevel="1" x14ac:dyDescent="0.25">
      <c r="A642" s="552"/>
      <c r="B642" s="552"/>
      <c r="C642" s="552"/>
      <c r="D642" s="574"/>
      <c r="E642" s="536"/>
      <c r="F642" s="537"/>
      <c r="G642" s="64" t="s">
        <v>721</v>
      </c>
      <c r="H642" s="122">
        <v>397</v>
      </c>
      <c r="I642" s="122"/>
      <c r="J642" s="122"/>
      <c r="K642" s="122"/>
      <c r="L642" s="122">
        <v>7.5</v>
      </c>
      <c r="M642" s="122"/>
      <c r="N642" s="122"/>
      <c r="O642" s="122"/>
      <c r="P642" s="128">
        <v>235.28899999999999</v>
      </c>
      <c r="Q642" s="128"/>
      <c r="R642" s="128"/>
      <c r="S642" s="334"/>
      <c r="T642" s="224"/>
      <c r="U642" s="57"/>
      <c r="V642" s="57"/>
      <c r="W642" s="20"/>
      <c r="X642" s="20"/>
      <c r="Y642" s="221"/>
      <c r="Z642" s="221"/>
      <c r="AA642" s="221"/>
      <c r="AB642" s="5"/>
      <c r="AC642" s="5"/>
      <c r="AD642" s="5"/>
      <c r="AE642" s="5"/>
    </row>
    <row r="643" spans="1:31" s="19" customFormat="1" ht="90" hidden="1" customHeight="1" outlineLevel="1" x14ac:dyDescent="0.25">
      <c r="A643" s="552"/>
      <c r="B643" s="552"/>
      <c r="C643" s="552"/>
      <c r="D643" s="574"/>
      <c r="E643" s="536"/>
      <c r="F643" s="537"/>
      <c r="G643" s="64" t="s">
        <v>722</v>
      </c>
      <c r="H643" s="122">
        <v>225</v>
      </c>
      <c r="I643" s="122"/>
      <c r="J643" s="122"/>
      <c r="K643" s="122"/>
      <c r="L643" s="122">
        <v>15</v>
      </c>
      <c r="M643" s="122"/>
      <c r="N643" s="122"/>
      <c r="O643" s="122"/>
      <c r="P643" s="128">
        <v>178.7</v>
      </c>
      <c r="Q643" s="128"/>
      <c r="R643" s="128"/>
      <c r="S643" s="334"/>
      <c r="T643" s="224"/>
      <c r="U643" s="57"/>
      <c r="V643" s="57"/>
      <c r="W643" s="20"/>
      <c r="X643" s="20"/>
      <c r="Y643" s="221"/>
      <c r="Z643" s="221"/>
      <c r="AA643" s="221"/>
      <c r="AB643" s="5"/>
      <c r="AC643" s="5"/>
      <c r="AD643" s="5"/>
      <c r="AE643" s="5"/>
    </row>
    <row r="644" spans="1:31" s="19" customFormat="1" ht="90" hidden="1" customHeight="1" outlineLevel="1" x14ac:dyDescent="0.25">
      <c r="A644" s="552"/>
      <c r="B644" s="552"/>
      <c r="C644" s="552"/>
      <c r="D644" s="574"/>
      <c r="E644" s="536"/>
      <c r="F644" s="537"/>
      <c r="G644" s="64" t="s">
        <v>723</v>
      </c>
      <c r="H644" s="122">
        <v>300</v>
      </c>
      <c r="I644" s="122"/>
      <c r="J644" s="122"/>
      <c r="K644" s="122"/>
      <c r="L644" s="122">
        <v>15</v>
      </c>
      <c r="M644" s="122"/>
      <c r="N644" s="122"/>
      <c r="O644" s="122"/>
      <c r="P644" s="128">
        <v>177.52</v>
      </c>
      <c r="Q644" s="128"/>
      <c r="R644" s="128"/>
      <c r="S644" s="334"/>
      <c r="T644" s="224"/>
      <c r="U644" s="57"/>
      <c r="V644" s="57"/>
      <c r="W644" s="20"/>
      <c r="X644" s="20"/>
      <c r="Y644" s="221"/>
      <c r="Z644" s="221"/>
      <c r="AA644" s="221"/>
      <c r="AB644" s="5"/>
      <c r="AC644" s="5"/>
      <c r="AD644" s="5"/>
      <c r="AE644" s="5"/>
    </row>
    <row r="645" spans="1:31" s="19" customFormat="1" ht="90" hidden="1" customHeight="1" outlineLevel="1" x14ac:dyDescent="0.25">
      <c r="A645" s="552"/>
      <c r="B645" s="552"/>
      <c r="C645" s="552"/>
      <c r="D645" s="574"/>
      <c r="E645" s="536"/>
      <c r="F645" s="537"/>
      <c r="G645" s="64" t="s">
        <v>724</v>
      </c>
      <c r="H645" s="123">
        <v>290</v>
      </c>
      <c r="I645" s="123"/>
      <c r="J645" s="123"/>
      <c r="K645" s="123"/>
      <c r="L645" s="123">
        <v>5</v>
      </c>
      <c r="M645" s="123"/>
      <c r="N645" s="123"/>
      <c r="O645" s="123"/>
      <c r="P645" s="128">
        <v>282.44</v>
      </c>
      <c r="Q645" s="128"/>
      <c r="R645" s="128"/>
      <c r="S645" s="334"/>
      <c r="T645" s="224"/>
      <c r="U645" s="57"/>
      <c r="V645" s="57"/>
      <c r="W645" s="20"/>
      <c r="X645" s="20"/>
      <c r="Y645" s="221"/>
      <c r="Z645" s="221"/>
      <c r="AA645" s="221"/>
      <c r="AB645" s="5"/>
      <c r="AC645" s="5"/>
      <c r="AD645" s="5"/>
      <c r="AE645" s="5"/>
    </row>
    <row r="646" spans="1:31" s="19" customFormat="1" ht="90" hidden="1" customHeight="1" outlineLevel="1" x14ac:dyDescent="0.25">
      <c r="A646" s="552"/>
      <c r="B646" s="552"/>
      <c r="C646" s="552"/>
      <c r="D646" s="574"/>
      <c r="E646" s="536"/>
      <c r="F646" s="537"/>
      <c r="G646" s="64" t="s">
        <v>725</v>
      </c>
      <c r="H646" s="122">
        <v>180</v>
      </c>
      <c r="I646" s="122"/>
      <c r="J646" s="122"/>
      <c r="K646" s="122"/>
      <c r="L646" s="122">
        <v>15</v>
      </c>
      <c r="M646" s="122"/>
      <c r="N646" s="122"/>
      <c r="O646" s="122"/>
      <c r="P646" s="128">
        <v>118.05</v>
      </c>
      <c r="Q646" s="128"/>
      <c r="R646" s="128"/>
      <c r="S646" s="334"/>
      <c r="T646" s="224"/>
      <c r="U646" s="57"/>
      <c r="V646" s="57"/>
      <c r="W646" s="20"/>
      <c r="X646" s="20"/>
      <c r="Y646" s="221"/>
      <c r="Z646" s="221"/>
      <c r="AA646" s="221"/>
      <c r="AB646" s="5"/>
      <c r="AC646" s="5"/>
      <c r="AD646" s="5"/>
      <c r="AE646" s="5"/>
    </row>
    <row r="647" spans="1:31" s="19" customFormat="1" ht="90" hidden="1" customHeight="1" outlineLevel="1" x14ac:dyDescent="0.25">
      <c r="A647" s="552"/>
      <c r="B647" s="552"/>
      <c r="C647" s="552"/>
      <c r="D647" s="574"/>
      <c r="E647" s="536"/>
      <c r="F647" s="537"/>
      <c r="G647" s="64" t="s">
        <v>726</v>
      </c>
      <c r="H647" s="122">
        <v>75</v>
      </c>
      <c r="I647" s="122"/>
      <c r="J647" s="122"/>
      <c r="K647" s="122"/>
      <c r="L647" s="122">
        <v>15</v>
      </c>
      <c r="M647" s="122"/>
      <c r="N647" s="122"/>
      <c r="O647" s="122"/>
      <c r="P647" s="128">
        <v>51.42</v>
      </c>
      <c r="Q647" s="128"/>
      <c r="R647" s="128"/>
      <c r="S647" s="334"/>
      <c r="T647" s="224"/>
      <c r="U647" s="57"/>
      <c r="V647" s="57"/>
      <c r="W647" s="20"/>
      <c r="X647" s="20"/>
      <c r="Y647" s="221"/>
      <c r="Z647" s="221"/>
      <c r="AA647" s="221"/>
      <c r="AB647" s="5"/>
      <c r="AC647" s="5"/>
      <c r="AD647" s="5"/>
      <c r="AE647" s="5"/>
    </row>
    <row r="648" spans="1:31" s="19" customFormat="1" ht="90" hidden="1" customHeight="1" outlineLevel="1" x14ac:dyDescent="0.25">
      <c r="A648" s="552"/>
      <c r="B648" s="552"/>
      <c r="C648" s="552"/>
      <c r="D648" s="574"/>
      <c r="E648" s="536"/>
      <c r="F648" s="537"/>
      <c r="G648" s="64" t="s">
        <v>727</v>
      </c>
      <c r="H648" s="122">
        <v>150</v>
      </c>
      <c r="I648" s="122"/>
      <c r="J648" s="122"/>
      <c r="K648" s="122"/>
      <c r="L648" s="122">
        <v>15</v>
      </c>
      <c r="M648" s="122"/>
      <c r="N648" s="122"/>
      <c r="O648" s="122"/>
      <c r="P648" s="128">
        <v>91.48</v>
      </c>
      <c r="Q648" s="128"/>
      <c r="R648" s="128"/>
      <c r="S648" s="334"/>
      <c r="T648" s="224"/>
      <c r="U648" s="57"/>
      <c r="V648" s="57"/>
      <c r="W648" s="20"/>
      <c r="X648" s="20"/>
      <c r="Y648" s="221"/>
      <c r="Z648" s="221"/>
      <c r="AA648" s="221"/>
      <c r="AB648" s="5"/>
      <c r="AC648" s="5"/>
      <c r="AD648" s="5"/>
      <c r="AE648" s="5"/>
    </row>
    <row r="649" spans="1:31" s="19" customFormat="1" ht="90" hidden="1" customHeight="1" outlineLevel="1" x14ac:dyDescent="0.25">
      <c r="A649" s="552"/>
      <c r="B649" s="552"/>
      <c r="C649" s="552"/>
      <c r="D649" s="574"/>
      <c r="E649" s="536"/>
      <c r="F649" s="537"/>
      <c r="G649" s="64" t="s">
        <v>728</v>
      </c>
      <c r="H649" s="122">
        <v>307</v>
      </c>
      <c r="I649" s="122"/>
      <c r="J649" s="122"/>
      <c r="K649" s="122"/>
      <c r="L649" s="122">
        <v>15</v>
      </c>
      <c r="M649" s="122"/>
      <c r="N649" s="122"/>
      <c r="O649" s="122"/>
      <c r="P649" s="128">
        <v>210.49</v>
      </c>
      <c r="Q649" s="128"/>
      <c r="R649" s="128"/>
      <c r="S649" s="334"/>
      <c r="T649" s="224"/>
      <c r="U649" s="57"/>
      <c r="V649" s="57"/>
      <c r="W649" s="20"/>
      <c r="X649" s="20"/>
      <c r="Y649" s="221"/>
      <c r="Z649" s="221"/>
      <c r="AA649" s="221"/>
      <c r="AB649" s="5"/>
      <c r="AC649" s="5"/>
      <c r="AD649" s="5"/>
      <c r="AE649" s="5"/>
    </row>
    <row r="650" spans="1:31" s="19" customFormat="1" ht="90" hidden="1" customHeight="1" outlineLevel="1" x14ac:dyDescent="0.25">
      <c r="A650" s="552"/>
      <c r="B650" s="552"/>
      <c r="C650" s="552"/>
      <c r="D650" s="574"/>
      <c r="E650" s="536"/>
      <c r="F650" s="537"/>
      <c r="G650" s="64" t="s">
        <v>729</v>
      </c>
      <c r="H650" s="122">
        <v>135</v>
      </c>
      <c r="I650" s="122"/>
      <c r="J650" s="122"/>
      <c r="K650" s="122"/>
      <c r="L650" s="122">
        <v>15</v>
      </c>
      <c r="M650" s="122"/>
      <c r="N650" s="122"/>
      <c r="O650" s="122"/>
      <c r="P650" s="128">
        <v>108</v>
      </c>
      <c r="Q650" s="128"/>
      <c r="R650" s="128"/>
      <c r="S650" s="334"/>
      <c r="T650" s="224"/>
      <c r="U650" s="57"/>
      <c r="V650" s="57"/>
      <c r="W650" s="20"/>
      <c r="X650" s="20"/>
      <c r="Y650" s="221"/>
      <c r="Z650" s="221"/>
      <c r="AA650" s="221"/>
      <c r="AB650" s="5"/>
      <c r="AC650" s="5"/>
      <c r="AD650" s="5"/>
      <c r="AE650" s="5"/>
    </row>
    <row r="651" spans="1:31" s="19" customFormat="1" ht="90" hidden="1" customHeight="1" outlineLevel="1" x14ac:dyDescent="0.25">
      <c r="A651" s="552"/>
      <c r="B651" s="552"/>
      <c r="C651" s="552"/>
      <c r="D651" s="574"/>
      <c r="E651" s="536"/>
      <c r="F651" s="537"/>
      <c r="G651" s="64" t="s">
        <v>730</v>
      </c>
      <c r="H651" s="122">
        <v>499</v>
      </c>
      <c r="I651" s="122"/>
      <c r="J651" s="122"/>
      <c r="K651" s="122"/>
      <c r="L651" s="122">
        <v>15</v>
      </c>
      <c r="M651" s="122"/>
      <c r="N651" s="122"/>
      <c r="O651" s="122"/>
      <c r="P651" s="128">
        <v>408</v>
      </c>
      <c r="Q651" s="128"/>
      <c r="R651" s="128"/>
      <c r="S651" s="334"/>
      <c r="T651" s="224"/>
      <c r="U651" s="57"/>
      <c r="V651" s="57"/>
      <c r="W651" s="20"/>
      <c r="X651" s="20"/>
      <c r="Y651" s="221"/>
      <c r="Z651" s="221"/>
      <c r="AA651" s="221"/>
      <c r="AB651" s="5"/>
      <c r="AC651" s="5"/>
      <c r="AD651" s="5"/>
      <c r="AE651" s="5"/>
    </row>
    <row r="652" spans="1:31" s="19" customFormat="1" ht="90" hidden="1" customHeight="1" outlineLevel="1" x14ac:dyDescent="0.25">
      <c r="A652" s="552"/>
      <c r="B652" s="552"/>
      <c r="C652" s="552"/>
      <c r="D652" s="574"/>
      <c r="E652" s="536"/>
      <c r="F652" s="537"/>
      <c r="G652" s="64" t="s">
        <v>731</v>
      </c>
      <c r="H652" s="122">
        <v>226</v>
      </c>
      <c r="I652" s="122"/>
      <c r="J652" s="122"/>
      <c r="K652" s="122"/>
      <c r="L652" s="122">
        <v>15</v>
      </c>
      <c r="M652" s="122"/>
      <c r="N652" s="122"/>
      <c r="O652" s="122"/>
      <c r="P652" s="128">
        <v>165</v>
      </c>
      <c r="Q652" s="128"/>
      <c r="R652" s="128"/>
      <c r="S652" s="334"/>
      <c r="T652" s="224"/>
      <c r="U652" s="57"/>
      <c r="V652" s="57"/>
      <c r="W652" s="20"/>
      <c r="X652" s="20"/>
      <c r="Y652" s="221"/>
      <c r="Z652" s="221"/>
      <c r="AA652" s="221"/>
      <c r="AB652" s="5"/>
      <c r="AC652" s="5"/>
      <c r="AD652" s="5"/>
      <c r="AE652" s="5"/>
    </row>
    <row r="653" spans="1:31" s="19" customFormat="1" ht="90" hidden="1" customHeight="1" outlineLevel="1" x14ac:dyDescent="0.25">
      <c r="A653" s="552"/>
      <c r="B653" s="552"/>
      <c r="C653" s="552"/>
      <c r="D653" s="574"/>
      <c r="E653" s="536"/>
      <c r="F653" s="537"/>
      <c r="G653" s="64" t="s">
        <v>732</v>
      </c>
      <c r="H653" s="123">
        <v>105</v>
      </c>
      <c r="I653" s="123"/>
      <c r="J653" s="123"/>
      <c r="K653" s="123"/>
      <c r="L653" s="123">
        <v>1</v>
      </c>
      <c r="M653" s="123"/>
      <c r="N653" s="123"/>
      <c r="O653" s="123"/>
      <c r="P653" s="505">
        <v>186.46645000000001</v>
      </c>
      <c r="Q653" s="505"/>
      <c r="R653" s="505"/>
      <c r="S653" s="335"/>
      <c r="T653" s="224"/>
      <c r="U653" s="57"/>
      <c r="V653" s="57"/>
      <c r="W653" s="20"/>
      <c r="X653" s="20"/>
      <c r="Y653" s="221"/>
      <c r="Z653" s="221"/>
      <c r="AA653" s="221"/>
      <c r="AB653" s="5"/>
      <c r="AC653" s="5"/>
      <c r="AD653" s="5"/>
      <c r="AE653" s="5"/>
    </row>
    <row r="654" spans="1:31" s="19" customFormat="1" ht="90" hidden="1" customHeight="1" outlineLevel="1" x14ac:dyDescent="0.25">
      <c r="A654" s="552"/>
      <c r="B654" s="552"/>
      <c r="C654" s="552"/>
      <c r="D654" s="574"/>
      <c r="E654" s="536"/>
      <c r="F654" s="537"/>
      <c r="G654" s="64" t="s">
        <v>733</v>
      </c>
      <c r="H654" s="122">
        <v>317</v>
      </c>
      <c r="I654" s="122"/>
      <c r="J654" s="122"/>
      <c r="K654" s="122"/>
      <c r="L654" s="122">
        <v>20</v>
      </c>
      <c r="M654" s="122"/>
      <c r="N654" s="122"/>
      <c r="O654" s="122"/>
      <c r="P654" s="128">
        <v>261</v>
      </c>
      <c r="Q654" s="128"/>
      <c r="R654" s="128"/>
      <c r="S654" s="334"/>
      <c r="T654" s="224"/>
      <c r="U654" s="57"/>
      <c r="V654" s="57"/>
      <c r="W654" s="20"/>
      <c r="X654" s="20"/>
      <c r="Y654" s="221"/>
      <c r="Z654" s="221"/>
      <c r="AA654" s="221"/>
      <c r="AB654" s="5"/>
      <c r="AC654" s="5"/>
      <c r="AD654" s="5"/>
      <c r="AE654" s="5"/>
    </row>
    <row r="655" spans="1:31" s="19" customFormat="1" ht="90" hidden="1" customHeight="1" outlineLevel="1" x14ac:dyDescent="0.25">
      <c r="A655" s="552"/>
      <c r="B655" s="552"/>
      <c r="C655" s="552"/>
      <c r="D655" s="574"/>
      <c r="E655" s="536"/>
      <c r="F655" s="537"/>
      <c r="G655" s="64" t="s">
        <v>734</v>
      </c>
      <c r="H655" s="122">
        <v>70</v>
      </c>
      <c r="I655" s="122"/>
      <c r="J655" s="122"/>
      <c r="K655" s="122"/>
      <c r="L655" s="122">
        <v>10</v>
      </c>
      <c r="M655" s="122"/>
      <c r="N655" s="122"/>
      <c r="O655" s="122"/>
      <c r="P655" s="128">
        <v>49</v>
      </c>
      <c r="Q655" s="128"/>
      <c r="R655" s="128"/>
      <c r="S655" s="334"/>
      <c r="T655" s="224"/>
      <c r="U655" s="57"/>
      <c r="V655" s="57"/>
      <c r="W655" s="20"/>
      <c r="X655" s="20"/>
      <c r="Y655" s="221"/>
      <c r="Z655" s="221"/>
      <c r="AA655" s="221"/>
      <c r="AB655" s="5"/>
      <c r="AC655" s="5"/>
      <c r="AD655" s="5"/>
      <c r="AE655" s="5"/>
    </row>
    <row r="656" spans="1:31" s="19" customFormat="1" ht="90" hidden="1" customHeight="1" outlineLevel="1" x14ac:dyDescent="0.25">
      <c r="A656" s="552"/>
      <c r="B656" s="552"/>
      <c r="C656" s="552"/>
      <c r="D656" s="574"/>
      <c r="E656" s="536"/>
      <c r="F656" s="537"/>
      <c r="G656" s="64" t="s">
        <v>735</v>
      </c>
      <c r="H656" s="122">
        <v>419</v>
      </c>
      <c r="I656" s="122"/>
      <c r="J656" s="122"/>
      <c r="K656" s="122"/>
      <c r="L656" s="122">
        <v>20</v>
      </c>
      <c r="M656" s="122"/>
      <c r="N656" s="122"/>
      <c r="O656" s="122"/>
      <c r="P656" s="128">
        <v>362</v>
      </c>
      <c r="Q656" s="128"/>
      <c r="R656" s="128"/>
      <c r="S656" s="334"/>
      <c r="T656" s="224"/>
      <c r="U656" s="57"/>
      <c r="V656" s="57"/>
      <c r="W656" s="20"/>
      <c r="X656" s="20"/>
      <c r="Y656" s="221"/>
      <c r="Z656" s="221"/>
      <c r="AA656" s="221"/>
      <c r="AB656" s="5"/>
      <c r="AC656" s="5"/>
      <c r="AD656" s="5"/>
      <c r="AE656" s="5"/>
    </row>
    <row r="657" spans="1:31" s="19" customFormat="1" ht="90" hidden="1" customHeight="1" outlineLevel="1" x14ac:dyDescent="0.25">
      <c r="A657" s="552"/>
      <c r="B657" s="552"/>
      <c r="C657" s="552"/>
      <c r="D657" s="574"/>
      <c r="E657" s="536"/>
      <c r="F657" s="537"/>
      <c r="G657" s="64" t="s">
        <v>736</v>
      </c>
      <c r="H657" s="122">
        <v>238</v>
      </c>
      <c r="I657" s="122"/>
      <c r="J657" s="122"/>
      <c r="K657" s="122"/>
      <c r="L657" s="122">
        <v>10</v>
      </c>
      <c r="M657" s="122"/>
      <c r="N657" s="122"/>
      <c r="O657" s="122"/>
      <c r="P657" s="128">
        <v>181.95400000000001</v>
      </c>
      <c r="Q657" s="128"/>
      <c r="R657" s="128"/>
      <c r="S657" s="334"/>
      <c r="T657" s="224"/>
      <c r="U657" s="57"/>
      <c r="V657" s="57"/>
      <c r="W657" s="20"/>
      <c r="X657" s="20"/>
      <c r="Y657" s="221"/>
      <c r="Z657" s="221"/>
      <c r="AA657" s="221"/>
      <c r="AB657" s="5"/>
      <c r="AC657" s="5"/>
      <c r="AD657" s="5"/>
      <c r="AE657" s="5"/>
    </row>
    <row r="658" spans="1:31" s="19" customFormat="1" ht="90" hidden="1" customHeight="1" outlineLevel="1" x14ac:dyDescent="0.25">
      <c r="A658" s="552"/>
      <c r="B658" s="552"/>
      <c r="C658" s="552"/>
      <c r="D658" s="574"/>
      <c r="E658" s="536"/>
      <c r="F658" s="537"/>
      <c r="G658" s="64" t="s">
        <v>737</v>
      </c>
      <c r="H658" s="122">
        <v>98</v>
      </c>
      <c r="I658" s="122"/>
      <c r="J658" s="122"/>
      <c r="K658" s="122"/>
      <c r="L658" s="122">
        <v>6</v>
      </c>
      <c r="M658" s="122"/>
      <c r="N658" s="122"/>
      <c r="O658" s="122"/>
      <c r="P658" s="128">
        <v>66.405730000000005</v>
      </c>
      <c r="Q658" s="128"/>
      <c r="R658" s="128"/>
      <c r="S658" s="334"/>
      <c r="T658" s="224"/>
      <c r="U658" s="57"/>
      <c r="V658" s="57"/>
      <c r="W658" s="20"/>
      <c r="X658" s="20"/>
      <c r="Y658" s="221"/>
      <c r="Z658" s="221"/>
      <c r="AA658" s="221"/>
      <c r="AB658" s="5"/>
      <c r="AC658" s="5"/>
      <c r="AD658" s="5"/>
      <c r="AE658" s="5"/>
    </row>
    <row r="659" spans="1:31" s="19" customFormat="1" ht="92.45" hidden="1" customHeight="1" outlineLevel="1" x14ac:dyDescent="0.25">
      <c r="A659" s="552"/>
      <c r="B659" s="552"/>
      <c r="C659" s="552"/>
      <c r="D659" s="574"/>
      <c r="E659" s="536"/>
      <c r="F659" s="537"/>
      <c r="G659" s="292" t="s">
        <v>738</v>
      </c>
      <c r="H659" s="123"/>
      <c r="I659" s="123">
        <v>35</v>
      </c>
      <c r="J659" s="123"/>
      <c r="K659" s="123"/>
      <c r="L659" s="123"/>
      <c r="M659" s="123">
        <v>15</v>
      </c>
      <c r="N659" s="123"/>
      <c r="O659" s="123"/>
      <c r="P659" s="128"/>
      <c r="Q659" s="128">
        <v>62.227939999999997</v>
      </c>
      <c r="R659" s="128"/>
      <c r="S659" s="334"/>
      <c r="T659" s="224"/>
      <c r="U659" s="5"/>
      <c r="V659" s="5"/>
      <c r="W659" s="5"/>
      <c r="X659" s="5"/>
      <c r="Y659" s="222"/>
      <c r="Z659" s="222"/>
      <c r="AA659" s="222"/>
      <c r="AB659" s="5"/>
      <c r="AC659" s="5"/>
      <c r="AD659" s="5"/>
      <c r="AE659" s="5"/>
    </row>
    <row r="660" spans="1:31" s="19" customFormat="1" ht="45" hidden="1" customHeight="1" outlineLevel="1" x14ac:dyDescent="0.25">
      <c r="A660" s="552"/>
      <c r="B660" s="552"/>
      <c r="C660" s="552"/>
      <c r="D660" s="574"/>
      <c r="E660" s="536"/>
      <c r="F660" s="537"/>
      <c r="G660" s="292" t="s">
        <v>739</v>
      </c>
      <c r="H660" s="123"/>
      <c r="I660" s="123">
        <v>288</v>
      </c>
      <c r="J660" s="123"/>
      <c r="K660" s="123"/>
      <c r="L660" s="123"/>
      <c r="M660" s="123">
        <v>22</v>
      </c>
      <c r="N660" s="123"/>
      <c r="O660" s="123"/>
      <c r="P660" s="128"/>
      <c r="Q660" s="128">
        <v>407.27480000000003</v>
      </c>
      <c r="R660" s="128"/>
      <c r="S660" s="334"/>
      <c r="T660" s="224"/>
      <c r="U660" s="5"/>
      <c r="V660" s="5"/>
      <c r="W660" s="5"/>
      <c r="X660" s="5"/>
      <c r="Y660" s="222"/>
      <c r="Z660" s="222"/>
      <c r="AA660" s="222"/>
      <c r="AB660" s="5"/>
      <c r="AC660" s="5"/>
      <c r="AD660" s="5"/>
      <c r="AE660" s="5"/>
    </row>
    <row r="661" spans="1:31" s="19" customFormat="1" ht="30" hidden="1" customHeight="1" outlineLevel="1" x14ac:dyDescent="0.25">
      <c r="A661" s="552"/>
      <c r="B661" s="552"/>
      <c r="C661" s="552"/>
      <c r="D661" s="574"/>
      <c r="E661" s="536"/>
      <c r="F661" s="537"/>
      <c r="G661" s="292" t="s">
        <v>740</v>
      </c>
      <c r="H661" s="123"/>
      <c r="I661" s="123">
        <v>116</v>
      </c>
      <c r="J661" s="123"/>
      <c r="K661" s="123"/>
      <c r="L661" s="123"/>
      <c r="M661" s="123">
        <v>15</v>
      </c>
      <c r="N661" s="123"/>
      <c r="O661" s="123"/>
      <c r="P661" s="128"/>
      <c r="Q661" s="128">
        <v>164.95626999999999</v>
      </c>
      <c r="R661" s="128"/>
      <c r="S661" s="334"/>
      <c r="T661" s="224"/>
      <c r="U661" s="5"/>
      <c r="V661" s="5"/>
      <c r="W661" s="5"/>
      <c r="X661" s="5"/>
      <c r="Y661" s="222"/>
      <c r="Z661" s="222"/>
      <c r="AA661" s="222"/>
      <c r="AB661" s="5"/>
      <c r="AC661" s="5"/>
      <c r="AD661" s="5"/>
      <c r="AE661" s="5"/>
    </row>
    <row r="662" spans="1:31" s="19" customFormat="1" ht="45" hidden="1" customHeight="1" outlineLevel="1" x14ac:dyDescent="0.25">
      <c r="A662" s="552"/>
      <c r="B662" s="552"/>
      <c r="C662" s="552"/>
      <c r="D662" s="574"/>
      <c r="E662" s="536"/>
      <c r="F662" s="537"/>
      <c r="G662" s="292" t="s">
        <v>741</v>
      </c>
      <c r="H662" s="123"/>
      <c r="I662" s="123">
        <v>18</v>
      </c>
      <c r="J662" s="123"/>
      <c r="K662" s="123"/>
      <c r="L662" s="123"/>
      <c r="M662" s="123">
        <v>12</v>
      </c>
      <c r="N662" s="123"/>
      <c r="O662" s="123"/>
      <c r="P662" s="128"/>
      <c r="Q662" s="128">
        <v>73.383349999999993</v>
      </c>
      <c r="R662" s="128"/>
      <c r="S662" s="334"/>
      <c r="T662" s="224"/>
      <c r="U662" s="5"/>
      <c r="V662" s="5"/>
      <c r="W662" s="5"/>
      <c r="X662" s="5"/>
      <c r="Y662" s="222"/>
      <c r="Z662" s="222"/>
      <c r="AA662" s="222"/>
      <c r="AB662" s="5"/>
      <c r="AC662" s="5"/>
      <c r="AD662" s="5"/>
      <c r="AE662" s="5"/>
    </row>
    <row r="663" spans="1:31" s="19" customFormat="1" ht="45" hidden="1" customHeight="1" outlineLevel="1" x14ac:dyDescent="0.25">
      <c r="A663" s="552"/>
      <c r="B663" s="552"/>
      <c r="C663" s="552"/>
      <c r="D663" s="574"/>
      <c r="E663" s="536"/>
      <c r="F663" s="537"/>
      <c r="G663" s="292" t="s">
        <v>742</v>
      </c>
      <c r="H663" s="123"/>
      <c r="I663" s="123">
        <v>85</v>
      </c>
      <c r="J663" s="123"/>
      <c r="K663" s="123"/>
      <c r="L663" s="123"/>
      <c r="M663" s="123">
        <v>15</v>
      </c>
      <c r="N663" s="123"/>
      <c r="O663" s="123"/>
      <c r="P663" s="128"/>
      <c r="Q663" s="128">
        <v>127.87442</v>
      </c>
      <c r="R663" s="128"/>
      <c r="S663" s="334"/>
      <c r="T663" s="224"/>
      <c r="U663" s="5"/>
      <c r="V663" s="5"/>
      <c r="W663" s="5"/>
      <c r="X663" s="5"/>
      <c r="Y663" s="222"/>
      <c r="Z663" s="222"/>
      <c r="AA663" s="222"/>
      <c r="AB663" s="5"/>
      <c r="AC663" s="5"/>
      <c r="AD663" s="5"/>
      <c r="AE663" s="5"/>
    </row>
    <row r="664" spans="1:31" s="19" customFormat="1" ht="45" hidden="1" customHeight="1" outlineLevel="1" x14ac:dyDescent="0.25">
      <c r="A664" s="552"/>
      <c r="B664" s="552"/>
      <c r="C664" s="552"/>
      <c r="D664" s="574"/>
      <c r="E664" s="536"/>
      <c r="F664" s="537"/>
      <c r="G664" s="292" t="s">
        <v>743</v>
      </c>
      <c r="H664" s="123"/>
      <c r="I664" s="123">
        <v>50</v>
      </c>
      <c r="J664" s="123"/>
      <c r="K664" s="123"/>
      <c r="L664" s="123"/>
      <c r="M664" s="123">
        <v>20</v>
      </c>
      <c r="N664" s="123"/>
      <c r="O664" s="123"/>
      <c r="P664" s="128"/>
      <c r="Q664" s="128">
        <v>102.55468</v>
      </c>
      <c r="R664" s="128"/>
      <c r="S664" s="334"/>
      <c r="T664" s="224"/>
      <c r="U664" s="5"/>
      <c r="V664" s="5"/>
      <c r="W664" s="5"/>
      <c r="X664" s="5"/>
      <c r="Y664" s="222"/>
      <c r="Z664" s="222"/>
      <c r="AA664" s="222"/>
      <c r="AB664" s="5"/>
      <c r="AC664" s="5"/>
      <c r="AD664" s="5"/>
      <c r="AE664" s="5"/>
    </row>
    <row r="665" spans="1:31" s="19" customFormat="1" ht="45" hidden="1" customHeight="1" outlineLevel="1" x14ac:dyDescent="0.25">
      <c r="A665" s="552"/>
      <c r="B665" s="552"/>
      <c r="C665" s="552"/>
      <c r="D665" s="574"/>
      <c r="E665" s="536"/>
      <c r="F665" s="537"/>
      <c r="G665" s="292" t="s">
        <v>744</v>
      </c>
      <c r="H665" s="123"/>
      <c r="I665" s="123">
        <v>85</v>
      </c>
      <c r="J665" s="123"/>
      <c r="K665" s="123"/>
      <c r="L665" s="123"/>
      <c r="M665" s="123">
        <v>45</v>
      </c>
      <c r="N665" s="123"/>
      <c r="O665" s="123"/>
      <c r="P665" s="128"/>
      <c r="Q665" s="128">
        <v>120.06975</v>
      </c>
      <c r="R665" s="128"/>
      <c r="S665" s="334"/>
      <c r="T665" s="224"/>
      <c r="U665" s="5"/>
      <c r="V665" s="5"/>
      <c r="W665" s="5"/>
      <c r="X665" s="5"/>
      <c r="Y665" s="222"/>
      <c r="Z665" s="222"/>
      <c r="AA665" s="222"/>
      <c r="AB665" s="5"/>
      <c r="AC665" s="5"/>
      <c r="AD665" s="5"/>
      <c r="AE665" s="5"/>
    </row>
    <row r="666" spans="1:31" s="19" customFormat="1" ht="45" hidden="1" customHeight="1" outlineLevel="1" x14ac:dyDescent="0.25">
      <c r="A666" s="552"/>
      <c r="B666" s="552"/>
      <c r="C666" s="552"/>
      <c r="D666" s="574"/>
      <c r="E666" s="536"/>
      <c r="F666" s="537"/>
      <c r="G666" s="292" t="s">
        <v>745</v>
      </c>
      <c r="H666" s="123"/>
      <c r="I666" s="123">
        <v>215</v>
      </c>
      <c r="J666" s="123"/>
      <c r="K666" s="123"/>
      <c r="L666" s="123"/>
      <c r="M666" s="123">
        <v>5</v>
      </c>
      <c r="N666" s="123"/>
      <c r="O666" s="123"/>
      <c r="P666" s="128"/>
      <c r="Q666" s="128">
        <v>232.49191999999999</v>
      </c>
      <c r="R666" s="128"/>
      <c r="S666" s="334"/>
      <c r="T666" s="224"/>
      <c r="U666" s="5"/>
      <c r="V666" s="5"/>
      <c r="W666" s="5"/>
      <c r="X666" s="5"/>
      <c r="Y666" s="222"/>
      <c r="Z666" s="222"/>
      <c r="AA666" s="222"/>
      <c r="AB666" s="5"/>
      <c r="AC666" s="5"/>
      <c r="AD666" s="5"/>
      <c r="AE666" s="5"/>
    </row>
    <row r="667" spans="1:31" s="19" customFormat="1" ht="75" hidden="1" customHeight="1" outlineLevel="1" x14ac:dyDescent="0.25">
      <c r="A667" s="552"/>
      <c r="B667" s="552"/>
      <c r="C667" s="552"/>
      <c r="D667" s="574"/>
      <c r="E667" s="536"/>
      <c r="F667" s="537"/>
      <c r="G667" s="292" t="s">
        <v>746</v>
      </c>
      <c r="H667" s="123"/>
      <c r="I667" s="123">
        <v>20</v>
      </c>
      <c r="J667" s="123"/>
      <c r="K667" s="123"/>
      <c r="L667" s="123"/>
      <c r="M667" s="123">
        <v>9</v>
      </c>
      <c r="N667" s="123"/>
      <c r="O667" s="123"/>
      <c r="P667" s="128"/>
      <c r="Q667" s="128">
        <v>83.661959999999993</v>
      </c>
      <c r="R667" s="128"/>
      <c r="S667" s="334"/>
      <c r="T667" s="224"/>
      <c r="U667" s="5"/>
      <c r="V667" s="5"/>
      <c r="W667" s="5"/>
      <c r="X667" s="5"/>
      <c r="Y667" s="222"/>
      <c r="Z667" s="222"/>
      <c r="AA667" s="222"/>
      <c r="AB667" s="5"/>
      <c r="AC667" s="5"/>
      <c r="AD667" s="5"/>
      <c r="AE667" s="5"/>
    </row>
    <row r="668" spans="1:31" s="19" customFormat="1" ht="45" hidden="1" customHeight="1" outlineLevel="1" x14ac:dyDescent="0.25">
      <c r="A668" s="552"/>
      <c r="B668" s="552"/>
      <c r="C668" s="552"/>
      <c r="D668" s="574"/>
      <c r="E668" s="536"/>
      <c r="F668" s="537"/>
      <c r="G668" s="292" t="s">
        <v>747</v>
      </c>
      <c r="H668" s="123"/>
      <c r="I668" s="123">
        <v>137</v>
      </c>
      <c r="J668" s="123"/>
      <c r="K668" s="123"/>
      <c r="L668" s="123"/>
      <c r="M668" s="123">
        <v>15</v>
      </c>
      <c r="N668" s="123"/>
      <c r="O668" s="123"/>
      <c r="P668" s="128"/>
      <c r="Q668" s="128">
        <v>151.03572</v>
      </c>
      <c r="R668" s="128"/>
      <c r="S668" s="334"/>
      <c r="T668" s="224"/>
      <c r="U668" s="5"/>
      <c r="V668" s="5"/>
      <c r="W668" s="5"/>
      <c r="X668" s="5"/>
      <c r="Y668" s="222"/>
      <c r="Z668" s="222"/>
      <c r="AA668" s="222"/>
      <c r="AB668" s="5"/>
      <c r="AC668" s="5"/>
      <c r="AD668" s="5"/>
      <c r="AE668" s="5"/>
    </row>
    <row r="669" spans="1:31" s="19" customFormat="1" ht="75" hidden="1" customHeight="1" outlineLevel="1" x14ac:dyDescent="0.25">
      <c r="A669" s="552"/>
      <c r="B669" s="552"/>
      <c r="C669" s="552"/>
      <c r="D669" s="574"/>
      <c r="E669" s="536"/>
      <c r="F669" s="537"/>
      <c r="G669" s="292" t="s">
        <v>748</v>
      </c>
      <c r="H669" s="123"/>
      <c r="I669" s="123">
        <v>60</v>
      </c>
      <c r="J669" s="123"/>
      <c r="K669" s="123"/>
      <c r="L669" s="123"/>
      <c r="M669" s="123">
        <v>12</v>
      </c>
      <c r="N669" s="123"/>
      <c r="O669" s="123"/>
      <c r="P669" s="128"/>
      <c r="Q669" s="128">
        <v>176.37203</v>
      </c>
      <c r="R669" s="128"/>
      <c r="S669" s="334"/>
      <c r="T669" s="224"/>
      <c r="U669" s="5"/>
      <c r="V669" s="5"/>
      <c r="W669" s="5"/>
      <c r="X669" s="5"/>
      <c r="Y669" s="222"/>
      <c r="Z669" s="222"/>
      <c r="AA669" s="222"/>
      <c r="AB669" s="5"/>
      <c r="AC669" s="5"/>
      <c r="AD669" s="5"/>
      <c r="AE669" s="5"/>
    </row>
    <row r="670" spans="1:31" s="19" customFormat="1" ht="45" hidden="1" customHeight="1" outlineLevel="1" x14ac:dyDescent="0.25">
      <c r="A670" s="552"/>
      <c r="B670" s="552"/>
      <c r="C670" s="552"/>
      <c r="D670" s="574"/>
      <c r="E670" s="536"/>
      <c r="F670" s="537"/>
      <c r="G670" s="292" t="s">
        <v>749</v>
      </c>
      <c r="H670" s="123"/>
      <c r="I670" s="123">
        <v>199</v>
      </c>
      <c r="J670" s="123"/>
      <c r="K670" s="123"/>
      <c r="L670" s="123"/>
      <c r="M670" s="123">
        <v>15</v>
      </c>
      <c r="N670" s="123"/>
      <c r="O670" s="123"/>
      <c r="P670" s="128"/>
      <c r="Q670" s="128">
        <v>179.79310000000001</v>
      </c>
      <c r="R670" s="128"/>
      <c r="S670" s="334"/>
      <c r="T670" s="224"/>
      <c r="U670" s="5"/>
      <c r="V670" s="5"/>
      <c r="W670" s="5"/>
      <c r="X670" s="5"/>
      <c r="Y670" s="222"/>
      <c r="Z670" s="222"/>
      <c r="AA670" s="222"/>
      <c r="AB670" s="5"/>
      <c r="AC670" s="5"/>
      <c r="AD670" s="5"/>
      <c r="AE670" s="5"/>
    </row>
    <row r="671" spans="1:31" s="19" customFormat="1" ht="60" hidden="1" customHeight="1" outlineLevel="1" x14ac:dyDescent="0.25">
      <c r="A671" s="552"/>
      <c r="B671" s="552"/>
      <c r="C671" s="552"/>
      <c r="D671" s="574"/>
      <c r="E671" s="536"/>
      <c r="F671" s="537"/>
      <c r="G671" s="292" t="s">
        <v>2217</v>
      </c>
      <c r="H671" s="123"/>
      <c r="I671" s="123">
        <v>60</v>
      </c>
      <c r="J671" s="123"/>
      <c r="K671" s="123"/>
      <c r="L671" s="123"/>
      <c r="M671" s="123">
        <v>27</v>
      </c>
      <c r="N671" s="123"/>
      <c r="O671" s="123"/>
      <c r="P671" s="128"/>
      <c r="Q671" s="128">
        <v>163.05121</v>
      </c>
      <c r="R671" s="128"/>
      <c r="S671" s="334"/>
      <c r="T671" s="224"/>
      <c r="U671" s="5"/>
      <c r="V671" s="5"/>
      <c r="W671" s="5"/>
      <c r="X671" s="5"/>
      <c r="Y671" s="222"/>
      <c r="Z671" s="222"/>
      <c r="AA671" s="222"/>
      <c r="AB671" s="5"/>
      <c r="AC671" s="5"/>
      <c r="AD671" s="5"/>
      <c r="AE671" s="5"/>
    </row>
    <row r="672" spans="1:31" s="19" customFormat="1" ht="45" hidden="1" customHeight="1" outlineLevel="1" x14ac:dyDescent="0.25">
      <c r="A672" s="552"/>
      <c r="B672" s="552"/>
      <c r="C672" s="552"/>
      <c r="D672" s="574"/>
      <c r="E672" s="536"/>
      <c r="F672" s="537"/>
      <c r="G672" s="292" t="s">
        <v>751</v>
      </c>
      <c r="H672" s="123"/>
      <c r="I672" s="123">
        <v>130</v>
      </c>
      <c r="J672" s="123"/>
      <c r="K672" s="123"/>
      <c r="L672" s="123"/>
      <c r="M672" s="123">
        <v>12</v>
      </c>
      <c r="N672" s="123"/>
      <c r="O672" s="123"/>
      <c r="P672" s="128"/>
      <c r="Q672" s="128">
        <v>186.25048000000001</v>
      </c>
      <c r="R672" s="128"/>
      <c r="S672" s="334"/>
      <c r="T672" s="224"/>
      <c r="U672" s="5"/>
      <c r="V672" s="5"/>
      <c r="W672" s="5"/>
      <c r="X672" s="5"/>
      <c r="Y672" s="222"/>
      <c r="Z672" s="222"/>
      <c r="AA672" s="222"/>
      <c r="AB672" s="5"/>
      <c r="AC672" s="5"/>
      <c r="AD672" s="5"/>
      <c r="AE672" s="5"/>
    </row>
    <row r="673" spans="1:31" s="19" customFormat="1" ht="45" hidden="1" customHeight="1" outlineLevel="1" x14ac:dyDescent="0.25">
      <c r="A673" s="552"/>
      <c r="B673" s="552"/>
      <c r="C673" s="552"/>
      <c r="D673" s="574"/>
      <c r="E673" s="536"/>
      <c r="F673" s="537"/>
      <c r="G673" s="292" t="s">
        <v>2218</v>
      </c>
      <c r="H673" s="123"/>
      <c r="I673" s="123">
        <v>243</v>
      </c>
      <c r="J673" s="123"/>
      <c r="K673" s="123"/>
      <c r="L673" s="123"/>
      <c r="M673" s="123">
        <v>15</v>
      </c>
      <c r="N673" s="123"/>
      <c r="O673" s="123"/>
      <c r="P673" s="128"/>
      <c r="Q673" s="128">
        <v>201.26591999999999</v>
      </c>
      <c r="R673" s="128"/>
      <c r="S673" s="334"/>
      <c r="T673" s="224"/>
      <c r="U673" s="5"/>
      <c r="V673" s="5"/>
      <c r="W673" s="5"/>
      <c r="X673" s="5"/>
      <c r="Y673" s="222"/>
      <c r="Z673" s="222"/>
      <c r="AA673" s="222"/>
      <c r="AB673" s="5"/>
      <c r="AC673" s="5"/>
      <c r="AD673" s="5"/>
      <c r="AE673" s="5"/>
    </row>
    <row r="674" spans="1:31" s="19" customFormat="1" ht="105" hidden="1" customHeight="1" outlineLevel="1" x14ac:dyDescent="0.25">
      <c r="A674" s="552"/>
      <c r="B674" s="552"/>
      <c r="C674" s="552"/>
      <c r="D674" s="574"/>
      <c r="E674" s="536"/>
      <c r="F674" s="537"/>
      <c r="G674" s="292" t="s">
        <v>753</v>
      </c>
      <c r="H674" s="123"/>
      <c r="I674" s="123">
        <v>88</v>
      </c>
      <c r="J674" s="123"/>
      <c r="K674" s="123"/>
      <c r="L674" s="123"/>
      <c r="M674" s="123">
        <v>12</v>
      </c>
      <c r="N674" s="123"/>
      <c r="O674" s="123"/>
      <c r="P674" s="128"/>
      <c r="Q674" s="128">
        <v>183.54702</v>
      </c>
      <c r="R674" s="128"/>
      <c r="S674" s="334"/>
      <c r="T674" s="224"/>
      <c r="U674" s="5"/>
      <c r="V674" s="5"/>
      <c r="W674" s="5"/>
      <c r="X674" s="5"/>
      <c r="Y674" s="222"/>
      <c r="Z674" s="222"/>
      <c r="AA674" s="222"/>
      <c r="AB674" s="5"/>
      <c r="AC674" s="5"/>
      <c r="AD674" s="5"/>
      <c r="AE674" s="5"/>
    </row>
    <row r="675" spans="1:31" s="19" customFormat="1" ht="60" hidden="1" customHeight="1" outlineLevel="1" x14ac:dyDescent="0.25">
      <c r="A675" s="552"/>
      <c r="B675" s="552"/>
      <c r="C675" s="552"/>
      <c r="D675" s="574"/>
      <c r="E675" s="536"/>
      <c r="F675" s="537"/>
      <c r="G675" s="292" t="s">
        <v>754</v>
      </c>
      <c r="H675" s="123"/>
      <c r="I675" s="123">
        <v>123</v>
      </c>
      <c r="J675" s="123"/>
      <c r="K675" s="123"/>
      <c r="L675" s="123"/>
      <c r="M675" s="123">
        <v>15</v>
      </c>
      <c r="N675" s="123"/>
      <c r="O675" s="123"/>
      <c r="P675" s="128"/>
      <c r="Q675" s="128">
        <v>189.43952999999999</v>
      </c>
      <c r="R675" s="128"/>
      <c r="S675" s="334"/>
      <c r="T675" s="224"/>
      <c r="U675" s="5"/>
      <c r="V675" s="5"/>
      <c r="W675" s="5"/>
      <c r="X675" s="5"/>
      <c r="Y675" s="222"/>
      <c r="Z675" s="222"/>
      <c r="AA675" s="222"/>
      <c r="AB675" s="5"/>
      <c r="AC675" s="5"/>
      <c r="AD675" s="5"/>
      <c r="AE675" s="5"/>
    </row>
    <row r="676" spans="1:31" s="19" customFormat="1" ht="45" hidden="1" customHeight="1" outlineLevel="1" x14ac:dyDescent="0.25">
      <c r="A676" s="552"/>
      <c r="B676" s="552"/>
      <c r="C676" s="552"/>
      <c r="D676" s="574"/>
      <c r="E676" s="536"/>
      <c r="F676" s="537"/>
      <c r="G676" s="292" t="s">
        <v>755</v>
      </c>
      <c r="H676" s="123"/>
      <c r="I676" s="123">
        <v>320</v>
      </c>
      <c r="J676" s="123"/>
      <c r="K676" s="123"/>
      <c r="L676" s="123"/>
      <c r="M676" s="123">
        <v>15</v>
      </c>
      <c r="N676" s="123"/>
      <c r="O676" s="123"/>
      <c r="P676" s="128"/>
      <c r="Q676" s="128">
        <v>308.81981999999999</v>
      </c>
      <c r="R676" s="128"/>
      <c r="S676" s="334"/>
      <c r="T676" s="224"/>
      <c r="U676" s="5"/>
      <c r="V676" s="5"/>
      <c r="W676" s="5"/>
      <c r="X676" s="5"/>
      <c r="Y676" s="222"/>
      <c r="Z676" s="222"/>
      <c r="AA676" s="222"/>
      <c r="AB676" s="5"/>
      <c r="AC676" s="5"/>
      <c r="AD676" s="5"/>
      <c r="AE676" s="5"/>
    </row>
    <row r="677" spans="1:31" s="19" customFormat="1" ht="60" hidden="1" customHeight="1" outlineLevel="1" x14ac:dyDescent="0.25">
      <c r="A677" s="552"/>
      <c r="B677" s="552"/>
      <c r="C677" s="552"/>
      <c r="D677" s="574"/>
      <c r="E677" s="536"/>
      <c r="F677" s="537"/>
      <c r="G677" s="292" t="s">
        <v>756</v>
      </c>
      <c r="H677" s="123"/>
      <c r="I677" s="123">
        <v>180</v>
      </c>
      <c r="J677" s="123"/>
      <c r="K677" s="123"/>
      <c r="L677" s="123"/>
      <c r="M677" s="123">
        <v>15</v>
      </c>
      <c r="N677" s="123"/>
      <c r="O677" s="123"/>
      <c r="P677" s="128"/>
      <c r="Q677" s="128">
        <v>228.94727</v>
      </c>
      <c r="R677" s="128"/>
      <c r="S677" s="334"/>
      <c r="T677" s="224"/>
      <c r="U677" s="5"/>
      <c r="V677" s="5"/>
      <c r="W677" s="5"/>
      <c r="X677" s="5"/>
      <c r="Y677" s="222"/>
      <c r="Z677" s="222"/>
      <c r="AA677" s="222"/>
      <c r="AB677" s="5"/>
      <c r="AC677" s="5"/>
      <c r="AD677" s="5"/>
      <c r="AE677" s="5"/>
    </row>
    <row r="678" spans="1:31" s="19" customFormat="1" ht="45" hidden="1" customHeight="1" outlineLevel="1" x14ac:dyDescent="0.25">
      <c r="A678" s="552"/>
      <c r="B678" s="552"/>
      <c r="C678" s="552"/>
      <c r="D678" s="574"/>
      <c r="E678" s="536"/>
      <c r="F678" s="537"/>
      <c r="G678" s="292" t="s">
        <v>757</v>
      </c>
      <c r="H678" s="123"/>
      <c r="I678" s="123">
        <v>192</v>
      </c>
      <c r="J678" s="123"/>
      <c r="K678" s="123"/>
      <c r="L678" s="123"/>
      <c r="M678" s="123">
        <v>10</v>
      </c>
      <c r="N678" s="123"/>
      <c r="O678" s="123"/>
      <c r="P678" s="128"/>
      <c r="Q678" s="128">
        <v>168.01625000000001</v>
      </c>
      <c r="R678" s="128"/>
      <c r="S678" s="334"/>
      <c r="T678" s="224"/>
      <c r="U678" s="5"/>
      <c r="V678" s="5"/>
      <c r="W678" s="5"/>
      <c r="X678" s="5"/>
      <c r="Y678" s="222"/>
      <c r="Z678" s="222"/>
      <c r="AA678" s="222"/>
      <c r="AB678" s="5"/>
      <c r="AC678" s="5"/>
      <c r="AD678" s="5"/>
      <c r="AE678" s="5"/>
    </row>
    <row r="679" spans="1:31" s="19" customFormat="1" ht="60" hidden="1" customHeight="1" outlineLevel="1" x14ac:dyDescent="0.25">
      <c r="A679" s="552"/>
      <c r="B679" s="552"/>
      <c r="C679" s="552"/>
      <c r="D679" s="574"/>
      <c r="E679" s="536"/>
      <c r="F679" s="537"/>
      <c r="G679" s="292" t="s">
        <v>758</v>
      </c>
      <c r="H679" s="123"/>
      <c r="I679" s="123">
        <v>350</v>
      </c>
      <c r="J679" s="123"/>
      <c r="K679" s="123"/>
      <c r="L679" s="123"/>
      <c r="M679" s="123">
        <v>6</v>
      </c>
      <c r="N679" s="123"/>
      <c r="O679" s="123"/>
      <c r="P679" s="128"/>
      <c r="Q679" s="128">
        <v>473.44364999999999</v>
      </c>
      <c r="R679" s="128"/>
      <c r="S679" s="334"/>
      <c r="T679" s="224"/>
      <c r="U679" s="5"/>
      <c r="V679" s="5"/>
      <c r="W679" s="5"/>
      <c r="X679" s="5"/>
      <c r="Y679" s="222"/>
      <c r="Z679" s="222"/>
      <c r="AA679" s="222"/>
      <c r="AB679" s="5"/>
      <c r="AC679" s="5"/>
      <c r="AD679" s="5"/>
      <c r="AE679" s="5"/>
    </row>
    <row r="680" spans="1:31" s="19" customFormat="1" ht="60" hidden="1" customHeight="1" outlineLevel="1" x14ac:dyDescent="0.25">
      <c r="A680" s="552"/>
      <c r="B680" s="552"/>
      <c r="C680" s="552"/>
      <c r="D680" s="574"/>
      <c r="E680" s="536"/>
      <c r="F680" s="537"/>
      <c r="G680" s="292" t="s">
        <v>759</v>
      </c>
      <c r="H680" s="123"/>
      <c r="I680" s="123">
        <v>100</v>
      </c>
      <c r="J680" s="123"/>
      <c r="K680" s="123"/>
      <c r="L680" s="123"/>
      <c r="M680" s="123">
        <v>15</v>
      </c>
      <c r="N680" s="123"/>
      <c r="O680" s="123"/>
      <c r="P680" s="128"/>
      <c r="Q680" s="128">
        <v>155.4787</v>
      </c>
      <c r="R680" s="128"/>
      <c r="S680" s="334"/>
      <c r="T680" s="224"/>
      <c r="U680" s="5"/>
      <c r="V680" s="5"/>
      <c r="W680" s="5"/>
      <c r="X680" s="5"/>
      <c r="Y680" s="222"/>
      <c r="Z680" s="222"/>
      <c r="AA680" s="222"/>
      <c r="AB680" s="5"/>
      <c r="AC680" s="5"/>
      <c r="AD680" s="5"/>
      <c r="AE680" s="5"/>
    </row>
    <row r="681" spans="1:31" s="19" customFormat="1" ht="60" hidden="1" customHeight="1" outlineLevel="1" x14ac:dyDescent="0.25">
      <c r="A681" s="552"/>
      <c r="B681" s="552"/>
      <c r="C681" s="552"/>
      <c r="D681" s="574"/>
      <c r="E681" s="536"/>
      <c r="F681" s="537"/>
      <c r="G681" s="292" t="s">
        <v>760</v>
      </c>
      <c r="H681" s="123"/>
      <c r="I681" s="123">
        <v>358</v>
      </c>
      <c r="J681" s="123"/>
      <c r="K681" s="123"/>
      <c r="L681" s="123"/>
      <c r="M681" s="123">
        <v>30</v>
      </c>
      <c r="N681" s="123"/>
      <c r="O681" s="123"/>
      <c r="P681" s="128"/>
      <c r="Q681" s="128">
        <v>412.29620999999997</v>
      </c>
      <c r="R681" s="128"/>
      <c r="S681" s="334"/>
      <c r="T681" s="224"/>
      <c r="U681" s="5"/>
      <c r="V681" s="5"/>
      <c r="W681" s="5"/>
      <c r="X681" s="5"/>
      <c r="Y681" s="222"/>
      <c r="Z681" s="222"/>
      <c r="AA681" s="222"/>
      <c r="AB681" s="5"/>
      <c r="AC681" s="5"/>
      <c r="AD681" s="5"/>
      <c r="AE681" s="5"/>
    </row>
    <row r="682" spans="1:31" s="19" customFormat="1" ht="60" hidden="1" customHeight="1" outlineLevel="1" x14ac:dyDescent="0.25">
      <c r="A682" s="552"/>
      <c r="B682" s="552"/>
      <c r="C682" s="552"/>
      <c r="D682" s="574"/>
      <c r="E682" s="536"/>
      <c r="F682" s="537"/>
      <c r="G682" s="292" t="s">
        <v>761</v>
      </c>
      <c r="H682" s="123"/>
      <c r="I682" s="123">
        <v>72</v>
      </c>
      <c r="J682" s="123"/>
      <c r="K682" s="123"/>
      <c r="L682" s="123"/>
      <c r="M682" s="123">
        <v>15</v>
      </c>
      <c r="N682" s="123"/>
      <c r="O682" s="123"/>
      <c r="P682" s="128"/>
      <c r="Q682" s="128">
        <v>144.15671</v>
      </c>
      <c r="R682" s="128"/>
      <c r="S682" s="334"/>
      <c r="T682" s="224"/>
      <c r="U682" s="5"/>
      <c r="V682" s="5"/>
      <c r="W682" s="5"/>
      <c r="X682" s="5"/>
      <c r="Y682" s="222"/>
      <c r="Z682" s="222"/>
      <c r="AA682" s="222"/>
      <c r="AB682" s="5"/>
      <c r="AC682" s="5"/>
      <c r="AD682" s="5"/>
      <c r="AE682" s="5"/>
    </row>
    <row r="683" spans="1:31" s="19" customFormat="1" ht="60" hidden="1" customHeight="1" outlineLevel="1" x14ac:dyDescent="0.25">
      <c r="A683" s="552"/>
      <c r="B683" s="552"/>
      <c r="C683" s="552"/>
      <c r="D683" s="574"/>
      <c r="E683" s="536"/>
      <c r="F683" s="537"/>
      <c r="G683" s="292" t="s">
        <v>762</v>
      </c>
      <c r="H683" s="123"/>
      <c r="I683" s="123">
        <v>70</v>
      </c>
      <c r="J683" s="123"/>
      <c r="K683" s="123"/>
      <c r="L683" s="123"/>
      <c r="M683" s="123">
        <v>10</v>
      </c>
      <c r="N683" s="123"/>
      <c r="O683" s="123"/>
      <c r="P683" s="128"/>
      <c r="Q683" s="128">
        <v>52.75347</v>
      </c>
      <c r="R683" s="128"/>
      <c r="S683" s="334"/>
      <c r="T683" s="224"/>
      <c r="U683" s="5"/>
      <c r="V683" s="5"/>
      <c r="W683" s="5"/>
      <c r="X683" s="5"/>
      <c r="Y683" s="222"/>
      <c r="Z683" s="222"/>
      <c r="AA683" s="222"/>
      <c r="AB683" s="5"/>
      <c r="AC683" s="5"/>
      <c r="AD683" s="5"/>
      <c r="AE683" s="5"/>
    </row>
    <row r="684" spans="1:31" s="19" customFormat="1" ht="45" hidden="1" customHeight="1" outlineLevel="1" x14ac:dyDescent="0.25">
      <c r="A684" s="552"/>
      <c r="B684" s="552"/>
      <c r="C684" s="552"/>
      <c r="D684" s="574"/>
      <c r="E684" s="536"/>
      <c r="F684" s="537"/>
      <c r="G684" s="292" t="s">
        <v>763</v>
      </c>
      <c r="H684" s="123"/>
      <c r="I684" s="123">
        <v>60</v>
      </c>
      <c r="J684" s="123"/>
      <c r="K684" s="123"/>
      <c r="L684" s="123"/>
      <c r="M684" s="123">
        <v>12</v>
      </c>
      <c r="N684" s="123"/>
      <c r="O684" s="123"/>
      <c r="P684" s="128"/>
      <c r="Q684" s="128">
        <v>116.39013</v>
      </c>
      <c r="R684" s="128"/>
      <c r="S684" s="334"/>
      <c r="T684" s="224"/>
      <c r="U684" s="5"/>
      <c r="V684" s="5"/>
      <c r="W684" s="5"/>
      <c r="X684" s="5"/>
      <c r="Y684" s="222"/>
      <c r="Z684" s="222"/>
      <c r="AA684" s="222"/>
      <c r="AB684" s="5"/>
      <c r="AC684" s="5"/>
      <c r="AD684" s="5"/>
      <c r="AE684" s="5"/>
    </row>
    <row r="685" spans="1:31" s="19" customFormat="1" ht="60" hidden="1" customHeight="1" outlineLevel="1" x14ac:dyDescent="0.25">
      <c r="A685" s="552"/>
      <c r="B685" s="552"/>
      <c r="C685" s="552"/>
      <c r="D685" s="574"/>
      <c r="E685" s="536"/>
      <c r="F685" s="537"/>
      <c r="G685" s="292" t="s">
        <v>764</v>
      </c>
      <c r="H685" s="123"/>
      <c r="I685" s="123">
        <v>110</v>
      </c>
      <c r="J685" s="123"/>
      <c r="K685" s="123"/>
      <c r="L685" s="123"/>
      <c r="M685" s="123">
        <v>12</v>
      </c>
      <c r="N685" s="123"/>
      <c r="O685" s="123"/>
      <c r="P685" s="128"/>
      <c r="Q685" s="128">
        <v>155.05458999999999</v>
      </c>
      <c r="R685" s="128"/>
      <c r="S685" s="334"/>
      <c r="T685" s="224"/>
      <c r="U685" s="5"/>
      <c r="V685" s="5"/>
      <c r="W685" s="5"/>
      <c r="X685" s="5"/>
      <c r="Y685" s="222"/>
      <c r="Z685" s="222"/>
      <c r="AA685" s="222"/>
      <c r="AB685" s="5"/>
      <c r="AC685" s="5"/>
      <c r="AD685" s="5"/>
      <c r="AE685" s="5"/>
    </row>
    <row r="686" spans="1:31" s="19" customFormat="1" ht="60" hidden="1" customHeight="1" outlineLevel="1" x14ac:dyDescent="0.25">
      <c r="A686" s="552"/>
      <c r="B686" s="552"/>
      <c r="C686" s="552"/>
      <c r="D686" s="574"/>
      <c r="E686" s="536"/>
      <c r="F686" s="537"/>
      <c r="G686" s="292" t="s">
        <v>765</v>
      </c>
      <c r="H686" s="123"/>
      <c r="I686" s="123">
        <v>50</v>
      </c>
      <c r="J686" s="123"/>
      <c r="K686" s="123"/>
      <c r="L686" s="123"/>
      <c r="M686" s="123">
        <v>10</v>
      </c>
      <c r="N686" s="123"/>
      <c r="O686" s="123"/>
      <c r="P686" s="128"/>
      <c r="Q686" s="128">
        <v>101.12981000000001</v>
      </c>
      <c r="R686" s="128"/>
      <c r="S686" s="334"/>
      <c r="T686" s="224"/>
      <c r="U686" s="5"/>
      <c r="V686" s="5"/>
      <c r="W686" s="5"/>
      <c r="X686" s="5"/>
      <c r="Y686" s="222"/>
      <c r="Z686" s="222"/>
      <c r="AA686" s="222"/>
      <c r="AB686" s="5"/>
      <c r="AC686" s="5"/>
      <c r="AD686" s="5"/>
      <c r="AE686" s="5"/>
    </row>
    <row r="687" spans="1:31" s="19" customFormat="1" ht="60" hidden="1" customHeight="1" outlineLevel="1" x14ac:dyDescent="0.25">
      <c r="A687" s="552"/>
      <c r="B687" s="552"/>
      <c r="C687" s="552"/>
      <c r="D687" s="574"/>
      <c r="E687" s="536"/>
      <c r="F687" s="537"/>
      <c r="G687" s="292" t="s">
        <v>2219</v>
      </c>
      <c r="H687" s="123"/>
      <c r="I687" s="123">
        <v>187</v>
      </c>
      <c r="J687" s="123"/>
      <c r="K687" s="123"/>
      <c r="L687" s="123"/>
      <c r="M687" s="123">
        <v>15</v>
      </c>
      <c r="N687" s="123"/>
      <c r="O687" s="123"/>
      <c r="P687" s="128"/>
      <c r="Q687" s="128">
        <v>192.3494</v>
      </c>
      <c r="R687" s="128"/>
      <c r="S687" s="334"/>
      <c r="T687" s="224"/>
      <c r="U687" s="5"/>
      <c r="V687" s="5"/>
      <c r="W687" s="5"/>
      <c r="X687" s="5"/>
      <c r="Y687" s="222"/>
      <c r="Z687" s="222"/>
      <c r="AA687" s="222"/>
      <c r="AB687" s="5"/>
      <c r="AC687" s="5"/>
      <c r="AD687" s="5"/>
      <c r="AE687" s="5"/>
    </row>
    <row r="688" spans="1:31" s="19" customFormat="1" ht="60" hidden="1" customHeight="1" outlineLevel="1" x14ac:dyDescent="0.25">
      <c r="A688" s="552"/>
      <c r="B688" s="552"/>
      <c r="C688" s="552"/>
      <c r="D688" s="574"/>
      <c r="E688" s="536"/>
      <c r="F688" s="537"/>
      <c r="G688" s="292" t="s">
        <v>767</v>
      </c>
      <c r="H688" s="123"/>
      <c r="I688" s="123">
        <v>150</v>
      </c>
      <c r="J688" s="123"/>
      <c r="K688" s="123"/>
      <c r="L688" s="123"/>
      <c r="M688" s="123">
        <v>12</v>
      </c>
      <c r="N688" s="123"/>
      <c r="O688" s="123"/>
      <c r="P688" s="128"/>
      <c r="Q688" s="128">
        <v>167.06898000000001</v>
      </c>
      <c r="R688" s="128"/>
      <c r="S688" s="334"/>
      <c r="T688" s="224"/>
      <c r="U688" s="5"/>
      <c r="V688" s="5"/>
      <c r="W688" s="5"/>
      <c r="X688" s="5"/>
      <c r="Y688" s="222"/>
      <c r="Z688" s="222"/>
      <c r="AA688" s="222"/>
      <c r="AB688" s="5"/>
      <c r="AC688" s="5"/>
      <c r="AD688" s="5"/>
      <c r="AE688" s="5"/>
    </row>
    <row r="689" spans="1:31" s="19" customFormat="1" ht="75" hidden="1" customHeight="1" outlineLevel="1" x14ac:dyDescent="0.25">
      <c r="A689" s="552"/>
      <c r="B689" s="552"/>
      <c r="C689" s="552"/>
      <c r="D689" s="574"/>
      <c r="E689" s="536"/>
      <c r="F689" s="537"/>
      <c r="G689" s="292" t="s">
        <v>768</v>
      </c>
      <c r="H689" s="123"/>
      <c r="I689" s="123">
        <v>170</v>
      </c>
      <c r="J689" s="123"/>
      <c r="K689" s="123"/>
      <c r="L689" s="123"/>
      <c r="M689" s="123">
        <v>34</v>
      </c>
      <c r="N689" s="123"/>
      <c r="O689" s="123"/>
      <c r="P689" s="128"/>
      <c r="Q689" s="128">
        <v>309.57202999999998</v>
      </c>
      <c r="R689" s="128"/>
      <c r="S689" s="334"/>
      <c r="T689" s="224"/>
      <c r="U689" s="5"/>
      <c r="V689" s="5"/>
      <c r="W689" s="5"/>
      <c r="X689" s="5"/>
      <c r="Y689" s="222"/>
      <c r="Z689" s="222"/>
      <c r="AA689" s="222"/>
      <c r="AB689" s="5"/>
      <c r="AC689" s="5"/>
      <c r="AD689" s="5"/>
      <c r="AE689" s="5"/>
    </row>
    <row r="690" spans="1:31" s="84" customFormat="1" ht="60" hidden="1" customHeight="1" outlineLevel="1" x14ac:dyDescent="0.25">
      <c r="A690" s="552"/>
      <c r="B690" s="552"/>
      <c r="C690" s="552"/>
      <c r="D690" s="574"/>
      <c r="E690" s="536"/>
      <c r="F690" s="537"/>
      <c r="G690" s="292" t="s">
        <v>769</v>
      </c>
      <c r="H690" s="123"/>
      <c r="I690" s="123">
        <v>240</v>
      </c>
      <c r="J690" s="123"/>
      <c r="K690" s="123"/>
      <c r="L690" s="123"/>
      <c r="M690" s="123">
        <v>15</v>
      </c>
      <c r="N690" s="123"/>
      <c r="O690" s="123"/>
      <c r="P690" s="128"/>
      <c r="Q690" s="128">
        <v>293.61275999999998</v>
      </c>
      <c r="R690" s="128"/>
      <c r="S690" s="334"/>
      <c r="T690" s="224"/>
      <c r="U690" s="85"/>
      <c r="V690" s="85"/>
      <c r="W690" s="85"/>
      <c r="X690" s="85"/>
      <c r="Y690" s="225"/>
      <c r="Z690" s="225"/>
      <c r="AA690" s="222"/>
      <c r="AB690" s="85"/>
      <c r="AC690" s="85"/>
      <c r="AD690" s="85"/>
      <c r="AE690" s="85"/>
    </row>
    <row r="691" spans="1:31" s="84" customFormat="1" ht="75" hidden="1" customHeight="1" outlineLevel="1" x14ac:dyDescent="0.25">
      <c r="A691" s="552"/>
      <c r="B691" s="552"/>
      <c r="C691" s="552"/>
      <c r="D691" s="574"/>
      <c r="E691" s="536"/>
      <c r="F691" s="537"/>
      <c r="G691" s="292" t="s">
        <v>770</v>
      </c>
      <c r="H691" s="123"/>
      <c r="I691" s="123">
        <v>30</v>
      </c>
      <c r="J691" s="123"/>
      <c r="K691" s="123"/>
      <c r="L691" s="123"/>
      <c r="M691" s="123">
        <v>12</v>
      </c>
      <c r="N691" s="123"/>
      <c r="O691" s="123"/>
      <c r="P691" s="128"/>
      <c r="Q691" s="128">
        <v>130.05454</v>
      </c>
      <c r="R691" s="128"/>
      <c r="S691" s="334"/>
      <c r="T691" s="224"/>
      <c r="U691" s="85"/>
      <c r="V691" s="85"/>
      <c r="W691" s="85"/>
      <c r="X691" s="85"/>
      <c r="Y691" s="225"/>
      <c r="Z691" s="225"/>
      <c r="AA691" s="222"/>
      <c r="AB691" s="85"/>
      <c r="AC691" s="85"/>
      <c r="AD691" s="85"/>
      <c r="AE691" s="85"/>
    </row>
    <row r="692" spans="1:31" s="84" customFormat="1" ht="75" hidden="1" customHeight="1" outlineLevel="1" x14ac:dyDescent="0.25">
      <c r="A692" s="552"/>
      <c r="B692" s="552"/>
      <c r="C692" s="552"/>
      <c r="D692" s="574"/>
      <c r="E692" s="536"/>
      <c r="F692" s="537"/>
      <c r="G692" s="292" t="s">
        <v>2220</v>
      </c>
      <c r="H692" s="123"/>
      <c r="I692" s="123">
        <v>50</v>
      </c>
      <c r="J692" s="123"/>
      <c r="K692" s="123"/>
      <c r="L692" s="123"/>
      <c r="M692" s="123">
        <v>12</v>
      </c>
      <c r="N692" s="123"/>
      <c r="O692" s="123"/>
      <c r="P692" s="128"/>
      <c r="Q692" s="128">
        <v>73.483170000000001</v>
      </c>
      <c r="R692" s="128"/>
      <c r="S692" s="334"/>
      <c r="T692" s="224"/>
      <c r="U692" s="85"/>
      <c r="V692" s="85"/>
      <c r="W692" s="85"/>
      <c r="X692" s="85"/>
      <c r="Y692" s="225"/>
      <c r="Z692" s="225"/>
      <c r="AA692" s="222"/>
      <c r="AB692" s="85"/>
      <c r="AC692" s="85"/>
      <c r="AD692" s="85"/>
      <c r="AE692" s="85"/>
    </row>
    <row r="693" spans="1:31" s="84" customFormat="1" ht="45" hidden="1" customHeight="1" outlineLevel="1" x14ac:dyDescent="0.25">
      <c r="A693" s="552"/>
      <c r="B693" s="552"/>
      <c r="C693" s="552"/>
      <c r="D693" s="574"/>
      <c r="E693" s="536"/>
      <c r="F693" s="537"/>
      <c r="G693" s="292" t="s">
        <v>772</v>
      </c>
      <c r="H693" s="123"/>
      <c r="I693" s="123">
        <v>108</v>
      </c>
      <c r="J693" s="123"/>
      <c r="K693" s="123"/>
      <c r="L693" s="123"/>
      <c r="M693" s="123">
        <v>15</v>
      </c>
      <c r="N693" s="123"/>
      <c r="O693" s="123"/>
      <c r="P693" s="128"/>
      <c r="Q693" s="128">
        <v>193.68004999999999</v>
      </c>
      <c r="R693" s="128"/>
      <c r="S693" s="334"/>
      <c r="T693" s="224"/>
      <c r="U693" s="85"/>
      <c r="V693" s="85"/>
      <c r="W693" s="85"/>
      <c r="X693" s="85"/>
      <c r="Y693" s="225"/>
      <c r="Z693" s="225"/>
      <c r="AA693" s="222"/>
      <c r="AB693" s="85"/>
      <c r="AC693" s="85"/>
      <c r="AD693" s="85"/>
      <c r="AE693" s="85"/>
    </row>
    <row r="694" spans="1:31" s="84" customFormat="1" ht="60" hidden="1" customHeight="1" outlineLevel="1" x14ac:dyDescent="0.25">
      <c r="A694" s="552"/>
      <c r="B694" s="552"/>
      <c r="C694" s="552"/>
      <c r="D694" s="574"/>
      <c r="E694" s="536"/>
      <c r="F694" s="537"/>
      <c r="G694" s="292" t="s">
        <v>773</v>
      </c>
      <c r="H694" s="123"/>
      <c r="I694" s="123">
        <v>110</v>
      </c>
      <c r="J694" s="123"/>
      <c r="K694" s="123"/>
      <c r="L694" s="123"/>
      <c r="M694" s="123">
        <v>15</v>
      </c>
      <c r="N694" s="123"/>
      <c r="O694" s="123"/>
      <c r="P694" s="128"/>
      <c r="Q694" s="128">
        <v>135.57518999999999</v>
      </c>
      <c r="R694" s="128"/>
      <c r="S694" s="334"/>
      <c r="T694" s="224"/>
      <c r="U694" s="85"/>
      <c r="V694" s="85"/>
      <c r="W694" s="85"/>
      <c r="X694" s="85"/>
      <c r="Y694" s="225"/>
      <c r="Z694" s="225"/>
      <c r="AA694" s="222"/>
      <c r="AB694" s="85"/>
      <c r="AC694" s="85"/>
      <c r="AD694" s="85"/>
      <c r="AE694" s="85"/>
    </row>
    <row r="695" spans="1:31" s="84" customFormat="1" ht="75" hidden="1" customHeight="1" outlineLevel="1" x14ac:dyDescent="0.25">
      <c r="A695" s="552"/>
      <c r="B695" s="552"/>
      <c r="C695" s="552"/>
      <c r="D695" s="574"/>
      <c r="E695" s="536"/>
      <c r="F695" s="537"/>
      <c r="G695" s="292" t="s">
        <v>774</v>
      </c>
      <c r="H695" s="123"/>
      <c r="I695" s="123">
        <v>97</v>
      </c>
      <c r="J695" s="123"/>
      <c r="K695" s="123"/>
      <c r="L695" s="123"/>
      <c r="M695" s="123">
        <v>12</v>
      </c>
      <c r="N695" s="123"/>
      <c r="O695" s="123"/>
      <c r="P695" s="128"/>
      <c r="Q695" s="128">
        <v>206.81479999999999</v>
      </c>
      <c r="R695" s="128"/>
      <c r="S695" s="334"/>
      <c r="T695" s="224"/>
      <c r="U695" s="85"/>
      <c r="V695" s="85"/>
      <c r="W695" s="85"/>
      <c r="X695" s="85"/>
      <c r="Y695" s="225"/>
      <c r="Z695" s="225"/>
      <c r="AA695" s="222"/>
      <c r="AB695" s="85"/>
      <c r="AC695" s="85"/>
      <c r="AD695" s="85"/>
      <c r="AE695" s="85"/>
    </row>
    <row r="696" spans="1:31" s="84" customFormat="1" ht="60" hidden="1" customHeight="1" outlineLevel="1" x14ac:dyDescent="0.25">
      <c r="A696" s="552"/>
      <c r="B696" s="552"/>
      <c r="C696" s="552"/>
      <c r="D696" s="574"/>
      <c r="E696" s="536"/>
      <c r="F696" s="537"/>
      <c r="G696" s="292" t="s">
        <v>775</v>
      </c>
      <c r="H696" s="123"/>
      <c r="I696" s="123">
        <v>119</v>
      </c>
      <c r="J696" s="123"/>
      <c r="K696" s="123"/>
      <c r="L696" s="123"/>
      <c r="M696" s="123">
        <v>15</v>
      </c>
      <c r="N696" s="123"/>
      <c r="O696" s="123"/>
      <c r="P696" s="128"/>
      <c r="Q696" s="128">
        <v>162.08188999999999</v>
      </c>
      <c r="R696" s="128"/>
      <c r="S696" s="334"/>
      <c r="T696" s="224"/>
      <c r="U696" s="85"/>
      <c r="V696" s="85"/>
      <c r="W696" s="85"/>
      <c r="X696" s="85"/>
      <c r="Y696" s="225"/>
      <c r="Z696" s="225"/>
      <c r="AA696" s="222"/>
      <c r="AB696" s="85"/>
      <c r="AC696" s="85"/>
      <c r="AD696" s="85"/>
      <c r="AE696" s="85"/>
    </row>
    <row r="697" spans="1:31" s="84" customFormat="1" ht="60" hidden="1" customHeight="1" outlineLevel="1" x14ac:dyDescent="0.25">
      <c r="A697" s="552"/>
      <c r="B697" s="552"/>
      <c r="C697" s="552"/>
      <c r="D697" s="574"/>
      <c r="E697" s="536"/>
      <c r="F697" s="537"/>
      <c r="G697" s="292" t="s">
        <v>776</v>
      </c>
      <c r="H697" s="123"/>
      <c r="I697" s="123">
        <v>45</v>
      </c>
      <c r="J697" s="123"/>
      <c r="K697" s="123"/>
      <c r="L697" s="123"/>
      <c r="M697" s="123">
        <v>15</v>
      </c>
      <c r="N697" s="123"/>
      <c r="O697" s="123"/>
      <c r="P697" s="128"/>
      <c r="Q697" s="128">
        <v>30.512560000000001</v>
      </c>
      <c r="R697" s="128"/>
      <c r="S697" s="334"/>
      <c r="T697" s="224"/>
      <c r="U697" s="85"/>
      <c r="V697" s="85"/>
      <c r="W697" s="85"/>
      <c r="X697" s="85"/>
      <c r="Y697" s="225"/>
      <c r="Z697" s="225"/>
      <c r="AA697" s="222"/>
      <c r="AB697" s="85"/>
      <c r="AC697" s="85"/>
      <c r="AD697" s="85"/>
      <c r="AE697" s="85"/>
    </row>
    <row r="698" spans="1:31" s="84" customFormat="1" ht="60" hidden="1" customHeight="1" outlineLevel="1" x14ac:dyDescent="0.25">
      <c r="A698" s="552"/>
      <c r="B698" s="552"/>
      <c r="C698" s="552"/>
      <c r="D698" s="574"/>
      <c r="E698" s="536"/>
      <c r="F698" s="537"/>
      <c r="G698" s="292" t="s">
        <v>777</v>
      </c>
      <c r="H698" s="123"/>
      <c r="I698" s="123">
        <v>192</v>
      </c>
      <c r="J698" s="123"/>
      <c r="K698" s="123"/>
      <c r="L698" s="123"/>
      <c r="M698" s="123">
        <v>15</v>
      </c>
      <c r="N698" s="123"/>
      <c r="O698" s="123"/>
      <c r="P698" s="128"/>
      <c r="Q698" s="128">
        <v>261.62822</v>
      </c>
      <c r="R698" s="128"/>
      <c r="S698" s="334"/>
      <c r="T698" s="224"/>
      <c r="U698" s="85"/>
      <c r="V698" s="85"/>
      <c r="W698" s="85"/>
      <c r="X698" s="85"/>
      <c r="Y698" s="225"/>
      <c r="Z698" s="225"/>
      <c r="AA698" s="222"/>
      <c r="AB698" s="85"/>
      <c r="AC698" s="85"/>
      <c r="AD698" s="85"/>
      <c r="AE698" s="85"/>
    </row>
    <row r="699" spans="1:31" s="84" customFormat="1" ht="75" hidden="1" customHeight="1" outlineLevel="1" x14ac:dyDescent="0.25">
      <c r="A699" s="552"/>
      <c r="B699" s="552"/>
      <c r="C699" s="552"/>
      <c r="D699" s="574"/>
      <c r="E699" s="536"/>
      <c r="F699" s="537"/>
      <c r="G699" s="292" t="s">
        <v>778</v>
      </c>
      <c r="H699" s="123"/>
      <c r="I699" s="123">
        <v>157</v>
      </c>
      <c r="J699" s="123"/>
      <c r="K699" s="123"/>
      <c r="L699" s="123"/>
      <c r="M699" s="123">
        <v>8</v>
      </c>
      <c r="N699" s="123"/>
      <c r="O699" s="123"/>
      <c r="P699" s="128"/>
      <c r="Q699" s="128">
        <v>186.79772</v>
      </c>
      <c r="R699" s="128"/>
      <c r="S699" s="334"/>
      <c r="T699" s="224"/>
      <c r="U699" s="85"/>
      <c r="V699" s="85"/>
      <c r="W699" s="85"/>
      <c r="X699" s="85"/>
      <c r="Y699" s="225"/>
      <c r="Z699" s="225"/>
      <c r="AA699" s="222"/>
      <c r="AB699" s="85"/>
      <c r="AC699" s="85"/>
      <c r="AD699" s="85"/>
      <c r="AE699" s="85"/>
    </row>
    <row r="700" spans="1:31" s="84" customFormat="1" ht="75" hidden="1" customHeight="1" outlineLevel="1" x14ac:dyDescent="0.25">
      <c r="A700" s="552"/>
      <c r="B700" s="552"/>
      <c r="C700" s="552"/>
      <c r="D700" s="574"/>
      <c r="E700" s="536"/>
      <c r="F700" s="537"/>
      <c r="G700" s="292" t="s">
        <v>779</v>
      </c>
      <c r="H700" s="123"/>
      <c r="I700" s="123">
        <v>92</v>
      </c>
      <c r="J700" s="123"/>
      <c r="K700" s="123"/>
      <c r="L700" s="123"/>
      <c r="M700" s="123">
        <v>8</v>
      </c>
      <c r="N700" s="123"/>
      <c r="O700" s="123"/>
      <c r="P700" s="128"/>
      <c r="Q700" s="128">
        <v>172.26071999999999</v>
      </c>
      <c r="R700" s="128"/>
      <c r="S700" s="334"/>
      <c r="T700" s="224"/>
      <c r="U700" s="85"/>
      <c r="V700" s="85"/>
      <c r="W700" s="85"/>
      <c r="X700" s="85"/>
      <c r="Y700" s="225"/>
      <c r="Z700" s="225"/>
      <c r="AA700" s="222"/>
      <c r="AB700" s="85"/>
      <c r="AC700" s="85"/>
      <c r="AD700" s="85"/>
      <c r="AE700" s="85"/>
    </row>
    <row r="701" spans="1:31" s="84" customFormat="1" ht="75" hidden="1" customHeight="1" outlineLevel="1" x14ac:dyDescent="0.25">
      <c r="A701" s="552"/>
      <c r="B701" s="552"/>
      <c r="C701" s="552"/>
      <c r="D701" s="574"/>
      <c r="E701" s="536"/>
      <c r="F701" s="537"/>
      <c r="G701" s="292" t="s">
        <v>780</v>
      </c>
      <c r="H701" s="123"/>
      <c r="I701" s="123">
        <v>62</v>
      </c>
      <c r="J701" s="123"/>
      <c r="K701" s="123"/>
      <c r="L701" s="123"/>
      <c r="M701" s="123">
        <v>12</v>
      </c>
      <c r="N701" s="123"/>
      <c r="O701" s="123"/>
      <c r="P701" s="128"/>
      <c r="Q701" s="128">
        <v>151.01455000000001</v>
      </c>
      <c r="R701" s="128"/>
      <c r="S701" s="334"/>
      <c r="T701" s="224"/>
      <c r="U701" s="85"/>
      <c r="V701" s="85"/>
      <c r="W701" s="85"/>
      <c r="X701" s="85"/>
      <c r="Y701" s="225"/>
      <c r="Z701" s="225"/>
      <c r="AA701" s="222"/>
      <c r="AB701" s="85"/>
      <c r="AC701" s="85"/>
      <c r="AD701" s="85"/>
      <c r="AE701" s="85"/>
    </row>
    <row r="702" spans="1:31" s="84" customFormat="1" ht="30" hidden="1" customHeight="1" outlineLevel="1" x14ac:dyDescent="0.25">
      <c r="A702" s="552"/>
      <c r="B702" s="552"/>
      <c r="C702" s="552"/>
      <c r="D702" s="574"/>
      <c r="E702" s="536"/>
      <c r="F702" s="537"/>
      <c r="G702" s="292" t="s">
        <v>781</v>
      </c>
      <c r="H702" s="123"/>
      <c r="I702" s="123">
        <v>493</v>
      </c>
      <c r="J702" s="123"/>
      <c r="K702" s="123"/>
      <c r="L702" s="123"/>
      <c r="M702" s="123">
        <v>15</v>
      </c>
      <c r="N702" s="123"/>
      <c r="O702" s="123"/>
      <c r="P702" s="128"/>
      <c r="Q702" s="128">
        <v>807.46523000000002</v>
      </c>
      <c r="R702" s="128"/>
      <c r="S702" s="334"/>
      <c r="T702" s="224"/>
      <c r="U702" s="85"/>
      <c r="V702" s="85"/>
      <c r="W702" s="85"/>
      <c r="X702" s="85"/>
      <c r="Y702" s="225"/>
      <c r="Z702" s="225"/>
      <c r="AA702" s="222"/>
      <c r="AB702" s="85"/>
      <c r="AC702" s="85"/>
      <c r="AD702" s="85"/>
      <c r="AE702" s="85"/>
    </row>
    <row r="703" spans="1:31" s="84" customFormat="1" ht="45" hidden="1" customHeight="1" outlineLevel="1" x14ac:dyDescent="0.25">
      <c r="A703" s="552"/>
      <c r="B703" s="552"/>
      <c r="C703" s="552"/>
      <c r="D703" s="574"/>
      <c r="E703" s="536"/>
      <c r="F703" s="537"/>
      <c r="G703" s="138" t="s">
        <v>782</v>
      </c>
      <c r="H703" s="123"/>
      <c r="I703" s="123">
        <v>249</v>
      </c>
      <c r="J703" s="123"/>
      <c r="K703" s="123"/>
      <c r="L703" s="123"/>
      <c r="M703" s="123">
        <v>12</v>
      </c>
      <c r="N703" s="123"/>
      <c r="O703" s="123"/>
      <c r="P703" s="128"/>
      <c r="Q703" s="128">
        <v>320.85556000000003</v>
      </c>
      <c r="R703" s="128"/>
      <c r="S703" s="334"/>
      <c r="T703" s="224"/>
      <c r="U703" s="85"/>
      <c r="V703" s="85"/>
      <c r="W703" s="85"/>
      <c r="X703" s="85"/>
      <c r="Y703" s="225"/>
      <c r="Z703" s="225"/>
      <c r="AA703" s="222"/>
      <c r="AB703" s="85"/>
      <c r="AC703" s="85"/>
      <c r="AD703" s="85"/>
      <c r="AE703" s="85"/>
    </row>
    <row r="704" spans="1:31" s="84" customFormat="1" ht="75" hidden="1" customHeight="1" outlineLevel="1" x14ac:dyDescent="0.25">
      <c r="A704" s="552"/>
      <c r="B704" s="552"/>
      <c r="C704" s="552"/>
      <c r="D704" s="574"/>
      <c r="E704" s="536"/>
      <c r="F704" s="537"/>
      <c r="G704" s="292" t="s">
        <v>783</v>
      </c>
      <c r="H704" s="123"/>
      <c r="I704" s="123">
        <v>155</v>
      </c>
      <c r="J704" s="123"/>
      <c r="K704" s="123"/>
      <c r="L704" s="123"/>
      <c r="M704" s="123">
        <v>30</v>
      </c>
      <c r="N704" s="123"/>
      <c r="O704" s="123"/>
      <c r="P704" s="128"/>
      <c r="Q704" s="128">
        <v>203.19994</v>
      </c>
      <c r="R704" s="128"/>
      <c r="S704" s="334"/>
      <c r="T704" s="224"/>
      <c r="U704" s="85"/>
      <c r="V704" s="85"/>
      <c r="W704" s="85"/>
      <c r="X704" s="85"/>
      <c r="Y704" s="225"/>
      <c r="Z704" s="225"/>
      <c r="AA704" s="222"/>
      <c r="AB704" s="85"/>
      <c r="AC704" s="85"/>
      <c r="AD704" s="85"/>
      <c r="AE704" s="85"/>
    </row>
    <row r="705" spans="1:31" s="84" customFormat="1" ht="90" hidden="1" customHeight="1" outlineLevel="1" x14ac:dyDescent="0.25">
      <c r="A705" s="552"/>
      <c r="B705" s="552"/>
      <c r="C705" s="552"/>
      <c r="D705" s="574"/>
      <c r="E705" s="536"/>
      <c r="F705" s="537"/>
      <c r="G705" s="292" t="s">
        <v>784</v>
      </c>
      <c r="H705" s="123"/>
      <c r="I705" s="123">
        <v>25</v>
      </c>
      <c r="J705" s="123"/>
      <c r="K705" s="123"/>
      <c r="L705" s="123"/>
      <c r="M705" s="123">
        <v>15</v>
      </c>
      <c r="N705" s="123"/>
      <c r="O705" s="123"/>
      <c r="P705" s="128"/>
      <c r="Q705" s="128">
        <v>87.622810000000001</v>
      </c>
      <c r="R705" s="128"/>
      <c r="S705" s="334"/>
      <c r="T705" s="224"/>
      <c r="U705" s="85"/>
      <c r="V705" s="85"/>
      <c r="W705" s="85"/>
      <c r="X705" s="85"/>
      <c r="Y705" s="225"/>
      <c r="Z705" s="225"/>
      <c r="AA705" s="222"/>
      <c r="AB705" s="85"/>
      <c r="AC705" s="85"/>
      <c r="AD705" s="85"/>
      <c r="AE705" s="85"/>
    </row>
    <row r="706" spans="1:31" s="84" customFormat="1" ht="45" hidden="1" customHeight="1" outlineLevel="1" x14ac:dyDescent="0.25">
      <c r="A706" s="552"/>
      <c r="B706" s="552"/>
      <c r="C706" s="552"/>
      <c r="D706" s="574"/>
      <c r="E706" s="536"/>
      <c r="F706" s="537"/>
      <c r="G706" s="292" t="s">
        <v>785</v>
      </c>
      <c r="H706" s="123"/>
      <c r="I706" s="123">
        <v>35</v>
      </c>
      <c r="J706" s="123"/>
      <c r="K706" s="123"/>
      <c r="L706" s="123"/>
      <c r="M706" s="123">
        <v>15</v>
      </c>
      <c r="N706" s="123"/>
      <c r="O706" s="123"/>
      <c r="P706" s="128"/>
      <c r="Q706" s="128">
        <v>150.40342000000001</v>
      </c>
      <c r="R706" s="128"/>
      <c r="S706" s="334"/>
      <c r="T706" s="224"/>
      <c r="U706" s="85"/>
      <c r="V706" s="85"/>
      <c r="W706" s="85"/>
      <c r="X706" s="85"/>
      <c r="Y706" s="225"/>
      <c r="Z706" s="225"/>
      <c r="AA706" s="222"/>
      <c r="AB706" s="85"/>
      <c r="AC706" s="85"/>
      <c r="AD706" s="85"/>
      <c r="AE706" s="85"/>
    </row>
    <row r="707" spans="1:31" s="84" customFormat="1" ht="60" hidden="1" customHeight="1" outlineLevel="1" x14ac:dyDescent="0.25">
      <c r="A707" s="552"/>
      <c r="B707" s="552"/>
      <c r="C707" s="552"/>
      <c r="D707" s="574"/>
      <c r="E707" s="536"/>
      <c r="F707" s="537"/>
      <c r="G707" s="292" t="s">
        <v>786</v>
      </c>
      <c r="H707" s="123"/>
      <c r="I707" s="123">
        <v>77</v>
      </c>
      <c r="J707" s="123"/>
      <c r="K707" s="123"/>
      <c r="L707" s="123"/>
      <c r="M707" s="123">
        <v>15</v>
      </c>
      <c r="N707" s="123"/>
      <c r="O707" s="123"/>
      <c r="P707" s="128"/>
      <c r="Q707" s="128">
        <v>170.68851000000001</v>
      </c>
      <c r="R707" s="128"/>
      <c r="S707" s="334"/>
      <c r="T707" s="224"/>
      <c r="U707" s="85"/>
      <c r="V707" s="85"/>
      <c r="W707" s="85"/>
      <c r="X707" s="85"/>
      <c r="Y707" s="225"/>
      <c r="Z707" s="225"/>
      <c r="AA707" s="222"/>
      <c r="AB707" s="85"/>
      <c r="AC707" s="85"/>
      <c r="AD707" s="85"/>
      <c r="AE707" s="85"/>
    </row>
    <row r="708" spans="1:31" s="84" customFormat="1" ht="45" hidden="1" customHeight="1" outlineLevel="1" x14ac:dyDescent="0.25">
      <c r="A708" s="552"/>
      <c r="B708" s="552"/>
      <c r="C708" s="552"/>
      <c r="D708" s="574"/>
      <c r="E708" s="536"/>
      <c r="F708" s="537"/>
      <c r="G708" s="292" t="s">
        <v>787</v>
      </c>
      <c r="H708" s="123"/>
      <c r="I708" s="123">
        <v>27</v>
      </c>
      <c r="J708" s="123"/>
      <c r="K708" s="123"/>
      <c r="L708" s="123"/>
      <c r="M708" s="123">
        <v>10</v>
      </c>
      <c r="N708" s="123"/>
      <c r="O708" s="123"/>
      <c r="P708" s="128"/>
      <c r="Q708" s="128">
        <v>116.47568</v>
      </c>
      <c r="R708" s="128"/>
      <c r="S708" s="334"/>
      <c r="T708" s="224"/>
      <c r="U708" s="85"/>
      <c r="V708" s="85"/>
      <c r="W708" s="85"/>
      <c r="X708" s="85"/>
      <c r="Y708" s="225"/>
      <c r="Z708" s="225"/>
      <c r="AA708" s="222"/>
      <c r="AB708" s="85"/>
      <c r="AC708" s="85"/>
      <c r="AD708" s="85"/>
      <c r="AE708" s="85"/>
    </row>
    <row r="709" spans="1:31" s="84" customFormat="1" ht="45" hidden="1" customHeight="1" outlineLevel="1" x14ac:dyDescent="0.25">
      <c r="A709" s="552"/>
      <c r="B709" s="552"/>
      <c r="C709" s="552"/>
      <c r="D709" s="574"/>
      <c r="E709" s="536"/>
      <c r="F709" s="537"/>
      <c r="G709" s="292" t="s">
        <v>788</v>
      </c>
      <c r="H709" s="123"/>
      <c r="I709" s="123">
        <v>392</v>
      </c>
      <c r="J709" s="123"/>
      <c r="K709" s="123"/>
      <c r="L709" s="123"/>
      <c r="M709" s="123">
        <v>15</v>
      </c>
      <c r="N709" s="123"/>
      <c r="O709" s="123"/>
      <c r="P709" s="128"/>
      <c r="Q709" s="128">
        <v>385.41561999999999</v>
      </c>
      <c r="R709" s="128"/>
      <c r="S709" s="334"/>
      <c r="T709" s="224"/>
      <c r="U709" s="85"/>
      <c r="V709" s="85"/>
      <c r="W709" s="85"/>
      <c r="X709" s="85"/>
      <c r="Y709" s="225"/>
      <c r="Z709" s="225"/>
      <c r="AA709" s="222"/>
      <c r="AB709" s="85"/>
      <c r="AC709" s="85"/>
      <c r="AD709" s="85"/>
      <c r="AE709" s="85"/>
    </row>
    <row r="710" spans="1:31" s="84" customFormat="1" ht="45" hidden="1" customHeight="1" outlineLevel="1" x14ac:dyDescent="0.25">
      <c r="A710" s="552"/>
      <c r="B710" s="552"/>
      <c r="C710" s="552"/>
      <c r="D710" s="574"/>
      <c r="E710" s="536"/>
      <c r="F710" s="537"/>
      <c r="G710" s="292" t="s">
        <v>789</v>
      </c>
      <c r="H710" s="123"/>
      <c r="I710" s="123">
        <v>106</v>
      </c>
      <c r="J710" s="123"/>
      <c r="K710" s="123"/>
      <c r="L710" s="123"/>
      <c r="M710" s="123">
        <v>12</v>
      </c>
      <c r="N710" s="123"/>
      <c r="O710" s="123"/>
      <c r="P710" s="128"/>
      <c r="Q710" s="128">
        <v>207.11180999999999</v>
      </c>
      <c r="R710" s="128"/>
      <c r="S710" s="334"/>
      <c r="T710" s="224"/>
      <c r="U710" s="85"/>
      <c r="V710" s="85"/>
      <c r="W710" s="85"/>
      <c r="X710" s="85"/>
      <c r="Y710" s="225"/>
      <c r="Z710" s="225"/>
      <c r="AA710" s="222"/>
      <c r="AB710" s="85"/>
      <c r="AC710" s="85"/>
      <c r="AD710" s="85"/>
      <c r="AE710" s="85"/>
    </row>
    <row r="711" spans="1:31" s="84" customFormat="1" ht="45" hidden="1" customHeight="1" outlineLevel="1" x14ac:dyDescent="0.25">
      <c r="A711" s="552"/>
      <c r="B711" s="552"/>
      <c r="C711" s="552"/>
      <c r="D711" s="574"/>
      <c r="E711" s="536"/>
      <c r="F711" s="537"/>
      <c r="G711" s="292" t="s">
        <v>790</v>
      </c>
      <c r="H711" s="123"/>
      <c r="I711" s="123">
        <v>24</v>
      </c>
      <c r="J711" s="123"/>
      <c r="K711" s="123"/>
      <c r="L711" s="123"/>
      <c r="M711" s="123">
        <v>10</v>
      </c>
      <c r="N711" s="123"/>
      <c r="O711" s="123"/>
      <c r="P711" s="128"/>
      <c r="Q711" s="128">
        <v>119.11772000000001</v>
      </c>
      <c r="R711" s="128"/>
      <c r="S711" s="334"/>
      <c r="T711" s="224"/>
      <c r="U711" s="85"/>
      <c r="V711" s="85"/>
      <c r="W711" s="85"/>
      <c r="X711" s="85"/>
      <c r="Y711" s="225"/>
      <c r="Z711" s="225"/>
      <c r="AA711" s="222"/>
      <c r="AB711" s="85"/>
      <c r="AC711" s="85"/>
      <c r="AD711" s="85"/>
      <c r="AE711" s="85"/>
    </row>
    <row r="712" spans="1:31" s="84" customFormat="1" ht="45" hidden="1" customHeight="1" outlineLevel="1" x14ac:dyDescent="0.25">
      <c r="A712" s="552"/>
      <c r="B712" s="552"/>
      <c r="C712" s="552"/>
      <c r="D712" s="574"/>
      <c r="E712" s="536"/>
      <c r="F712" s="537"/>
      <c r="G712" s="292" t="s">
        <v>2221</v>
      </c>
      <c r="H712" s="123"/>
      <c r="I712" s="123">
        <v>191</v>
      </c>
      <c r="J712" s="123"/>
      <c r="K712" s="123"/>
      <c r="L712" s="123"/>
      <c r="M712" s="123">
        <v>12</v>
      </c>
      <c r="N712" s="123"/>
      <c r="O712" s="123"/>
      <c r="P712" s="128"/>
      <c r="Q712" s="128">
        <v>278.94054</v>
      </c>
      <c r="R712" s="128"/>
      <c r="S712" s="334"/>
      <c r="T712" s="224"/>
      <c r="U712" s="85"/>
      <c r="V712" s="85"/>
      <c r="W712" s="85"/>
      <c r="X712" s="85"/>
      <c r="Y712" s="225"/>
      <c r="Z712" s="225"/>
      <c r="AA712" s="222"/>
      <c r="AB712" s="85"/>
      <c r="AC712" s="85"/>
      <c r="AD712" s="85"/>
      <c r="AE712" s="85"/>
    </row>
    <row r="713" spans="1:31" s="84" customFormat="1" ht="60" hidden="1" customHeight="1" outlineLevel="1" x14ac:dyDescent="0.25">
      <c r="A713" s="552"/>
      <c r="B713" s="552"/>
      <c r="C713" s="552"/>
      <c r="D713" s="574"/>
      <c r="E713" s="536"/>
      <c r="F713" s="537"/>
      <c r="G713" s="292" t="s">
        <v>792</v>
      </c>
      <c r="H713" s="123"/>
      <c r="I713" s="123">
        <v>44</v>
      </c>
      <c r="J713" s="123"/>
      <c r="K713" s="123"/>
      <c r="L713" s="123"/>
      <c r="M713" s="123">
        <v>15</v>
      </c>
      <c r="N713" s="123"/>
      <c r="O713" s="123"/>
      <c r="P713" s="128"/>
      <c r="Q713" s="128">
        <v>161.68228999999999</v>
      </c>
      <c r="R713" s="128"/>
      <c r="S713" s="334"/>
      <c r="T713" s="224"/>
      <c r="U713" s="85"/>
      <c r="V713" s="85"/>
      <c r="W713" s="85"/>
      <c r="X713" s="85"/>
      <c r="Y713" s="225"/>
      <c r="Z713" s="225"/>
      <c r="AA713" s="222"/>
      <c r="AB713" s="85"/>
      <c r="AC713" s="85"/>
      <c r="AD713" s="85"/>
      <c r="AE713" s="85"/>
    </row>
    <row r="714" spans="1:31" s="84" customFormat="1" ht="75" hidden="1" customHeight="1" outlineLevel="1" x14ac:dyDescent="0.25">
      <c r="A714" s="552"/>
      <c r="B714" s="552"/>
      <c r="C714" s="552"/>
      <c r="D714" s="574"/>
      <c r="E714" s="536"/>
      <c r="F714" s="537"/>
      <c r="G714" s="292" t="s">
        <v>793</v>
      </c>
      <c r="H714" s="123"/>
      <c r="I714" s="123">
        <v>55</v>
      </c>
      <c r="J714" s="123"/>
      <c r="K714" s="123"/>
      <c r="L714" s="123"/>
      <c r="M714" s="123">
        <v>15</v>
      </c>
      <c r="N714" s="123"/>
      <c r="O714" s="123"/>
      <c r="P714" s="128"/>
      <c r="Q714" s="128">
        <v>138.66319999999999</v>
      </c>
      <c r="R714" s="128"/>
      <c r="S714" s="334"/>
      <c r="T714" s="224"/>
      <c r="U714" s="85"/>
      <c r="V714" s="85"/>
      <c r="W714" s="85"/>
      <c r="X714" s="85"/>
      <c r="Y714" s="225"/>
      <c r="Z714" s="225"/>
      <c r="AA714" s="222"/>
      <c r="AB714" s="85"/>
      <c r="AC714" s="85"/>
      <c r="AD714" s="85"/>
      <c r="AE714" s="85"/>
    </row>
    <row r="715" spans="1:31" s="84" customFormat="1" ht="45" hidden="1" customHeight="1" outlineLevel="1" x14ac:dyDescent="0.25">
      <c r="A715" s="552"/>
      <c r="B715" s="552"/>
      <c r="C715" s="552"/>
      <c r="D715" s="574"/>
      <c r="E715" s="536"/>
      <c r="F715" s="537"/>
      <c r="G715" s="292" t="s">
        <v>794</v>
      </c>
      <c r="H715" s="123"/>
      <c r="I715" s="123">
        <v>55</v>
      </c>
      <c r="J715" s="123"/>
      <c r="K715" s="123"/>
      <c r="L715" s="123"/>
      <c r="M715" s="123">
        <v>6</v>
      </c>
      <c r="N715" s="123"/>
      <c r="O715" s="123"/>
      <c r="P715" s="128"/>
      <c r="Q715" s="128">
        <v>64.25</v>
      </c>
      <c r="R715" s="128"/>
      <c r="S715" s="334"/>
      <c r="T715" s="224"/>
      <c r="U715" s="85"/>
      <c r="V715" s="85"/>
      <c r="W715" s="85"/>
      <c r="X715" s="85"/>
      <c r="Y715" s="225"/>
      <c r="Z715" s="225"/>
      <c r="AA715" s="222"/>
      <c r="AB715" s="85"/>
      <c r="AC715" s="85"/>
      <c r="AD715" s="85"/>
      <c r="AE715" s="85"/>
    </row>
    <row r="716" spans="1:31" s="19" customFormat="1" ht="45" hidden="1" customHeight="1" outlineLevel="1" x14ac:dyDescent="0.25">
      <c r="A716" s="552"/>
      <c r="B716" s="552"/>
      <c r="C716" s="552"/>
      <c r="D716" s="574"/>
      <c r="E716" s="536"/>
      <c r="F716" s="537"/>
      <c r="G716" s="292" t="s">
        <v>795</v>
      </c>
      <c r="H716" s="123"/>
      <c r="I716" s="123">
        <v>42</v>
      </c>
      <c r="J716" s="123"/>
      <c r="K716" s="123"/>
      <c r="L716" s="123"/>
      <c r="M716" s="123">
        <v>15</v>
      </c>
      <c r="N716" s="123"/>
      <c r="O716" s="123"/>
      <c r="P716" s="128"/>
      <c r="Q716" s="128">
        <v>71.239999999999995</v>
      </c>
      <c r="R716" s="128"/>
      <c r="S716" s="334"/>
      <c r="T716" s="224"/>
      <c r="U716" s="5"/>
      <c r="V716" s="5"/>
      <c r="W716" s="5"/>
      <c r="X716" s="5"/>
      <c r="Y716" s="222"/>
      <c r="Z716" s="222"/>
      <c r="AA716" s="222"/>
      <c r="AB716" s="5"/>
      <c r="AC716" s="5"/>
      <c r="AD716" s="5"/>
      <c r="AE716" s="5"/>
    </row>
    <row r="717" spans="1:31" s="19" customFormat="1" ht="45" hidden="1" customHeight="1" outlineLevel="1" x14ac:dyDescent="0.25">
      <c r="A717" s="552"/>
      <c r="B717" s="552"/>
      <c r="C717" s="552"/>
      <c r="D717" s="574"/>
      <c r="E717" s="536"/>
      <c r="F717" s="537"/>
      <c r="G717" s="292" t="s">
        <v>796</v>
      </c>
      <c r="H717" s="123"/>
      <c r="I717" s="123">
        <v>46</v>
      </c>
      <c r="J717" s="123"/>
      <c r="K717" s="123"/>
      <c r="L717" s="123"/>
      <c r="M717" s="123">
        <v>9</v>
      </c>
      <c r="N717" s="123"/>
      <c r="O717" s="123"/>
      <c r="P717" s="128"/>
      <c r="Q717" s="128">
        <v>134.63</v>
      </c>
      <c r="R717" s="128"/>
      <c r="S717" s="334"/>
      <c r="T717" s="224"/>
      <c r="U717" s="5"/>
      <c r="V717" s="5"/>
      <c r="W717" s="5"/>
      <c r="X717" s="5"/>
      <c r="Y717" s="222"/>
      <c r="Z717" s="222"/>
      <c r="AA717" s="222"/>
      <c r="AB717" s="5"/>
      <c r="AC717" s="5"/>
      <c r="AD717" s="5"/>
      <c r="AE717" s="5"/>
    </row>
    <row r="718" spans="1:31" s="19" customFormat="1" ht="45" hidden="1" customHeight="1" outlineLevel="1" x14ac:dyDescent="0.25">
      <c r="A718" s="552"/>
      <c r="B718" s="552"/>
      <c r="C718" s="552"/>
      <c r="D718" s="574"/>
      <c r="E718" s="536"/>
      <c r="F718" s="537"/>
      <c r="G718" s="292" t="s">
        <v>797</v>
      </c>
      <c r="H718" s="123"/>
      <c r="I718" s="123">
        <v>80</v>
      </c>
      <c r="J718" s="123"/>
      <c r="K718" s="123"/>
      <c r="L718" s="123"/>
      <c r="M718" s="123">
        <v>15</v>
      </c>
      <c r="N718" s="123"/>
      <c r="O718" s="123"/>
      <c r="P718" s="128"/>
      <c r="Q718" s="128">
        <v>95.48</v>
      </c>
      <c r="R718" s="128"/>
      <c r="S718" s="334"/>
      <c r="T718" s="224"/>
      <c r="U718" s="5"/>
      <c r="V718" s="5"/>
      <c r="W718" s="5"/>
      <c r="X718" s="5"/>
      <c r="Y718" s="222"/>
      <c r="Z718" s="222"/>
      <c r="AA718" s="222"/>
      <c r="AB718" s="5"/>
      <c r="AC718" s="5"/>
      <c r="AD718" s="5"/>
      <c r="AE718" s="5"/>
    </row>
    <row r="719" spans="1:31" s="19" customFormat="1" ht="45" hidden="1" customHeight="1" outlineLevel="1" x14ac:dyDescent="0.25">
      <c r="A719" s="552"/>
      <c r="B719" s="552"/>
      <c r="C719" s="552"/>
      <c r="D719" s="574"/>
      <c r="E719" s="536"/>
      <c r="F719" s="537"/>
      <c r="G719" s="292" t="s">
        <v>798</v>
      </c>
      <c r="H719" s="123"/>
      <c r="I719" s="123">
        <v>203</v>
      </c>
      <c r="J719" s="123"/>
      <c r="K719" s="123"/>
      <c r="L719" s="123"/>
      <c r="M719" s="123">
        <v>15</v>
      </c>
      <c r="N719" s="123"/>
      <c r="O719" s="123"/>
      <c r="P719" s="128"/>
      <c r="Q719" s="128">
        <v>245.97</v>
      </c>
      <c r="R719" s="128"/>
      <c r="S719" s="334"/>
      <c r="T719" s="224"/>
      <c r="U719" s="5"/>
      <c r="V719" s="5"/>
      <c r="W719" s="5"/>
      <c r="X719" s="5"/>
      <c r="Y719" s="222"/>
      <c r="Z719" s="222"/>
      <c r="AA719" s="222"/>
      <c r="AB719" s="5"/>
      <c r="AC719" s="5"/>
      <c r="AD719" s="5"/>
      <c r="AE719" s="5"/>
    </row>
    <row r="720" spans="1:31" s="19" customFormat="1" ht="30" hidden="1" customHeight="1" outlineLevel="1" x14ac:dyDescent="0.25">
      <c r="A720" s="552"/>
      <c r="B720" s="552"/>
      <c r="C720" s="552"/>
      <c r="D720" s="574"/>
      <c r="E720" s="536"/>
      <c r="F720" s="537"/>
      <c r="G720" s="292" t="s">
        <v>799</v>
      </c>
      <c r="H720" s="123"/>
      <c r="I720" s="123">
        <v>340</v>
      </c>
      <c r="J720" s="123"/>
      <c r="K720" s="123"/>
      <c r="L720" s="123"/>
      <c r="M720" s="123">
        <v>15</v>
      </c>
      <c r="N720" s="123"/>
      <c r="O720" s="123"/>
      <c r="P720" s="128"/>
      <c r="Q720" s="128">
        <v>352.79</v>
      </c>
      <c r="R720" s="128"/>
      <c r="S720" s="334"/>
      <c r="T720" s="224"/>
      <c r="U720" s="5"/>
      <c r="V720" s="5"/>
      <c r="W720" s="5"/>
      <c r="X720" s="5"/>
      <c r="Y720" s="222"/>
      <c r="Z720" s="222"/>
      <c r="AA720" s="222"/>
      <c r="AB720" s="5"/>
      <c r="AC720" s="5"/>
      <c r="AD720" s="5"/>
      <c r="AE720" s="5"/>
    </row>
    <row r="721" spans="1:31" s="19" customFormat="1" ht="30" hidden="1" customHeight="1" outlineLevel="1" x14ac:dyDescent="0.25">
      <c r="A721" s="552"/>
      <c r="B721" s="552"/>
      <c r="C721" s="552"/>
      <c r="D721" s="574"/>
      <c r="E721" s="536"/>
      <c r="F721" s="537"/>
      <c r="G721" s="292" t="s">
        <v>800</v>
      </c>
      <c r="H721" s="123"/>
      <c r="I721" s="123">
        <v>189</v>
      </c>
      <c r="J721" s="123"/>
      <c r="K721" s="123"/>
      <c r="L721" s="123"/>
      <c r="M721" s="123">
        <v>15</v>
      </c>
      <c r="N721" s="123"/>
      <c r="O721" s="123"/>
      <c r="P721" s="128"/>
      <c r="Q721" s="128">
        <v>261.79000000000002</v>
      </c>
      <c r="R721" s="128"/>
      <c r="S721" s="334"/>
      <c r="T721" s="224"/>
      <c r="U721" s="5"/>
      <c r="V721" s="5"/>
      <c r="W721" s="5"/>
      <c r="X721" s="5"/>
      <c r="Y721" s="222"/>
      <c r="Z721" s="222"/>
      <c r="AA721" s="222"/>
      <c r="AB721" s="5"/>
      <c r="AC721" s="5"/>
      <c r="AD721" s="5"/>
      <c r="AE721" s="5"/>
    </row>
    <row r="722" spans="1:31" s="19" customFormat="1" ht="45" hidden="1" customHeight="1" outlineLevel="1" x14ac:dyDescent="0.25">
      <c r="A722" s="552"/>
      <c r="B722" s="552"/>
      <c r="C722" s="552"/>
      <c r="D722" s="574"/>
      <c r="E722" s="536"/>
      <c r="F722" s="537"/>
      <c r="G722" s="292" t="s">
        <v>801</v>
      </c>
      <c r="H722" s="123"/>
      <c r="I722" s="123">
        <v>158</v>
      </c>
      <c r="J722" s="123"/>
      <c r="K722" s="123"/>
      <c r="L722" s="123"/>
      <c r="M722" s="123">
        <v>6</v>
      </c>
      <c r="N722" s="123"/>
      <c r="O722" s="123"/>
      <c r="P722" s="128"/>
      <c r="Q722" s="128">
        <v>255.28</v>
      </c>
      <c r="R722" s="128"/>
      <c r="S722" s="334"/>
      <c r="T722" s="224"/>
      <c r="U722" s="5"/>
      <c r="V722" s="5"/>
      <c r="W722" s="5"/>
      <c r="X722" s="5"/>
      <c r="Y722" s="222"/>
      <c r="Z722" s="222"/>
      <c r="AA722" s="222"/>
      <c r="AB722" s="5"/>
      <c r="AC722" s="5"/>
      <c r="AD722" s="5"/>
      <c r="AE722" s="5"/>
    </row>
    <row r="723" spans="1:31" s="19" customFormat="1" ht="45" hidden="1" customHeight="1" outlineLevel="1" x14ac:dyDescent="0.25">
      <c r="A723" s="552"/>
      <c r="B723" s="552"/>
      <c r="C723" s="552"/>
      <c r="D723" s="574"/>
      <c r="E723" s="536"/>
      <c r="F723" s="537"/>
      <c r="G723" s="292" t="s">
        <v>802</v>
      </c>
      <c r="H723" s="123"/>
      <c r="I723" s="123">
        <v>147</v>
      </c>
      <c r="J723" s="123"/>
      <c r="K723" s="123"/>
      <c r="L723" s="123"/>
      <c r="M723" s="123">
        <v>6</v>
      </c>
      <c r="N723" s="123"/>
      <c r="O723" s="123"/>
      <c r="P723" s="128"/>
      <c r="Q723" s="128">
        <v>255.22</v>
      </c>
      <c r="R723" s="128"/>
      <c r="S723" s="334"/>
      <c r="T723" s="224"/>
      <c r="U723" s="5"/>
      <c r="V723" s="5"/>
      <c r="W723" s="5"/>
      <c r="X723" s="5"/>
      <c r="Y723" s="222"/>
      <c r="Z723" s="222"/>
      <c r="AA723" s="222"/>
      <c r="AB723" s="5"/>
      <c r="AC723" s="5"/>
      <c r="AD723" s="5"/>
      <c r="AE723" s="5"/>
    </row>
    <row r="724" spans="1:31" s="19" customFormat="1" ht="45" hidden="1" customHeight="1" outlineLevel="1" x14ac:dyDescent="0.25">
      <c r="A724" s="552"/>
      <c r="B724" s="552"/>
      <c r="C724" s="552"/>
      <c r="D724" s="574"/>
      <c r="E724" s="536"/>
      <c r="F724" s="537"/>
      <c r="G724" s="292" t="s">
        <v>803</v>
      </c>
      <c r="H724" s="123"/>
      <c r="I724" s="123">
        <v>128</v>
      </c>
      <c r="J724" s="123"/>
      <c r="K724" s="123"/>
      <c r="L724" s="123"/>
      <c r="M724" s="123">
        <v>25</v>
      </c>
      <c r="N724" s="123"/>
      <c r="O724" s="123"/>
      <c r="P724" s="128"/>
      <c r="Q724" s="128">
        <v>192.9</v>
      </c>
      <c r="R724" s="128"/>
      <c r="S724" s="334"/>
      <c r="T724" s="224"/>
      <c r="U724" s="5"/>
      <c r="V724" s="5"/>
      <c r="W724" s="5"/>
      <c r="X724" s="5"/>
      <c r="Y724" s="222"/>
      <c r="Z724" s="222"/>
      <c r="AA724" s="222"/>
      <c r="AB724" s="5"/>
      <c r="AC724" s="5"/>
      <c r="AD724" s="5"/>
      <c r="AE724" s="5"/>
    </row>
    <row r="725" spans="1:31" s="19" customFormat="1" ht="75" hidden="1" customHeight="1" outlineLevel="1" x14ac:dyDescent="0.25">
      <c r="A725" s="552"/>
      <c r="B725" s="552"/>
      <c r="C725" s="552"/>
      <c r="D725" s="574"/>
      <c r="E725" s="536"/>
      <c r="F725" s="537"/>
      <c r="G725" s="292" t="s">
        <v>804</v>
      </c>
      <c r="H725" s="123"/>
      <c r="I725" s="123">
        <v>60</v>
      </c>
      <c r="J725" s="123"/>
      <c r="K725" s="123"/>
      <c r="L725" s="123"/>
      <c r="M725" s="123">
        <v>9</v>
      </c>
      <c r="N725" s="123"/>
      <c r="O725" s="123"/>
      <c r="P725" s="128"/>
      <c r="Q725" s="128">
        <v>96.68</v>
      </c>
      <c r="R725" s="128"/>
      <c r="S725" s="334"/>
      <c r="T725" s="224"/>
      <c r="U725" s="5"/>
      <c r="V725" s="5"/>
      <c r="W725" s="5"/>
      <c r="X725" s="5"/>
      <c r="Y725" s="222"/>
      <c r="Z725" s="222"/>
      <c r="AA725" s="222"/>
      <c r="AB725" s="5"/>
      <c r="AC725" s="5"/>
      <c r="AD725" s="5"/>
      <c r="AE725" s="5"/>
    </row>
    <row r="726" spans="1:31" s="19" customFormat="1" ht="75" hidden="1" customHeight="1" outlineLevel="1" x14ac:dyDescent="0.25">
      <c r="A726" s="552"/>
      <c r="B726" s="552"/>
      <c r="C726" s="552"/>
      <c r="D726" s="574"/>
      <c r="E726" s="536"/>
      <c r="F726" s="537"/>
      <c r="G726" s="292" t="s">
        <v>805</v>
      </c>
      <c r="H726" s="123"/>
      <c r="I726" s="123">
        <v>120</v>
      </c>
      <c r="J726" s="123"/>
      <c r="K726" s="123"/>
      <c r="L726" s="123"/>
      <c r="M726" s="123">
        <v>15</v>
      </c>
      <c r="N726" s="123"/>
      <c r="O726" s="123"/>
      <c r="P726" s="128"/>
      <c r="Q726" s="128">
        <v>94.83</v>
      </c>
      <c r="R726" s="128"/>
      <c r="S726" s="334"/>
      <c r="T726" s="224"/>
      <c r="U726" s="5"/>
      <c r="V726" s="5"/>
      <c r="W726" s="5"/>
      <c r="X726" s="5"/>
      <c r="Y726" s="222"/>
      <c r="Z726" s="222"/>
      <c r="AA726" s="222"/>
      <c r="AB726" s="5"/>
      <c r="AC726" s="5"/>
      <c r="AD726" s="5"/>
      <c r="AE726" s="5"/>
    </row>
    <row r="727" spans="1:31" s="19" customFormat="1" ht="60" hidden="1" customHeight="1" outlineLevel="1" x14ac:dyDescent="0.25">
      <c r="A727" s="552"/>
      <c r="B727" s="552"/>
      <c r="C727" s="552"/>
      <c r="D727" s="574"/>
      <c r="E727" s="536"/>
      <c r="F727" s="537"/>
      <c r="G727" s="292" t="s">
        <v>806</v>
      </c>
      <c r="H727" s="123"/>
      <c r="I727" s="123">
        <v>84</v>
      </c>
      <c r="J727" s="123"/>
      <c r="K727" s="123"/>
      <c r="L727" s="123"/>
      <c r="M727" s="123">
        <v>15</v>
      </c>
      <c r="N727" s="123"/>
      <c r="O727" s="123"/>
      <c r="P727" s="128"/>
      <c r="Q727" s="128">
        <v>63.61</v>
      </c>
      <c r="R727" s="128"/>
      <c r="S727" s="334"/>
      <c r="T727" s="224"/>
      <c r="U727" s="5"/>
      <c r="V727" s="5"/>
      <c r="W727" s="5"/>
      <c r="X727" s="5"/>
      <c r="Y727" s="222"/>
      <c r="Z727" s="222"/>
      <c r="AA727" s="222"/>
      <c r="AB727" s="5"/>
      <c r="AC727" s="5"/>
      <c r="AD727" s="5"/>
      <c r="AE727" s="5"/>
    </row>
    <row r="728" spans="1:31" s="19" customFormat="1" ht="60" hidden="1" customHeight="1" outlineLevel="1" x14ac:dyDescent="0.25">
      <c r="A728" s="552"/>
      <c r="B728" s="552"/>
      <c r="C728" s="552"/>
      <c r="D728" s="574"/>
      <c r="E728" s="536"/>
      <c r="F728" s="537"/>
      <c r="G728" s="292" t="s">
        <v>2222</v>
      </c>
      <c r="H728" s="123"/>
      <c r="I728" s="123">
        <v>104</v>
      </c>
      <c r="J728" s="123"/>
      <c r="K728" s="123"/>
      <c r="L728" s="123"/>
      <c r="M728" s="123">
        <v>15</v>
      </c>
      <c r="N728" s="123"/>
      <c r="O728" s="123"/>
      <c r="P728" s="128"/>
      <c r="Q728" s="128">
        <v>97.63</v>
      </c>
      <c r="R728" s="128"/>
      <c r="S728" s="334"/>
      <c r="T728" s="224"/>
      <c r="U728" s="5"/>
      <c r="V728" s="5"/>
      <c r="W728" s="5"/>
      <c r="X728" s="5"/>
      <c r="Y728" s="222"/>
      <c r="Z728" s="222"/>
      <c r="AA728" s="222"/>
      <c r="AB728" s="5"/>
      <c r="AC728" s="5"/>
      <c r="AD728" s="5"/>
      <c r="AE728" s="5"/>
    </row>
    <row r="729" spans="1:31" s="19" customFormat="1" ht="75" hidden="1" customHeight="1" outlineLevel="1" x14ac:dyDescent="0.25">
      <c r="A729" s="552"/>
      <c r="B729" s="552"/>
      <c r="C729" s="552"/>
      <c r="D729" s="574"/>
      <c r="E729" s="536"/>
      <c r="F729" s="537"/>
      <c r="G729" s="292" t="s">
        <v>808</v>
      </c>
      <c r="H729" s="123"/>
      <c r="I729" s="123">
        <v>100</v>
      </c>
      <c r="J729" s="123"/>
      <c r="K729" s="123"/>
      <c r="L729" s="123"/>
      <c r="M729" s="123">
        <v>10</v>
      </c>
      <c r="N729" s="123"/>
      <c r="O729" s="123"/>
      <c r="P729" s="128"/>
      <c r="Q729" s="128">
        <v>127.99</v>
      </c>
      <c r="R729" s="128"/>
      <c r="S729" s="334"/>
      <c r="T729" s="224"/>
      <c r="U729" s="5"/>
      <c r="V729" s="5"/>
      <c r="W729" s="5"/>
      <c r="X729" s="5"/>
      <c r="Y729" s="222"/>
      <c r="Z729" s="222"/>
      <c r="AA729" s="222"/>
      <c r="AB729" s="5"/>
      <c r="AC729" s="5"/>
      <c r="AD729" s="5"/>
      <c r="AE729" s="5"/>
    </row>
    <row r="730" spans="1:31" s="19" customFormat="1" ht="60" hidden="1" customHeight="1" outlineLevel="1" x14ac:dyDescent="0.25">
      <c r="A730" s="552"/>
      <c r="B730" s="552"/>
      <c r="C730" s="552"/>
      <c r="D730" s="574"/>
      <c r="E730" s="536"/>
      <c r="F730" s="537"/>
      <c r="G730" s="292" t="s">
        <v>809</v>
      </c>
      <c r="H730" s="123"/>
      <c r="I730" s="123">
        <v>60</v>
      </c>
      <c r="J730" s="123"/>
      <c r="K730" s="123"/>
      <c r="L730" s="123"/>
      <c r="M730" s="123">
        <v>15</v>
      </c>
      <c r="N730" s="123"/>
      <c r="O730" s="123"/>
      <c r="P730" s="128"/>
      <c r="Q730" s="128">
        <v>109.01</v>
      </c>
      <c r="R730" s="128"/>
      <c r="S730" s="334"/>
      <c r="T730" s="224"/>
      <c r="U730" s="5"/>
      <c r="V730" s="5"/>
      <c r="W730" s="5"/>
      <c r="X730" s="5"/>
      <c r="Y730" s="222"/>
      <c r="Z730" s="222"/>
      <c r="AA730" s="222"/>
      <c r="AB730" s="5"/>
      <c r="AC730" s="5"/>
      <c r="AD730" s="5"/>
      <c r="AE730" s="5"/>
    </row>
    <row r="731" spans="1:31" s="19" customFormat="1" ht="75" hidden="1" customHeight="1" outlineLevel="1" x14ac:dyDescent="0.25">
      <c r="A731" s="552"/>
      <c r="B731" s="552"/>
      <c r="C731" s="552"/>
      <c r="D731" s="574"/>
      <c r="E731" s="536"/>
      <c r="F731" s="537"/>
      <c r="G731" s="292" t="s">
        <v>810</v>
      </c>
      <c r="H731" s="123"/>
      <c r="I731" s="123">
        <v>50</v>
      </c>
      <c r="J731" s="123"/>
      <c r="K731" s="123"/>
      <c r="L731" s="123"/>
      <c r="M731" s="123">
        <v>9</v>
      </c>
      <c r="N731" s="123"/>
      <c r="O731" s="123"/>
      <c r="P731" s="128"/>
      <c r="Q731" s="128">
        <v>58.38</v>
      </c>
      <c r="R731" s="128"/>
      <c r="S731" s="334"/>
      <c r="T731" s="224"/>
      <c r="U731" s="5"/>
      <c r="V731" s="5"/>
      <c r="W731" s="5"/>
      <c r="X731" s="5"/>
      <c r="Y731" s="222"/>
      <c r="Z731" s="222"/>
      <c r="AA731" s="222"/>
      <c r="AB731" s="5"/>
      <c r="AC731" s="5"/>
      <c r="AD731" s="5"/>
      <c r="AE731" s="5"/>
    </row>
    <row r="732" spans="1:31" s="19" customFormat="1" ht="45" hidden="1" customHeight="1" outlineLevel="1" x14ac:dyDescent="0.25">
      <c r="A732" s="552"/>
      <c r="B732" s="552"/>
      <c r="C732" s="552"/>
      <c r="D732" s="574"/>
      <c r="E732" s="536"/>
      <c r="F732" s="537"/>
      <c r="G732" s="292" t="s">
        <v>811</v>
      </c>
      <c r="H732" s="122"/>
      <c r="I732" s="123">
        <v>13</v>
      </c>
      <c r="J732" s="123"/>
      <c r="K732" s="123"/>
      <c r="L732" s="123"/>
      <c r="M732" s="123">
        <v>6</v>
      </c>
      <c r="N732" s="123"/>
      <c r="O732" s="123"/>
      <c r="P732" s="128"/>
      <c r="Q732" s="128">
        <v>35.82</v>
      </c>
      <c r="R732" s="128"/>
      <c r="S732" s="334"/>
      <c r="T732" s="224"/>
      <c r="U732" s="5"/>
      <c r="V732" s="5"/>
      <c r="W732" s="5"/>
      <c r="X732" s="5"/>
      <c r="Y732" s="222"/>
      <c r="Z732" s="222"/>
      <c r="AA732" s="222"/>
      <c r="AB732" s="5"/>
      <c r="AC732" s="5"/>
      <c r="AD732" s="5"/>
      <c r="AE732" s="5"/>
    </row>
    <row r="733" spans="1:31" s="19" customFormat="1" ht="45" hidden="1" customHeight="1" outlineLevel="1" x14ac:dyDescent="0.25">
      <c r="A733" s="552"/>
      <c r="B733" s="552"/>
      <c r="C733" s="552"/>
      <c r="D733" s="574"/>
      <c r="E733" s="536"/>
      <c r="F733" s="537"/>
      <c r="G733" s="139" t="s">
        <v>812</v>
      </c>
      <c r="H733" s="122"/>
      <c r="I733" s="125">
        <v>103</v>
      </c>
      <c r="J733" s="125"/>
      <c r="K733" s="125"/>
      <c r="L733" s="122"/>
      <c r="M733" s="122">
        <v>10</v>
      </c>
      <c r="N733" s="122"/>
      <c r="O733" s="122"/>
      <c r="P733" s="128"/>
      <c r="Q733" s="128">
        <v>138.75200000000001</v>
      </c>
      <c r="R733" s="128"/>
      <c r="S733" s="334"/>
      <c r="T733" s="224"/>
      <c r="U733" s="5"/>
      <c r="V733" s="5"/>
      <c r="W733" s="5"/>
      <c r="X733" s="5"/>
      <c r="Y733" s="222"/>
      <c r="Z733" s="222"/>
      <c r="AA733" s="222"/>
      <c r="AB733" s="5"/>
      <c r="AC733" s="5"/>
      <c r="AD733" s="5"/>
      <c r="AE733" s="5"/>
    </row>
    <row r="734" spans="1:31" s="19" customFormat="1" ht="60" hidden="1" customHeight="1" outlineLevel="1" x14ac:dyDescent="0.25">
      <c r="A734" s="552"/>
      <c r="B734" s="552"/>
      <c r="C734" s="552"/>
      <c r="D734" s="574"/>
      <c r="E734" s="536"/>
      <c r="F734" s="537"/>
      <c r="G734" s="139" t="s">
        <v>813</v>
      </c>
      <c r="H734" s="122"/>
      <c r="I734" s="125">
        <v>58</v>
      </c>
      <c r="J734" s="125"/>
      <c r="K734" s="125"/>
      <c r="L734" s="122"/>
      <c r="M734" s="122">
        <v>10</v>
      </c>
      <c r="N734" s="122"/>
      <c r="O734" s="122"/>
      <c r="P734" s="128"/>
      <c r="Q734" s="128">
        <v>217.524</v>
      </c>
      <c r="R734" s="128"/>
      <c r="S734" s="334"/>
      <c r="T734" s="224"/>
      <c r="U734" s="5"/>
      <c r="V734" s="5"/>
      <c r="W734" s="5"/>
      <c r="X734" s="5"/>
      <c r="Y734" s="222"/>
      <c r="Z734" s="222"/>
      <c r="AA734" s="222"/>
      <c r="AB734" s="5"/>
      <c r="AC734" s="5"/>
      <c r="AD734" s="5"/>
      <c r="AE734" s="5"/>
    </row>
    <row r="735" spans="1:31" s="19" customFormat="1" ht="60" hidden="1" customHeight="1" outlineLevel="1" x14ac:dyDescent="0.25">
      <c r="A735" s="552"/>
      <c r="B735" s="552"/>
      <c r="C735" s="552"/>
      <c r="D735" s="574"/>
      <c r="E735" s="536"/>
      <c r="F735" s="537"/>
      <c r="G735" s="139" t="s">
        <v>814</v>
      </c>
      <c r="H735" s="122"/>
      <c r="I735" s="125">
        <v>71</v>
      </c>
      <c r="J735" s="125"/>
      <c r="K735" s="125"/>
      <c r="L735" s="122"/>
      <c r="M735" s="122">
        <v>15</v>
      </c>
      <c r="N735" s="122"/>
      <c r="O735" s="122"/>
      <c r="P735" s="128"/>
      <c r="Q735" s="128">
        <v>108</v>
      </c>
      <c r="R735" s="128"/>
      <c r="S735" s="334"/>
      <c r="T735" s="224"/>
      <c r="U735" s="5"/>
      <c r="V735" s="5"/>
      <c r="W735" s="5"/>
      <c r="X735" s="5"/>
      <c r="Y735" s="222"/>
      <c r="Z735" s="222"/>
      <c r="AA735" s="222"/>
      <c r="AB735" s="5"/>
      <c r="AC735" s="5"/>
      <c r="AD735" s="5"/>
      <c r="AE735" s="5"/>
    </row>
    <row r="736" spans="1:31" s="19" customFormat="1" ht="60" hidden="1" customHeight="1" outlineLevel="1" x14ac:dyDescent="0.25">
      <c r="A736" s="552"/>
      <c r="B736" s="552"/>
      <c r="C736" s="552"/>
      <c r="D736" s="574"/>
      <c r="E736" s="536"/>
      <c r="F736" s="537"/>
      <c r="G736" s="292" t="s">
        <v>815</v>
      </c>
      <c r="H736" s="122"/>
      <c r="I736" s="125">
        <v>18</v>
      </c>
      <c r="J736" s="125"/>
      <c r="K736" s="125"/>
      <c r="L736" s="122"/>
      <c r="M736" s="122">
        <v>12</v>
      </c>
      <c r="N736" s="122"/>
      <c r="O736" s="122"/>
      <c r="P736" s="128"/>
      <c r="Q736" s="128">
        <v>167.83500000000001</v>
      </c>
      <c r="R736" s="128"/>
      <c r="S736" s="334"/>
      <c r="T736" s="224"/>
      <c r="U736" s="5"/>
      <c r="V736" s="5"/>
      <c r="W736" s="5"/>
      <c r="X736" s="5"/>
      <c r="Y736" s="222"/>
      <c r="Z736" s="222"/>
      <c r="AA736" s="222"/>
      <c r="AB736" s="5"/>
      <c r="AC736" s="5"/>
      <c r="AD736" s="5"/>
      <c r="AE736" s="5"/>
    </row>
    <row r="737" spans="1:31" s="19" customFormat="1" ht="60" hidden="1" customHeight="1" outlineLevel="1" x14ac:dyDescent="0.25">
      <c r="A737" s="552"/>
      <c r="B737" s="552"/>
      <c r="C737" s="552"/>
      <c r="D737" s="574"/>
      <c r="E737" s="536"/>
      <c r="F737" s="537"/>
      <c r="G737" s="292" t="s">
        <v>816</v>
      </c>
      <c r="H737" s="122"/>
      <c r="I737" s="125">
        <v>145</v>
      </c>
      <c r="J737" s="125"/>
      <c r="K737" s="125"/>
      <c r="L737" s="122"/>
      <c r="M737" s="122">
        <v>12</v>
      </c>
      <c r="N737" s="122"/>
      <c r="O737" s="122"/>
      <c r="P737" s="128"/>
      <c r="Q737" s="128">
        <v>255.369</v>
      </c>
      <c r="R737" s="128"/>
      <c r="S737" s="334"/>
      <c r="T737" s="224"/>
      <c r="U737" s="5"/>
      <c r="V737" s="5"/>
      <c r="W737" s="5"/>
      <c r="X737" s="5"/>
      <c r="Y737" s="222"/>
      <c r="Z737" s="222"/>
      <c r="AA737" s="222"/>
      <c r="AB737" s="5"/>
      <c r="AC737" s="5"/>
      <c r="AD737" s="5"/>
      <c r="AE737" s="5"/>
    </row>
    <row r="738" spans="1:31" s="19" customFormat="1" ht="60" hidden="1" customHeight="1" outlineLevel="1" x14ac:dyDescent="0.25">
      <c r="A738" s="552"/>
      <c r="B738" s="552"/>
      <c r="C738" s="552"/>
      <c r="D738" s="574"/>
      <c r="E738" s="536"/>
      <c r="F738" s="537"/>
      <c r="G738" s="292" t="s">
        <v>817</v>
      </c>
      <c r="H738" s="122"/>
      <c r="I738" s="125">
        <v>146</v>
      </c>
      <c r="J738" s="125"/>
      <c r="K738" s="125"/>
      <c r="L738" s="122"/>
      <c r="M738" s="122">
        <v>12</v>
      </c>
      <c r="N738" s="122"/>
      <c r="O738" s="122"/>
      <c r="P738" s="128"/>
      <c r="Q738" s="128">
        <v>331.31900000000002</v>
      </c>
      <c r="R738" s="128"/>
      <c r="S738" s="334"/>
      <c r="T738" s="224"/>
      <c r="U738" s="5"/>
      <c r="V738" s="5"/>
      <c r="W738" s="5"/>
      <c r="X738" s="5"/>
      <c r="Y738" s="222"/>
      <c r="Z738" s="222"/>
      <c r="AA738" s="222"/>
      <c r="AB738" s="5"/>
      <c r="AC738" s="5"/>
      <c r="AD738" s="5"/>
      <c r="AE738" s="5"/>
    </row>
    <row r="739" spans="1:31" s="19" customFormat="1" ht="45" hidden="1" customHeight="1" outlineLevel="1" x14ac:dyDescent="0.25">
      <c r="A739" s="552"/>
      <c r="B739" s="552"/>
      <c r="C739" s="552"/>
      <c r="D739" s="574"/>
      <c r="E739" s="536"/>
      <c r="F739" s="537"/>
      <c r="G739" s="292" t="s">
        <v>818</v>
      </c>
      <c r="H739" s="122"/>
      <c r="I739" s="125">
        <v>58</v>
      </c>
      <c r="J739" s="125"/>
      <c r="K739" s="125"/>
      <c r="L739" s="122"/>
      <c r="M739" s="122">
        <v>15</v>
      </c>
      <c r="N739" s="122"/>
      <c r="O739" s="122"/>
      <c r="P739" s="128"/>
      <c r="Q739" s="128">
        <v>197.066</v>
      </c>
      <c r="R739" s="128"/>
      <c r="S739" s="334"/>
      <c r="T739" s="224"/>
      <c r="U739" s="5"/>
      <c r="V739" s="5"/>
      <c r="W739" s="5"/>
      <c r="X739" s="5"/>
      <c r="Y739" s="222"/>
      <c r="Z739" s="222"/>
      <c r="AA739" s="222"/>
      <c r="AB739" s="5"/>
      <c r="AC739" s="5"/>
      <c r="AD739" s="5"/>
      <c r="AE739" s="5"/>
    </row>
    <row r="740" spans="1:31" s="19" customFormat="1" ht="75" hidden="1" customHeight="1" outlineLevel="1" x14ac:dyDescent="0.25">
      <c r="A740" s="552"/>
      <c r="B740" s="552"/>
      <c r="C740" s="552"/>
      <c r="D740" s="574"/>
      <c r="E740" s="536"/>
      <c r="F740" s="537"/>
      <c r="G740" s="292" t="s">
        <v>819</v>
      </c>
      <c r="H740" s="122"/>
      <c r="I740" s="125">
        <v>162</v>
      </c>
      <c r="J740" s="125"/>
      <c r="K740" s="125"/>
      <c r="L740" s="122"/>
      <c r="M740" s="122">
        <v>15</v>
      </c>
      <c r="N740" s="122"/>
      <c r="O740" s="122"/>
      <c r="P740" s="128"/>
      <c r="Q740" s="128">
        <v>355.01900000000001</v>
      </c>
      <c r="R740" s="128"/>
      <c r="S740" s="334"/>
      <c r="T740" s="224"/>
      <c r="U740" s="5"/>
      <c r="V740" s="5"/>
      <c r="W740" s="5"/>
      <c r="X740" s="5"/>
      <c r="Y740" s="222"/>
      <c r="Z740" s="222"/>
      <c r="AA740" s="222"/>
      <c r="AB740" s="5"/>
      <c r="AC740" s="5"/>
      <c r="AD740" s="5"/>
      <c r="AE740" s="5"/>
    </row>
    <row r="741" spans="1:31" s="19" customFormat="1" ht="75" hidden="1" customHeight="1" outlineLevel="1" x14ac:dyDescent="0.25">
      <c r="A741" s="552"/>
      <c r="B741" s="552"/>
      <c r="C741" s="552"/>
      <c r="D741" s="574"/>
      <c r="E741" s="536"/>
      <c r="F741" s="537"/>
      <c r="G741" s="292" t="s">
        <v>820</v>
      </c>
      <c r="H741" s="122"/>
      <c r="I741" s="125">
        <v>489</v>
      </c>
      <c r="J741" s="125"/>
      <c r="K741" s="125"/>
      <c r="L741" s="122"/>
      <c r="M741" s="122">
        <v>10</v>
      </c>
      <c r="N741" s="122"/>
      <c r="O741" s="122"/>
      <c r="P741" s="128"/>
      <c r="Q741" s="128">
        <v>668.822</v>
      </c>
      <c r="R741" s="128"/>
      <c r="S741" s="334"/>
      <c r="T741" s="224"/>
      <c r="U741" s="5"/>
      <c r="V741" s="5"/>
      <c r="W741" s="5"/>
      <c r="X741" s="5"/>
      <c r="Y741" s="222"/>
      <c r="Z741" s="222"/>
      <c r="AA741" s="222"/>
      <c r="AB741" s="5"/>
      <c r="AC741" s="5"/>
      <c r="AD741" s="5"/>
      <c r="AE741" s="5"/>
    </row>
    <row r="742" spans="1:31" s="19" customFormat="1" ht="60" hidden="1" customHeight="1" outlineLevel="1" x14ac:dyDescent="0.25">
      <c r="A742" s="552"/>
      <c r="B742" s="552"/>
      <c r="C742" s="552"/>
      <c r="D742" s="574"/>
      <c r="E742" s="536"/>
      <c r="F742" s="537"/>
      <c r="G742" s="292" t="s">
        <v>821</v>
      </c>
      <c r="H742" s="122"/>
      <c r="I742" s="125">
        <v>179</v>
      </c>
      <c r="J742" s="125"/>
      <c r="K742" s="125"/>
      <c r="L742" s="122"/>
      <c r="M742" s="122">
        <v>9</v>
      </c>
      <c r="N742" s="122"/>
      <c r="O742" s="122"/>
      <c r="P742" s="128"/>
      <c r="Q742" s="128">
        <v>331.72</v>
      </c>
      <c r="R742" s="128"/>
      <c r="S742" s="334"/>
      <c r="T742" s="224"/>
      <c r="U742" s="5"/>
      <c r="V742" s="5"/>
      <c r="W742" s="5"/>
      <c r="X742" s="5"/>
      <c r="Y742" s="222"/>
      <c r="Z742" s="222"/>
      <c r="AA742" s="222"/>
      <c r="AB742" s="5"/>
      <c r="AC742" s="5"/>
      <c r="AD742" s="5"/>
      <c r="AE742" s="5"/>
    </row>
    <row r="743" spans="1:31" s="19" customFormat="1" ht="75" hidden="1" customHeight="1" outlineLevel="1" x14ac:dyDescent="0.25">
      <c r="A743" s="552"/>
      <c r="B743" s="552"/>
      <c r="C743" s="552"/>
      <c r="D743" s="574"/>
      <c r="E743" s="536"/>
      <c r="F743" s="537"/>
      <c r="G743" s="292" t="s">
        <v>822</v>
      </c>
      <c r="H743" s="122"/>
      <c r="I743" s="125">
        <v>74</v>
      </c>
      <c r="J743" s="125"/>
      <c r="K743" s="125"/>
      <c r="L743" s="122"/>
      <c r="M743" s="122">
        <v>15</v>
      </c>
      <c r="N743" s="122"/>
      <c r="O743" s="122"/>
      <c r="P743" s="128"/>
      <c r="Q743" s="128">
        <v>205.4</v>
      </c>
      <c r="R743" s="128"/>
      <c r="S743" s="334"/>
      <c r="T743" s="224"/>
      <c r="U743" s="5"/>
      <c r="V743" s="5"/>
      <c r="W743" s="5"/>
      <c r="X743" s="5"/>
      <c r="Y743" s="222"/>
      <c r="Z743" s="222"/>
      <c r="AA743" s="222"/>
      <c r="AB743" s="5"/>
      <c r="AC743" s="5"/>
      <c r="AD743" s="5"/>
      <c r="AE743" s="5"/>
    </row>
    <row r="744" spans="1:31" s="19" customFormat="1" ht="60" hidden="1" customHeight="1" outlineLevel="1" x14ac:dyDescent="0.25">
      <c r="A744" s="552"/>
      <c r="B744" s="552"/>
      <c r="C744" s="552"/>
      <c r="D744" s="574"/>
      <c r="E744" s="536"/>
      <c r="F744" s="537"/>
      <c r="G744" s="292" t="s">
        <v>823</v>
      </c>
      <c r="H744" s="122"/>
      <c r="I744" s="125">
        <v>207</v>
      </c>
      <c r="J744" s="125"/>
      <c r="K744" s="125"/>
      <c r="L744" s="122"/>
      <c r="M744" s="122">
        <v>15</v>
      </c>
      <c r="N744" s="122"/>
      <c r="O744" s="122"/>
      <c r="P744" s="128"/>
      <c r="Q744" s="128">
        <v>379.01</v>
      </c>
      <c r="R744" s="128"/>
      <c r="S744" s="334"/>
      <c r="T744" s="224"/>
      <c r="U744" s="5"/>
      <c r="V744" s="5"/>
      <c r="W744" s="5"/>
      <c r="X744" s="5"/>
      <c r="Y744" s="222"/>
      <c r="Z744" s="222"/>
      <c r="AA744" s="222"/>
      <c r="AB744" s="5"/>
      <c r="AC744" s="5"/>
      <c r="AD744" s="5"/>
      <c r="AE744" s="5"/>
    </row>
    <row r="745" spans="1:31" s="19" customFormat="1" ht="75" hidden="1" customHeight="1" outlineLevel="1" x14ac:dyDescent="0.25">
      <c r="A745" s="552"/>
      <c r="B745" s="552"/>
      <c r="C745" s="552"/>
      <c r="D745" s="574"/>
      <c r="E745" s="536"/>
      <c r="F745" s="537"/>
      <c r="G745" s="292" t="s">
        <v>824</v>
      </c>
      <c r="H745" s="122"/>
      <c r="I745" s="125">
        <v>201</v>
      </c>
      <c r="J745" s="125"/>
      <c r="K745" s="125"/>
      <c r="L745" s="122"/>
      <c r="M745" s="122">
        <v>43.31</v>
      </c>
      <c r="N745" s="122"/>
      <c r="O745" s="122"/>
      <c r="P745" s="128"/>
      <c r="Q745" s="128">
        <v>318.05099999999999</v>
      </c>
      <c r="R745" s="128"/>
      <c r="S745" s="334"/>
      <c r="T745" s="224"/>
      <c r="U745" s="5"/>
      <c r="V745" s="5"/>
      <c r="W745" s="5"/>
      <c r="X745" s="5"/>
      <c r="Y745" s="222"/>
      <c r="Z745" s="222"/>
      <c r="AA745" s="222"/>
      <c r="AB745" s="5"/>
      <c r="AC745" s="5"/>
      <c r="AD745" s="5"/>
      <c r="AE745" s="5"/>
    </row>
    <row r="746" spans="1:31" s="19" customFormat="1" ht="60" hidden="1" customHeight="1" outlineLevel="1" x14ac:dyDescent="0.25">
      <c r="A746" s="552"/>
      <c r="B746" s="552"/>
      <c r="C746" s="552"/>
      <c r="D746" s="574"/>
      <c r="E746" s="536"/>
      <c r="F746" s="537"/>
      <c r="G746" s="292" t="s">
        <v>825</v>
      </c>
      <c r="H746" s="122"/>
      <c r="I746" s="125">
        <v>37</v>
      </c>
      <c r="J746" s="125"/>
      <c r="K746" s="125"/>
      <c r="L746" s="122"/>
      <c r="M746" s="122">
        <v>10</v>
      </c>
      <c r="N746" s="122"/>
      <c r="O746" s="122"/>
      <c r="P746" s="128"/>
      <c r="Q746" s="128">
        <v>166.495</v>
      </c>
      <c r="R746" s="128"/>
      <c r="S746" s="334"/>
      <c r="T746" s="224"/>
      <c r="U746" s="5"/>
      <c r="V746" s="5"/>
      <c r="W746" s="5"/>
      <c r="X746" s="5"/>
      <c r="Y746" s="222"/>
      <c r="Z746" s="222"/>
      <c r="AA746" s="222"/>
      <c r="AB746" s="5"/>
      <c r="AC746" s="5"/>
      <c r="AD746" s="5"/>
      <c r="AE746" s="5"/>
    </row>
    <row r="747" spans="1:31" s="19" customFormat="1" ht="60" hidden="1" customHeight="1" outlineLevel="1" x14ac:dyDescent="0.25">
      <c r="A747" s="552"/>
      <c r="B747" s="552"/>
      <c r="C747" s="552"/>
      <c r="D747" s="574"/>
      <c r="E747" s="536"/>
      <c r="F747" s="537"/>
      <c r="G747" s="292" t="s">
        <v>826</v>
      </c>
      <c r="H747" s="122"/>
      <c r="I747" s="125">
        <v>98</v>
      </c>
      <c r="J747" s="125"/>
      <c r="K747" s="125"/>
      <c r="L747" s="122"/>
      <c r="M747" s="122">
        <v>12</v>
      </c>
      <c r="N747" s="122"/>
      <c r="O747" s="122"/>
      <c r="P747" s="128"/>
      <c r="Q747" s="128">
        <v>193.08699999999999</v>
      </c>
      <c r="R747" s="128"/>
      <c r="S747" s="334"/>
      <c r="T747" s="224"/>
      <c r="U747" s="5"/>
      <c r="V747" s="5"/>
      <c r="W747" s="5"/>
      <c r="X747" s="5"/>
      <c r="Y747" s="222"/>
      <c r="Z747" s="222"/>
      <c r="AA747" s="222"/>
      <c r="AB747" s="5"/>
      <c r="AC747" s="5"/>
      <c r="AD747" s="5"/>
      <c r="AE747" s="5"/>
    </row>
    <row r="748" spans="1:31" s="19" customFormat="1" ht="45" hidden="1" customHeight="1" outlineLevel="1" x14ac:dyDescent="0.25">
      <c r="A748" s="552"/>
      <c r="B748" s="552"/>
      <c r="C748" s="552"/>
      <c r="D748" s="574"/>
      <c r="E748" s="536"/>
      <c r="F748" s="537"/>
      <c r="G748" s="292" t="s">
        <v>827</v>
      </c>
      <c r="H748" s="122"/>
      <c r="I748" s="125">
        <v>25</v>
      </c>
      <c r="J748" s="125"/>
      <c r="K748" s="125"/>
      <c r="L748" s="122"/>
      <c r="M748" s="122">
        <v>15</v>
      </c>
      <c r="N748" s="122"/>
      <c r="O748" s="122"/>
      <c r="P748" s="128"/>
      <c r="Q748" s="128">
        <v>165.53800000000001</v>
      </c>
      <c r="R748" s="128"/>
      <c r="S748" s="334"/>
      <c r="T748" s="224"/>
      <c r="U748" s="5"/>
      <c r="V748" s="5"/>
      <c r="W748" s="5"/>
      <c r="X748" s="5"/>
      <c r="Y748" s="222"/>
      <c r="Z748" s="222"/>
      <c r="AA748" s="222"/>
      <c r="AB748" s="5"/>
      <c r="AC748" s="5"/>
      <c r="AD748" s="5"/>
      <c r="AE748" s="5"/>
    </row>
    <row r="749" spans="1:31" s="19" customFormat="1" ht="45" hidden="1" customHeight="1" outlineLevel="1" x14ac:dyDescent="0.25">
      <c r="A749" s="552"/>
      <c r="B749" s="552"/>
      <c r="C749" s="552"/>
      <c r="D749" s="574"/>
      <c r="E749" s="536"/>
      <c r="F749" s="537"/>
      <c r="G749" s="292" t="s">
        <v>828</v>
      </c>
      <c r="H749" s="122"/>
      <c r="I749" s="125">
        <v>68</v>
      </c>
      <c r="J749" s="125"/>
      <c r="K749" s="125"/>
      <c r="L749" s="122"/>
      <c r="M749" s="122">
        <v>15</v>
      </c>
      <c r="N749" s="122"/>
      <c r="O749" s="122"/>
      <c r="P749" s="128"/>
      <c r="Q749" s="128">
        <v>200.85599999999999</v>
      </c>
      <c r="R749" s="128"/>
      <c r="S749" s="334"/>
      <c r="T749" s="224"/>
      <c r="U749" s="5"/>
      <c r="V749" s="5"/>
      <c r="W749" s="5"/>
      <c r="X749" s="5"/>
      <c r="Y749" s="222"/>
      <c r="Z749" s="222"/>
      <c r="AA749" s="222"/>
      <c r="AB749" s="5"/>
      <c r="AC749" s="5"/>
      <c r="AD749" s="5"/>
      <c r="AE749" s="5"/>
    </row>
    <row r="750" spans="1:31" s="19" customFormat="1" ht="60" hidden="1" customHeight="1" outlineLevel="1" x14ac:dyDescent="0.25">
      <c r="A750" s="552"/>
      <c r="B750" s="552"/>
      <c r="C750" s="552"/>
      <c r="D750" s="574"/>
      <c r="E750" s="536"/>
      <c r="F750" s="537"/>
      <c r="G750" s="292" t="s">
        <v>829</v>
      </c>
      <c r="H750" s="122"/>
      <c r="I750" s="125">
        <v>14</v>
      </c>
      <c r="J750" s="125"/>
      <c r="K750" s="125"/>
      <c r="L750" s="122"/>
      <c r="M750" s="122">
        <v>15</v>
      </c>
      <c r="N750" s="122"/>
      <c r="O750" s="122"/>
      <c r="P750" s="128"/>
      <c r="Q750" s="128">
        <v>153.821</v>
      </c>
      <c r="R750" s="128"/>
      <c r="S750" s="334"/>
      <c r="T750" s="224"/>
      <c r="U750" s="5"/>
      <c r="V750" s="5"/>
      <c r="W750" s="5"/>
      <c r="X750" s="5"/>
      <c r="Y750" s="222"/>
      <c r="Z750" s="222"/>
      <c r="AA750" s="222"/>
      <c r="AB750" s="5"/>
      <c r="AC750" s="5"/>
      <c r="AD750" s="5"/>
      <c r="AE750" s="5"/>
    </row>
    <row r="751" spans="1:31" s="19" customFormat="1" ht="60" hidden="1" customHeight="1" outlineLevel="1" x14ac:dyDescent="0.25">
      <c r="A751" s="552"/>
      <c r="B751" s="552"/>
      <c r="C751" s="552"/>
      <c r="D751" s="574"/>
      <c r="E751" s="536"/>
      <c r="F751" s="537"/>
      <c r="G751" s="292" t="s">
        <v>830</v>
      </c>
      <c r="H751" s="122"/>
      <c r="I751" s="125">
        <v>175</v>
      </c>
      <c r="J751" s="125"/>
      <c r="K751" s="125"/>
      <c r="L751" s="122"/>
      <c r="M751" s="122">
        <v>12</v>
      </c>
      <c r="N751" s="122"/>
      <c r="O751" s="122"/>
      <c r="P751" s="128"/>
      <c r="Q751" s="128">
        <v>335.45100000000002</v>
      </c>
      <c r="R751" s="128"/>
      <c r="S751" s="334"/>
      <c r="T751" s="224"/>
      <c r="U751" s="5"/>
      <c r="V751" s="5"/>
      <c r="W751" s="5"/>
      <c r="X751" s="5"/>
      <c r="Y751" s="222"/>
      <c r="Z751" s="222"/>
      <c r="AA751" s="222"/>
      <c r="AB751" s="5"/>
      <c r="AC751" s="5"/>
      <c r="AD751" s="5"/>
      <c r="AE751" s="5"/>
    </row>
    <row r="752" spans="1:31" s="19" customFormat="1" ht="45" hidden="1" customHeight="1" outlineLevel="1" x14ac:dyDescent="0.25">
      <c r="A752" s="552"/>
      <c r="B752" s="552"/>
      <c r="C752" s="552"/>
      <c r="D752" s="574"/>
      <c r="E752" s="536"/>
      <c r="F752" s="537"/>
      <c r="G752" s="64" t="s">
        <v>831</v>
      </c>
      <c r="H752" s="122"/>
      <c r="I752" s="125">
        <v>97</v>
      </c>
      <c r="J752" s="125"/>
      <c r="K752" s="125"/>
      <c r="L752" s="122"/>
      <c r="M752" s="122">
        <v>10</v>
      </c>
      <c r="N752" s="122"/>
      <c r="O752" s="122"/>
      <c r="P752" s="128"/>
      <c r="Q752" s="128">
        <v>186.791</v>
      </c>
      <c r="R752" s="128"/>
      <c r="S752" s="334"/>
      <c r="T752" s="224"/>
      <c r="U752" s="5"/>
      <c r="V752" s="5"/>
      <c r="W752" s="5"/>
      <c r="X752" s="5"/>
      <c r="Y752" s="222"/>
      <c r="Z752" s="222"/>
      <c r="AA752" s="222"/>
      <c r="AB752" s="5"/>
      <c r="AC752" s="5"/>
      <c r="AD752" s="5"/>
      <c r="AE752" s="5"/>
    </row>
    <row r="753" spans="1:31" s="19" customFormat="1" ht="45" hidden="1" customHeight="1" outlineLevel="1" x14ac:dyDescent="0.25">
      <c r="A753" s="552"/>
      <c r="B753" s="552"/>
      <c r="C753" s="552"/>
      <c r="D753" s="574"/>
      <c r="E753" s="536"/>
      <c r="F753" s="537"/>
      <c r="G753" s="64" t="s">
        <v>832</v>
      </c>
      <c r="H753" s="122"/>
      <c r="I753" s="125">
        <v>346</v>
      </c>
      <c r="J753" s="125"/>
      <c r="K753" s="125"/>
      <c r="L753" s="122"/>
      <c r="M753" s="122">
        <v>15</v>
      </c>
      <c r="N753" s="122"/>
      <c r="O753" s="122"/>
      <c r="P753" s="128"/>
      <c r="Q753" s="128">
        <v>409.54</v>
      </c>
      <c r="R753" s="128"/>
      <c r="S753" s="334"/>
      <c r="T753" s="224"/>
      <c r="U753" s="5"/>
      <c r="V753" s="5"/>
      <c r="W753" s="5"/>
      <c r="X753" s="5"/>
      <c r="Y753" s="222"/>
      <c r="Z753" s="222"/>
      <c r="AA753" s="222"/>
      <c r="AB753" s="5"/>
      <c r="AC753" s="5"/>
      <c r="AD753" s="5"/>
      <c r="AE753" s="5"/>
    </row>
    <row r="754" spans="1:31" s="19" customFormat="1" ht="45" hidden="1" customHeight="1" outlineLevel="1" x14ac:dyDescent="0.25">
      <c r="A754" s="552"/>
      <c r="B754" s="552"/>
      <c r="C754" s="552"/>
      <c r="D754" s="574"/>
      <c r="E754" s="536"/>
      <c r="F754" s="537"/>
      <c r="G754" s="64" t="s">
        <v>833</v>
      </c>
      <c r="H754" s="122"/>
      <c r="I754" s="125">
        <v>119</v>
      </c>
      <c r="J754" s="125"/>
      <c r="K754" s="125"/>
      <c r="L754" s="122"/>
      <c r="M754" s="122">
        <v>5.2</v>
      </c>
      <c r="N754" s="122"/>
      <c r="O754" s="122"/>
      <c r="P754" s="128"/>
      <c r="Q754" s="128">
        <v>267.13099999999997</v>
      </c>
      <c r="R754" s="128"/>
      <c r="S754" s="334"/>
      <c r="T754" s="224"/>
      <c r="U754" s="5"/>
      <c r="V754" s="5"/>
      <c r="W754" s="5"/>
      <c r="X754" s="5"/>
      <c r="Y754" s="222"/>
      <c r="Z754" s="222"/>
      <c r="AA754" s="222"/>
      <c r="AB754" s="5"/>
      <c r="AC754" s="5"/>
      <c r="AD754" s="5"/>
      <c r="AE754" s="5"/>
    </row>
    <row r="755" spans="1:31" s="19" customFormat="1" ht="45" hidden="1" customHeight="1" outlineLevel="1" x14ac:dyDescent="0.25">
      <c r="A755" s="552"/>
      <c r="B755" s="552"/>
      <c r="C755" s="552"/>
      <c r="D755" s="574"/>
      <c r="E755" s="536"/>
      <c r="F755" s="537"/>
      <c r="G755" s="64" t="s">
        <v>834</v>
      </c>
      <c r="H755" s="122"/>
      <c r="I755" s="125">
        <v>123</v>
      </c>
      <c r="J755" s="125"/>
      <c r="K755" s="125"/>
      <c r="L755" s="122"/>
      <c r="M755" s="122">
        <v>15</v>
      </c>
      <c r="N755" s="122"/>
      <c r="O755" s="122"/>
      <c r="P755" s="128"/>
      <c r="Q755" s="128">
        <v>243.98599999999999</v>
      </c>
      <c r="R755" s="128"/>
      <c r="S755" s="334"/>
      <c r="T755" s="224"/>
      <c r="U755" s="5"/>
      <c r="V755" s="5"/>
      <c r="W755" s="5"/>
      <c r="X755" s="5"/>
      <c r="Y755" s="222"/>
      <c r="Z755" s="222"/>
      <c r="AA755" s="222"/>
      <c r="AB755" s="5"/>
      <c r="AC755" s="5"/>
      <c r="AD755" s="5"/>
      <c r="AE755" s="5"/>
    </row>
    <row r="756" spans="1:31" s="19" customFormat="1" ht="45" hidden="1" customHeight="1" outlineLevel="1" x14ac:dyDescent="0.25">
      <c r="A756" s="552"/>
      <c r="B756" s="552"/>
      <c r="C756" s="552"/>
      <c r="D756" s="574"/>
      <c r="E756" s="536"/>
      <c r="F756" s="537"/>
      <c r="G756" s="64" t="s">
        <v>835</v>
      </c>
      <c r="H756" s="122"/>
      <c r="I756" s="125">
        <v>116</v>
      </c>
      <c r="J756" s="125"/>
      <c r="K756" s="125"/>
      <c r="L756" s="122"/>
      <c r="M756" s="122">
        <v>15</v>
      </c>
      <c r="N756" s="122"/>
      <c r="O756" s="122"/>
      <c r="P756" s="128"/>
      <c r="Q756" s="128">
        <v>256.56900000000002</v>
      </c>
      <c r="R756" s="128"/>
      <c r="S756" s="334"/>
      <c r="T756" s="224"/>
      <c r="U756" s="5"/>
      <c r="V756" s="5"/>
      <c r="W756" s="5"/>
      <c r="X756" s="5"/>
      <c r="Y756" s="222"/>
      <c r="Z756" s="222"/>
      <c r="AA756" s="222"/>
      <c r="AB756" s="5"/>
      <c r="AC756" s="5"/>
      <c r="AD756" s="5"/>
      <c r="AE756" s="5"/>
    </row>
    <row r="757" spans="1:31" s="19" customFormat="1" ht="45" hidden="1" customHeight="1" outlineLevel="1" x14ac:dyDescent="0.25">
      <c r="A757" s="552"/>
      <c r="B757" s="552"/>
      <c r="C757" s="552"/>
      <c r="D757" s="574"/>
      <c r="E757" s="536"/>
      <c r="F757" s="537"/>
      <c r="G757" s="64" t="s">
        <v>836</v>
      </c>
      <c r="H757" s="122"/>
      <c r="I757" s="125">
        <v>210</v>
      </c>
      <c r="J757" s="125"/>
      <c r="K757" s="125"/>
      <c r="L757" s="122"/>
      <c r="M757" s="122">
        <v>15</v>
      </c>
      <c r="N757" s="122"/>
      <c r="O757" s="122"/>
      <c r="P757" s="128"/>
      <c r="Q757" s="128">
        <v>361.43200000000002</v>
      </c>
      <c r="R757" s="128"/>
      <c r="S757" s="334"/>
      <c r="T757" s="224"/>
      <c r="U757" s="5"/>
      <c r="V757" s="5"/>
      <c r="W757" s="5"/>
      <c r="X757" s="5"/>
      <c r="Y757" s="222"/>
      <c r="Z757" s="222"/>
      <c r="AA757" s="222"/>
      <c r="AB757" s="5"/>
      <c r="AC757" s="5"/>
      <c r="AD757" s="5"/>
      <c r="AE757" s="5"/>
    </row>
    <row r="758" spans="1:31" s="19" customFormat="1" ht="45" hidden="1" customHeight="1" outlineLevel="1" x14ac:dyDescent="0.25">
      <c r="A758" s="552"/>
      <c r="B758" s="552"/>
      <c r="C758" s="552"/>
      <c r="D758" s="574"/>
      <c r="E758" s="536"/>
      <c r="F758" s="537"/>
      <c r="G758" s="64" t="s">
        <v>837</v>
      </c>
      <c r="H758" s="122"/>
      <c r="I758" s="125">
        <v>30</v>
      </c>
      <c r="J758" s="125"/>
      <c r="K758" s="125"/>
      <c r="L758" s="122"/>
      <c r="M758" s="122">
        <v>76.8</v>
      </c>
      <c r="N758" s="122"/>
      <c r="O758" s="122"/>
      <c r="P758" s="128"/>
      <c r="Q758" s="128">
        <v>110</v>
      </c>
      <c r="R758" s="128"/>
      <c r="S758" s="334"/>
      <c r="T758" s="224"/>
      <c r="U758" s="5"/>
      <c r="V758" s="5"/>
      <c r="W758" s="5"/>
      <c r="X758" s="5"/>
      <c r="Y758" s="222"/>
      <c r="Z758" s="222"/>
      <c r="AA758" s="222"/>
      <c r="AB758" s="5"/>
      <c r="AC758" s="5"/>
      <c r="AD758" s="5"/>
      <c r="AE758" s="5"/>
    </row>
    <row r="759" spans="1:31" s="19" customFormat="1" ht="45" hidden="1" customHeight="1" outlineLevel="1" x14ac:dyDescent="0.25">
      <c r="A759" s="552"/>
      <c r="B759" s="552"/>
      <c r="C759" s="552"/>
      <c r="D759" s="574"/>
      <c r="E759" s="536"/>
      <c r="F759" s="537"/>
      <c r="G759" s="64" t="s">
        <v>838</v>
      </c>
      <c r="H759" s="122"/>
      <c r="I759" s="125">
        <v>170</v>
      </c>
      <c r="J759" s="125"/>
      <c r="K759" s="125"/>
      <c r="L759" s="122"/>
      <c r="M759" s="122">
        <v>10</v>
      </c>
      <c r="N759" s="122"/>
      <c r="O759" s="122"/>
      <c r="P759" s="128"/>
      <c r="Q759" s="128">
        <v>221.40199999999999</v>
      </c>
      <c r="R759" s="128"/>
      <c r="S759" s="334"/>
      <c r="T759" s="224"/>
      <c r="U759" s="5"/>
      <c r="V759" s="5"/>
      <c r="W759" s="5"/>
      <c r="X759" s="5"/>
      <c r="Y759" s="222"/>
      <c r="Z759" s="222"/>
      <c r="AA759" s="222"/>
      <c r="AB759" s="5"/>
      <c r="AC759" s="5"/>
      <c r="AD759" s="5"/>
      <c r="AE759" s="5"/>
    </row>
    <row r="760" spans="1:31" s="19" customFormat="1" ht="45" hidden="1" customHeight="1" outlineLevel="1" x14ac:dyDescent="0.25">
      <c r="A760" s="552"/>
      <c r="B760" s="552"/>
      <c r="C760" s="552"/>
      <c r="D760" s="574"/>
      <c r="E760" s="536"/>
      <c r="F760" s="537"/>
      <c r="G760" s="64" t="s">
        <v>839</v>
      </c>
      <c r="H760" s="122"/>
      <c r="I760" s="125">
        <v>120</v>
      </c>
      <c r="J760" s="125"/>
      <c r="K760" s="125"/>
      <c r="L760" s="122"/>
      <c r="M760" s="122">
        <v>10</v>
      </c>
      <c r="N760" s="122"/>
      <c r="O760" s="122"/>
      <c r="P760" s="128"/>
      <c r="Q760" s="128">
        <v>263.36</v>
      </c>
      <c r="R760" s="128"/>
      <c r="S760" s="334"/>
      <c r="T760" s="224"/>
      <c r="U760" s="5"/>
      <c r="V760" s="5"/>
      <c r="W760" s="5"/>
      <c r="X760" s="5"/>
      <c r="Y760" s="222"/>
      <c r="Z760" s="222"/>
      <c r="AA760" s="222"/>
      <c r="AB760" s="5"/>
      <c r="AC760" s="5"/>
      <c r="AD760" s="5"/>
      <c r="AE760" s="5"/>
    </row>
    <row r="761" spans="1:31" s="19" customFormat="1" ht="45" hidden="1" customHeight="1" outlineLevel="1" x14ac:dyDescent="0.25">
      <c r="A761" s="552"/>
      <c r="B761" s="552"/>
      <c r="C761" s="552"/>
      <c r="D761" s="574"/>
      <c r="E761" s="536"/>
      <c r="F761" s="537"/>
      <c r="G761" s="64" t="s">
        <v>840</v>
      </c>
      <c r="H761" s="122"/>
      <c r="I761" s="125">
        <v>322</v>
      </c>
      <c r="J761" s="125"/>
      <c r="K761" s="125"/>
      <c r="L761" s="122"/>
      <c r="M761" s="122">
        <v>15</v>
      </c>
      <c r="N761" s="122"/>
      <c r="O761" s="122"/>
      <c r="P761" s="128"/>
      <c r="Q761" s="128">
        <v>482.07900000000001</v>
      </c>
      <c r="R761" s="128"/>
      <c r="S761" s="334"/>
      <c r="T761" s="224"/>
      <c r="U761" s="5"/>
      <c r="V761" s="5"/>
      <c r="W761" s="5"/>
      <c r="X761" s="5"/>
      <c r="Y761" s="222"/>
      <c r="Z761" s="222"/>
      <c r="AA761" s="222"/>
      <c r="AB761" s="5"/>
      <c r="AC761" s="5"/>
      <c r="AD761" s="5"/>
      <c r="AE761" s="5"/>
    </row>
    <row r="762" spans="1:31" s="19" customFormat="1" ht="45" hidden="1" customHeight="1" outlineLevel="1" x14ac:dyDescent="0.25">
      <c r="A762" s="552"/>
      <c r="B762" s="552"/>
      <c r="C762" s="552"/>
      <c r="D762" s="574"/>
      <c r="E762" s="536"/>
      <c r="F762" s="537"/>
      <c r="G762" s="64" t="s">
        <v>841</v>
      </c>
      <c r="H762" s="122"/>
      <c r="I762" s="125">
        <v>258</v>
      </c>
      <c r="J762" s="125"/>
      <c r="K762" s="125"/>
      <c r="L762" s="122"/>
      <c r="M762" s="122">
        <v>15</v>
      </c>
      <c r="N762" s="122"/>
      <c r="O762" s="122"/>
      <c r="P762" s="128"/>
      <c r="Q762" s="128">
        <v>326.78199999999998</v>
      </c>
      <c r="R762" s="128"/>
      <c r="S762" s="334"/>
      <c r="T762" s="224"/>
      <c r="U762" s="5"/>
      <c r="V762" s="5"/>
      <c r="W762" s="5"/>
      <c r="X762" s="5"/>
      <c r="Y762" s="222"/>
      <c r="Z762" s="222"/>
      <c r="AA762" s="222"/>
      <c r="AB762" s="5"/>
      <c r="AC762" s="5"/>
      <c r="AD762" s="5"/>
      <c r="AE762" s="5"/>
    </row>
    <row r="763" spans="1:31" s="19" customFormat="1" ht="45" hidden="1" customHeight="1" outlineLevel="1" x14ac:dyDescent="0.25">
      <c r="A763" s="552"/>
      <c r="B763" s="552"/>
      <c r="C763" s="552"/>
      <c r="D763" s="574"/>
      <c r="E763" s="536"/>
      <c r="F763" s="537"/>
      <c r="G763" s="64" t="s">
        <v>842</v>
      </c>
      <c r="H763" s="122"/>
      <c r="I763" s="125">
        <v>331</v>
      </c>
      <c r="J763" s="125"/>
      <c r="K763" s="125"/>
      <c r="L763" s="122"/>
      <c r="M763" s="122">
        <v>10</v>
      </c>
      <c r="N763" s="122"/>
      <c r="O763" s="122"/>
      <c r="P763" s="128"/>
      <c r="Q763" s="128">
        <v>446.06099999999998</v>
      </c>
      <c r="R763" s="128"/>
      <c r="S763" s="334"/>
      <c r="T763" s="224"/>
      <c r="U763" s="5"/>
      <c r="V763" s="5"/>
      <c r="W763" s="5"/>
      <c r="X763" s="5"/>
      <c r="Y763" s="222"/>
      <c r="Z763" s="222"/>
      <c r="AA763" s="222"/>
      <c r="AB763" s="5"/>
      <c r="AC763" s="5"/>
      <c r="AD763" s="5"/>
      <c r="AE763" s="5"/>
    </row>
    <row r="764" spans="1:31" s="19" customFormat="1" ht="45" hidden="1" customHeight="1" outlineLevel="1" x14ac:dyDescent="0.25">
      <c r="A764" s="552"/>
      <c r="B764" s="552"/>
      <c r="C764" s="552"/>
      <c r="D764" s="574"/>
      <c r="E764" s="536"/>
      <c r="F764" s="537"/>
      <c r="G764" s="64" t="s">
        <v>843</v>
      </c>
      <c r="H764" s="122"/>
      <c r="I764" s="125">
        <v>15</v>
      </c>
      <c r="J764" s="125"/>
      <c r="K764" s="125"/>
      <c r="L764" s="122"/>
      <c r="M764" s="122">
        <v>12.5</v>
      </c>
      <c r="N764" s="122"/>
      <c r="O764" s="122"/>
      <c r="P764" s="128"/>
      <c r="Q764" s="128">
        <v>157.047</v>
      </c>
      <c r="R764" s="128"/>
      <c r="S764" s="334"/>
      <c r="T764" s="224"/>
      <c r="U764" s="5"/>
      <c r="V764" s="5"/>
      <c r="W764" s="5"/>
      <c r="X764" s="5"/>
      <c r="Y764" s="222"/>
      <c r="Z764" s="222"/>
      <c r="AA764" s="222"/>
      <c r="AB764" s="5"/>
      <c r="AC764" s="5"/>
      <c r="AD764" s="5"/>
      <c r="AE764" s="5"/>
    </row>
    <row r="765" spans="1:31" s="19" customFormat="1" ht="45" hidden="1" customHeight="1" outlineLevel="1" x14ac:dyDescent="0.25">
      <c r="A765" s="552"/>
      <c r="B765" s="552"/>
      <c r="C765" s="552"/>
      <c r="D765" s="574"/>
      <c r="E765" s="536"/>
      <c r="F765" s="537"/>
      <c r="G765" s="64" t="s">
        <v>844</v>
      </c>
      <c r="H765" s="122"/>
      <c r="I765" s="125">
        <v>270</v>
      </c>
      <c r="J765" s="125"/>
      <c r="K765" s="125"/>
      <c r="L765" s="122"/>
      <c r="M765" s="122">
        <v>60</v>
      </c>
      <c r="N765" s="122"/>
      <c r="O765" s="122"/>
      <c r="P765" s="128"/>
      <c r="Q765" s="128">
        <v>457.22800000000001</v>
      </c>
      <c r="R765" s="128"/>
      <c r="S765" s="334"/>
      <c r="T765" s="224"/>
      <c r="U765" s="5"/>
      <c r="V765" s="5"/>
      <c r="W765" s="5"/>
      <c r="X765" s="5"/>
      <c r="Y765" s="222"/>
      <c r="Z765" s="222"/>
      <c r="AA765" s="222"/>
      <c r="AB765" s="5"/>
      <c r="AC765" s="5"/>
      <c r="AD765" s="5"/>
      <c r="AE765" s="5"/>
    </row>
    <row r="766" spans="1:31" s="19" customFormat="1" ht="45" hidden="1" customHeight="1" outlineLevel="1" x14ac:dyDescent="0.25">
      <c r="A766" s="552"/>
      <c r="B766" s="552"/>
      <c r="C766" s="552"/>
      <c r="D766" s="574"/>
      <c r="E766" s="536"/>
      <c r="F766" s="537"/>
      <c r="G766" s="64" t="s">
        <v>845</v>
      </c>
      <c r="H766" s="122"/>
      <c r="I766" s="125">
        <v>116</v>
      </c>
      <c r="J766" s="125"/>
      <c r="K766" s="125"/>
      <c r="L766" s="122"/>
      <c r="M766" s="122">
        <v>15</v>
      </c>
      <c r="N766" s="122"/>
      <c r="O766" s="122"/>
      <c r="P766" s="128"/>
      <c r="Q766" s="128">
        <v>266.36900000000003</v>
      </c>
      <c r="R766" s="128"/>
      <c r="S766" s="334"/>
      <c r="T766" s="224"/>
      <c r="U766" s="5"/>
      <c r="V766" s="5"/>
      <c r="W766" s="5"/>
      <c r="X766" s="5"/>
      <c r="Y766" s="222"/>
      <c r="Z766" s="222"/>
      <c r="AA766" s="222"/>
      <c r="AB766" s="5"/>
      <c r="AC766" s="5"/>
      <c r="AD766" s="5"/>
      <c r="AE766" s="5"/>
    </row>
    <row r="767" spans="1:31" s="19" customFormat="1" ht="45" hidden="1" customHeight="1" outlineLevel="1" x14ac:dyDescent="0.25">
      <c r="A767" s="552"/>
      <c r="B767" s="552"/>
      <c r="C767" s="552"/>
      <c r="D767" s="574"/>
      <c r="E767" s="536"/>
      <c r="F767" s="537"/>
      <c r="G767" s="64" t="s">
        <v>846</v>
      </c>
      <c r="H767" s="122"/>
      <c r="I767" s="125">
        <v>119</v>
      </c>
      <c r="J767" s="125"/>
      <c r="K767" s="125"/>
      <c r="L767" s="122"/>
      <c r="M767" s="122">
        <v>15</v>
      </c>
      <c r="N767" s="122"/>
      <c r="O767" s="122"/>
      <c r="P767" s="128"/>
      <c r="Q767" s="128">
        <v>280.95999999999998</v>
      </c>
      <c r="R767" s="128"/>
      <c r="S767" s="334"/>
      <c r="T767" s="224"/>
      <c r="U767" s="5"/>
      <c r="V767" s="5"/>
      <c r="W767" s="5"/>
      <c r="X767" s="5"/>
      <c r="Y767" s="222"/>
      <c r="Z767" s="222"/>
      <c r="AA767" s="222"/>
      <c r="AB767" s="5"/>
      <c r="AC767" s="5"/>
      <c r="AD767" s="5"/>
      <c r="AE767" s="5"/>
    </row>
    <row r="768" spans="1:31" s="19" customFormat="1" ht="45" hidden="1" customHeight="1" outlineLevel="1" x14ac:dyDescent="0.25">
      <c r="A768" s="552"/>
      <c r="B768" s="552"/>
      <c r="C768" s="552"/>
      <c r="D768" s="574"/>
      <c r="E768" s="536"/>
      <c r="F768" s="537"/>
      <c r="G768" s="64" t="s">
        <v>847</v>
      </c>
      <c r="H768" s="122"/>
      <c r="I768" s="125">
        <v>39</v>
      </c>
      <c r="J768" s="125"/>
      <c r="K768" s="125"/>
      <c r="L768" s="122"/>
      <c r="M768" s="122">
        <v>15</v>
      </c>
      <c r="N768" s="122"/>
      <c r="O768" s="122"/>
      <c r="P768" s="128"/>
      <c r="Q768" s="128">
        <v>185.80699999999999</v>
      </c>
      <c r="R768" s="128"/>
      <c r="S768" s="334"/>
      <c r="T768" s="224"/>
      <c r="U768" s="5"/>
      <c r="V768" s="5"/>
      <c r="W768" s="5"/>
      <c r="X768" s="5"/>
      <c r="Y768" s="222"/>
      <c r="Z768" s="222"/>
      <c r="AA768" s="222"/>
      <c r="AB768" s="5"/>
      <c r="AC768" s="5"/>
      <c r="AD768" s="5"/>
      <c r="AE768" s="5"/>
    </row>
    <row r="769" spans="1:31" s="19" customFormat="1" ht="45" hidden="1" customHeight="1" outlineLevel="1" x14ac:dyDescent="0.25">
      <c r="A769" s="552"/>
      <c r="B769" s="552"/>
      <c r="C769" s="552"/>
      <c r="D769" s="574"/>
      <c r="E769" s="536"/>
      <c r="F769" s="537"/>
      <c r="G769" s="64" t="s">
        <v>848</v>
      </c>
      <c r="H769" s="122"/>
      <c r="I769" s="125">
        <v>290</v>
      </c>
      <c r="J769" s="125"/>
      <c r="K769" s="125"/>
      <c r="L769" s="122"/>
      <c r="M769" s="122">
        <v>12</v>
      </c>
      <c r="N769" s="122"/>
      <c r="O769" s="122"/>
      <c r="P769" s="128"/>
      <c r="Q769" s="128">
        <v>381.21300000000002</v>
      </c>
      <c r="R769" s="128"/>
      <c r="S769" s="334"/>
      <c r="T769" s="224"/>
      <c r="U769" s="5"/>
      <c r="V769" s="5"/>
      <c r="W769" s="5"/>
      <c r="X769" s="5"/>
      <c r="Y769" s="222"/>
      <c r="Z769" s="222"/>
      <c r="AA769" s="222"/>
      <c r="AB769" s="5"/>
      <c r="AC769" s="5"/>
      <c r="AD769" s="5"/>
      <c r="AE769" s="5"/>
    </row>
    <row r="770" spans="1:31" s="19" customFormat="1" ht="45" hidden="1" customHeight="1" outlineLevel="1" x14ac:dyDescent="0.25">
      <c r="A770" s="552"/>
      <c r="B770" s="552"/>
      <c r="C770" s="552"/>
      <c r="D770" s="574"/>
      <c r="E770" s="536"/>
      <c r="F770" s="537"/>
      <c r="G770" s="64" t="s">
        <v>849</v>
      </c>
      <c r="H770" s="122"/>
      <c r="I770" s="125">
        <v>265</v>
      </c>
      <c r="J770" s="125"/>
      <c r="K770" s="125"/>
      <c r="L770" s="122"/>
      <c r="M770" s="122">
        <v>7.5</v>
      </c>
      <c r="N770" s="122"/>
      <c r="O770" s="122"/>
      <c r="P770" s="128"/>
      <c r="Q770" s="128">
        <v>386.74</v>
      </c>
      <c r="R770" s="128"/>
      <c r="S770" s="334"/>
      <c r="T770" s="224"/>
      <c r="U770" s="5"/>
      <c r="V770" s="5"/>
      <c r="W770" s="5"/>
      <c r="X770" s="5"/>
      <c r="Y770" s="222"/>
      <c r="Z770" s="222"/>
      <c r="AA770" s="222"/>
      <c r="AB770" s="5"/>
      <c r="AC770" s="5"/>
      <c r="AD770" s="5"/>
      <c r="AE770" s="5"/>
    </row>
    <row r="771" spans="1:31" s="19" customFormat="1" ht="45" hidden="1" customHeight="1" outlineLevel="1" x14ac:dyDescent="0.25">
      <c r="A771" s="552"/>
      <c r="B771" s="552"/>
      <c r="C771" s="552"/>
      <c r="D771" s="574"/>
      <c r="E771" s="536"/>
      <c r="F771" s="537"/>
      <c r="G771" s="64" t="s">
        <v>850</v>
      </c>
      <c r="H771" s="122"/>
      <c r="I771" s="125">
        <v>57</v>
      </c>
      <c r="J771" s="125"/>
      <c r="K771" s="125"/>
      <c r="L771" s="122"/>
      <c r="M771" s="122">
        <v>5</v>
      </c>
      <c r="N771" s="122"/>
      <c r="O771" s="122"/>
      <c r="P771" s="128"/>
      <c r="Q771" s="128">
        <v>143.422</v>
      </c>
      <c r="R771" s="128"/>
      <c r="S771" s="334"/>
      <c r="T771" s="224"/>
      <c r="U771" s="5"/>
      <c r="V771" s="5"/>
      <c r="W771" s="5"/>
      <c r="X771" s="5"/>
      <c r="Y771" s="222"/>
      <c r="Z771" s="222"/>
      <c r="AA771" s="222"/>
      <c r="AB771" s="5"/>
      <c r="AC771" s="5"/>
      <c r="AD771" s="5"/>
      <c r="AE771" s="5"/>
    </row>
    <row r="772" spans="1:31" s="19" customFormat="1" ht="45" hidden="1" customHeight="1" outlineLevel="1" x14ac:dyDescent="0.25">
      <c r="A772" s="552"/>
      <c r="B772" s="552"/>
      <c r="C772" s="552"/>
      <c r="D772" s="574"/>
      <c r="E772" s="536"/>
      <c r="F772" s="537"/>
      <c r="G772" s="64" t="s">
        <v>851</v>
      </c>
      <c r="H772" s="122"/>
      <c r="I772" s="125">
        <v>86</v>
      </c>
      <c r="J772" s="125"/>
      <c r="K772" s="125"/>
      <c r="L772" s="122"/>
      <c r="M772" s="122">
        <v>15</v>
      </c>
      <c r="N772" s="122"/>
      <c r="O772" s="122"/>
      <c r="P772" s="128"/>
      <c r="Q772" s="128">
        <v>288.48700000000002</v>
      </c>
      <c r="R772" s="128"/>
      <c r="S772" s="334"/>
      <c r="T772" s="224"/>
      <c r="U772" s="5"/>
      <c r="V772" s="5"/>
      <c r="W772" s="5"/>
      <c r="X772" s="5"/>
      <c r="Y772" s="222"/>
      <c r="Z772" s="222"/>
      <c r="AA772" s="222"/>
      <c r="AB772" s="5"/>
      <c r="AC772" s="5"/>
      <c r="AD772" s="5"/>
      <c r="AE772" s="5"/>
    </row>
    <row r="773" spans="1:31" s="19" customFormat="1" ht="45" hidden="1" customHeight="1" outlineLevel="1" x14ac:dyDescent="0.25">
      <c r="A773" s="552"/>
      <c r="B773" s="552"/>
      <c r="C773" s="552"/>
      <c r="D773" s="574"/>
      <c r="E773" s="536"/>
      <c r="F773" s="537"/>
      <c r="G773" s="64" t="s">
        <v>852</v>
      </c>
      <c r="H773" s="122"/>
      <c r="I773" s="125">
        <v>38</v>
      </c>
      <c r="J773" s="125"/>
      <c r="K773" s="125"/>
      <c r="L773" s="122"/>
      <c r="M773" s="122">
        <v>14</v>
      </c>
      <c r="N773" s="122"/>
      <c r="O773" s="122"/>
      <c r="P773" s="128"/>
      <c r="Q773" s="128">
        <v>161.03700000000001</v>
      </c>
      <c r="R773" s="128"/>
      <c r="S773" s="334"/>
      <c r="T773" s="224"/>
      <c r="U773" s="5"/>
      <c r="V773" s="5"/>
      <c r="W773" s="5"/>
      <c r="X773" s="5"/>
      <c r="Y773" s="222"/>
      <c r="Z773" s="222"/>
      <c r="AA773" s="222"/>
      <c r="AB773" s="5"/>
      <c r="AC773" s="5"/>
      <c r="AD773" s="5"/>
      <c r="AE773" s="5"/>
    </row>
    <row r="774" spans="1:31" s="19" customFormat="1" ht="45" hidden="1" customHeight="1" outlineLevel="1" x14ac:dyDescent="0.25">
      <c r="A774" s="552"/>
      <c r="B774" s="552"/>
      <c r="C774" s="552"/>
      <c r="D774" s="574"/>
      <c r="E774" s="536"/>
      <c r="F774" s="537"/>
      <c r="G774" s="64" t="s">
        <v>853</v>
      </c>
      <c r="H774" s="122"/>
      <c r="I774" s="125">
        <v>192</v>
      </c>
      <c r="J774" s="125"/>
      <c r="K774" s="125"/>
      <c r="L774" s="122"/>
      <c r="M774" s="122">
        <v>15</v>
      </c>
      <c r="N774" s="122"/>
      <c r="O774" s="122"/>
      <c r="P774" s="128"/>
      <c r="Q774" s="128">
        <v>286.80399999999997</v>
      </c>
      <c r="R774" s="128"/>
      <c r="S774" s="334"/>
      <c r="T774" s="224"/>
      <c r="U774" s="5"/>
      <c r="V774" s="5"/>
      <c r="W774" s="5"/>
      <c r="X774" s="5"/>
      <c r="Y774" s="222"/>
      <c r="Z774" s="222"/>
      <c r="AA774" s="222"/>
      <c r="AB774" s="5"/>
      <c r="AC774" s="5"/>
      <c r="AD774" s="5"/>
      <c r="AE774" s="5"/>
    </row>
    <row r="775" spans="1:31" s="19" customFormat="1" ht="45" hidden="1" customHeight="1" outlineLevel="1" x14ac:dyDescent="0.25">
      <c r="A775" s="552"/>
      <c r="B775" s="552"/>
      <c r="C775" s="552"/>
      <c r="D775" s="574"/>
      <c r="E775" s="536"/>
      <c r="F775" s="537"/>
      <c r="G775" s="64" t="s">
        <v>2223</v>
      </c>
      <c r="H775" s="122"/>
      <c r="I775" s="125">
        <v>240</v>
      </c>
      <c r="J775" s="125"/>
      <c r="K775" s="125"/>
      <c r="L775" s="122"/>
      <c r="M775" s="122">
        <v>110</v>
      </c>
      <c r="N775" s="122"/>
      <c r="O775" s="122"/>
      <c r="P775" s="128"/>
      <c r="Q775" s="128">
        <v>208</v>
      </c>
      <c r="R775" s="128"/>
      <c r="S775" s="334"/>
      <c r="T775" s="224"/>
      <c r="U775" s="5"/>
      <c r="V775" s="5"/>
      <c r="W775" s="5"/>
      <c r="X775" s="5"/>
      <c r="Y775" s="222"/>
      <c r="Z775" s="222"/>
      <c r="AA775" s="222"/>
      <c r="AB775" s="5"/>
      <c r="AC775" s="5"/>
      <c r="AD775" s="5"/>
      <c r="AE775" s="5"/>
    </row>
    <row r="776" spans="1:31" s="19" customFormat="1" ht="45" hidden="1" customHeight="1" outlineLevel="1" x14ac:dyDescent="0.25">
      <c r="A776" s="552"/>
      <c r="B776" s="552"/>
      <c r="C776" s="552"/>
      <c r="D776" s="574"/>
      <c r="E776" s="536"/>
      <c r="F776" s="537"/>
      <c r="G776" s="64" t="s">
        <v>855</v>
      </c>
      <c r="H776" s="122"/>
      <c r="I776" s="125">
        <v>95</v>
      </c>
      <c r="J776" s="125"/>
      <c r="K776" s="125"/>
      <c r="L776" s="122"/>
      <c r="M776" s="122">
        <v>10</v>
      </c>
      <c r="N776" s="122"/>
      <c r="O776" s="122"/>
      <c r="P776" s="128"/>
      <c r="Q776" s="128">
        <v>208.6</v>
      </c>
      <c r="R776" s="128"/>
      <c r="S776" s="334"/>
      <c r="T776" s="224"/>
      <c r="U776" s="5"/>
      <c r="V776" s="5"/>
      <c r="W776" s="5"/>
      <c r="X776" s="5"/>
      <c r="Y776" s="222"/>
      <c r="Z776" s="222"/>
      <c r="AA776" s="222"/>
      <c r="AB776" s="5"/>
      <c r="AC776" s="5"/>
      <c r="AD776" s="5"/>
      <c r="AE776" s="5"/>
    </row>
    <row r="777" spans="1:31" s="19" customFormat="1" ht="45" hidden="1" customHeight="1" outlineLevel="1" x14ac:dyDescent="0.25">
      <c r="A777" s="552"/>
      <c r="B777" s="552"/>
      <c r="C777" s="552"/>
      <c r="D777" s="574"/>
      <c r="E777" s="536"/>
      <c r="F777" s="537"/>
      <c r="G777" s="64" t="s">
        <v>856</v>
      </c>
      <c r="H777" s="122"/>
      <c r="I777" s="125">
        <v>165</v>
      </c>
      <c r="J777" s="125"/>
      <c r="K777" s="125"/>
      <c r="L777" s="122"/>
      <c r="M777" s="122">
        <v>15</v>
      </c>
      <c r="N777" s="122"/>
      <c r="O777" s="122"/>
      <c r="P777" s="128"/>
      <c r="Q777" s="128">
        <v>235.68799999999999</v>
      </c>
      <c r="R777" s="128"/>
      <c r="S777" s="334"/>
      <c r="T777" s="224"/>
      <c r="U777" s="5"/>
      <c r="V777" s="5"/>
      <c r="W777" s="5"/>
      <c r="X777" s="5"/>
      <c r="Y777" s="222"/>
      <c r="Z777" s="222"/>
      <c r="AA777" s="222"/>
      <c r="AB777" s="5"/>
      <c r="AC777" s="5"/>
      <c r="AD777" s="5"/>
      <c r="AE777" s="5"/>
    </row>
    <row r="778" spans="1:31" s="19" customFormat="1" ht="45" hidden="1" customHeight="1" outlineLevel="1" x14ac:dyDescent="0.25">
      <c r="A778" s="552"/>
      <c r="B778" s="552"/>
      <c r="C778" s="552"/>
      <c r="D778" s="574"/>
      <c r="E778" s="536"/>
      <c r="F778" s="537"/>
      <c r="G778" s="64" t="s">
        <v>857</v>
      </c>
      <c r="H778" s="122"/>
      <c r="I778" s="125">
        <v>505</v>
      </c>
      <c r="J778" s="125"/>
      <c r="K778" s="125"/>
      <c r="L778" s="122"/>
      <c r="M778" s="122">
        <v>1.2</v>
      </c>
      <c r="N778" s="122"/>
      <c r="O778" s="122"/>
      <c r="P778" s="128"/>
      <c r="Q778" s="128">
        <v>495.97</v>
      </c>
      <c r="R778" s="128"/>
      <c r="S778" s="334"/>
      <c r="T778" s="224"/>
      <c r="U778" s="5"/>
      <c r="V778" s="5"/>
      <c r="W778" s="5"/>
      <c r="X778" s="5"/>
      <c r="Y778" s="222"/>
      <c r="Z778" s="222"/>
      <c r="AA778" s="222"/>
      <c r="AB778" s="5"/>
      <c r="AC778" s="5"/>
      <c r="AD778" s="5"/>
      <c r="AE778" s="5"/>
    </row>
    <row r="779" spans="1:31" s="19" customFormat="1" ht="60" hidden="1" customHeight="1" outlineLevel="1" x14ac:dyDescent="0.25">
      <c r="A779" s="552"/>
      <c r="B779" s="552"/>
      <c r="C779" s="552"/>
      <c r="D779" s="574"/>
      <c r="E779" s="536"/>
      <c r="F779" s="537"/>
      <c r="G779" s="292" t="s">
        <v>858</v>
      </c>
      <c r="H779" s="123"/>
      <c r="I779" s="123">
        <v>168</v>
      </c>
      <c r="J779" s="123"/>
      <c r="K779" s="123"/>
      <c r="L779" s="123"/>
      <c r="M779" s="123">
        <v>15</v>
      </c>
      <c r="N779" s="123"/>
      <c r="O779" s="123"/>
      <c r="P779" s="128"/>
      <c r="Q779" s="128">
        <v>193</v>
      </c>
      <c r="R779" s="128"/>
      <c r="S779" s="334"/>
      <c r="T779" s="224"/>
      <c r="U779" s="5"/>
      <c r="V779" s="5"/>
      <c r="W779" s="5"/>
      <c r="X779" s="5"/>
      <c r="Y779" s="222"/>
      <c r="Z779" s="222"/>
      <c r="AA779" s="222"/>
      <c r="AB779" s="5"/>
      <c r="AC779" s="5"/>
      <c r="AD779" s="5"/>
      <c r="AE779" s="5"/>
    </row>
    <row r="780" spans="1:31" s="19" customFormat="1" ht="45" hidden="1" customHeight="1" outlineLevel="1" x14ac:dyDescent="0.25">
      <c r="A780" s="552"/>
      <c r="B780" s="552"/>
      <c r="C780" s="552"/>
      <c r="D780" s="574"/>
      <c r="E780" s="536"/>
      <c r="F780" s="537"/>
      <c r="G780" s="292" t="s">
        <v>859</v>
      </c>
      <c r="H780" s="123"/>
      <c r="I780" s="123">
        <v>25</v>
      </c>
      <c r="J780" s="123"/>
      <c r="K780" s="123"/>
      <c r="L780" s="123"/>
      <c r="M780" s="123">
        <v>50</v>
      </c>
      <c r="N780" s="123"/>
      <c r="O780" s="123"/>
      <c r="P780" s="128"/>
      <c r="Q780" s="128">
        <v>28</v>
      </c>
      <c r="R780" s="128"/>
      <c r="S780" s="334"/>
      <c r="T780" s="224"/>
      <c r="U780" s="5"/>
      <c r="V780" s="5"/>
      <c r="W780" s="5"/>
      <c r="X780" s="5"/>
      <c r="Y780" s="222"/>
      <c r="Z780" s="222"/>
      <c r="AA780" s="222"/>
      <c r="AB780" s="5"/>
      <c r="AC780" s="5"/>
      <c r="AD780" s="5"/>
      <c r="AE780" s="5"/>
    </row>
    <row r="781" spans="1:31" s="19" customFormat="1" ht="45" hidden="1" customHeight="1" outlineLevel="1" x14ac:dyDescent="0.25">
      <c r="A781" s="552"/>
      <c r="B781" s="552"/>
      <c r="C781" s="552"/>
      <c r="D781" s="574"/>
      <c r="E781" s="536"/>
      <c r="F781" s="537"/>
      <c r="G781" s="292" t="s">
        <v>860</v>
      </c>
      <c r="H781" s="123"/>
      <c r="I781" s="123">
        <v>10</v>
      </c>
      <c r="J781" s="123"/>
      <c r="K781" s="123"/>
      <c r="L781" s="123"/>
      <c r="M781" s="123">
        <v>15</v>
      </c>
      <c r="N781" s="123"/>
      <c r="O781" s="123"/>
      <c r="P781" s="128"/>
      <c r="Q781" s="128">
        <v>123</v>
      </c>
      <c r="R781" s="128"/>
      <c r="S781" s="334"/>
      <c r="T781" s="224"/>
      <c r="U781" s="5"/>
      <c r="V781" s="5"/>
      <c r="W781" s="5"/>
      <c r="X781" s="5"/>
      <c r="Y781" s="222"/>
      <c r="Z781" s="222"/>
      <c r="AA781" s="222"/>
      <c r="AB781" s="5"/>
      <c r="AC781" s="5"/>
      <c r="AD781" s="5"/>
      <c r="AE781" s="5"/>
    </row>
    <row r="782" spans="1:31" s="19" customFormat="1" ht="30" hidden="1" customHeight="1" outlineLevel="1" x14ac:dyDescent="0.25">
      <c r="A782" s="552"/>
      <c r="B782" s="552"/>
      <c r="C782" s="552"/>
      <c r="D782" s="574"/>
      <c r="E782" s="536"/>
      <c r="F782" s="537"/>
      <c r="G782" s="292" t="s">
        <v>861</v>
      </c>
      <c r="H782" s="123"/>
      <c r="I782" s="123">
        <v>352</v>
      </c>
      <c r="J782" s="123"/>
      <c r="K782" s="123"/>
      <c r="L782" s="123"/>
      <c r="M782" s="123">
        <v>15</v>
      </c>
      <c r="N782" s="123"/>
      <c r="O782" s="123"/>
      <c r="P782" s="128"/>
      <c r="Q782" s="128">
        <v>297</v>
      </c>
      <c r="R782" s="128"/>
      <c r="S782" s="334"/>
      <c r="T782" s="224"/>
      <c r="U782" s="5"/>
      <c r="V782" s="5"/>
      <c r="W782" s="5"/>
      <c r="X782" s="5"/>
      <c r="Y782" s="222"/>
      <c r="Z782" s="222"/>
      <c r="AA782" s="222"/>
      <c r="AB782" s="5"/>
      <c r="AC782" s="5"/>
      <c r="AD782" s="5"/>
      <c r="AE782" s="5"/>
    </row>
    <row r="783" spans="1:31" s="19" customFormat="1" ht="45" hidden="1" customHeight="1" outlineLevel="1" x14ac:dyDescent="0.25">
      <c r="A783" s="552"/>
      <c r="B783" s="552"/>
      <c r="C783" s="552"/>
      <c r="D783" s="574"/>
      <c r="E783" s="536"/>
      <c r="F783" s="537"/>
      <c r="G783" s="292" t="s">
        <v>862</v>
      </c>
      <c r="H783" s="123"/>
      <c r="I783" s="123">
        <v>180</v>
      </c>
      <c r="J783" s="123"/>
      <c r="K783" s="123"/>
      <c r="L783" s="123"/>
      <c r="M783" s="123">
        <v>15</v>
      </c>
      <c r="N783" s="123"/>
      <c r="O783" s="123"/>
      <c r="P783" s="128"/>
      <c r="Q783" s="128">
        <v>216</v>
      </c>
      <c r="R783" s="128"/>
      <c r="S783" s="334"/>
      <c r="T783" s="224"/>
      <c r="U783" s="5"/>
      <c r="V783" s="5"/>
      <c r="W783" s="5"/>
      <c r="X783" s="5"/>
      <c r="Y783" s="222"/>
      <c r="Z783" s="222"/>
      <c r="AA783" s="222"/>
      <c r="AB783" s="5"/>
      <c r="AC783" s="5"/>
      <c r="AD783" s="5"/>
      <c r="AE783" s="5"/>
    </row>
    <row r="784" spans="1:31" s="19" customFormat="1" ht="90" hidden="1" customHeight="1" outlineLevel="1" x14ac:dyDescent="0.25">
      <c r="A784" s="552"/>
      <c r="B784" s="552"/>
      <c r="C784" s="552"/>
      <c r="D784" s="574"/>
      <c r="E784" s="536"/>
      <c r="F784" s="537"/>
      <c r="G784" s="292" t="s">
        <v>863</v>
      </c>
      <c r="H784" s="123"/>
      <c r="I784" s="123">
        <v>30</v>
      </c>
      <c r="J784" s="123"/>
      <c r="K784" s="123"/>
      <c r="L784" s="123"/>
      <c r="M784" s="123">
        <v>50</v>
      </c>
      <c r="N784" s="123"/>
      <c r="O784" s="123"/>
      <c r="P784" s="128"/>
      <c r="Q784" s="128">
        <v>94</v>
      </c>
      <c r="R784" s="128"/>
      <c r="S784" s="334"/>
      <c r="T784" s="224"/>
      <c r="U784" s="5"/>
      <c r="V784" s="5"/>
      <c r="W784" s="5"/>
      <c r="X784" s="5"/>
      <c r="Y784" s="222"/>
      <c r="Z784" s="222"/>
      <c r="AA784" s="222"/>
      <c r="AB784" s="5"/>
      <c r="AC784" s="5"/>
      <c r="AD784" s="5"/>
      <c r="AE784" s="5"/>
    </row>
    <row r="785" spans="1:31" s="19" customFormat="1" ht="75" hidden="1" customHeight="1" outlineLevel="1" x14ac:dyDescent="0.25">
      <c r="A785" s="552"/>
      <c r="B785" s="552"/>
      <c r="C785" s="552"/>
      <c r="D785" s="574"/>
      <c r="E785" s="536"/>
      <c r="F785" s="537"/>
      <c r="G785" s="292" t="s">
        <v>864</v>
      </c>
      <c r="H785" s="123"/>
      <c r="I785" s="123">
        <v>30</v>
      </c>
      <c r="J785" s="123"/>
      <c r="K785" s="123"/>
      <c r="L785" s="123"/>
      <c r="M785" s="123">
        <v>15</v>
      </c>
      <c r="N785" s="123"/>
      <c r="O785" s="123"/>
      <c r="P785" s="128"/>
      <c r="Q785" s="128">
        <v>54</v>
      </c>
      <c r="R785" s="128"/>
      <c r="S785" s="334"/>
      <c r="T785" s="224"/>
      <c r="U785" s="5"/>
      <c r="V785" s="5"/>
      <c r="W785" s="5"/>
      <c r="X785" s="5"/>
      <c r="Y785" s="222"/>
      <c r="Z785" s="222"/>
      <c r="AA785" s="222"/>
      <c r="AB785" s="5"/>
      <c r="AC785" s="5"/>
      <c r="AD785" s="5"/>
      <c r="AE785" s="5"/>
    </row>
    <row r="786" spans="1:31" s="19" customFormat="1" ht="60" hidden="1" customHeight="1" outlineLevel="1" x14ac:dyDescent="0.25">
      <c r="A786" s="552"/>
      <c r="B786" s="552"/>
      <c r="C786" s="552"/>
      <c r="D786" s="574"/>
      <c r="E786" s="536"/>
      <c r="F786" s="537"/>
      <c r="G786" s="292" t="s">
        <v>865</v>
      </c>
      <c r="H786" s="123"/>
      <c r="I786" s="123">
        <v>350</v>
      </c>
      <c r="J786" s="123"/>
      <c r="K786" s="123"/>
      <c r="L786" s="123"/>
      <c r="M786" s="123">
        <v>15</v>
      </c>
      <c r="N786" s="123"/>
      <c r="O786" s="123"/>
      <c r="P786" s="128"/>
      <c r="Q786" s="128">
        <v>250</v>
      </c>
      <c r="R786" s="128"/>
      <c r="S786" s="334"/>
      <c r="T786" s="224"/>
      <c r="U786" s="5"/>
      <c r="V786" s="5"/>
      <c r="W786" s="5"/>
      <c r="X786" s="5"/>
      <c r="Y786" s="222"/>
      <c r="Z786" s="222"/>
      <c r="AA786" s="222"/>
      <c r="AB786" s="5"/>
      <c r="AC786" s="5"/>
      <c r="AD786" s="5"/>
      <c r="AE786" s="5"/>
    </row>
    <row r="787" spans="1:31" s="19" customFormat="1" ht="75" hidden="1" customHeight="1" outlineLevel="1" x14ac:dyDescent="0.25">
      <c r="A787" s="552"/>
      <c r="B787" s="552"/>
      <c r="C787" s="552"/>
      <c r="D787" s="574"/>
      <c r="E787" s="536"/>
      <c r="F787" s="537"/>
      <c r="G787" s="292" t="s">
        <v>866</v>
      </c>
      <c r="H787" s="123"/>
      <c r="I787" s="123">
        <v>10</v>
      </c>
      <c r="J787" s="123"/>
      <c r="K787" s="123"/>
      <c r="L787" s="123"/>
      <c r="M787" s="123">
        <v>15</v>
      </c>
      <c r="N787" s="123"/>
      <c r="O787" s="123"/>
      <c r="P787" s="128"/>
      <c r="Q787" s="128">
        <v>24</v>
      </c>
      <c r="R787" s="128"/>
      <c r="S787" s="334"/>
      <c r="T787" s="224"/>
      <c r="U787" s="5"/>
      <c r="V787" s="5"/>
      <c r="W787" s="5"/>
      <c r="X787" s="5"/>
      <c r="Y787" s="222"/>
      <c r="Z787" s="222"/>
      <c r="AA787" s="222"/>
      <c r="AB787" s="5"/>
      <c r="AC787" s="5"/>
      <c r="AD787" s="5"/>
      <c r="AE787" s="5"/>
    </row>
    <row r="788" spans="1:31" s="19" customFormat="1" ht="45" hidden="1" customHeight="1" outlineLevel="1" x14ac:dyDescent="0.25">
      <c r="A788" s="552"/>
      <c r="B788" s="552"/>
      <c r="C788" s="552"/>
      <c r="D788" s="574"/>
      <c r="E788" s="536"/>
      <c r="F788" s="537"/>
      <c r="G788" s="292" t="s">
        <v>867</v>
      </c>
      <c r="H788" s="123"/>
      <c r="I788" s="123">
        <v>15</v>
      </c>
      <c r="J788" s="123"/>
      <c r="K788" s="123"/>
      <c r="L788" s="123"/>
      <c r="M788" s="123">
        <v>10</v>
      </c>
      <c r="N788" s="123"/>
      <c r="O788" s="123"/>
      <c r="P788" s="128"/>
      <c r="Q788" s="128">
        <v>28</v>
      </c>
      <c r="R788" s="128"/>
      <c r="S788" s="334"/>
      <c r="T788" s="224"/>
      <c r="U788" s="5"/>
      <c r="V788" s="5"/>
      <c r="W788" s="5"/>
      <c r="X788" s="5"/>
      <c r="Y788" s="222"/>
      <c r="Z788" s="222"/>
      <c r="AA788" s="222"/>
      <c r="AB788" s="5"/>
      <c r="AC788" s="5"/>
      <c r="AD788" s="5"/>
      <c r="AE788" s="5"/>
    </row>
    <row r="789" spans="1:31" s="19" customFormat="1" ht="75" hidden="1" customHeight="1" outlineLevel="1" x14ac:dyDescent="0.25">
      <c r="A789" s="552"/>
      <c r="B789" s="552"/>
      <c r="C789" s="552"/>
      <c r="D789" s="574"/>
      <c r="E789" s="536"/>
      <c r="F789" s="537"/>
      <c r="G789" s="292" t="s">
        <v>868</v>
      </c>
      <c r="H789" s="123"/>
      <c r="I789" s="123">
        <v>100</v>
      </c>
      <c r="J789" s="123"/>
      <c r="K789" s="123"/>
      <c r="L789" s="123"/>
      <c r="M789" s="123">
        <v>15</v>
      </c>
      <c r="N789" s="123"/>
      <c r="O789" s="123"/>
      <c r="P789" s="128"/>
      <c r="Q789" s="128">
        <v>198</v>
      </c>
      <c r="R789" s="128"/>
      <c r="S789" s="334"/>
      <c r="T789" s="224"/>
      <c r="U789" s="5"/>
      <c r="V789" s="5"/>
      <c r="W789" s="5"/>
      <c r="X789" s="5"/>
      <c r="Y789" s="222"/>
      <c r="Z789" s="222"/>
      <c r="AA789" s="222"/>
      <c r="AB789" s="5"/>
      <c r="AC789" s="5"/>
      <c r="AD789" s="5"/>
      <c r="AE789" s="5"/>
    </row>
    <row r="790" spans="1:31" s="19" customFormat="1" ht="60" hidden="1" customHeight="1" outlineLevel="1" x14ac:dyDescent="0.25">
      <c r="A790" s="552"/>
      <c r="B790" s="552"/>
      <c r="C790" s="552"/>
      <c r="D790" s="574"/>
      <c r="E790" s="536"/>
      <c r="F790" s="537"/>
      <c r="G790" s="292" t="s">
        <v>869</v>
      </c>
      <c r="H790" s="123"/>
      <c r="I790" s="123">
        <v>130</v>
      </c>
      <c r="J790" s="123"/>
      <c r="K790" s="123"/>
      <c r="L790" s="123"/>
      <c r="M790" s="123">
        <v>15</v>
      </c>
      <c r="N790" s="123"/>
      <c r="O790" s="123"/>
      <c r="P790" s="128"/>
      <c r="Q790" s="128">
        <v>219</v>
      </c>
      <c r="R790" s="128"/>
      <c r="S790" s="334"/>
      <c r="T790" s="224"/>
      <c r="U790" s="5"/>
      <c r="V790" s="5"/>
      <c r="W790" s="5"/>
      <c r="X790" s="5"/>
      <c r="Y790" s="222"/>
      <c r="Z790" s="222"/>
      <c r="AA790" s="222"/>
      <c r="AB790" s="5"/>
      <c r="AC790" s="5"/>
      <c r="AD790" s="5"/>
      <c r="AE790" s="5"/>
    </row>
    <row r="791" spans="1:31" s="19" customFormat="1" ht="75" hidden="1" customHeight="1" outlineLevel="1" x14ac:dyDescent="0.25">
      <c r="A791" s="552"/>
      <c r="B791" s="552"/>
      <c r="C791" s="552"/>
      <c r="D791" s="574"/>
      <c r="E791" s="536"/>
      <c r="F791" s="537"/>
      <c r="G791" s="292" t="s">
        <v>870</v>
      </c>
      <c r="H791" s="123"/>
      <c r="I791" s="123">
        <v>500</v>
      </c>
      <c r="J791" s="123"/>
      <c r="K791" s="123"/>
      <c r="L791" s="123"/>
      <c r="M791" s="123">
        <v>45</v>
      </c>
      <c r="N791" s="123"/>
      <c r="O791" s="123"/>
      <c r="P791" s="128"/>
      <c r="Q791" s="128">
        <v>567</v>
      </c>
      <c r="R791" s="128"/>
      <c r="S791" s="334"/>
      <c r="T791" s="224"/>
      <c r="U791" s="5"/>
      <c r="V791" s="5"/>
      <c r="W791" s="5"/>
      <c r="X791" s="5"/>
      <c r="Y791" s="222"/>
      <c r="Z791" s="222"/>
      <c r="AA791" s="222"/>
      <c r="AB791" s="5"/>
      <c r="AC791" s="5"/>
      <c r="AD791" s="5"/>
      <c r="AE791" s="5"/>
    </row>
    <row r="792" spans="1:31" s="19" customFormat="1" ht="90" hidden="1" customHeight="1" outlineLevel="1" x14ac:dyDescent="0.25">
      <c r="A792" s="552"/>
      <c r="B792" s="552"/>
      <c r="C792" s="552"/>
      <c r="D792" s="574"/>
      <c r="E792" s="536"/>
      <c r="F792" s="537"/>
      <c r="G792" s="292" t="s">
        <v>871</v>
      </c>
      <c r="H792" s="123"/>
      <c r="I792" s="123">
        <v>30</v>
      </c>
      <c r="J792" s="123"/>
      <c r="K792" s="123"/>
      <c r="L792" s="123"/>
      <c r="M792" s="123">
        <v>15</v>
      </c>
      <c r="N792" s="123"/>
      <c r="O792" s="123"/>
      <c r="P792" s="128"/>
      <c r="Q792" s="128">
        <v>63</v>
      </c>
      <c r="R792" s="128"/>
      <c r="S792" s="334"/>
      <c r="T792" s="224"/>
      <c r="U792" s="5"/>
      <c r="V792" s="5"/>
      <c r="W792" s="5"/>
      <c r="X792" s="5"/>
      <c r="Y792" s="222"/>
      <c r="Z792" s="222"/>
      <c r="AA792" s="222"/>
      <c r="AB792" s="5"/>
      <c r="AC792" s="5"/>
      <c r="AD792" s="5"/>
      <c r="AE792" s="5"/>
    </row>
    <row r="793" spans="1:31" s="19" customFormat="1" ht="75" hidden="1" customHeight="1" outlineLevel="1" x14ac:dyDescent="0.25">
      <c r="A793" s="552"/>
      <c r="B793" s="552"/>
      <c r="C793" s="552"/>
      <c r="D793" s="574"/>
      <c r="E793" s="536"/>
      <c r="F793" s="537"/>
      <c r="G793" s="292" t="s">
        <v>872</v>
      </c>
      <c r="H793" s="123"/>
      <c r="I793" s="123">
        <v>200</v>
      </c>
      <c r="J793" s="123"/>
      <c r="K793" s="123"/>
      <c r="L793" s="123"/>
      <c r="M793" s="123">
        <v>15</v>
      </c>
      <c r="N793" s="123"/>
      <c r="O793" s="123"/>
      <c r="P793" s="128"/>
      <c r="Q793" s="128">
        <v>135</v>
      </c>
      <c r="R793" s="128"/>
      <c r="S793" s="334"/>
      <c r="T793" s="224"/>
      <c r="U793" s="5"/>
      <c r="V793" s="5"/>
      <c r="W793" s="5"/>
      <c r="X793" s="5"/>
      <c r="Y793" s="222"/>
      <c r="Z793" s="222"/>
      <c r="AA793" s="222"/>
      <c r="AB793" s="5"/>
      <c r="AC793" s="5"/>
      <c r="AD793" s="5"/>
      <c r="AE793" s="5"/>
    </row>
    <row r="794" spans="1:31" s="19" customFormat="1" ht="75" hidden="1" customHeight="1" outlineLevel="1" x14ac:dyDescent="0.25">
      <c r="A794" s="552"/>
      <c r="B794" s="552"/>
      <c r="C794" s="552"/>
      <c r="D794" s="574"/>
      <c r="E794" s="536"/>
      <c r="F794" s="537"/>
      <c r="G794" s="292" t="s">
        <v>873</v>
      </c>
      <c r="H794" s="123"/>
      <c r="I794" s="123">
        <v>35</v>
      </c>
      <c r="J794" s="123"/>
      <c r="K794" s="123"/>
      <c r="L794" s="123"/>
      <c r="M794" s="123">
        <v>15</v>
      </c>
      <c r="N794" s="123"/>
      <c r="O794" s="123"/>
      <c r="P794" s="128"/>
      <c r="Q794" s="128">
        <v>31</v>
      </c>
      <c r="R794" s="128"/>
      <c r="S794" s="334"/>
      <c r="T794" s="224"/>
      <c r="U794" s="5"/>
      <c r="V794" s="5"/>
      <c r="W794" s="5"/>
      <c r="X794" s="5"/>
      <c r="Y794" s="222"/>
      <c r="Z794" s="222"/>
      <c r="AA794" s="222"/>
      <c r="AB794" s="5"/>
      <c r="AC794" s="5"/>
      <c r="AD794" s="5"/>
      <c r="AE794" s="5"/>
    </row>
    <row r="795" spans="1:31" s="19" customFormat="1" ht="75" hidden="1" customHeight="1" outlineLevel="1" x14ac:dyDescent="0.25">
      <c r="A795" s="552"/>
      <c r="B795" s="552"/>
      <c r="C795" s="552"/>
      <c r="D795" s="574"/>
      <c r="E795" s="536"/>
      <c r="F795" s="537"/>
      <c r="G795" s="292" t="s">
        <v>874</v>
      </c>
      <c r="H795" s="123"/>
      <c r="I795" s="123">
        <v>214</v>
      </c>
      <c r="J795" s="123"/>
      <c r="K795" s="123"/>
      <c r="L795" s="123"/>
      <c r="M795" s="123">
        <v>15</v>
      </c>
      <c r="N795" s="123"/>
      <c r="O795" s="123"/>
      <c r="P795" s="128"/>
      <c r="Q795" s="128">
        <v>207</v>
      </c>
      <c r="R795" s="128"/>
      <c r="S795" s="334"/>
      <c r="T795" s="224"/>
      <c r="U795" s="5"/>
      <c r="V795" s="5"/>
      <c r="W795" s="5"/>
      <c r="X795" s="5"/>
      <c r="Y795" s="222"/>
      <c r="Z795" s="222"/>
      <c r="AA795" s="222"/>
      <c r="AB795" s="5"/>
      <c r="AC795" s="5"/>
      <c r="AD795" s="5"/>
      <c r="AE795" s="5"/>
    </row>
    <row r="796" spans="1:31" s="19" customFormat="1" ht="75" hidden="1" customHeight="1" outlineLevel="1" x14ac:dyDescent="0.25">
      <c r="A796" s="552"/>
      <c r="B796" s="552"/>
      <c r="C796" s="552"/>
      <c r="D796" s="574"/>
      <c r="E796" s="536"/>
      <c r="F796" s="537"/>
      <c r="G796" s="292" t="s">
        <v>875</v>
      </c>
      <c r="H796" s="123"/>
      <c r="I796" s="123">
        <v>150</v>
      </c>
      <c r="J796" s="123"/>
      <c r="K796" s="123"/>
      <c r="L796" s="123"/>
      <c r="M796" s="123">
        <v>15</v>
      </c>
      <c r="N796" s="123"/>
      <c r="O796" s="123"/>
      <c r="P796" s="128"/>
      <c r="Q796" s="128">
        <v>99</v>
      </c>
      <c r="R796" s="128"/>
      <c r="S796" s="334"/>
      <c r="T796" s="224"/>
      <c r="U796" s="5"/>
      <c r="V796" s="5"/>
      <c r="W796" s="5"/>
      <c r="X796" s="5"/>
      <c r="Y796" s="222"/>
      <c r="Z796" s="222"/>
      <c r="AA796" s="222"/>
      <c r="AB796" s="5"/>
      <c r="AC796" s="5"/>
      <c r="AD796" s="5"/>
      <c r="AE796" s="5"/>
    </row>
    <row r="797" spans="1:31" s="19" customFormat="1" ht="90" hidden="1" customHeight="1" outlineLevel="1" x14ac:dyDescent="0.25">
      <c r="A797" s="552"/>
      <c r="B797" s="552"/>
      <c r="C797" s="552"/>
      <c r="D797" s="574"/>
      <c r="E797" s="536"/>
      <c r="F797" s="537"/>
      <c r="G797" s="292" t="s">
        <v>876</v>
      </c>
      <c r="H797" s="123"/>
      <c r="I797" s="123">
        <v>15</v>
      </c>
      <c r="J797" s="123"/>
      <c r="K797" s="123"/>
      <c r="L797" s="123"/>
      <c r="M797" s="123">
        <v>20</v>
      </c>
      <c r="N797" s="123"/>
      <c r="O797" s="123"/>
      <c r="P797" s="128"/>
      <c r="Q797" s="128">
        <v>28</v>
      </c>
      <c r="R797" s="128"/>
      <c r="S797" s="334"/>
      <c r="T797" s="224"/>
      <c r="U797" s="5"/>
      <c r="V797" s="5"/>
      <c r="W797" s="5"/>
      <c r="X797" s="5"/>
      <c r="Y797" s="222"/>
      <c r="Z797" s="222"/>
      <c r="AA797" s="222"/>
      <c r="AB797" s="5"/>
      <c r="AC797" s="5"/>
      <c r="AD797" s="5"/>
      <c r="AE797" s="5"/>
    </row>
    <row r="798" spans="1:31" s="19" customFormat="1" ht="75" hidden="1" customHeight="1" outlineLevel="1" x14ac:dyDescent="0.25">
      <c r="A798" s="552"/>
      <c r="B798" s="552"/>
      <c r="C798" s="552"/>
      <c r="D798" s="574"/>
      <c r="E798" s="536"/>
      <c r="F798" s="537"/>
      <c r="G798" s="292" t="s">
        <v>877</v>
      </c>
      <c r="H798" s="123"/>
      <c r="I798" s="123">
        <v>90</v>
      </c>
      <c r="J798" s="123"/>
      <c r="K798" s="123"/>
      <c r="L798" s="123"/>
      <c r="M798" s="123">
        <v>15</v>
      </c>
      <c r="N798" s="123"/>
      <c r="O798" s="123"/>
      <c r="P798" s="128"/>
      <c r="Q798" s="128">
        <v>109</v>
      </c>
      <c r="R798" s="128"/>
      <c r="S798" s="334"/>
      <c r="T798" s="224"/>
      <c r="U798" s="5"/>
      <c r="V798" s="5"/>
      <c r="W798" s="5"/>
      <c r="X798" s="5"/>
      <c r="Y798" s="222"/>
      <c r="Z798" s="222"/>
      <c r="AA798" s="222"/>
      <c r="AB798" s="5"/>
      <c r="AC798" s="5"/>
      <c r="AD798" s="5"/>
      <c r="AE798" s="5"/>
    </row>
    <row r="799" spans="1:31" s="19" customFormat="1" ht="90" hidden="1" customHeight="1" outlineLevel="1" x14ac:dyDescent="0.25">
      <c r="A799" s="552"/>
      <c r="B799" s="552"/>
      <c r="C799" s="552"/>
      <c r="D799" s="574"/>
      <c r="E799" s="536"/>
      <c r="F799" s="537"/>
      <c r="G799" s="292" t="s">
        <v>878</v>
      </c>
      <c r="H799" s="123"/>
      <c r="I799" s="123">
        <v>270</v>
      </c>
      <c r="J799" s="123"/>
      <c r="K799" s="123"/>
      <c r="L799" s="123"/>
      <c r="M799" s="123">
        <v>60</v>
      </c>
      <c r="N799" s="123"/>
      <c r="O799" s="123"/>
      <c r="P799" s="128"/>
      <c r="Q799" s="128">
        <v>310</v>
      </c>
      <c r="R799" s="128"/>
      <c r="S799" s="334"/>
      <c r="T799" s="224"/>
      <c r="U799" s="5"/>
      <c r="V799" s="5"/>
      <c r="W799" s="5"/>
      <c r="X799" s="5"/>
      <c r="Y799" s="222"/>
      <c r="Z799" s="222"/>
      <c r="AA799" s="222"/>
      <c r="AB799" s="5"/>
      <c r="AC799" s="5"/>
      <c r="AD799" s="5"/>
      <c r="AE799" s="5"/>
    </row>
    <row r="800" spans="1:31" s="19" customFormat="1" ht="75" hidden="1" customHeight="1" outlineLevel="1" x14ac:dyDescent="0.25">
      <c r="A800" s="552"/>
      <c r="B800" s="552"/>
      <c r="C800" s="552"/>
      <c r="D800" s="574"/>
      <c r="E800" s="536"/>
      <c r="F800" s="537"/>
      <c r="G800" s="292" t="s">
        <v>879</v>
      </c>
      <c r="H800" s="123"/>
      <c r="I800" s="123">
        <v>35</v>
      </c>
      <c r="J800" s="123"/>
      <c r="K800" s="123"/>
      <c r="L800" s="123"/>
      <c r="M800" s="123">
        <v>15</v>
      </c>
      <c r="N800" s="123"/>
      <c r="O800" s="123"/>
      <c r="P800" s="128"/>
      <c r="Q800" s="128">
        <v>66</v>
      </c>
      <c r="R800" s="128"/>
      <c r="S800" s="334"/>
      <c r="T800" s="224"/>
      <c r="U800" s="5"/>
      <c r="V800" s="5"/>
      <c r="W800" s="5"/>
      <c r="X800" s="5"/>
      <c r="Y800" s="222"/>
      <c r="Z800" s="222"/>
      <c r="AA800" s="222"/>
      <c r="AB800" s="5"/>
      <c r="AC800" s="5"/>
      <c r="AD800" s="5"/>
      <c r="AE800" s="5"/>
    </row>
    <row r="801" spans="1:31" s="19" customFormat="1" ht="90" hidden="1" customHeight="1" outlineLevel="1" x14ac:dyDescent="0.25">
      <c r="A801" s="552"/>
      <c r="B801" s="552"/>
      <c r="C801" s="552"/>
      <c r="D801" s="574"/>
      <c r="E801" s="536"/>
      <c r="F801" s="537"/>
      <c r="G801" s="292" t="s">
        <v>880</v>
      </c>
      <c r="H801" s="123"/>
      <c r="I801" s="123">
        <v>70</v>
      </c>
      <c r="J801" s="123"/>
      <c r="K801" s="123"/>
      <c r="L801" s="123"/>
      <c r="M801" s="123">
        <v>15</v>
      </c>
      <c r="N801" s="123"/>
      <c r="O801" s="123"/>
      <c r="P801" s="128"/>
      <c r="Q801" s="128">
        <v>76</v>
      </c>
      <c r="R801" s="128"/>
      <c r="S801" s="334"/>
      <c r="T801" s="224"/>
      <c r="U801" s="5"/>
      <c r="V801" s="5"/>
      <c r="W801" s="5"/>
      <c r="X801" s="5"/>
      <c r="Y801" s="222"/>
      <c r="Z801" s="222"/>
      <c r="AA801" s="222"/>
      <c r="AB801" s="5"/>
      <c r="AC801" s="5"/>
      <c r="AD801" s="5"/>
      <c r="AE801" s="5"/>
    </row>
    <row r="802" spans="1:31" s="19" customFormat="1" ht="90" hidden="1" customHeight="1" outlineLevel="1" x14ac:dyDescent="0.25">
      <c r="A802" s="552"/>
      <c r="B802" s="552"/>
      <c r="C802" s="552"/>
      <c r="D802" s="574"/>
      <c r="E802" s="536"/>
      <c r="F802" s="537"/>
      <c r="G802" s="292" t="s">
        <v>881</v>
      </c>
      <c r="H802" s="123"/>
      <c r="I802" s="123">
        <v>130</v>
      </c>
      <c r="J802" s="123"/>
      <c r="K802" s="123"/>
      <c r="L802" s="123"/>
      <c r="M802" s="126">
        <v>10</v>
      </c>
      <c r="N802" s="126"/>
      <c r="O802" s="126"/>
      <c r="P802" s="128"/>
      <c r="Q802" s="128">
        <v>113</v>
      </c>
      <c r="R802" s="128"/>
      <c r="S802" s="334"/>
      <c r="T802" s="224"/>
      <c r="U802" s="5"/>
      <c r="V802" s="5"/>
      <c r="W802" s="5"/>
      <c r="X802" s="5"/>
      <c r="Y802" s="222"/>
      <c r="Z802" s="222"/>
      <c r="AA802" s="222"/>
      <c r="AB802" s="5"/>
      <c r="AC802" s="5"/>
      <c r="AD802" s="5"/>
      <c r="AE802" s="5"/>
    </row>
    <row r="803" spans="1:31" s="19" customFormat="1" ht="90" hidden="1" customHeight="1" outlineLevel="1" x14ac:dyDescent="0.25">
      <c r="A803" s="552"/>
      <c r="B803" s="552"/>
      <c r="C803" s="552"/>
      <c r="D803" s="574"/>
      <c r="E803" s="536"/>
      <c r="F803" s="537"/>
      <c r="G803" s="292" t="s">
        <v>882</v>
      </c>
      <c r="H803" s="123"/>
      <c r="I803" s="123">
        <v>450</v>
      </c>
      <c r="J803" s="123"/>
      <c r="K803" s="123"/>
      <c r="L803" s="123"/>
      <c r="M803" s="126">
        <v>15</v>
      </c>
      <c r="N803" s="126"/>
      <c r="O803" s="126"/>
      <c r="P803" s="128"/>
      <c r="Q803" s="128">
        <v>363</v>
      </c>
      <c r="R803" s="128"/>
      <c r="S803" s="334"/>
      <c r="T803" s="224"/>
      <c r="U803" s="5"/>
      <c r="V803" s="5"/>
      <c r="W803" s="5"/>
      <c r="X803" s="5"/>
      <c r="Y803" s="222"/>
      <c r="Z803" s="222"/>
      <c r="AA803" s="222"/>
      <c r="AB803" s="5"/>
      <c r="AC803" s="5"/>
      <c r="AD803" s="5"/>
      <c r="AE803" s="5"/>
    </row>
    <row r="804" spans="1:31" s="19" customFormat="1" ht="90" hidden="1" customHeight="1" outlineLevel="1" x14ac:dyDescent="0.25">
      <c r="A804" s="552"/>
      <c r="B804" s="552"/>
      <c r="C804" s="552"/>
      <c r="D804" s="574"/>
      <c r="E804" s="536"/>
      <c r="F804" s="537"/>
      <c r="G804" s="292" t="s">
        <v>883</v>
      </c>
      <c r="H804" s="123"/>
      <c r="I804" s="123">
        <v>40</v>
      </c>
      <c r="J804" s="123"/>
      <c r="K804" s="123"/>
      <c r="L804" s="123"/>
      <c r="M804" s="126">
        <v>7</v>
      </c>
      <c r="N804" s="126"/>
      <c r="O804" s="126"/>
      <c r="P804" s="128"/>
      <c r="Q804" s="128">
        <v>84</v>
      </c>
      <c r="R804" s="128"/>
      <c r="S804" s="334"/>
      <c r="T804" s="224"/>
      <c r="U804" s="5"/>
      <c r="V804" s="5"/>
      <c r="W804" s="5"/>
      <c r="X804" s="5"/>
      <c r="Y804" s="222"/>
      <c r="Z804" s="222"/>
      <c r="AA804" s="222"/>
      <c r="AB804" s="5"/>
      <c r="AC804" s="5"/>
      <c r="AD804" s="5"/>
      <c r="AE804" s="5"/>
    </row>
    <row r="805" spans="1:31" s="19" customFormat="1" ht="90" hidden="1" customHeight="1" outlineLevel="1" x14ac:dyDescent="0.25">
      <c r="A805" s="552"/>
      <c r="B805" s="552"/>
      <c r="C805" s="552"/>
      <c r="D805" s="574"/>
      <c r="E805" s="536"/>
      <c r="F805" s="537"/>
      <c r="G805" s="292" t="s">
        <v>884</v>
      </c>
      <c r="H805" s="123"/>
      <c r="I805" s="123">
        <v>60</v>
      </c>
      <c r="J805" s="123"/>
      <c r="K805" s="123"/>
      <c r="L805" s="123"/>
      <c r="M805" s="126">
        <v>15</v>
      </c>
      <c r="N805" s="126"/>
      <c r="O805" s="126"/>
      <c r="P805" s="128"/>
      <c r="Q805" s="128">
        <v>113</v>
      </c>
      <c r="R805" s="128"/>
      <c r="S805" s="334"/>
      <c r="T805" s="224"/>
      <c r="U805" s="5"/>
      <c r="V805" s="5"/>
      <c r="W805" s="5"/>
      <c r="X805" s="5"/>
      <c r="Y805" s="222"/>
      <c r="Z805" s="222"/>
      <c r="AA805" s="222"/>
      <c r="AB805" s="5"/>
      <c r="AC805" s="5"/>
      <c r="AD805" s="5"/>
      <c r="AE805" s="5"/>
    </row>
    <row r="806" spans="1:31" s="19" customFormat="1" ht="90" hidden="1" customHeight="1" outlineLevel="1" x14ac:dyDescent="0.25">
      <c r="A806" s="552"/>
      <c r="B806" s="552"/>
      <c r="C806" s="552"/>
      <c r="D806" s="574"/>
      <c r="E806" s="536"/>
      <c r="F806" s="537"/>
      <c r="G806" s="292" t="s">
        <v>885</v>
      </c>
      <c r="H806" s="123"/>
      <c r="I806" s="123">
        <v>35</v>
      </c>
      <c r="J806" s="123"/>
      <c r="K806" s="123"/>
      <c r="L806" s="123"/>
      <c r="M806" s="126">
        <v>15</v>
      </c>
      <c r="N806" s="126"/>
      <c r="O806" s="126"/>
      <c r="P806" s="128"/>
      <c r="Q806" s="128">
        <v>61</v>
      </c>
      <c r="R806" s="128"/>
      <c r="S806" s="334"/>
      <c r="T806" s="224"/>
      <c r="U806" s="5"/>
      <c r="V806" s="5"/>
      <c r="W806" s="5"/>
      <c r="X806" s="5"/>
      <c r="Y806" s="222"/>
      <c r="Z806" s="222"/>
      <c r="AA806" s="222"/>
      <c r="AB806" s="5"/>
      <c r="AC806" s="5"/>
      <c r="AD806" s="5"/>
      <c r="AE806" s="5"/>
    </row>
    <row r="807" spans="1:31" s="19" customFormat="1" ht="90" hidden="1" customHeight="1" outlineLevel="1" x14ac:dyDescent="0.25">
      <c r="A807" s="552"/>
      <c r="B807" s="552"/>
      <c r="C807" s="552"/>
      <c r="D807" s="574"/>
      <c r="E807" s="536"/>
      <c r="F807" s="537"/>
      <c r="G807" s="292" t="s">
        <v>886</v>
      </c>
      <c r="H807" s="123"/>
      <c r="I807" s="123">
        <v>30</v>
      </c>
      <c r="J807" s="123"/>
      <c r="K807" s="123"/>
      <c r="L807" s="123"/>
      <c r="M807" s="126">
        <v>10</v>
      </c>
      <c r="N807" s="126"/>
      <c r="O807" s="126"/>
      <c r="P807" s="128"/>
      <c r="Q807" s="128">
        <v>81</v>
      </c>
      <c r="R807" s="128"/>
      <c r="S807" s="334"/>
      <c r="T807" s="224"/>
      <c r="U807" s="5"/>
      <c r="V807" s="5"/>
      <c r="W807" s="5"/>
      <c r="X807" s="5"/>
      <c r="Y807" s="222"/>
      <c r="Z807" s="222"/>
      <c r="AA807" s="222"/>
      <c r="AB807" s="5"/>
      <c r="AC807" s="5"/>
      <c r="AD807" s="5"/>
      <c r="AE807" s="5"/>
    </row>
    <row r="808" spans="1:31" s="19" customFormat="1" ht="90" hidden="1" customHeight="1" outlineLevel="1" x14ac:dyDescent="0.25">
      <c r="A808" s="552"/>
      <c r="B808" s="552"/>
      <c r="C808" s="552"/>
      <c r="D808" s="574"/>
      <c r="E808" s="536"/>
      <c r="F808" s="537"/>
      <c r="G808" s="292" t="s">
        <v>887</v>
      </c>
      <c r="H808" s="123"/>
      <c r="I808" s="123">
        <v>500</v>
      </c>
      <c r="J808" s="123"/>
      <c r="K808" s="123"/>
      <c r="L808" s="123"/>
      <c r="M808" s="123">
        <v>15</v>
      </c>
      <c r="N808" s="123"/>
      <c r="O808" s="123"/>
      <c r="P808" s="128"/>
      <c r="Q808" s="128">
        <v>418</v>
      </c>
      <c r="R808" s="128"/>
      <c r="S808" s="334"/>
      <c r="T808" s="224"/>
      <c r="U808" s="5"/>
      <c r="V808" s="5"/>
      <c r="W808" s="5"/>
      <c r="X808" s="5"/>
      <c r="Y808" s="222"/>
      <c r="Z808" s="222"/>
      <c r="AA808" s="222"/>
      <c r="AB808" s="5"/>
      <c r="AC808" s="5"/>
      <c r="AD808" s="5"/>
      <c r="AE808" s="5"/>
    </row>
    <row r="809" spans="1:31" s="19" customFormat="1" ht="105" hidden="1" customHeight="1" outlineLevel="1" x14ac:dyDescent="0.25">
      <c r="A809" s="552"/>
      <c r="B809" s="552"/>
      <c r="C809" s="552"/>
      <c r="D809" s="574"/>
      <c r="E809" s="536"/>
      <c r="F809" s="537"/>
      <c r="G809" s="292" t="s">
        <v>888</v>
      </c>
      <c r="H809" s="123"/>
      <c r="I809" s="123">
        <v>300</v>
      </c>
      <c r="J809" s="123"/>
      <c r="K809" s="123"/>
      <c r="L809" s="123"/>
      <c r="M809" s="123">
        <v>15</v>
      </c>
      <c r="N809" s="123"/>
      <c r="O809" s="123"/>
      <c r="P809" s="128"/>
      <c r="Q809" s="128">
        <v>382</v>
      </c>
      <c r="R809" s="128"/>
      <c r="S809" s="334"/>
      <c r="T809" s="224"/>
      <c r="U809" s="5"/>
      <c r="V809" s="5"/>
      <c r="W809" s="5"/>
      <c r="X809" s="5"/>
      <c r="Y809" s="222"/>
      <c r="Z809" s="222"/>
      <c r="AA809" s="222"/>
      <c r="AB809" s="5"/>
      <c r="AC809" s="5"/>
      <c r="AD809" s="5"/>
      <c r="AE809" s="5"/>
    </row>
    <row r="810" spans="1:31" s="19" customFormat="1" ht="105" hidden="1" customHeight="1" outlineLevel="1" x14ac:dyDescent="0.25">
      <c r="A810" s="552"/>
      <c r="B810" s="552"/>
      <c r="C810" s="552"/>
      <c r="D810" s="574"/>
      <c r="E810" s="536"/>
      <c r="F810" s="537"/>
      <c r="G810" s="292" t="s">
        <v>889</v>
      </c>
      <c r="H810" s="123"/>
      <c r="I810" s="123">
        <v>560</v>
      </c>
      <c r="J810" s="123"/>
      <c r="K810" s="123"/>
      <c r="L810" s="123"/>
      <c r="M810" s="123">
        <v>15</v>
      </c>
      <c r="N810" s="123"/>
      <c r="O810" s="123"/>
      <c r="P810" s="128"/>
      <c r="Q810" s="128">
        <v>419</v>
      </c>
      <c r="R810" s="128"/>
      <c r="S810" s="334"/>
      <c r="T810" s="224"/>
      <c r="U810" s="5"/>
      <c r="V810" s="5"/>
      <c r="W810" s="5"/>
      <c r="X810" s="5"/>
      <c r="Y810" s="222"/>
      <c r="Z810" s="222"/>
      <c r="AA810" s="222"/>
      <c r="AB810" s="5"/>
      <c r="AC810" s="5"/>
      <c r="AD810" s="5"/>
      <c r="AE810" s="5"/>
    </row>
    <row r="811" spans="1:31" s="19" customFormat="1" ht="75" hidden="1" customHeight="1" outlineLevel="1" x14ac:dyDescent="0.25">
      <c r="A811" s="552"/>
      <c r="B811" s="552"/>
      <c r="C811" s="552"/>
      <c r="D811" s="574"/>
      <c r="E811" s="536"/>
      <c r="F811" s="537"/>
      <c r="G811" s="292" t="s">
        <v>890</v>
      </c>
      <c r="H811" s="123"/>
      <c r="I811" s="123">
        <v>570</v>
      </c>
      <c r="J811" s="123"/>
      <c r="K811" s="123"/>
      <c r="L811" s="123"/>
      <c r="M811" s="123">
        <v>15</v>
      </c>
      <c r="N811" s="123"/>
      <c r="O811" s="123"/>
      <c r="P811" s="128"/>
      <c r="Q811" s="128">
        <v>472</v>
      </c>
      <c r="R811" s="128"/>
      <c r="S811" s="334"/>
      <c r="T811" s="224"/>
      <c r="U811" s="5"/>
      <c r="V811" s="5"/>
      <c r="W811" s="5"/>
      <c r="X811" s="5"/>
      <c r="Y811" s="222"/>
      <c r="Z811" s="222"/>
      <c r="AA811" s="222"/>
      <c r="AB811" s="5"/>
      <c r="AC811" s="5"/>
      <c r="AD811" s="5"/>
      <c r="AE811" s="5"/>
    </row>
    <row r="812" spans="1:31" s="19" customFormat="1" ht="105" hidden="1" customHeight="1" outlineLevel="1" x14ac:dyDescent="0.25">
      <c r="A812" s="552"/>
      <c r="B812" s="552"/>
      <c r="C812" s="552"/>
      <c r="D812" s="574"/>
      <c r="E812" s="536"/>
      <c r="F812" s="537"/>
      <c r="G812" s="292" t="s">
        <v>891</v>
      </c>
      <c r="H812" s="123"/>
      <c r="I812" s="123">
        <v>350</v>
      </c>
      <c r="J812" s="123"/>
      <c r="K812" s="123"/>
      <c r="L812" s="123"/>
      <c r="M812" s="123">
        <v>15</v>
      </c>
      <c r="N812" s="123"/>
      <c r="O812" s="123"/>
      <c r="P812" s="128"/>
      <c r="Q812" s="128">
        <v>295</v>
      </c>
      <c r="R812" s="128"/>
      <c r="S812" s="334"/>
      <c r="T812" s="224"/>
      <c r="U812" s="5"/>
      <c r="V812" s="5"/>
      <c r="W812" s="5"/>
      <c r="X812" s="5"/>
      <c r="Y812" s="222"/>
      <c r="Z812" s="222"/>
      <c r="AA812" s="222"/>
      <c r="AB812" s="5"/>
      <c r="AC812" s="5"/>
      <c r="AD812" s="5"/>
      <c r="AE812" s="5"/>
    </row>
    <row r="813" spans="1:31" s="19" customFormat="1" ht="120" hidden="1" customHeight="1" outlineLevel="1" x14ac:dyDescent="0.25">
      <c r="A813" s="552"/>
      <c r="B813" s="552"/>
      <c r="C813" s="552"/>
      <c r="D813" s="574"/>
      <c r="E813" s="536"/>
      <c r="F813" s="537"/>
      <c r="G813" s="292" t="s">
        <v>892</v>
      </c>
      <c r="H813" s="123"/>
      <c r="I813" s="123">
        <v>10</v>
      </c>
      <c r="J813" s="123"/>
      <c r="K813" s="123"/>
      <c r="L813" s="123"/>
      <c r="M813" s="123">
        <v>149</v>
      </c>
      <c r="N813" s="123"/>
      <c r="O813" s="123"/>
      <c r="P813" s="128"/>
      <c r="Q813" s="128">
        <v>56</v>
      </c>
      <c r="R813" s="128"/>
      <c r="S813" s="334"/>
      <c r="T813" s="224"/>
      <c r="U813" s="5"/>
      <c r="V813" s="5"/>
      <c r="W813" s="5"/>
      <c r="X813" s="5"/>
      <c r="Y813" s="222"/>
      <c r="Z813" s="222"/>
      <c r="AA813" s="222"/>
      <c r="AB813" s="5"/>
      <c r="AC813" s="5"/>
      <c r="AD813" s="5"/>
      <c r="AE813" s="5"/>
    </row>
    <row r="814" spans="1:31" s="19" customFormat="1" ht="90" hidden="1" customHeight="1" outlineLevel="1" x14ac:dyDescent="0.25">
      <c r="A814" s="552"/>
      <c r="B814" s="552"/>
      <c r="C814" s="552"/>
      <c r="D814" s="574"/>
      <c r="E814" s="536"/>
      <c r="F814" s="537"/>
      <c r="G814" s="292" t="s">
        <v>893</v>
      </c>
      <c r="H814" s="123"/>
      <c r="I814" s="123">
        <v>100</v>
      </c>
      <c r="J814" s="123"/>
      <c r="K814" s="123"/>
      <c r="L814" s="123"/>
      <c r="M814" s="123">
        <v>13</v>
      </c>
      <c r="N814" s="123"/>
      <c r="O814" s="123"/>
      <c r="P814" s="128"/>
      <c r="Q814" s="128">
        <v>178</v>
      </c>
      <c r="R814" s="128"/>
      <c r="S814" s="334"/>
      <c r="T814" s="224"/>
      <c r="U814" s="5"/>
      <c r="V814" s="5"/>
      <c r="W814" s="5"/>
      <c r="X814" s="5"/>
      <c r="Y814" s="222"/>
      <c r="Z814" s="222"/>
      <c r="AA814" s="222"/>
      <c r="AB814" s="5"/>
      <c r="AC814" s="5"/>
      <c r="AD814" s="5"/>
      <c r="AE814" s="5"/>
    </row>
    <row r="815" spans="1:31" s="19" customFormat="1" ht="75" hidden="1" customHeight="1" outlineLevel="1" x14ac:dyDescent="0.25">
      <c r="A815" s="552"/>
      <c r="B815" s="552"/>
      <c r="C815" s="552"/>
      <c r="D815" s="574"/>
      <c r="E815" s="536"/>
      <c r="F815" s="537"/>
      <c r="G815" s="292" t="s">
        <v>894</v>
      </c>
      <c r="H815" s="123"/>
      <c r="I815" s="123">
        <v>40</v>
      </c>
      <c r="J815" s="123"/>
      <c r="K815" s="123"/>
      <c r="L815" s="123"/>
      <c r="M815" s="123">
        <v>85</v>
      </c>
      <c r="N815" s="123"/>
      <c r="O815" s="123"/>
      <c r="P815" s="128"/>
      <c r="Q815" s="128">
        <v>113</v>
      </c>
      <c r="R815" s="128"/>
      <c r="S815" s="334"/>
      <c r="T815" s="224"/>
      <c r="U815" s="5"/>
      <c r="V815" s="5"/>
      <c r="W815" s="5"/>
      <c r="X815" s="5"/>
      <c r="Y815" s="222"/>
      <c r="Z815" s="222"/>
      <c r="AA815" s="222"/>
      <c r="AB815" s="5"/>
      <c r="AC815" s="5"/>
      <c r="AD815" s="5"/>
      <c r="AE815" s="5"/>
    </row>
    <row r="816" spans="1:31" s="19" customFormat="1" ht="75" hidden="1" customHeight="1" outlineLevel="1" x14ac:dyDescent="0.25">
      <c r="A816" s="552"/>
      <c r="B816" s="552"/>
      <c r="C816" s="552"/>
      <c r="D816" s="574"/>
      <c r="E816" s="536"/>
      <c r="F816" s="537"/>
      <c r="G816" s="292" t="s">
        <v>895</v>
      </c>
      <c r="H816" s="123"/>
      <c r="I816" s="123">
        <v>1053</v>
      </c>
      <c r="J816" s="123"/>
      <c r="K816" s="123"/>
      <c r="L816" s="123"/>
      <c r="M816" s="123">
        <v>15</v>
      </c>
      <c r="N816" s="123"/>
      <c r="O816" s="123"/>
      <c r="P816" s="128"/>
      <c r="Q816" s="128">
        <v>1059</v>
      </c>
      <c r="R816" s="128"/>
      <c r="S816" s="334"/>
      <c r="T816" s="224"/>
      <c r="U816" s="5"/>
      <c r="V816" s="5"/>
      <c r="W816" s="5"/>
      <c r="X816" s="5"/>
      <c r="Y816" s="222"/>
      <c r="Z816" s="222"/>
      <c r="AA816" s="222"/>
      <c r="AB816" s="5"/>
      <c r="AC816" s="5"/>
      <c r="AD816" s="5"/>
      <c r="AE816" s="5"/>
    </row>
    <row r="817" spans="1:31" s="19" customFormat="1" ht="75" hidden="1" customHeight="1" outlineLevel="1" x14ac:dyDescent="0.25">
      <c r="A817" s="552"/>
      <c r="B817" s="552"/>
      <c r="C817" s="552"/>
      <c r="D817" s="574"/>
      <c r="E817" s="536"/>
      <c r="F817" s="537"/>
      <c r="G817" s="292" t="s">
        <v>896</v>
      </c>
      <c r="H817" s="123"/>
      <c r="I817" s="123">
        <v>70</v>
      </c>
      <c r="J817" s="123"/>
      <c r="K817" s="123"/>
      <c r="L817" s="123"/>
      <c r="M817" s="123">
        <v>14</v>
      </c>
      <c r="N817" s="123"/>
      <c r="O817" s="123"/>
      <c r="P817" s="128"/>
      <c r="Q817" s="128">
        <v>171</v>
      </c>
      <c r="R817" s="128"/>
      <c r="S817" s="334"/>
      <c r="T817" s="224"/>
      <c r="U817" s="5"/>
      <c r="V817" s="5"/>
      <c r="W817" s="5"/>
      <c r="X817" s="5"/>
      <c r="Y817" s="222"/>
      <c r="Z817" s="222"/>
      <c r="AA817" s="222"/>
      <c r="AB817" s="5"/>
      <c r="AC817" s="5"/>
      <c r="AD817" s="5"/>
      <c r="AE817" s="5"/>
    </row>
    <row r="818" spans="1:31" s="19" customFormat="1" ht="105" hidden="1" customHeight="1" outlineLevel="1" x14ac:dyDescent="0.25">
      <c r="A818" s="552"/>
      <c r="B818" s="552"/>
      <c r="C818" s="552"/>
      <c r="D818" s="574"/>
      <c r="E818" s="536"/>
      <c r="F818" s="537"/>
      <c r="G818" s="292" t="s">
        <v>897</v>
      </c>
      <c r="H818" s="123"/>
      <c r="I818" s="123">
        <v>15</v>
      </c>
      <c r="J818" s="123"/>
      <c r="K818" s="123"/>
      <c r="L818" s="123"/>
      <c r="M818" s="123">
        <v>20</v>
      </c>
      <c r="N818" s="123"/>
      <c r="O818" s="123"/>
      <c r="P818" s="128"/>
      <c r="Q818" s="128">
        <v>30</v>
      </c>
      <c r="R818" s="128"/>
      <c r="S818" s="334"/>
      <c r="T818" s="224"/>
      <c r="U818" s="5"/>
      <c r="V818" s="5"/>
      <c r="W818" s="5"/>
      <c r="X818" s="5"/>
      <c r="Y818" s="222"/>
      <c r="Z818" s="222"/>
      <c r="AA818" s="222"/>
      <c r="AB818" s="5"/>
      <c r="AC818" s="5"/>
      <c r="AD818" s="5"/>
      <c r="AE818" s="5"/>
    </row>
    <row r="819" spans="1:31" s="19" customFormat="1" ht="75" hidden="1" customHeight="1" outlineLevel="1" x14ac:dyDescent="0.25">
      <c r="A819" s="552"/>
      <c r="B819" s="552"/>
      <c r="C819" s="552"/>
      <c r="D819" s="574"/>
      <c r="E819" s="536"/>
      <c r="F819" s="537"/>
      <c r="G819" s="292" t="s">
        <v>898</v>
      </c>
      <c r="H819" s="123"/>
      <c r="I819" s="123">
        <v>210</v>
      </c>
      <c r="J819" s="123"/>
      <c r="K819" s="123"/>
      <c r="L819" s="123"/>
      <c r="M819" s="123">
        <v>7</v>
      </c>
      <c r="N819" s="123"/>
      <c r="O819" s="123"/>
      <c r="P819" s="128"/>
      <c r="Q819" s="128">
        <v>252</v>
      </c>
      <c r="R819" s="128"/>
      <c r="S819" s="334"/>
      <c r="T819" s="224"/>
      <c r="U819" s="5"/>
      <c r="V819" s="5"/>
      <c r="W819" s="5"/>
      <c r="X819" s="5"/>
      <c r="Y819" s="222"/>
      <c r="Z819" s="222"/>
      <c r="AA819" s="222"/>
      <c r="AB819" s="5"/>
      <c r="AC819" s="5"/>
      <c r="AD819" s="5"/>
      <c r="AE819" s="5"/>
    </row>
    <row r="820" spans="1:31" s="19" customFormat="1" ht="75" hidden="1" customHeight="1" outlineLevel="1" x14ac:dyDescent="0.25">
      <c r="A820" s="552"/>
      <c r="B820" s="552"/>
      <c r="C820" s="552"/>
      <c r="D820" s="574"/>
      <c r="E820" s="536"/>
      <c r="F820" s="537"/>
      <c r="G820" s="292" t="s">
        <v>899</v>
      </c>
      <c r="H820" s="123"/>
      <c r="I820" s="123">
        <v>120</v>
      </c>
      <c r="J820" s="123"/>
      <c r="K820" s="123"/>
      <c r="L820" s="123"/>
      <c r="M820" s="123">
        <v>12</v>
      </c>
      <c r="N820" s="123"/>
      <c r="O820" s="123"/>
      <c r="P820" s="128"/>
      <c r="Q820" s="128">
        <v>229</v>
      </c>
      <c r="R820" s="128"/>
      <c r="S820" s="334"/>
      <c r="T820" s="224"/>
      <c r="U820" s="5"/>
      <c r="V820" s="5"/>
      <c r="W820" s="5"/>
      <c r="X820" s="5"/>
      <c r="Y820" s="222"/>
      <c r="Z820" s="222"/>
      <c r="AA820" s="222"/>
      <c r="AB820" s="5"/>
      <c r="AC820" s="5"/>
      <c r="AD820" s="5"/>
      <c r="AE820" s="5"/>
    </row>
    <row r="821" spans="1:31" s="19" customFormat="1" ht="105" hidden="1" customHeight="1" outlineLevel="1" x14ac:dyDescent="0.25">
      <c r="A821" s="552"/>
      <c r="B821" s="552"/>
      <c r="C821" s="552"/>
      <c r="D821" s="574"/>
      <c r="E821" s="536"/>
      <c r="F821" s="537"/>
      <c r="G821" s="292" t="s">
        <v>900</v>
      </c>
      <c r="H821" s="123"/>
      <c r="I821" s="123">
        <v>400</v>
      </c>
      <c r="J821" s="123"/>
      <c r="K821" s="123"/>
      <c r="L821" s="123"/>
      <c r="M821" s="123">
        <v>9.9</v>
      </c>
      <c r="N821" s="123"/>
      <c r="O821" s="123"/>
      <c r="P821" s="128"/>
      <c r="Q821" s="128">
        <v>438</v>
      </c>
      <c r="R821" s="128"/>
      <c r="S821" s="334"/>
      <c r="T821" s="224"/>
      <c r="U821" s="5"/>
      <c r="V821" s="5"/>
      <c r="W821" s="5"/>
      <c r="X821" s="5"/>
      <c r="Y821" s="222"/>
      <c r="Z821" s="222"/>
      <c r="AA821" s="222"/>
      <c r="AB821" s="5"/>
      <c r="AC821" s="5"/>
      <c r="AD821" s="5"/>
      <c r="AE821" s="5"/>
    </row>
    <row r="822" spans="1:31" s="19" customFormat="1" ht="120" hidden="1" customHeight="1" outlineLevel="1" x14ac:dyDescent="0.25">
      <c r="A822" s="552"/>
      <c r="B822" s="552"/>
      <c r="C822" s="552"/>
      <c r="D822" s="574"/>
      <c r="E822" s="536"/>
      <c r="F822" s="537"/>
      <c r="G822" s="292" t="s">
        <v>901</v>
      </c>
      <c r="H822" s="123"/>
      <c r="I822" s="123">
        <v>220</v>
      </c>
      <c r="J822" s="123"/>
      <c r="K822" s="123"/>
      <c r="L822" s="123"/>
      <c r="M822" s="123">
        <v>9.5</v>
      </c>
      <c r="N822" s="123"/>
      <c r="O822" s="123"/>
      <c r="P822" s="128"/>
      <c r="Q822" s="128">
        <v>260</v>
      </c>
      <c r="R822" s="128"/>
      <c r="S822" s="334"/>
      <c r="T822" s="224"/>
      <c r="U822" s="5"/>
      <c r="V822" s="5"/>
      <c r="W822" s="5"/>
      <c r="X822" s="5"/>
      <c r="Y822" s="222"/>
      <c r="Z822" s="222"/>
      <c r="AA822" s="222"/>
      <c r="AB822" s="5"/>
      <c r="AC822" s="5"/>
      <c r="AD822" s="5"/>
      <c r="AE822" s="5"/>
    </row>
    <row r="823" spans="1:31" s="19" customFormat="1" ht="90" hidden="1" customHeight="1" outlineLevel="1" x14ac:dyDescent="0.25">
      <c r="A823" s="552"/>
      <c r="B823" s="552"/>
      <c r="C823" s="552"/>
      <c r="D823" s="574"/>
      <c r="E823" s="536"/>
      <c r="F823" s="537"/>
      <c r="G823" s="292" t="s">
        <v>902</v>
      </c>
      <c r="H823" s="122"/>
      <c r="I823" s="122">
        <v>261</v>
      </c>
      <c r="J823" s="122"/>
      <c r="K823" s="122"/>
      <c r="L823" s="122"/>
      <c r="M823" s="122">
        <v>187.5</v>
      </c>
      <c r="N823" s="122"/>
      <c r="O823" s="122"/>
      <c r="P823" s="128"/>
      <c r="Q823" s="128">
        <v>431.30663000000004</v>
      </c>
      <c r="R823" s="128"/>
      <c r="S823" s="334"/>
      <c r="T823" s="224"/>
      <c r="U823" s="5"/>
      <c r="V823" s="5"/>
      <c r="W823" s="5"/>
      <c r="X823" s="5"/>
      <c r="Y823" s="222"/>
      <c r="Z823" s="222"/>
      <c r="AA823" s="222"/>
      <c r="AB823" s="5"/>
      <c r="AC823" s="5"/>
      <c r="AD823" s="5"/>
      <c r="AE823" s="5"/>
    </row>
    <row r="824" spans="1:31" s="19" customFormat="1" ht="90" hidden="1" customHeight="1" outlineLevel="1" x14ac:dyDescent="0.25">
      <c r="A824" s="552"/>
      <c r="B824" s="552"/>
      <c r="C824" s="552"/>
      <c r="D824" s="574"/>
      <c r="E824" s="536"/>
      <c r="F824" s="537"/>
      <c r="G824" s="292" t="s">
        <v>903</v>
      </c>
      <c r="H824" s="122"/>
      <c r="I824" s="122">
        <v>288</v>
      </c>
      <c r="J824" s="122"/>
      <c r="K824" s="122"/>
      <c r="L824" s="122"/>
      <c r="M824" s="122">
        <v>196.5</v>
      </c>
      <c r="N824" s="122"/>
      <c r="O824" s="122"/>
      <c r="P824" s="128"/>
      <c r="Q824" s="128">
        <v>575.26358999999991</v>
      </c>
      <c r="R824" s="128"/>
      <c r="S824" s="334"/>
      <c r="T824" s="224"/>
      <c r="U824" s="5"/>
      <c r="V824" s="5"/>
      <c r="W824" s="5"/>
      <c r="X824" s="5"/>
      <c r="Y824" s="222"/>
      <c r="Z824" s="222"/>
      <c r="AA824" s="222"/>
      <c r="AB824" s="5"/>
      <c r="AC824" s="5"/>
      <c r="AD824" s="5"/>
      <c r="AE824" s="5"/>
    </row>
    <row r="825" spans="1:31" s="19" customFormat="1" ht="60" hidden="1" customHeight="1" outlineLevel="1" x14ac:dyDescent="0.25">
      <c r="A825" s="552"/>
      <c r="B825" s="552"/>
      <c r="C825" s="552"/>
      <c r="D825" s="574"/>
      <c r="E825" s="536"/>
      <c r="F825" s="537"/>
      <c r="G825" s="292" t="s">
        <v>904</v>
      </c>
      <c r="H825" s="122"/>
      <c r="I825" s="122">
        <v>11</v>
      </c>
      <c r="J825" s="122"/>
      <c r="K825" s="122"/>
      <c r="L825" s="122"/>
      <c r="M825" s="122">
        <v>12</v>
      </c>
      <c r="N825" s="122"/>
      <c r="O825" s="122"/>
      <c r="P825" s="128"/>
      <c r="Q825" s="128">
        <v>60.55697</v>
      </c>
      <c r="R825" s="128"/>
      <c r="S825" s="334"/>
      <c r="T825" s="224"/>
      <c r="U825" s="5"/>
      <c r="V825" s="5"/>
      <c r="W825" s="5"/>
      <c r="X825" s="5"/>
      <c r="Y825" s="222"/>
      <c r="Z825" s="222"/>
      <c r="AA825" s="222"/>
      <c r="AB825" s="5"/>
      <c r="AC825" s="5"/>
      <c r="AD825" s="5"/>
      <c r="AE825" s="5"/>
    </row>
    <row r="826" spans="1:31" s="19" customFormat="1" ht="45" hidden="1" customHeight="1" outlineLevel="1" x14ac:dyDescent="0.25">
      <c r="A826" s="552"/>
      <c r="B826" s="552"/>
      <c r="C826" s="552"/>
      <c r="D826" s="574"/>
      <c r="E826" s="536"/>
      <c r="F826" s="537"/>
      <c r="G826" s="292" t="s">
        <v>905</v>
      </c>
      <c r="H826" s="122"/>
      <c r="I826" s="122">
        <v>309</v>
      </c>
      <c r="J826" s="122"/>
      <c r="K826" s="122"/>
      <c r="L826" s="122"/>
      <c r="M826" s="122">
        <v>25</v>
      </c>
      <c r="N826" s="122"/>
      <c r="O826" s="122"/>
      <c r="P826" s="128"/>
      <c r="Q826" s="128">
        <v>266</v>
      </c>
      <c r="R826" s="128"/>
      <c r="S826" s="334"/>
      <c r="T826" s="224"/>
      <c r="U826" s="5"/>
      <c r="V826" s="5"/>
      <c r="W826" s="5"/>
      <c r="X826" s="5"/>
      <c r="Y826" s="222"/>
      <c r="Z826" s="222"/>
      <c r="AA826" s="222"/>
      <c r="AB826" s="5"/>
      <c r="AC826" s="5"/>
      <c r="AD826" s="5"/>
      <c r="AE826" s="5"/>
    </row>
    <row r="827" spans="1:31" s="19" customFormat="1" ht="75" hidden="1" customHeight="1" outlineLevel="1" x14ac:dyDescent="0.25">
      <c r="A827" s="552"/>
      <c r="B827" s="552"/>
      <c r="C827" s="552"/>
      <c r="D827" s="574"/>
      <c r="E827" s="536"/>
      <c r="F827" s="537"/>
      <c r="G827" s="292" t="s">
        <v>906</v>
      </c>
      <c r="H827" s="122"/>
      <c r="I827" s="122">
        <v>198</v>
      </c>
      <c r="J827" s="122"/>
      <c r="K827" s="122"/>
      <c r="L827" s="122"/>
      <c r="M827" s="122">
        <v>69</v>
      </c>
      <c r="N827" s="122"/>
      <c r="O827" s="122"/>
      <c r="P827" s="128"/>
      <c r="Q827" s="128">
        <v>243.12731000000002</v>
      </c>
      <c r="R827" s="128"/>
      <c r="S827" s="334"/>
      <c r="T827" s="224"/>
      <c r="U827" s="5"/>
      <c r="V827" s="5"/>
      <c r="W827" s="5"/>
      <c r="X827" s="5"/>
      <c r="Y827" s="222"/>
      <c r="Z827" s="222"/>
      <c r="AA827" s="222"/>
      <c r="AB827" s="5"/>
      <c r="AC827" s="5"/>
      <c r="AD827" s="5"/>
      <c r="AE827" s="5"/>
    </row>
    <row r="828" spans="1:31" s="19" customFormat="1" ht="45" hidden="1" customHeight="1" outlineLevel="1" x14ac:dyDescent="0.25">
      <c r="A828" s="552"/>
      <c r="B828" s="552"/>
      <c r="C828" s="552"/>
      <c r="D828" s="574"/>
      <c r="E828" s="536"/>
      <c r="F828" s="537"/>
      <c r="G828" s="292" t="s">
        <v>907</v>
      </c>
      <c r="H828" s="122"/>
      <c r="I828" s="122">
        <v>233</v>
      </c>
      <c r="J828" s="122"/>
      <c r="K828" s="122"/>
      <c r="L828" s="122"/>
      <c r="M828" s="122">
        <v>15</v>
      </c>
      <c r="N828" s="122"/>
      <c r="O828" s="122"/>
      <c r="P828" s="128"/>
      <c r="Q828" s="128">
        <v>332</v>
      </c>
      <c r="R828" s="128"/>
      <c r="S828" s="334"/>
      <c r="T828" s="224"/>
      <c r="U828" s="5"/>
      <c r="V828" s="5"/>
      <c r="W828" s="5"/>
      <c r="X828" s="5"/>
      <c r="Y828" s="222"/>
      <c r="Z828" s="222"/>
      <c r="AA828" s="222"/>
      <c r="AB828" s="5"/>
      <c r="AC828" s="5"/>
      <c r="AD828" s="5"/>
      <c r="AE828" s="5"/>
    </row>
    <row r="829" spans="1:31" s="19" customFormat="1" ht="90" hidden="1" customHeight="1" outlineLevel="1" x14ac:dyDescent="0.25">
      <c r="A829" s="552"/>
      <c r="B829" s="552"/>
      <c r="C829" s="552"/>
      <c r="D829" s="574"/>
      <c r="E829" s="536"/>
      <c r="F829" s="537"/>
      <c r="G829" s="292" t="s">
        <v>908</v>
      </c>
      <c r="H829" s="122"/>
      <c r="I829" s="122">
        <v>519</v>
      </c>
      <c r="J829" s="122"/>
      <c r="K829" s="122"/>
      <c r="L829" s="122"/>
      <c r="M829" s="122">
        <v>41.25</v>
      </c>
      <c r="N829" s="122"/>
      <c r="O829" s="122"/>
      <c r="P829" s="128"/>
      <c r="Q829" s="128">
        <v>582.18820000000005</v>
      </c>
      <c r="R829" s="128"/>
      <c r="S829" s="334"/>
      <c r="T829" s="224"/>
      <c r="U829" s="5"/>
      <c r="V829" s="5"/>
      <c r="W829" s="5"/>
      <c r="X829" s="5"/>
      <c r="Y829" s="222"/>
      <c r="Z829" s="222"/>
      <c r="AA829" s="222"/>
      <c r="AB829" s="5"/>
      <c r="AC829" s="5"/>
      <c r="AD829" s="5"/>
      <c r="AE829" s="5"/>
    </row>
    <row r="830" spans="1:31" s="19" customFormat="1" ht="45" hidden="1" customHeight="1" outlineLevel="1" x14ac:dyDescent="0.25">
      <c r="A830" s="552"/>
      <c r="B830" s="552"/>
      <c r="C830" s="552"/>
      <c r="D830" s="574"/>
      <c r="E830" s="536"/>
      <c r="F830" s="537"/>
      <c r="G830" s="292" t="s">
        <v>909</v>
      </c>
      <c r="H830" s="122"/>
      <c r="I830" s="122">
        <v>511</v>
      </c>
      <c r="J830" s="122"/>
      <c r="K830" s="122"/>
      <c r="L830" s="122"/>
      <c r="M830" s="122">
        <v>75</v>
      </c>
      <c r="N830" s="122"/>
      <c r="O830" s="122"/>
      <c r="P830" s="128"/>
      <c r="Q830" s="128">
        <v>570</v>
      </c>
      <c r="R830" s="128"/>
      <c r="S830" s="334"/>
      <c r="T830" s="224"/>
      <c r="U830" s="5"/>
      <c r="V830" s="5"/>
      <c r="W830" s="5"/>
      <c r="X830" s="5"/>
      <c r="Y830" s="222"/>
      <c r="Z830" s="222"/>
      <c r="AA830" s="222"/>
      <c r="AB830" s="5"/>
      <c r="AC830" s="5"/>
      <c r="AD830" s="5"/>
      <c r="AE830" s="5"/>
    </row>
    <row r="831" spans="1:31" s="19" customFormat="1" ht="45" hidden="1" customHeight="1" outlineLevel="1" x14ac:dyDescent="0.25">
      <c r="A831" s="552"/>
      <c r="B831" s="552"/>
      <c r="C831" s="552"/>
      <c r="D831" s="574"/>
      <c r="E831" s="536"/>
      <c r="F831" s="537"/>
      <c r="G831" s="292" t="s">
        <v>910</v>
      </c>
      <c r="H831" s="122"/>
      <c r="I831" s="122">
        <v>286</v>
      </c>
      <c r="J831" s="122"/>
      <c r="K831" s="122"/>
      <c r="L831" s="122"/>
      <c r="M831" s="122">
        <v>30</v>
      </c>
      <c r="N831" s="122"/>
      <c r="O831" s="122"/>
      <c r="P831" s="128"/>
      <c r="Q831" s="128">
        <v>211</v>
      </c>
      <c r="R831" s="128"/>
      <c r="S831" s="334"/>
      <c r="T831" s="224"/>
      <c r="U831" s="5"/>
      <c r="V831" s="5"/>
      <c r="W831" s="5"/>
      <c r="X831" s="5"/>
      <c r="Y831" s="222"/>
      <c r="Z831" s="222"/>
      <c r="AA831" s="222"/>
      <c r="AB831" s="5"/>
      <c r="AC831" s="5"/>
      <c r="AD831" s="5"/>
      <c r="AE831" s="5"/>
    </row>
    <row r="832" spans="1:31" s="19" customFormat="1" ht="90" hidden="1" customHeight="1" outlineLevel="1" x14ac:dyDescent="0.25">
      <c r="A832" s="552"/>
      <c r="B832" s="552"/>
      <c r="C832" s="552"/>
      <c r="D832" s="574"/>
      <c r="E832" s="536"/>
      <c r="F832" s="537"/>
      <c r="G832" s="292" t="s">
        <v>911</v>
      </c>
      <c r="H832" s="122"/>
      <c r="I832" s="122">
        <v>76</v>
      </c>
      <c r="J832" s="122"/>
      <c r="K832" s="122"/>
      <c r="L832" s="122"/>
      <c r="M832" s="122">
        <v>12</v>
      </c>
      <c r="N832" s="122"/>
      <c r="O832" s="122"/>
      <c r="P832" s="128"/>
      <c r="Q832" s="128">
        <v>114</v>
      </c>
      <c r="R832" s="128"/>
      <c r="S832" s="334"/>
      <c r="T832" s="224"/>
      <c r="U832" s="5"/>
      <c r="V832" s="5"/>
      <c r="W832" s="5"/>
      <c r="X832" s="5"/>
      <c r="Y832" s="222"/>
      <c r="Z832" s="222"/>
      <c r="AA832" s="222"/>
      <c r="AB832" s="5"/>
      <c r="AC832" s="5"/>
      <c r="AD832" s="5"/>
      <c r="AE832" s="5"/>
    </row>
    <row r="833" spans="1:31" s="19" customFormat="1" ht="45" hidden="1" customHeight="1" outlineLevel="1" x14ac:dyDescent="0.25">
      <c r="A833" s="552"/>
      <c r="B833" s="552"/>
      <c r="C833" s="552"/>
      <c r="D833" s="574"/>
      <c r="E833" s="536"/>
      <c r="F833" s="537"/>
      <c r="G833" s="292" t="s">
        <v>912</v>
      </c>
      <c r="H833" s="122"/>
      <c r="I833" s="122">
        <v>653</v>
      </c>
      <c r="J833" s="122"/>
      <c r="K833" s="122"/>
      <c r="L833" s="122"/>
      <c r="M833" s="122">
        <v>123</v>
      </c>
      <c r="N833" s="122"/>
      <c r="O833" s="122"/>
      <c r="P833" s="128"/>
      <c r="Q833" s="128">
        <v>219</v>
      </c>
      <c r="R833" s="128"/>
      <c r="S833" s="334"/>
      <c r="T833" s="224"/>
      <c r="U833" s="5"/>
      <c r="V833" s="5"/>
      <c r="W833" s="5"/>
      <c r="X833" s="5"/>
      <c r="Y833" s="222"/>
      <c r="Z833" s="222"/>
      <c r="AA833" s="222"/>
      <c r="AB833" s="5"/>
      <c r="AC833" s="5"/>
      <c r="AD833" s="5"/>
      <c r="AE833" s="5"/>
    </row>
    <row r="834" spans="1:31" s="19" customFormat="1" ht="45" hidden="1" customHeight="1" outlineLevel="1" x14ac:dyDescent="0.25">
      <c r="A834" s="552"/>
      <c r="B834" s="552"/>
      <c r="C834" s="552"/>
      <c r="D834" s="574"/>
      <c r="E834" s="536"/>
      <c r="F834" s="537"/>
      <c r="G834" s="292" t="s">
        <v>913</v>
      </c>
      <c r="H834" s="122"/>
      <c r="I834" s="122">
        <v>35</v>
      </c>
      <c r="J834" s="122"/>
      <c r="K834" s="122"/>
      <c r="L834" s="122"/>
      <c r="M834" s="122">
        <v>25</v>
      </c>
      <c r="N834" s="122"/>
      <c r="O834" s="122"/>
      <c r="P834" s="128"/>
      <c r="Q834" s="128">
        <v>102</v>
      </c>
      <c r="R834" s="128"/>
      <c r="S834" s="334"/>
      <c r="T834" s="224"/>
      <c r="U834" s="5"/>
      <c r="V834" s="5"/>
      <c r="W834" s="5"/>
      <c r="X834" s="5"/>
      <c r="Y834" s="222"/>
      <c r="Z834" s="222"/>
      <c r="AA834" s="222"/>
      <c r="AB834" s="5"/>
      <c r="AC834" s="5"/>
      <c r="AD834" s="5"/>
      <c r="AE834" s="5"/>
    </row>
    <row r="835" spans="1:31" s="19" customFormat="1" ht="45" hidden="1" customHeight="1" outlineLevel="1" x14ac:dyDescent="0.25">
      <c r="A835" s="552"/>
      <c r="B835" s="552"/>
      <c r="C835" s="552"/>
      <c r="D835" s="574"/>
      <c r="E835" s="536"/>
      <c r="F835" s="537"/>
      <c r="G835" s="292" t="s">
        <v>914</v>
      </c>
      <c r="H835" s="122"/>
      <c r="I835" s="122">
        <v>54</v>
      </c>
      <c r="J835" s="122"/>
      <c r="K835" s="122"/>
      <c r="L835" s="122"/>
      <c r="M835" s="122">
        <v>15</v>
      </c>
      <c r="N835" s="122"/>
      <c r="O835" s="122"/>
      <c r="P835" s="128"/>
      <c r="Q835" s="128">
        <v>53.529720000000005</v>
      </c>
      <c r="R835" s="128"/>
      <c r="S835" s="334"/>
      <c r="T835" s="224"/>
      <c r="U835" s="5"/>
      <c r="V835" s="5"/>
      <c r="W835" s="5"/>
      <c r="X835" s="5"/>
      <c r="Y835" s="222"/>
      <c r="Z835" s="222"/>
      <c r="AA835" s="222"/>
      <c r="AB835" s="5"/>
      <c r="AC835" s="5"/>
      <c r="AD835" s="5"/>
      <c r="AE835" s="5"/>
    </row>
    <row r="836" spans="1:31" s="19" customFormat="1" ht="45" hidden="1" customHeight="1" outlineLevel="1" x14ac:dyDescent="0.25">
      <c r="A836" s="552"/>
      <c r="B836" s="552"/>
      <c r="C836" s="552"/>
      <c r="D836" s="574"/>
      <c r="E836" s="536"/>
      <c r="F836" s="537"/>
      <c r="G836" s="292" t="s">
        <v>915</v>
      </c>
      <c r="H836" s="122"/>
      <c r="I836" s="122">
        <v>193</v>
      </c>
      <c r="J836" s="122"/>
      <c r="K836" s="122"/>
      <c r="L836" s="122"/>
      <c r="M836" s="122">
        <v>36</v>
      </c>
      <c r="N836" s="122"/>
      <c r="O836" s="122"/>
      <c r="P836" s="128"/>
      <c r="Q836" s="128">
        <v>194.22169</v>
      </c>
      <c r="R836" s="128"/>
      <c r="S836" s="334"/>
      <c r="T836" s="224"/>
      <c r="U836" s="5"/>
      <c r="V836" s="5"/>
      <c r="W836" s="5"/>
      <c r="X836" s="5"/>
      <c r="Y836" s="222"/>
      <c r="Z836" s="222"/>
      <c r="AA836" s="222"/>
      <c r="AB836" s="5"/>
      <c r="AC836" s="5"/>
      <c r="AD836" s="5"/>
      <c r="AE836" s="5"/>
    </row>
    <row r="837" spans="1:31" s="19" customFormat="1" ht="45" hidden="1" customHeight="1" outlineLevel="1" x14ac:dyDescent="0.25">
      <c r="A837" s="552"/>
      <c r="B837" s="552"/>
      <c r="C837" s="552"/>
      <c r="D837" s="574"/>
      <c r="E837" s="536"/>
      <c r="F837" s="537"/>
      <c r="G837" s="292" t="s">
        <v>916</v>
      </c>
      <c r="H837" s="122"/>
      <c r="I837" s="122">
        <v>78</v>
      </c>
      <c r="J837" s="122"/>
      <c r="K837" s="122"/>
      <c r="L837" s="122"/>
      <c r="M837" s="122">
        <v>24</v>
      </c>
      <c r="N837" s="122"/>
      <c r="O837" s="122"/>
      <c r="P837" s="128"/>
      <c r="Q837" s="128">
        <v>144.50405000000001</v>
      </c>
      <c r="R837" s="128"/>
      <c r="S837" s="334"/>
      <c r="T837" s="224"/>
      <c r="U837" s="5"/>
      <c r="V837" s="5"/>
      <c r="W837" s="5"/>
      <c r="X837" s="5"/>
      <c r="Y837" s="222"/>
      <c r="Z837" s="222"/>
      <c r="AA837" s="222"/>
      <c r="AB837" s="5"/>
      <c r="AC837" s="5"/>
      <c r="AD837" s="5"/>
      <c r="AE837" s="5"/>
    </row>
    <row r="838" spans="1:31" s="19" customFormat="1" ht="45" hidden="1" customHeight="1" outlineLevel="1" x14ac:dyDescent="0.25">
      <c r="A838" s="552"/>
      <c r="B838" s="552"/>
      <c r="C838" s="552"/>
      <c r="D838" s="574"/>
      <c r="E838" s="536"/>
      <c r="F838" s="537"/>
      <c r="G838" s="292" t="s">
        <v>917</v>
      </c>
      <c r="H838" s="122"/>
      <c r="I838" s="122">
        <v>338</v>
      </c>
      <c r="J838" s="122"/>
      <c r="K838" s="122"/>
      <c r="L838" s="122"/>
      <c r="M838" s="122">
        <v>25</v>
      </c>
      <c r="N838" s="122"/>
      <c r="O838" s="122"/>
      <c r="P838" s="128"/>
      <c r="Q838" s="128">
        <v>362.92073000000005</v>
      </c>
      <c r="R838" s="128"/>
      <c r="S838" s="334"/>
      <c r="T838" s="224"/>
      <c r="U838" s="5"/>
      <c r="V838" s="5"/>
      <c r="W838" s="5"/>
      <c r="X838" s="5"/>
      <c r="Y838" s="222"/>
      <c r="Z838" s="222"/>
      <c r="AA838" s="222"/>
      <c r="AB838" s="5"/>
      <c r="AC838" s="5"/>
      <c r="AD838" s="5"/>
      <c r="AE838" s="5"/>
    </row>
    <row r="839" spans="1:31" s="19" customFormat="1" ht="45" hidden="1" customHeight="1" outlineLevel="1" x14ac:dyDescent="0.25">
      <c r="A839" s="552"/>
      <c r="B839" s="552"/>
      <c r="C839" s="552"/>
      <c r="D839" s="574"/>
      <c r="E839" s="536"/>
      <c r="F839" s="537"/>
      <c r="G839" s="292" t="s">
        <v>918</v>
      </c>
      <c r="H839" s="122"/>
      <c r="I839" s="122">
        <v>38</v>
      </c>
      <c r="J839" s="122"/>
      <c r="K839" s="122"/>
      <c r="L839" s="122"/>
      <c r="M839" s="122">
        <v>21</v>
      </c>
      <c r="N839" s="122"/>
      <c r="O839" s="122"/>
      <c r="P839" s="128"/>
      <c r="Q839" s="128">
        <v>90.688370000000006</v>
      </c>
      <c r="R839" s="128"/>
      <c r="S839" s="334"/>
      <c r="T839" s="224"/>
      <c r="U839" s="5"/>
      <c r="V839" s="5"/>
      <c r="W839" s="5"/>
      <c r="X839" s="5"/>
      <c r="Y839" s="222"/>
      <c r="Z839" s="222"/>
      <c r="AA839" s="222"/>
      <c r="AB839" s="5"/>
      <c r="AC839" s="5"/>
      <c r="AD839" s="5"/>
      <c r="AE839" s="5"/>
    </row>
    <row r="840" spans="1:31" s="19" customFormat="1" ht="45" hidden="1" customHeight="1" outlineLevel="1" x14ac:dyDescent="0.25">
      <c r="A840" s="552"/>
      <c r="B840" s="552"/>
      <c r="C840" s="552"/>
      <c r="D840" s="574"/>
      <c r="E840" s="536"/>
      <c r="F840" s="537"/>
      <c r="G840" s="292" t="s">
        <v>919</v>
      </c>
      <c r="H840" s="122"/>
      <c r="I840" s="122">
        <v>125</v>
      </c>
      <c r="J840" s="122"/>
      <c r="K840" s="122"/>
      <c r="L840" s="122"/>
      <c r="M840" s="122">
        <v>10</v>
      </c>
      <c r="N840" s="122"/>
      <c r="O840" s="122"/>
      <c r="P840" s="128"/>
      <c r="Q840" s="128">
        <v>142.71200000000002</v>
      </c>
      <c r="R840" s="128"/>
      <c r="S840" s="334"/>
      <c r="T840" s="224"/>
      <c r="U840" s="5"/>
      <c r="V840" s="5"/>
      <c r="W840" s="5"/>
      <c r="X840" s="5"/>
      <c r="Y840" s="222"/>
      <c r="Z840" s="222"/>
      <c r="AA840" s="222"/>
      <c r="AB840" s="5"/>
      <c r="AC840" s="5"/>
      <c r="AD840" s="5"/>
      <c r="AE840" s="5"/>
    </row>
    <row r="841" spans="1:31" s="19" customFormat="1" ht="45" hidden="1" customHeight="1" outlineLevel="1" x14ac:dyDescent="0.25">
      <c r="A841" s="552"/>
      <c r="B841" s="552"/>
      <c r="C841" s="552"/>
      <c r="D841" s="574"/>
      <c r="E841" s="536"/>
      <c r="F841" s="537"/>
      <c r="G841" s="292" t="s">
        <v>920</v>
      </c>
      <c r="H841" s="122"/>
      <c r="I841" s="122">
        <v>111</v>
      </c>
      <c r="J841" s="122"/>
      <c r="K841" s="122"/>
      <c r="L841" s="122"/>
      <c r="M841" s="122">
        <v>10</v>
      </c>
      <c r="N841" s="122"/>
      <c r="O841" s="122"/>
      <c r="P841" s="128"/>
      <c r="Q841" s="128">
        <v>141.36774</v>
      </c>
      <c r="R841" s="128"/>
      <c r="S841" s="334"/>
      <c r="T841" s="224"/>
      <c r="U841" s="5"/>
      <c r="V841" s="5"/>
      <c r="W841" s="5"/>
      <c r="X841" s="5"/>
      <c r="Y841" s="222"/>
      <c r="Z841" s="222"/>
      <c r="AA841" s="222"/>
      <c r="AB841" s="5"/>
      <c r="AC841" s="5"/>
      <c r="AD841" s="5"/>
      <c r="AE841" s="5"/>
    </row>
    <row r="842" spans="1:31" s="19" customFormat="1" ht="45" hidden="1" customHeight="1" outlineLevel="1" x14ac:dyDescent="0.25">
      <c r="A842" s="552"/>
      <c r="B842" s="552"/>
      <c r="C842" s="552"/>
      <c r="D842" s="574"/>
      <c r="E842" s="536"/>
      <c r="F842" s="537"/>
      <c r="G842" s="292" t="s">
        <v>921</v>
      </c>
      <c r="H842" s="122"/>
      <c r="I842" s="122">
        <v>444</v>
      </c>
      <c r="J842" s="122"/>
      <c r="K842" s="122"/>
      <c r="L842" s="122"/>
      <c r="M842" s="122">
        <v>15</v>
      </c>
      <c r="N842" s="122"/>
      <c r="O842" s="122"/>
      <c r="P842" s="128"/>
      <c r="Q842" s="128">
        <v>217.71924000000001</v>
      </c>
      <c r="R842" s="128"/>
      <c r="S842" s="334"/>
      <c r="T842" s="224"/>
      <c r="U842" s="5"/>
      <c r="V842" s="5"/>
      <c r="W842" s="5"/>
      <c r="X842" s="5"/>
      <c r="Y842" s="222"/>
      <c r="Z842" s="222"/>
      <c r="AA842" s="222"/>
      <c r="AB842" s="5"/>
      <c r="AC842" s="5"/>
      <c r="AD842" s="5"/>
      <c r="AE842" s="5"/>
    </row>
    <row r="843" spans="1:31" s="19" customFormat="1" ht="30" hidden="1" customHeight="1" outlineLevel="1" x14ac:dyDescent="0.25">
      <c r="A843" s="552"/>
      <c r="B843" s="552"/>
      <c r="C843" s="552"/>
      <c r="D843" s="574"/>
      <c r="E843" s="536"/>
      <c r="F843" s="537"/>
      <c r="G843" s="292" t="s">
        <v>922</v>
      </c>
      <c r="H843" s="122"/>
      <c r="I843" s="122">
        <v>39</v>
      </c>
      <c r="J843" s="122"/>
      <c r="K843" s="122"/>
      <c r="L843" s="122"/>
      <c r="M843" s="122">
        <v>10</v>
      </c>
      <c r="N843" s="122"/>
      <c r="O843" s="122"/>
      <c r="P843" s="128"/>
      <c r="Q843" s="128">
        <v>85.49</v>
      </c>
      <c r="R843" s="128"/>
      <c r="S843" s="334"/>
      <c r="T843" s="224"/>
      <c r="U843" s="5"/>
      <c r="V843" s="5"/>
      <c r="W843" s="5"/>
      <c r="X843" s="5"/>
      <c r="Y843" s="222"/>
      <c r="Z843" s="222"/>
      <c r="AA843" s="222"/>
      <c r="AB843" s="5"/>
      <c r="AC843" s="5"/>
      <c r="AD843" s="5"/>
      <c r="AE843" s="5"/>
    </row>
    <row r="844" spans="1:31" s="19" customFormat="1" ht="30" hidden="1" customHeight="1" outlineLevel="1" x14ac:dyDescent="0.25">
      <c r="A844" s="552"/>
      <c r="B844" s="552"/>
      <c r="C844" s="552"/>
      <c r="D844" s="574"/>
      <c r="E844" s="536"/>
      <c r="F844" s="537"/>
      <c r="G844" s="292" t="s">
        <v>923</v>
      </c>
      <c r="H844" s="122"/>
      <c r="I844" s="122">
        <v>136</v>
      </c>
      <c r="J844" s="122"/>
      <c r="K844" s="122"/>
      <c r="L844" s="122"/>
      <c r="M844" s="122">
        <v>15</v>
      </c>
      <c r="N844" s="122"/>
      <c r="O844" s="122"/>
      <c r="P844" s="128"/>
      <c r="Q844" s="128">
        <v>152</v>
      </c>
      <c r="R844" s="128"/>
      <c r="S844" s="334"/>
      <c r="T844" s="224"/>
      <c r="U844" s="5"/>
      <c r="V844" s="5"/>
      <c r="W844" s="5"/>
      <c r="X844" s="5"/>
      <c r="Y844" s="222"/>
      <c r="Z844" s="222"/>
      <c r="AA844" s="222"/>
      <c r="AB844" s="5"/>
      <c r="AC844" s="5"/>
      <c r="AD844" s="5"/>
      <c r="AE844" s="5"/>
    </row>
    <row r="845" spans="1:31" s="19" customFormat="1" ht="30" hidden="1" customHeight="1" outlineLevel="1" x14ac:dyDescent="0.25">
      <c r="A845" s="552"/>
      <c r="B845" s="552"/>
      <c r="C845" s="552"/>
      <c r="D845" s="574"/>
      <c r="E845" s="536"/>
      <c r="F845" s="537"/>
      <c r="G845" s="292" t="s">
        <v>924</v>
      </c>
      <c r="H845" s="122"/>
      <c r="I845" s="122">
        <v>126</v>
      </c>
      <c r="J845" s="122"/>
      <c r="K845" s="122"/>
      <c r="L845" s="122"/>
      <c r="M845" s="122">
        <v>15</v>
      </c>
      <c r="N845" s="122"/>
      <c r="O845" s="122"/>
      <c r="P845" s="128"/>
      <c r="Q845" s="128">
        <v>314.3</v>
      </c>
      <c r="R845" s="128"/>
      <c r="S845" s="334"/>
      <c r="T845" s="224"/>
      <c r="U845" s="5"/>
      <c r="V845" s="5"/>
      <c r="W845" s="5"/>
      <c r="X845" s="5"/>
      <c r="Y845" s="222"/>
      <c r="Z845" s="222"/>
      <c r="AA845" s="222"/>
      <c r="AB845" s="5"/>
      <c r="AC845" s="5"/>
      <c r="AD845" s="5"/>
      <c r="AE845" s="5"/>
    </row>
    <row r="846" spans="1:31" s="19" customFormat="1" ht="45" hidden="1" customHeight="1" outlineLevel="1" x14ac:dyDescent="0.25">
      <c r="A846" s="552"/>
      <c r="B846" s="552"/>
      <c r="C846" s="552"/>
      <c r="D846" s="574"/>
      <c r="E846" s="536"/>
      <c r="F846" s="537"/>
      <c r="G846" s="292" t="s">
        <v>925</v>
      </c>
      <c r="H846" s="122"/>
      <c r="I846" s="122">
        <v>82</v>
      </c>
      <c r="J846" s="122"/>
      <c r="K846" s="122"/>
      <c r="L846" s="122"/>
      <c r="M846" s="122">
        <v>10</v>
      </c>
      <c r="N846" s="122"/>
      <c r="O846" s="122"/>
      <c r="P846" s="128"/>
      <c r="Q846" s="128">
        <v>152.60000000000002</v>
      </c>
      <c r="R846" s="128"/>
      <c r="S846" s="334"/>
      <c r="T846" s="224"/>
      <c r="U846" s="5"/>
      <c r="V846" s="5"/>
      <c r="W846" s="5"/>
      <c r="X846" s="5"/>
      <c r="Y846" s="222"/>
      <c r="Z846" s="222"/>
      <c r="AA846" s="222"/>
      <c r="AB846" s="5"/>
      <c r="AC846" s="5"/>
      <c r="AD846" s="5"/>
      <c r="AE846" s="5"/>
    </row>
    <row r="847" spans="1:31" s="19" customFormat="1" ht="45" hidden="1" customHeight="1" outlineLevel="1" x14ac:dyDescent="0.25">
      <c r="A847" s="552"/>
      <c r="B847" s="552"/>
      <c r="C847" s="552"/>
      <c r="D847" s="574"/>
      <c r="E847" s="536"/>
      <c r="F847" s="537"/>
      <c r="G847" s="292" t="s">
        <v>926</v>
      </c>
      <c r="H847" s="122"/>
      <c r="I847" s="122">
        <v>28</v>
      </c>
      <c r="J847" s="122"/>
      <c r="K847" s="122"/>
      <c r="L847" s="122"/>
      <c r="M847" s="122">
        <v>15</v>
      </c>
      <c r="N847" s="122"/>
      <c r="O847" s="122"/>
      <c r="P847" s="128"/>
      <c r="Q847" s="128">
        <v>82.8</v>
      </c>
      <c r="R847" s="128"/>
      <c r="S847" s="334"/>
      <c r="T847" s="224"/>
      <c r="U847" s="5"/>
      <c r="V847" s="5"/>
      <c r="W847" s="5"/>
      <c r="X847" s="5"/>
      <c r="Y847" s="222"/>
      <c r="Z847" s="222"/>
      <c r="AA847" s="222"/>
      <c r="AB847" s="5"/>
      <c r="AC847" s="5"/>
      <c r="AD847" s="5"/>
      <c r="AE847" s="5"/>
    </row>
    <row r="848" spans="1:31" s="19" customFormat="1" ht="45" hidden="1" customHeight="1" outlineLevel="1" x14ac:dyDescent="0.25">
      <c r="A848" s="552"/>
      <c r="B848" s="552"/>
      <c r="C848" s="552"/>
      <c r="D848" s="574"/>
      <c r="E848" s="536"/>
      <c r="F848" s="537"/>
      <c r="G848" s="292" t="s">
        <v>927</v>
      </c>
      <c r="H848" s="122"/>
      <c r="I848" s="122">
        <v>92</v>
      </c>
      <c r="J848" s="122"/>
      <c r="K848" s="122"/>
      <c r="L848" s="122"/>
      <c r="M848" s="122">
        <v>15</v>
      </c>
      <c r="N848" s="122"/>
      <c r="O848" s="122"/>
      <c r="P848" s="128"/>
      <c r="Q848" s="128">
        <v>151.79999999999998</v>
      </c>
      <c r="R848" s="128"/>
      <c r="S848" s="334"/>
      <c r="T848" s="224"/>
      <c r="U848" s="5"/>
      <c r="V848" s="5"/>
      <c r="W848" s="5"/>
      <c r="X848" s="5"/>
      <c r="Y848" s="222"/>
      <c r="Z848" s="222"/>
      <c r="AA848" s="222"/>
      <c r="AB848" s="5"/>
      <c r="AC848" s="5"/>
      <c r="AD848" s="5"/>
      <c r="AE848" s="5"/>
    </row>
    <row r="849" spans="1:31" s="19" customFormat="1" ht="45" hidden="1" customHeight="1" outlineLevel="1" x14ac:dyDescent="0.25">
      <c r="A849" s="552"/>
      <c r="B849" s="552"/>
      <c r="C849" s="552"/>
      <c r="D849" s="574"/>
      <c r="E849" s="536"/>
      <c r="F849" s="537"/>
      <c r="G849" s="292" t="s">
        <v>928</v>
      </c>
      <c r="H849" s="122"/>
      <c r="I849" s="122">
        <v>172</v>
      </c>
      <c r="J849" s="122"/>
      <c r="K849" s="122"/>
      <c r="L849" s="122"/>
      <c r="M849" s="122">
        <v>85</v>
      </c>
      <c r="N849" s="122"/>
      <c r="O849" s="122"/>
      <c r="P849" s="128"/>
      <c r="Q849" s="128">
        <v>182.5</v>
      </c>
      <c r="R849" s="128"/>
      <c r="S849" s="334"/>
      <c r="T849" s="224"/>
      <c r="U849" s="5"/>
      <c r="V849" s="5"/>
      <c r="W849" s="5"/>
      <c r="X849" s="5"/>
      <c r="Y849" s="222"/>
      <c r="Z849" s="222"/>
      <c r="AA849" s="222"/>
      <c r="AB849" s="5"/>
      <c r="AC849" s="5"/>
      <c r="AD849" s="5"/>
      <c r="AE849" s="5"/>
    </row>
    <row r="850" spans="1:31" s="19" customFormat="1" ht="45" hidden="1" customHeight="1" outlineLevel="1" x14ac:dyDescent="0.25">
      <c r="A850" s="552"/>
      <c r="B850" s="552"/>
      <c r="C850" s="552"/>
      <c r="D850" s="574"/>
      <c r="E850" s="536"/>
      <c r="F850" s="537"/>
      <c r="G850" s="292" t="s">
        <v>929</v>
      </c>
      <c r="H850" s="122"/>
      <c r="I850" s="122">
        <v>146</v>
      </c>
      <c r="J850" s="122"/>
      <c r="K850" s="122"/>
      <c r="L850" s="122"/>
      <c r="M850" s="122">
        <v>10</v>
      </c>
      <c r="N850" s="122"/>
      <c r="O850" s="122"/>
      <c r="P850" s="128"/>
      <c r="Q850" s="128">
        <v>163</v>
      </c>
      <c r="R850" s="128"/>
      <c r="S850" s="334"/>
      <c r="T850" s="224"/>
      <c r="U850" s="5"/>
      <c r="V850" s="5"/>
      <c r="W850" s="5"/>
      <c r="X850" s="5"/>
      <c r="Y850" s="222"/>
      <c r="Z850" s="222"/>
      <c r="AA850" s="222"/>
      <c r="AB850" s="5"/>
      <c r="AC850" s="5"/>
      <c r="AD850" s="5"/>
      <c r="AE850" s="5"/>
    </row>
    <row r="851" spans="1:31" s="19" customFormat="1" ht="45" hidden="1" customHeight="1" outlineLevel="1" x14ac:dyDescent="0.25">
      <c r="A851" s="552"/>
      <c r="B851" s="552"/>
      <c r="C851" s="552"/>
      <c r="D851" s="574"/>
      <c r="E851" s="536"/>
      <c r="F851" s="537"/>
      <c r="G851" s="292" t="s">
        <v>930</v>
      </c>
      <c r="H851" s="122"/>
      <c r="I851" s="122">
        <v>40</v>
      </c>
      <c r="J851" s="122"/>
      <c r="K851" s="122"/>
      <c r="L851" s="122"/>
      <c r="M851" s="122">
        <v>15</v>
      </c>
      <c r="N851" s="122"/>
      <c r="O851" s="122"/>
      <c r="P851" s="128"/>
      <c r="Q851" s="128">
        <v>37.6</v>
      </c>
      <c r="R851" s="128"/>
      <c r="S851" s="334"/>
      <c r="T851" s="224"/>
      <c r="U851" s="5"/>
      <c r="V851" s="5"/>
      <c r="W851" s="5"/>
      <c r="X851" s="5"/>
      <c r="Y851" s="222"/>
      <c r="Z851" s="222"/>
      <c r="AA851" s="222"/>
      <c r="AB851" s="5"/>
      <c r="AC851" s="5"/>
      <c r="AD851" s="5"/>
      <c r="AE851" s="5"/>
    </row>
    <row r="852" spans="1:31" s="19" customFormat="1" ht="45" hidden="1" customHeight="1" outlineLevel="1" x14ac:dyDescent="0.25">
      <c r="A852" s="552"/>
      <c r="B852" s="552"/>
      <c r="C852" s="552"/>
      <c r="D852" s="574"/>
      <c r="E852" s="536"/>
      <c r="F852" s="537"/>
      <c r="G852" s="292" t="s">
        <v>931</v>
      </c>
      <c r="H852" s="122"/>
      <c r="I852" s="122">
        <v>149</v>
      </c>
      <c r="J852" s="122"/>
      <c r="K852" s="122"/>
      <c r="L852" s="122"/>
      <c r="M852" s="122">
        <v>15</v>
      </c>
      <c r="N852" s="122"/>
      <c r="O852" s="122"/>
      <c r="P852" s="128"/>
      <c r="Q852" s="128">
        <v>150</v>
      </c>
      <c r="R852" s="128"/>
      <c r="S852" s="334"/>
      <c r="T852" s="224"/>
      <c r="U852" s="5"/>
      <c r="V852" s="5"/>
      <c r="W852" s="5"/>
      <c r="X852" s="5"/>
      <c r="Y852" s="222"/>
      <c r="Z852" s="222"/>
      <c r="AA852" s="222"/>
      <c r="AB852" s="5"/>
      <c r="AC852" s="5"/>
      <c r="AD852" s="5"/>
      <c r="AE852" s="5"/>
    </row>
    <row r="853" spans="1:31" s="19" customFormat="1" ht="45" hidden="1" customHeight="1" outlineLevel="1" x14ac:dyDescent="0.25">
      <c r="A853" s="552"/>
      <c r="B853" s="552"/>
      <c r="C853" s="552"/>
      <c r="D853" s="574"/>
      <c r="E853" s="536"/>
      <c r="F853" s="537"/>
      <c r="G853" s="292" t="s">
        <v>932</v>
      </c>
      <c r="H853" s="122"/>
      <c r="I853" s="122">
        <v>96</v>
      </c>
      <c r="J853" s="122"/>
      <c r="K853" s="122"/>
      <c r="L853" s="122"/>
      <c r="M853" s="122">
        <v>15</v>
      </c>
      <c r="N853" s="122"/>
      <c r="O853" s="122"/>
      <c r="P853" s="128"/>
      <c r="Q853" s="128">
        <v>110</v>
      </c>
      <c r="R853" s="128"/>
      <c r="S853" s="334"/>
      <c r="T853" s="224"/>
      <c r="U853" s="5"/>
      <c r="V853" s="5"/>
      <c r="W853" s="5"/>
      <c r="X853" s="5"/>
      <c r="Y853" s="222"/>
      <c r="Z853" s="222"/>
      <c r="AA853" s="222"/>
      <c r="AB853" s="5"/>
      <c r="AC853" s="5"/>
      <c r="AD853" s="5"/>
      <c r="AE853" s="5"/>
    </row>
    <row r="854" spans="1:31" s="19" customFormat="1" ht="45" hidden="1" customHeight="1" outlineLevel="1" x14ac:dyDescent="0.25">
      <c r="A854" s="552"/>
      <c r="B854" s="552"/>
      <c r="C854" s="552"/>
      <c r="D854" s="574"/>
      <c r="E854" s="536"/>
      <c r="F854" s="537"/>
      <c r="G854" s="292" t="s">
        <v>933</v>
      </c>
      <c r="H854" s="122"/>
      <c r="I854" s="122">
        <v>45</v>
      </c>
      <c r="J854" s="122"/>
      <c r="K854" s="122"/>
      <c r="L854" s="122"/>
      <c r="M854" s="122">
        <v>20</v>
      </c>
      <c r="N854" s="122"/>
      <c r="O854" s="122"/>
      <c r="P854" s="128"/>
      <c r="Q854" s="128">
        <v>62.7</v>
      </c>
      <c r="R854" s="128"/>
      <c r="S854" s="334"/>
      <c r="T854" s="224"/>
      <c r="U854" s="5"/>
      <c r="V854" s="5"/>
      <c r="W854" s="5"/>
      <c r="X854" s="5"/>
      <c r="Y854" s="222"/>
      <c r="Z854" s="222"/>
      <c r="AA854" s="222"/>
      <c r="AB854" s="5"/>
      <c r="AC854" s="5"/>
      <c r="AD854" s="5"/>
      <c r="AE854" s="5"/>
    </row>
    <row r="855" spans="1:31" s="19" customFormat="1" ht="45" hidden="1" customHeight="1" outlineLevel="1" x14ac:dyDescent="0.25">
      <c r="A855" s="552"/>
      <c r="B855" s="552"/>
      <c r="C855" s="552"/>
      <c r="D855" s="574"/>
      <c r="E855" s="536"/>
      <c r="F855" s="537"/>
      <c r="G855" s="292" t="s">
        <v>934</v>
      </c>
      <c r="H855" s="122"/>
      <c r="I855" s="122">
        <v>89</v>
      </c>
      <c r="J855" s="122"/>
      <c r="K855" s="122"/>
      <c r="L855" s="122"/>
      <c r="M855" s="122">
        <v>15</v>
      </c>
      <c r="N855" s="122"/>
      <c r="O855" s="122"/>
      <c r="P855" s="128"/>
      <c r="Q855" s="128">
        <v>122</v>
      </c>
      <c r="R855" s="128"/>
      <c r="S855" s="334"/>
      <c r="T855" s="224"/>
      <c r="U855" s="5"/>
      <c r="V855" s="5"/>
      <c r="W855" s="5"/>
      <c r="X855" s="5"/>
      <c r="Y855" s="222"/>
      <c r="Z855" s="222"/>
      <c r="AA855" s="222"/>
      <c r="AB855" s="5"/>
      <c r="AC855" s="5"/>
      <c r="AD855" s="5"/>
      <c r="AE855" s="5"/>
    </row>
    <row r="856" spans="1:31" s="19" customFormat="1" ht="45" hidden="1" customHeight="1" outlineLevel="1" x14ac:dyDescent="0.25">
      <c r="A856" s="552"/>
      <c r="B856" s="552"/>
      <c r="C856" s="552"/>
      <c r="D856" s="574"/>
      <c r="E856" s="536"/>
      <c r="F856" s="537"/>
      <c r="G856" s="292" t="s">
        <v>935</v>
      </c>
      <c r="H856" s="122"/>
      <c r="I856" s="122">
        <v>127</v>
      </c>
      <c r="J856" s="122"/>
      <c r="K856" s="122"/>
      <c r="L856" s="122"/>
      <c r="M856" s="122">
        <v>30</v>
      </c>
      <c r="N856" s="122"/>
      <c r="O856" s="122"/>
      <c r="P856" s="128"/>
      <c r="Q856" s="128">
        <v>140.9</v>
      </c>
      <c r="R856" s="128"/>
      <c r="S856" s="334"/>
      <c r="T856" s="224"/>
      <c r="U856" s="5"/>
      <c r="V856" s="5"/>
      <c r="W856" s="5"/>
      <c r="X856" s="5"/>
      <c r="Y856" s="222"/>
      <c r="Z856" s="222"/>
      <c r="AA856" s="222"/>
      <c r="AB856" s="5"/>
      <c r="AC856" s="5"/>
      <c r="AD856" s="5"/>
      <c r="AE856" s="5"/>
    </row>
    <row r="857" spans="1:31" s="19" customFormat="1" ht="45" hidden="1" customHeight="1" outlineLevel="1" x14ac:dyDescent="0.25">
      <c r="A857" s="552"/>
      <c r="B857" s="552"/>
      <c r="C857" s="552"/>
      <c r="D857" s="574"/>
      <c r="E857" s="536"/>
      <c r="F857" s="537"/>
      <c r="G857" s="292" t="s">
        <v>936</v>
      </c>
      <c r="H857" s="122"/>
      <c r="I857" s="122">
        <v>113</v>
      </c>
      <c r="J857" s="122"/>
      <c r="K857" s="122"/>
      <c r="L857" s="122"/>
      <c r="M857" s="122">
        <v>10</v>
      </c>
      <c r="N857" s="122"/>
      <c r="O857" s="122"/>
      <c r="P857" s="128"/>
      <c r="Q857" s="128">
        <v>170.5</v>
      </c>
      <c r="R857" s="128"/>
      <c r="S857" s="334"/>
      <c r="T857" s="224"/>
      <c r="U857" s="5"/>
      <c r="V857" s="5"/>
      <c r="W857" s="5"/>
      <c r="X857" s="5"/>
      <c r="Y857" s="222"/>
      <c r="Z857" s="222"/>
      <c r="AA857" s="222"/>
      <c r="AB857" s="5"/>
      <c r="AC857" s="5"/>
      <c r="AD857" s="5"/>
      <c r="AE857" s="5"/>
    </row>
    <row r="858" spans="1:31" s="19" customFormat="1" ht="45" hidden="1" customHeight="1" outlineLevel="1" x14ac:dyDescent="0.25">
      <c r="A858" s="552"/>
      <c r="B858" s="552"/>
      <c r="C858" s="552"/>
      <c r="D858" s="574"/>
      <c r="E858" s="536"/>
      <c r="F858" s="537"/>
      <c r="G858" s="292" t="s">
        <v>937</v>
      </c>
      <c r="H858" s="122"/>
      <c r="I858" s="122">
        <v>36</v>
      </c>
      <c r="J858" s="122"/>
      <c r="K858" s="122"/>
      <c r="L858" s="122"/>
      <c r="M858" s="122">
        <v>10</v>
      </c>
      <c r="N858" s="122"/>
      <c r="O858" s="122"/>
      <c r="P858" s="128"/>
      <c r="Q858" s="128">
        <v>98.8</v>
      </c>
      <c r="R858" s="128"/>
      <c r="S858" s="334"/>
      <c r="T858" s="224"/>
      <c r="U858" s="5"/>
      <c r="V858" s="5"/>
      <c r="W858" s="5"/>
      <c r="X858" s="5"/>
      <c r="Y858" s="222"/>
      <c r="Z858" s="222"/>
      <c r="AA858" s="222"/>
      <c r="AB858" s="5"/>
      <c r="AC858" s="5"/>
      <c r="AD858" s="5"/>
      <c r="AE858" s="5"/>
    </row>
    <row r="859" spans="1:31" s="19" customFormat="1" ht="45" hidden="1" customHeight="1" outlineLevel="1" x14ac:dyDescent="0.25">
      <c r="A859" s="552"/>
      <c r="B859" s="552"/>
      <c r="C859" s="552"/>
      <c r="D859" s="574"/>
      <c r="E859" s="536"/>
      <c r="F859" s="537"/>
      <c r="G859" s="292" t="s">
        <v>938</v>
      </c>
      <c r="H859" s="122"/>
      <c r="I859" s="122">
        <v>101</v>
      </c>
      <c r="J859" s="122"/>
      <c r="K859" s="122"/>
      <c r="L859" s="122"/>
      <c r="M859" s="122">
        <v>10</v>
      </c>
      <c r="N859" s="122"/>
      <c r="O859" s="122"/>
      <c r="P859" s="128"/>
      <c r="Q859" s="128">
        <v>148.4</v>
      </c>
      <c r="R859" s="128"/>
      <c r="S859" s="334"/>
      <c r="T859" s="224"/>
      <c r="U859" s="5"/>
      <c r="V859" s="5"/>
      <c r="W859" s="5"/>
      <c r="X859" s="5"/>
      <c r="Y859" s="222"/>
      <c r="Z859" s="222"/>
      <c r="AA859" s="222"/>
      <c r="AB859" s="5"/>
      <c r="AC859" s="5"/>
      <c r="AD859" s="5"/>
      <c r="AE859" s="5"/>
    </row>
    <row r="860" spans="1:31" s="19" customFormat="1" ht="45" hidden="1" customHeight="1" outlineLevel="1" x14ac:dyDescent="0.25">
      <c r="A860" s="552"/>
      <c r="B860" s="552"/>
      <c r="C860" s="552"/>
      <c r="D860" s="574"/>
      <c r="E860" s="536"/>
      <c r="F860" s="537"/>
      <c r="G860" s="292" t="s">
        <v>939</v>
      </c>
      <c r="H860" s="122"/>
      <c r="I860" s="122">
        <v>186</v>
      </c>
      <c r="J860" s="122"/>
      <c r="K860" s="122"/>
      <c r="L860" s="122"/>
      <c r="M860" s="122">
        <v>15</v>
      </c>
      <c r="N860" s="122"/>
      <c r="O860" s="122"/>
      <c r="P860" s="128"/>
      <c r="Q860" s="128">
        <v>203.4</v>
      </c>
      <c r="R860" s="128"/>
      <c r="S860" s="334"/>
      <c r="T860" s="224"/>
      <c r="U860" s="5"/>
      <c r="V860" s="5"/>
      <c r="W860" s="5"/>
      <c r="X860" s="5"/>
      <c r="Y860" s="222"/>
      <c r="Z860" s="222"/>
      <c r="AA860" s="222"/>
      <c r="AB860" s="5"/>
      <c r="AC860" s="5"/>
      <c r="AD860" s="5"/>
      <c r="AE860" s="5"/>
    </row>
    <row r="861" spans="1:31" s="19" customFormat="1" ht="45" hidden="1" customHeight="1" outlineLevel="1" x14ac:dyDescent="0.25">
      <c r="A861" s="552"/>
      <c r="B861" s="552"/>
      <c r="C861" s="552"/>
      <c r="D861" s="574"/>
      <c r="E861" s="536"/>
      <c r="F861" s="537"/>
      <c r="G861" s="292" t="s">
        <v>940</v>
      </c>
      <c r="H861" s="122"/>
      <c r="I861" s="122">
        <v>220</v>
      </c>
      <c r="J861" s="122"/>
      <c r="K861" s="122"/>
      <c r="L861" s="122"/>
      <c r="M861" s="122">
        <v>12</v>
      </c>
      <c r="N861" s="122"/>
      <c r="O861" s="122"/>
      <c r="P861" s="128"/>
      <c r="Q861" s="128">
        <v>188.5</v>
      </c>
      <c r="R861" s="128"/>
      <c r="S861" s="334"/>
      <c r="T861" s="224"/>
      <c r="U861" s="5"/>
      <c r="V861" s="5"/>
      <c r="W861" s="5"/>
      <c r="X861" s="5"/>
      <c r="Y861" s="222"/>
      <c r="Z861" s="222"/>
      <c r="AA861" s="222"/>
      <c r="AB861" s="5"/>
      <c r="AC861" s="5"/>
      <c r="AD861" s="5"/>
      <c r="AE861" s="5"/>
    </row>
    <row r="862" spans="1:31" s="19" customFormat="1" ht="45" hidden="1" customHeight="1" outlineLevel="1" x14ac:dyDescent="0.25">
      <c r="A862" s="552"/>
      <c r="B862" s="552"/>
      <c r="C862" s="552"/>
      <c r="D862" s="574"/>
      <c r="E862" s="536"/>
      <c r="F862" s="537"/>
      <c r="G862" s="292" t="s">
        <v>941</v>
      </c>
      <c r="H862" s="122"/>
      <c r="I862" s="122">
        <v>107</v>
      </c>
      <c r="J862" s="122"/>
      <c r="K862" s="122"/>
      <c r="L862" s="122"/>
      <c r="M862" s="122">
        <v>23</v>
      </c>
      <c r="N862" s="122"/>
      <c r="O862" s="122"/>
      <c r="P862" s="128"/>
      <c r="Q862" s="128">
        <v>139.6</v>
      </c>
      <c r="R862" s="128"/>
      <c r="S862" s="334"/>
      <c r="T862" s="224"/>
      <c r="U862" s="5"/>
      <c r="V862" s="5"/>
      <c r="W862" s="5"/>
      <c r="X862" s="5"/>
      <c r="Y862" s="222"/>
      <c r="Z862" s="222"/>
      <c r="AA862" s="222"/>
      <c r="AB862" s="5"/>
      <c r="AC862" s="5"/>
      <c r="AD862" s="5"/>
      <c r="AE862" s="5"/>
    </row>
    <row r="863" spans="1:31" s="19" customFormat="1" ht="45" hidden="1" customHeight="1" outlineLevel="1" x14ac:dyDescent="0.25">
      <c r="A863" s="552"/>
      <c r="B863" s="552"/>
      <c r="C863" s="552"/>
      <c r="D863" s="574"/>
      <c r="E863" s="536"/>
      <c r="F863" s="537"/>
      <c r="G863" s="292" t="s">
        <v>942</v>
      </c>
      <c r="H863" s="122"/>
      <c r="I863" s="122">
        <v>90</v>
      </c>
      <c r="J863" s="122"/>
      <c r="K863" s="122"/>
      <c r="L863" s="122"/>
      <c r="M863" s="122">
        <v>30</v>
      </c>
      <c r="N863" s="122"/>
      <c r="O863" s="122"/>
      <c r="P863" s="128"/>
      <c r="Q863" s="128">
        <v>62.9</v>
      </c>
      <c r="R863" s="128"/>
      <c r="S863" s="334"/>
      <c r="T863" s="224"/>
      <c r="U863" s="5"/>
      <c r="V863" s="5"/>
      <c r="W863" s="5"/>
      <c r="X863" s="5"/>
      <c r="Y863" s="222"/>
      <c r="Z863" s="222"/>
      <c r="AA863" s="222"/>
      <c r="AB863" s="5"/>
      <c r="AC863" s="5"/>
      <c r="AD863" s="5"/>
      <c r="AE863" s="5"/>
    </row>
    <row r="864" spans="1:31" s="19" customFormat="1" ht="45" hidden="1" customHeight="1" outlineLevel="1" x14ac:dyDescent="0.25">
      <c r="A864" s="552"/>
      <c r="B864" s="552"/>
      <c r="C864" s="552"/>
      <c r="D864" s="574"/>
      <c r="E864" s="536"/>
      <c r="F864" s="537"/>
      <c r="G864" s="292" t="s">
        <v>943</v>
      </c>
      <c r="H864" s="122"/>
      <c r="I864" s="122">
        <v>14</v>
      </c>
      <c r="J864" s="122"/>
      <c r="K864" s="122"/>
      <c r="L864" s="122"/>
      <c r="M864" s="122">
        <v>15</v>
      </c>
      <c r="N864" s="122"/>
      <c r="O864" s="122"/>
      <c r="P864" s="128"/>
      <c r="Q864" s="128">
        <v>51.197369999999999</v>
      </c>
      <c r="R864" s="128"/>
      <c r="S864" s="334"/>
      <c r="T864" s="224"/>
      <c r="U864" s="5"/>
      <c r="V864" s="5"/>
      <c r="W864" s="5"/>
      <c r="X864" s="5"/>
      <c r="Y864" s="222"/>
      <c r="Z864" s="222"/>
      <c r="AA864" s="222"/>
      <c r="AB864" s="5"/>
      <c r="AC864" s="5"/>
      <c r="AD864" s="5"/>
      <c r="AE864" s="5"/>
    </row>
    <row r="865" spans="1:31" s="19" customFormat="1" ht="45" hidden="1" customHeight="1" outlineLevel="1" x14ac:dyDescent="0.25">
      <c r="A865" s="552"/>
      <c r="B865" s="552"/>
      <c r="C865" s="552"/>
      <c r="D865" s="574"/>
      <c r="E865" s="536"/>
      <c r="F865" s="537"/>
      <c r="G865" s="292" t="s">
        <v>944</v>
      </c>
      <c r="H865" s="122"/>
      <c r="I865" s="122">
        <v>141</v>
      </c>
      <c r="J865" s="122"/>
      <c r="K865" s="122"/>
      <c r="L865" s="122"/>
      <c r="M865" s="122">
        <v>25</v>
      </c>
      <c r="N865" s="122"/>
      <c r="O865" s="122"/>
      <c r="P865" s="128"/>
      <c r="Q865" s="128">
        <v>165.9</v>
      </c>
      <c r="R865" s="128"/>
      <c r="S865" s="334"/>
      <c r="T865" s="224"/>
      <c r="U865" s="5"/>
      <c r="V865" s="5"/>
      <c r="W865" s="5"/>
      <c r="X865" s="5"/>
      <c r="Y865" s="222"/>
      <c r="Z865" s="222"/>
      <c r="AA865" s="222"/>
      <c r="AB865" s="5"/>
      <c r="AC865" s="5"/>
      <c r="AD865" s="5"/>
      <c r="AE865" s="5"/>
    </row>
    <row r="866" spans="1:31" s="19" customFormat="1" ht="45" hidden="1" customHeight="1" outlineLevel="1" x14ac:dyDescent="0.25">
      <c r="A866" s="552"/>
      <c r="B866" s="552"/>
      <c r="C866" s="552"/>
      <c r="D866" s="574"/>
      <c r="E866" s="536"/>
      <c r="F866" s="537"/>
      <c r="G866" s="292" t="s">
        <v>945</v>
      </c>
      <c r="H866" s="122"/>
      <c r="I866" s="122">
        <v>267</v>
      </c>
      <c r="J866" s="122"/>
      <c r="K866" s="122"/>
      <c r="L866" s="122"/>
      <c r="M866" s="122">
        <v>90</v>
      </c>
      <c r="N866" s="122"/>
      <c r="O866" s="122"/>
      <c r="P866" s="128"/>
      <c r="Q866" s="128">
        <v>286.48541</v>
      </c>
      <c r="R866" s="128"/>
      <c r="S866" s="334"/>
      <c r="T866" s="224"/>
      <c r="U866" s="5"/>
      <c r="V866" s="5"/>
      <c r="W866" s="5"/>
      <c r="X866" s="5"/>
      <c r="Y866" s="222"/>
      <c r="Z866" s="222"/>
      <c r="AA866" s="222"/>
      <c r="AB866" s="5"/>
      <c r="AC866" s="5"/>
      <c r="AD866" s="5"/>
      <c r="AE866" s="5"/>
    </row>
    <row r="867" spans="1:31" s="19" customFormat="1" ht="45" hidden="1" customHeight="1" outlineLevel="1" x14ac:dyDescent="0.25">
      <c r="A867" s="552"/>
      <c r="B867" s="552"/>
      <c r="C867" s="552"/>
      <c r="D867" s="574"/>
      <c r="E867" s="536"/>
      <c r="F867" s="537"/>
      <c r="G867" s="292" t="s">
        <v>946</v>
      </c>
      <c r="H867" s="122"/>
      <c r="I867" s="122">
        <v>156</v>
      </c>
      <c r="J867" s="122"/>
      <c r="K867" s="122"/>
      <c r="L867" s="122"/>
      <c r="M867" s="122">
        <v>10</v>
      </c>
      <c r="N867" s="122"/>
      <c r="O867" s="122"/>
      <c r="P867" s="128"/>
      <c r="Q867" s="128">
        <v>189.4</v>
      </c>
      <c r="R867" s="128"/>
      <c r="S867" s="334"/>
      <c r="T867" s="224"/>
      <c r="U867" s="5"/>
      <c r="V867" s="5"/>
      <c r="W867" s="5"/>
      <c r="X867" s="5"/>
      <c r="Y867" s="222"/>
      <c r="Z867" s="222"/>
      <c r="AA867" s="222"/>
      <c r="AB867" s="5"/>
      <c r="AC867" s="5"/>
      <c r="AD867" s="5"/>
      <c r="AE867" s="5"/>
    </row>
    <row r="868" spans="1:31" s="19" customFormat="1" ht="45" hidden="1" customHeight="1" outlineLevel="1" x14ac:dyDescent="0.25">
      <c r="A868" s="552"/>
      <c r="B868" s="552"/>
      <c r="C868" s="552"/>
      <c r="D868" s="574"/>
      <c r="E868" s="536"/>
      <c r="F868" s="537"/>
      <c r="G868" s="292" t="s">
        <v>947</v>
      </c>
      <c r="H868" s="122"/>
      <c r="I868" s="122">
        <v>807</v>
      </c>
      <c r="J868" s="122"/>
      <c r="K868" s="122"/>
      <c r="L868" s="122"/>
      <c r="M868" s="122">
        <v>84</v>
      </c>
      <c r="N868" s="122"/>
      <c r="O868" s="122"/>
      <c r="P868" s="128"/>
      <c r="Q868" s="128">
        <v>600.83924999999999</v>
      </c>
      <c r="R868" s="128"/>
      <c r="S868" s="334"/>
      <c r="T868" s="224"/>
      <c r="U868" s="5"/>
      <c r="V868" s="5"/>
      <c r="W868" s="5"/>
      <c r="X868" s="5"/>
      <c r="Y868" s="222"/>
      <c r="Z868" s="222"/>
      <c r="AA868" s="222"/>
      <c r="AB868" s="5"/>
      <c r="AC868" s="5"/>
      <c r="AD868" s="5"/>
      <c r="AE868" s="5"/>
    </row>
    <row r="869" spans="1:31" s="19" customFormat="1" ht="45" hidden="1" customHeight="1" outlineLevel="1" x14ac:dyDescent="0.25">
      <c r="A869" s="552"/>
      <c r="B869" s="552"/>
      <c r="C869" s="552"/>
      <c r="D869" s="574"/>
      <c r="E869" s="536"/>
      <c r="F869" s="537"/>
      <c r="G869" s="292" t="s">
        <v>948</v>
      </c>
      <c r="H869" s="122"/>
      <c r="I869" s="122">
        <v>59</v>
      </c>
      <c r="J869" s="122"/>
      <c r="K869" s="122"/>
      <c r="L869" s="122"/>
      <c r="M869" s="122">
        <v>5</v>
      </c>
      <c r="N869" s="122"/>
      <c r="O869" s="122"/>
      <c r="P869" s="128"/>
      <c r="Q869" s="128">
        <v>110.13261</v>
      </c>
      <c r="R869" s="128"/>
      <c r="S869" s="334"/>
      <c r="T869" s="224"/>
      <c r="U869" s="5"/>
      <c r="V869" s="5"/>
      <c r="W869" s="5"/>
      <c r="X869" s="5"/>
      <c r="Y869" s="222"/>
      <c r="Z869" s="222"/>
      <c r="AA869" s="222"/>
      <c r="AB869" s="5"/>
      <c r="AC869" s="5"/>
      <c r="AD869" s="5"/>
      <c r="AE869" s="5"/>
    </row>
    <row r="870" spans="1:31" s="19" customFormat="1" ht="45" hidden="1" customHeight="1" outlineLevel="1" x14ac:dyDescent="0.25">
      <c r="A870" s="552"/>
      <c r="B870" s="552"/>
      <c r="C870" s="552"/>
      <c r="D870" s="574"/>
      <c r="E870" s="536"/>
      <c r="F870" s="537"/>
      <c r="G870" s="292" t="s">
        <v>949</v>
      </c>
      <c r="H870" s="122"/>
      <c r="I870" s="122">
        <v>70</v>
      </c>
      <c r="J870" s="122"/>
      <c r="K870" s="122"/>
      <c r="L870" s="122"/>
      <c r="M870" s="122">
        <v>10</v>
      </c>
      <c r="N870" s="122"/>
      <c r="O870" s="122"/>
      <c r="P870" s="128"/>
      <c r="Q870" s="128">
        <v>105.39219</v>
      </c>
      <c r="R870" s="128"/>
      <c r="S870" s="334"/>
      <c r="T870" s="224"/>
      <c r="U870" s="5"/>
      <c r="V870" s="5"/>
      <c r="W870" s="5"/>
      <c r="X870" s="5"/>
      <c r="Y870" s="222"/>
      <c r="Z870" s="222"/>
      <c r="AA870" s="222"/>
      <c r="AB870" s="5"/>
      <c r="AC870" s="5"/>
      <c r="AD870" s="5"/>
      <c r="AE870" s="5"/>
    </row>
    <row r="871" spans="1:31" s="19" customFormat="1" ht="45" hidden="1" customHeight="1" outlineLevel="1" x14ac:dyDescent="0.25">
      <c r="A871" s="552"/>
      <c r="B871" s="552"/>
      <c r="C871" s="552"/>
      <c r="D871" s="574"/>
      <c r="E871" s="536"/>
      <c r="F871" s="537"/>
      <c r="G871" s="292" t="s">
        <v>950</v>
      </c>
      <c r="H871" s="122"/>
      <c r="I871" s="122">
        <v>215</v>
      </c>
      <c r="J871" s="122"/>
      <c r="K871" s="122"/>
      <c r="L871" s="122"/>
      <c r="M871" s="122">
        <v>10</v>
      </c>
      <c r="N871" s="122"/>
      <c r="O871" s="122"/>
      <c r="P871" s="128"/>
      <c r="Q871" s="128">
        <v>252.72931</v>
      </c>
      <c r="R871" s="128"/>
      <c r="S871" s="334"/>
      <c r="T871" s="224"/>
      <c r="U871" s="5"/>
      <c r="V871" s="5"/>
      <c r="W871" s="5"/>
      <c r="X871" s="5"/>
      <c r="Y871" s="222"/>
      <c r="Z871" s="222"/>
      <c r="AA871" s="222"/>
      <c r="AB871" s="5"/>
      <c r="AC871" s="5"/>
      <c r="AD871" s="5"/>
      <c r="AE871" s="5"/>
    </row>
    <row r="872" spans="1:31" s="19" customFormat="1" ht="45" hidden="1" customHeight="1" outlineLevel="1" x14ac:dyDescent="0.25">
      <c r="A872" s="552"/>
      <c r="B872" s="552"/>
      <c r="C872" s="552"/>
      <c r="D872" s="574"/>
      <c r="E872" s="536"/>
      <c r="F872" s="537"/>
      <c r="G872" s="292" t="s">
        <v>951</v>
      </c>
      <c r="H872" s="122"/>
      <c r="I872" s="122">
        <v>207</v>
      </c>
      <c r="J872" s="122"/>
      <c r="K872" s="122"/>
      <c r="L872" s="122"/>
      <c r="M872" s="122">
        <v>45</v>
      </c>
      <c r="N872" s="122"/>
      <c r="O872" s="122"/>
      <c r="P872" s="128"/>
      <c r="Q872" s="128">
        <v>227.51379999999997</v>
      </c>
      <c r="R872" s="128"/>
      <c r="S872" s="334"/>
      <c r="T872" s="224"/>
      <c r="U872" s="5"/>
      <c r="V872" s="5"/>
      <c r="W872" s="5"/>
      <c r="X872" s="5"/>
      <c r="Y872" s="222"/>
      <c r="Z872" s="222"/>
      <c r="AA872" s="222"/>
      <c r="AB872" s="5"/>
      <c r="AC872" s="5"/>
      <c r="AD872" s="5"/>
      <c r="AE872" s="5"/>
    </row>
    <row r="873" spans="1:31" s="19" customFormat="1" ht="30" hidden="1" customHeight="1" outlineLevel="1" x14ac:dyDescent="0.25">
      <c r="A873" s="552"/>
      <c r="B873" s="552"/>
      <c r="C873" s="552"/>
      <c r="D873" s="574"/>
      <c r="E873" s="536"/>
      <c r="F873" s="537"/>
      <c r="G873" s="292" t="s">
        <v>952</v>
      </c>
      <c r="H873" s="122"/>
      <c r="I873" s="122">
        <v>91</v>
      </c>
      <c r="J873" s="122"/>
      <c r="K873" s="122"/>
      <c r="L873" s="122"/>
      <c r="M873" s="122">
        <v>15</v>
      </c>
      <c r="N873" s="122"/>
      <c r="O873" s="122"/>
      <c r="P873" s="128"/>
      <c r="Q873" s="128">
        <v>117.13331000000001</v>
      </c>
      <c r="R873" s="128"/>
      <c r="S873" s="334"/>
      <c r="T873" s="224"/>
      <c r="U873" s="5"/>
      <c r="V873" s="5"/>
      <c r="W873" s="5"/>
      <c r="X873" s="5"/>
      <c r="Y873" s="222"/>
      <c r="Z873" s="222"/>
      <c r="AA873" s="222"/>
      <c r="AB873" s="5"/>
      <c r="AC873" s="5"/>
      <c r="AD873" s="5"/>
      <c r="AE873" s="5"/>
    </row>
    <row r="874" spans="1:31" s="19" customFormat="1" ht="45" hidden="1" customHeight="1" outlineLevel="1" x14ac:dyDescent="0.25">
      <c r="A874" s="552"/>
      <c r="B874" s="552"/>
      <c r="C874" s="552"/>
      <c r="D874" s="574"/>
      <c r="E874" s="536"/>
      <c r="F874" s="537"/>
      <c r="G874" s="292" t="s">
        <v>953</v>
      </c>
      <c r="H874" s="122"/>
      <c r="I874" s="122">
        <v>165</v>
      </c>
      <c r="J874" s="122"/>
      <c r="K874" s="122"/>
      <c r="L874" s="122"/>
      <c r="M874" s="122">
        <v>15</v>
      </c>
      <c r="N874" s="122"/>
      <c r="O874" s="122"/>
      <c r="P874" s="128"/>
      <c r="Q874" s="128">
        <v>119.88806</v>
      </c>
      <c r="R874" s="128"/>
      <c r="S874" s="334"/>
      <c r="T874" s="224"/>
      <c r="U874" s="5"/>
      <c r="V874" s="5"/>
      <c r="W874" s="5"/>
      <c r="X874" s="5"/>
      <c r="Y874" s="222"/>
      <c r="Z874" s="222"/>
      <c r="AA874" s="222"/>
      <c r="AB874" s="5"/>
      <c r="AC874" s="5"/>
      <c r="AD874" s="5"/>
      <c r="AE874" s="5"/>
    </row>
    <row r="875" spans="1:31" s="19" customFormat="1" ht="30" hidden="1" customHeight="1" outlineLevel="1" x14ac:dyDescent="0.25">
      <c r="A875" s="552"/>
      <c r="B875" s="552"/>
      <c r="C875" s="552"/>
      <c r="D875" s="574"/>
      <c r="E875" s="536"/>
      <c r="F875" s="537"/>
      <c r="G875" s="292" t="s">
        <v>954</v>
      </c>
      <c r="H875" s="122"/>
      <c r="I875" s="122">
        <v>110</v>
      </c>
      <c r="J875" s="122"/>
      <c r="K875" s="122"/>
      <c r="L875" s="122"/>
      <c r="M875" s="122">
        <v>15</v>
      </c>
      <c r="N875" s="122"/>
      <c r="O875" s="122"/>
      <c r="P875" s="128"/>
      <c r="Q875" s="128">
        <v>103.80253</v>
      </c>
      <c r="R875" s="128"/>
      <c r="S875" s="334"/>
      <c r="T875" s="224"/>
      <c r="U875" s="5"/>
      <c r="V875" s="5"/>
      <c r="W875" s="5"/>
      <c r="X875" s="5"/>
      <c r="Y875" s="222"/>
      <c r="Z875" s="222"/>
      <c r="AA875" s="222"/>
      <c r="AB875" s="5"/>
      <c r="AC875" s="5"/>
      <c r="AD875" s="5"/>
      <c r="AE875" s="5"/>
    </row>
    <row r="876" spans="1:31" s="19" customFormat="1" ht="45" hidden="1" customHeight="1" outlineLevel="1" x14ac:dyDescent="0.25">
      <c r="A876" s="552"/>
      <c r="B876" s="552"/>
      <c r="C876" s="552"/>
      <c r="D876" s="574"/>
      <c r="E876" s="536"/>
      <c r="F876" s="537"/>
      <c r="G876" s="292" t="s">
        <v>955</v>
      </c>
      <c r="H876" s="122"/>
      <c r="I876" s="122">
        <v>44</v>
      </c>
      <c r="J876" s="122"/>
      <c r="K876" s="122"/>
      <c r="L876" s="122"/>
      <c r="M876" s="122">
        <v>15</v>
      </c>
      <c r="N876" s="122"/>
      <c r="O876" s="122"/>
      <c r="P876" s="128"/>
      <c r="Q876" s="128">
        <v>77.928489999999996</v>
      </c>
      <c r="R876" s="128"/>
      <c r="S876" s="334"/>
      <c r="T876" s="224"/>
      <c r="U876" s="5"/>
      <c r="V876" s="5"/>
      <c r="W876" s="5"/>
      <c r="X876" s="5"/>
      <c r="Y876" s="222"/>
      <c r="Z876" s="222"/>
      <c r="AA876" s="222"/>
      <c r="AB876" s="5"/>
      <c r="AC876" s="5"/>
      <c r="AD876" s="5"/>
      <c r="AE876" s="5"/>
    </row>
    <row r="877" spans="1:31" s="19" customFormat="1" ht="45" hidden="1" customHeight="1" outlineLevel="1" x14ac:dyDescent="0.25">
      <c r="A877" s="552"/>
      <c r="B877" s="552"/>
      <c r="C877" s="552"/>
      <c r="D877" s="574"/>
      <c r="E877" s="536"/>
      <c r="F877" s="537"/>
      <c r="G877" s="292" t="s">
        <v>956</v>
      </c>
      <c r="H877" s="122"/>
      <c r="I877" s="122">
        <v>1668</v>
      </c>
      <c r="J877" s="122"/>
      <c r="K877" s="122"/>
      <c r="L877" s="122"/>
      <c r="M877" s="122">
        <v>736</v>
      </c>
      <c r="N877" s="122"/>
      <c r="O877" s="122"/>
      <c r="P877" s="128"/>
      <c r="Q877" s="128">
        <v>1323.13886</v>
      </c>
      <c r="R877" s="128"/>
      <c r="S877" s="334"/>
      <c r="T877" s="224"/>
      <c r="U877" s="5"/>
      <c r="V877" s="5"/>
      <c r="W877" s="5"/>
      <c r="X877" s="5"/>
      <c r="Y877" s="222"/>
      <c r="Z877" s="222"/>
      <c r="AA877" s="222"/>
      <c r="AB877" s="5"/>
      <c r="AC877" s="5"/>
      <c r="AD877" s="5"/>
      <c r="AE877" s="5"/>
    </row>
    <row r="878" spans="1:31" s="19" customFormat="1" ht="45" hidden="1" customHeight="1" outlineLevel="1" x14ac:dyDescent="0.25">
      <c r="A878" s="552"/>
      <c r="B878" s="552"/>
      <c r="C878" s="552"/>
      <c r="D878" s="574"/>
      <c r="E878" s="536"/>
      <c r="F878" s="537"/>
      <c r="G878" s="292" t="s">
        <v>957</v>
      </c>
      <c r="H878" s="122"/>
      <c r="I878" s="122">
        <v>50</v>
      </c>
      <c r="J878" s="122"/>
      <c r="K878" s="122"/>
      <c r="L878" s="122"/>
      <c r="M878" s="122">
        <v>25</v>
      </c>
      <c r="N878" s="122"/>
      <c r="O878" s="122"/>
      <c r="P878" s="128"/>
      <c r="Q878" s="128">
        <v>77.8</v>
      </c>
      <c r="R878" s="128"/>
      <c r="S878" s="334"/>
      <c r="T878" s="224"/>
      <c r="U878" s="5"/>
      <c r="V878" s="5"/>
      <c r="W878" s="5"/>
      <c r="X878" s="5"/>
      <c r="Y878" s="222"/>
      <c r="Z878" s="222"/>
      <c r="AA878" s="222"/>
      <c r="AB878" s="5"/>
      <c r="AC878" s="5"/>
      <c r="AD878" s="5"/>
      <c r="AE878" s="5"/>
    </row>
    <row r="879" spans="1:31" s="19" customFormat="1" ht="45" hidden="1" customHeight="1" outlineLevel="1" x14ac:dyDescent="0.25">
      <c r="A879" s="552"/>
      <c r="B879" s="552"/>
      <c r="C879" s="552"/>
      <c r="D879" s="574"/>
      <c r="E879" s="536"/>
      <c r="F879" s="537"/>
      <c r="G879" s="292" t="s">
        <v>958</v>
      </c>
      <c r="H879" s="122"/>
      <c r="I879" s="122">
        <v>91</v>
      </c>
      <c r="J879" s="122"/>
      <c r="K879" s="122"/>
      <c r="L879" s="122"/>
      <c r="M879" s="122">
        <v>10</v>
      </c>
      <c r="N879" s="122"/>
      <c r="O879" s="122"/>
      <c r="P879" s="128"/>
      <c r="Q879" s="128">
        <v>107.2</v>
      </c>
      <c r="R879" s="128"/>
      <c r="S879" s="334"/>
      <c r="T879" s="224"/>
      <c r="U879" s="5"/>
      <c r="V879" s="5"/>
      <c r="W879" s="5"/>
      <c r="X879" s="5"/>
      <c r="Y879" s="222"/>
      <c r="Z879" s="222"/>
      <c r="AA879" s="222"/>
      <c r="AB879" s="5"/>
      <c r="AC879" s="5"/>
      <c r="AD879" s="5"/>
      <c r="AE879" s="5"/>
    </row>
    <row r="880" spans="1:31" s="19" customFormat="1" ht="45" hidden="1" customHeight="1" outlineLevel="1" x14ac:dyDescent="0.25">
      <c r="A880" s="552"/>
      <c r="B880" s="552"/>
      <c r="C880" s="552"/>
      <c r="D880" s="574"/>
      <c r="E880" s="536"/>
      <c r="F880" s="537"/>
      <c r="G880" s="292" t="s">
        <v>959</v>
      </c>
      <c r="H880" s="122"/>
      <c r="I880" s="122">
        <v>83</v>
      </c>
      <c r="J880" s="122"/>
      <c r="K880" s="122"/>
      <c r="L880" s="122"/>
      <c r="M880" s="122">
        <v>25</v>
      </c>
      <c r="N880" s="122"/>
      <c r="O880" s="122"/>
      <c r="P880" s="128"/>
      <c r="Q880" s="128">
        <v>134.20000000000002</v>
      </c>
      <c r="R880" s="128"/>
      <c r="S880" s="334"/>
      <c r="T880" s="224"/>
      <c r="U880" s="5"/>
      <c r="V880" s="5"/>
      <c r="W880" s="5"/>
      <c r="X880" s="5"/>
      <c r="Y880" s="222"/>
      <c r="Z880" s="222"/>
      <c r="AA880" s="222"/>
      <c r="AB880" s="5"/>
      <c r="AC880" s="5"/>
      <c r="AD880" s="5"/>
      <c r="AE880" s="5"/>
    </row>
    <row r="881" spans="1:31" s="19" customFormat="1" ht="45" hidden="1" customHeight="1" outlineLevel="1" x14ac:dyDescent="0.25">
      <c r="A881" s="552"/>
      <c r="B881" s="552"/>
      <c r="C881" s="552"/>
      <c r="D881" s="574"/>
      <c r="E881" s="536"/>
      <c r="F881" s="537"/>
      <c r="G881" s="292" t="s">
        <v>960</v>
      </c>
      <c r="H881" s="122"/>
      <c r="I881" s="122">
        <v>68</v>
      </c>
      <c r="J881" s="122"/>
      <c r="K881" s="122"/>
      <c r="L881" s="122"/>
      <c r="M881" s="122">
        <v>10</v>
      </c>
      <c r="N881" s="122"/>
      <c r="O881" s="122"/>
      <c r="P881" s="128"/>
      <c r="Q881" s="128">
        <v>121.89999999999999</v>
      </c>
      <c r="R881" s="128"/>
      <c r="S881" s="334"/>
      <c r="T881" s="224"/>
      <c r="U881" s="5"/>
      <c r="V881" s="5"/>
      <c r="W881" s="5"/>
      <c r="X881" s="5"/>
      <c r="Y881" s="222"/>
      <c r="Z881" s="222"/>
      <c r="AA881" s="222"/>
      <c r="AB881" s="5"/>
      <c r="AC881" s="5"/>
      <c r="AD881" s="5"/>
      <c r="AE881" s="5"/>
    </row>
    <row r="882" spans="1:31" s="19" customFormat="1" ht="45" hidden="1" customHeight="1" outlineLevel="1" x14ac:dyDescent="0.25">
      <c r="A882" s="552"/>
      <c r="B882" s="552"/>
      <c r="C882" s="552"/>
      <c r="D882" s="574"/>
      <c r="E882" s="536"/>
      <c r="F882" s="537"/>
      <c r="G882" s="292" t="s">
        <v>961</v>
      </c>
      <c r="H882" s="123"/>
      <c r="I882" s="123">
        <v>213</v>
      </c>
      <c r="J882" s="123"/>
      <c r="K882" s="123"/>
      <c r="L882" s="123"/>
      <c r="M882" s="123">
        <v>15</v>
      </c>
      <c r="N882" s="123"/>
      <c r="O882" s="123"/>
      <c r="P882" s="128"/>
      <c r="Q882" s="128">
        <v>253</v>
      </c>
      <c r="R882" s="128"/>
      <c r="S882" s="334"/>
      <c r="T882" s="224"/>
      <c r="U882" s="5"/>
      <c r="V882" s="5"/>
      <c r="W882" s="5"/>
      <c r="X882" s="5"/>
      <c r="Y882" s="222"/>
      <c r="Z882" s="222"/>
      <c r="AA882" s="222"/>
      <c r="AB882" s="5"/>
      <c r="AC882" s="5"/>
      <c r="AD882" s="5"/>
      <c r="AE882" s="5"/>
    </row>
    <row r="883" spans="1:31" s="19" customFormat="1" ht="60" hidden="1" customHeight="1" outlineLevel="1" x14ac:dyDescent="0.25">
      <c r="A883" s="552"/>
      <c r="B883" s="552"/>
      <c r="C883" s="552"/>
      <c r="D883" s="574"/>
      <c r="E883" s="536"/>
      <c r="F883" s="537"/>
      <c r="G883" s="292" t="s">
        <v>962</v>
      </c>
      <c r="H883" s="123"/>
      <c r="I883" s="123">
        <v>265</v>
      </c>
      <c r="J883" s="123"/>
      <c r="K883" s="123"/>
      <c r="L883" s="123"/>
      <c r="M883" s="123">
        <v>10</v>
      </c>
      <c r="N883" s="123"/>
      <c r="O883" s="123"/>
      <c r="P883" s="128"/>
      <c r="Q883" s="128">
        <v>260</v>
      </c>
      <c r="R883" s="128"/>
      <c r="S883" s="334"/>
      <c r="T883" s="224"/>
      <c r="U883" s="5"/>
      <c r="V883" s="5"/>
      <c r="W883" s="5"/>
      <c r="X883" s="5"/>
      <c r="Y883" s="222"/>
      <c r="Z883" s="222"/>
      <c r="AA883" s="222"/>
      <c r="AB883" s="5"/>
      <c r="AC883" s="5"/>
      <c r="AD883" s="5"/>
      <c r="AE883" s="5"/>
    </row>
    <row r="884" spans="1:31" s="19" customFormat="1" ht="75" hidden="1" customHeight="1" outlineLevel="1" x14ac:dyDescent="0.25">
      <c r="A884" s="552"/>
      <c r="B884" s="552"/>
      <c r="C884" s="552"/>
      <c r="D884" s="574"/>
      <c r="E884" s="536"/>
      <c r="F884" s="537"/>
      <c r="G884" s="292" t="s">
        <v>963</v>
      </c>
      <c r="H884" s="123"/>
      <c r="I884" s="123">
        <v>126</v>
      </c>
      <c r="J884" s="123"/>
      <c r="K884" s="123"/>
      <c r="L884" s="123"/>
      <c r="M884" s="123">
        <v>10</v>
      </c>
      <c r="N884" s="123"/>
      <c r="O884" s="123"/>
      <c r="P884" s="128"/>
      <c r="Q884" s="128">
        <v>186</v>
      </c>
      <c r="R884" s="128"/>
      <c r="S884" s="334"/>
      <c r="T884" s="224"/>
      <c r="U884" s="5"/>
      <c r="V884" s="5"/>
      <c r="W884" s="5"/>
      <c r="X884" s="5"/>
      <c r="Y884" s="222"/>
      <c r="Z884" s="222"/>
      <c r="AA884" s="222"/>
      <c r="AB884" s="5"/>
      <c r="AC884" s="5"/>
      <c r="AD884" s="5"/>
      <c r="AE884" s="5"/>
    </row>
    <row r="885" spans="1:31" s="19" customFormat="1" ht="45" hidden="1" customHeight="1" outlineLevel="1" x14ac:dyDescent="0.25">
      <c r="A885" s="552"/>
      <c r="B885" s="552"/>
      <c r="C885" s="552"/>
      <c r="D885" s="574"/>
      <c r="E885" s="536"/>
      <c r="F885" s="537"/>
      <c r="G885" s="292" t="s">
        <v>964</v>
      </c>
      <c r="H885" s="123"/>
      <c r="I885" s="123">
        <v>145</v>
      </c>
      <c r="J885" s="123"/>
      <c r="K885" s="123"/>
      <c r="L885" s="123"/>
      <c r="M885" s="123">
        <v>25</v>
      </c>
      <c r="N885" s="123"/>
      <c r="O885" s="123"/>
      <c r="P885" s="128"/>
      <c r="Q885" s="506">
        <v>173</v>
      </c>
      <c r="R885" s="506"/>
      <c r="S885" s="336"/>
      <c r="T885" s="224"/>
      <c r="U885" s="5"/>
      <c r="V885" s="5"/>
      <c r="W885" s="5"/>
      <c r="X885" s="5"/>
      <c r="Y885" s="222"/>
      <c r="Z885" s="222"/>
      <c r="AA885" s="222"/>
      <c r="AB885" s="5"/>
      <c r="AC885" s="5"/>
      <c r="AD885" s="5"/>
      <c r="AE885" s="5"/>
    </row>
    <row r="886" spans="1:31" s="19" customFormat="1" ht="60" hidden="1" customHeight="1" outlineLevel="1" x14ac:dyDescent="0.25">
      <c r="A886" s="552"/>
      <c r="B886" s="552"/>
      <c r="C886" s="552"/>
      <c r="D886" s="574"/>
      <c r="E886" s="536"/>
      <c r="F886" s="537"/>
      <c r="G886" s="292" t="s">
        <v>965</v>
      </c>
      <c r="H886" s="123"/>
      <c r="I886" s="123">
        <v>15</v>
      </c>
      <c r="J886" s="123"/>
      <c r="K886" s="123"/>
      <c r="L886" s="123"/>
      <c r="M886" s="123">
        <v>6</v>
      </c>
      <c r="N886" s="123"/>
      <c r="O886" s="123"/>
      <c r="P886" s="128"/>
      <c r="Q886" s="128">
        <v>27</v>
      </c>
      <c r="R886" s="128"/>
      <c r="S886" s="334"/>
      <c r="T886" s="224"/>
      <c r="U886" s="5"/>
      <c r="V886" s="5"/>
      <c r="W886" s="5"/>
      <c r="X886" s="5"/>
      <c r="Y886" s="222"/>
      <c r="Z886" s="222"/>
      <c r="AA886" s="222"/>
      <c r="AB886" s="5"/>
      <c r="AC886" s="5"/>
      <c r="AD886" s="5"/>
      <c r="AE886" s="5"/>
    </row>
    <row r="887" spans="1:31" s="19" customFormat="1" ht="60" hidden="1" customHeight="1" outlineLevel="1" x14ac:dyDescent="0.25">
      <c r="A887" s="552"/>
      <c r="B887" s="552"/>
      <c r="C887" s="552"/>
      <c r="D887" s="574"/>
      <c r="E887" s="536"/>
      <c r="F887" s="537"/>
      <c r="G887" s="292" t="s">
        <v>966</v>
      </c>
      <c r="H887" s="123"/>
      <c r="I887" s="123">
        <v>14</v>
      </c>
      <c r="J887" s="123"/>
      <c r="K887" s="123"/>
      <c r="L887" s="123"/>
      <c r="M887" s="123">
        <v>13.77</v>
      </c>
      <c r="N887" s="123"/>
      <c r="O887" s="123"/>
      <c r="P887" s="128"/>
      <c r="Q887" s="506">
        <v>95</v>
      </c>
      <c r="R887" s="506"/>
      <c r="S887" s="336"/>
      <c r="T887" s="224"/>
      <c r="U887" s="5"/>
      <c r="V887" s="5"/>
      <c r="W887" s="5"/>
      <c r="X887" s="5"/>
      <c r="Y887" s="222"/>
      <c r="Z887" s="222"/>
      <c r="AA887" s="222"/>
      <c r="AB887" s="5"/>
      <c r="AC887" s="5"/>
      <c r="AD887" s="5"/>
      <c r="AE887" s="5"/>
    </row>
    <row r="888" spans="1:31" s="19" customFormat="1" ht="60" hidden="1" customHeight="1" outlineLevel="1" x14ac:dyDescent="0.25">
      <c r="A888" s="552"/>
      <c r="B888" s="552"/>
      <c r="C888" s="552"/>
      <c r="D888" s="574"/>
      <c r="E888" s="536"/>
      <c r="F888" s="537"/>
      <c r="G888" s="292" t="s">
        <v>967</v>
      </c>
      <c r="H888" s="123"/>
      <c r="I888" s="123">
        <v>17</v>
      </c>
      <c r="J888" s="123"/>
      <c r="K888" s="123"/>
      <c r="L888" s="123"/>
      <c r="M888" s="123">
        <v>10</v>
      </c>
      <c r="N888" s="123"/>
      <c r="O888" s="123"/>
      <c r="P888" s="128"/>
      <c r="Q888" s="128">
        <v>101</v>
      </c>
      <c r="R888" s="128"/>
      <c r="S888" s="334"/>
      <c r="T888" s="224"/>
      <c r="U888" s="5"/>
      <c r="V888" s="5"/>
      <c r="W888" s="5"/>
      <c r="X888" s="5"/>
      <c r="Y888" s="222"/>
      <c r="Z888" s="222"/>
      <c r="AA888" s="222"/>
      <c r="AB888" s="5"/>
      <c r="AC888" s="5"/>
      <c r="AD888" s="5"/>
      <c r="AE888" s="5"/>
    </row>
    <row r="889" spans="1:31" s="19" customFormat="1" ht="60" hidden="1" customHeight="1" outlineLevel="1" x14ac:dyDescent="0.25">
      <c r="A889" s="552"/>
      <c r="B889" s="552"/>
      <c r="C889" s="552"/>
      <c r="D889" s="574"/>
      <c r="E889" s="536"/>
      <c r="F889" s="537"/>
      <c r="G889" s="292" t="s">
        <v>968</v>
      </c>
      <c r="H889" s="123"/>
      <c r="I889" s="123">
        <v>25</v>
      </c>
      <c r="J889" s="123"/>
      <c r="K889" s="123"/>
      <c r="L889" s="123"/>
      <c r="M889" s="123">
        <v>10</v>
      </c>
      <c r="N889" s="123"/>
      <c r="O889" s="123"/>
      <c r="P889" s="128"/>
      <c r="Q889" s="128">
        <v>103</v>
      </c>
      <c r="R889" s="128"/>
      <c r="S889" s="334"/>
      <c r="T889" s="224"/>
      <c r="U889" s="5"/>
      <c r="V889" s="5"/>
      <c r="W889" s="5"/>
      <c r="X889" s="5"/>
      <c r="Y889" s="222"/>
      <c r="Z889" s="222"/>
      <c r="AA889" s="222"/>
      <c r="AB889" s="5"/>
      <c r="AC889" s="5"/>
      <c r="AD889" s="5"/>
      <c r="AE889" s="5"/>
    </row>
    <row r="890" spans="1:31" s="19" customFormat="1" ht="90" hidden="1" customHeight="1" outlineLevel="1" x14ac:dyDescent="0.25">
      <c r="A890" s="552"/>
      <c r="B890" s="552"/>
      <c r="C890" s="552"/>
      <c r="D890" s="574"/>
      <c r="E890" s="536"/>
      <c r="F890" s="537"/>
      <c r="G890" s="292" t="s">
        <v>969</v>
      </c>
      <c r="H890" s="123"/>
      <c r="I890" s="123">
        <v>25</v>
      </c>
      <c r="J890" s="123"/>
      <c r="K890" s="123"/>
      <c r="L890" s="123"/>
      <c r="M890" s="123">
        <v>10</v>
      </c>
      <c r="N890" s="123"/>
      <c r="O890" s="123"/>
      <c r="P890" s="128"/>
      <c r="Q890" s="128">
        <v>120</v>
      </c>
      <c r="R890" s="128"/>
      <c r="S890" s="334"/>
      <c r="T890" s="224"/>
      <c r="U890" s="5"/>
      <c r="V890" s="5"/>
      <c r="W890" s="5"/>
      <c r="X890" s="5"/>
      <c r="Y890" s="222"/>
      <c r="Z890" s="222"/>
      <c r="AA890" s="222"/>
      <c r="AB890" s="5"/>
      <c r="AC890" s="5"/>
      <c r="AD890" s="5"/>
      <c r="AE890" s="5"/>
    </row>
    <row r="891" spans="1:31" s="19" customFormat="1" ht="60" hidden="1" customHeight="1" outlineLevel="1" x14ac:dyDescent="0.25">
      <c r="A891" s="552"/>
      <c r="B891" s="552"/>
      <c r="C891" s="552"/>
      <c r="D891" s="574"/>
      <c r="E891" s="536"/>
      <c r="F891" s="537"/>
      <c r="G891" s="292" t="s">
        <v>970</v>
      </c>
      <c r="H891" s="123"/>
      <c r="I891" s="123">
        <v>15</v>
      </c>
      <c r="J891" s="123"/>
      <c r="K891" s="123"/>
      <c r="L891" s="123"/>
      <c r="M891" s="123">
        <v>15</v>
      </c>
      <c r="N891" s="123"/>
      <c r="O891" s="123"/>
      <c r="P891" s="128"/>
      <c r="Q891" s="128">
        <v>94</v>
      </c>
      <c r="R891" s="128"/>
      <c r="S891" s="334"/>
      <c r="T891" s="224"/>
      <c r="U891" s="5"/>
      <c r="V891" s="5"/>
      <c r="W891" s="5"/>
      <c r="X891" s="5"/>
      <c r="Y891" s="222"/>
      <c r="Z891" s="222"/>
      <c r="AA891" s="222"/>
      <c r="AB891" s="5"/>
      <c r="AC891" s="5"/>
      <c r="AD891" s="5"/>
      <c r="AE891" s="5"/>
    </row>
    <row r="892" spans="1:31" s="19" customFormat="1" ht="60" hidden="1" customHeight="1" outlineLevel="1" x14ac:dyDescent="0.25">
      <c r="A892" s="552"/>
      <c r="B892" s="552"/>
      <c r="C892" s="552"/>
      <c r="D892" s="574"/>
      <c r="E892" s="536"/>
      <c r="F892" s="537"/>
      <c r="G892" s="292" t="s">
        <v>971</v>
      </c>
      <c r="H892" s="123"/>
      <c r="I892" s="123">
        <v>20</v>
      </c>
      <c r="J892" s="123"/>
      <c r="K892" s="123"/>
      <c r="L892" s="123"/>
      <c r="M892" s="123">
        <v>10</v>
      </c>
      <c r="N892" s="123"/>
      <c r="O892" s="123"/>
      <c r="P892" s="128"/>
      <c r="Q892" s="506">
        <v>105</v>
      </c>
      <c r="R892" s="506"/>
      <c r="S892" s="336"/>
      <c r="T892" s="224"/>
      <c r="U892" s="5"/>
      <c r="V892" s="5"/>
      <c r="W892" s="5"/>
      <c r="X892" s="5"/>
      <c r="Y892" s="222"/>
      <c r="Z892" s="222"/>
      <c r="AA892" s="222"/>
      <c r="AB892" s="5"/>
      <c r="AC892" s="5"/>
      <c r="AD892" s="5"/>
      <c r="AE892" s="5"/>
    </row>
    <row r="893" spans="1:31" s="19" customFormat="1" ht="60" hidden="1" customHeight="1" outlineLevel="1" x14ac:dyDescent="0.25">
      <c r="A893" s="552"/>
      <c r="B893" s="552"/>
      <c r="C893" s="552"/>
      <c r="D893" s="574"/>
      <c r="E893" s="536"/>
      <c r="F893" s="537"/>
      <c r="G893" s="292" t="s">
        <v>972</v>
      </c>
      <c r="H893" s="123"/>
      <c r="I893" s="123">
        <v>15</v>
      </c>
      <c r="J893" s="123"/>
      <c r="K893" s="123"/>
      <c r="L893" s="123"/>
      <c r="M893" s="123">
        <v>15</v>
      </c>
      <c r="N893" s="123"/>
      <c r="O893" s="123"/>
      <c r="P893" s="128"/>
      <c r="Q893" s="128">
        <v>109</v>
      </c>
      <c r="R893" s="128"/>
      <c r="S893" s="334"/>
      <c r="T893" s="224"/>
      <c r="U893" s="5"/>
      <c r="V893" s="5"/>
      <c r="W893" s="5"/>
      <c r="X893" s="5"/>
      <c r="Y893" s="222"/>
      <c r="Z893" s="222"/>
      <c r="AA893" s="222"/>
      <c r="AB893" s="5"/>
      <c r="AC893" s="5"/>
      <c r="AD893" s="5"/>
      <c r="AE893" s="5"/>
    </row>
    <row r="894" spans="1:31" s="19" customFormat="1" ht="60" hidden="1" customHeight="1" outlineLevel="1" x14ac:dyDescent="0.25">
      <c r="A894" s="552"/>
      <c r="B894" s="552"/>
      <c r="C894" s="552"/>
      <c r="D894" s="574"/>
      <c r="E894" s="536"/>
      <c r="F894" s="537"/>
      <c r="G894" s="292" t="s">
        <v>973</v>
      </c>
      <c r="H894" s="122"/>
      <c r="I894" s="122">
        <v>31</v>
      </c>
      <c r="J894" s="122"/>
      <c r="K894" s="122"/>
      <c r="L894" s="122"/>
      <c r="M894" s="122">
        <v>5</v>
      </c>
      <c r="N894" s="122"/>
      <c r="O894" s="122"/>
      <c r="P894" s="128"/>
      <c r="Q894" s="128">
        <v>113</v>
      </c>
      <c r="R894" s="128"/>
      <c r="S894" s="334"/>
      <c r="T894" s="224"/>
      <c r="U894" s="5"/>
      <c r="V894" s="5"/>
      <c r="W894" s="5"/>
      <c r="X894" s="5"/>
      <c r="Y894" s="222"/>
      <c r="Z894" s="222"/>
      <c r="AA894" s="222"/>
      <c r="AB894" s="5"/>
      <c r="AC894" s="5"/>
      <c r="AD894" s="5"/>
      <c r="AE894" s="5"/>
    </row>
    <row r="895" spans="1:31" s="19" customFormat="1" ht="75" hidden="1" customHeight="1" outlineLevel="1" x14ac:dyDescent="0.25">
      <c r="A895" s="552"/>
      <c r="B895" s="552"/>
      <c r="C895" s="552"/>
      <c r="D895" s="574"/>
      <c r="E895" s="536"/>
      <c r="F895" s="537"/>
      <c r="G895" s="292" t="s">
        <v>974</v>
      </c>
      <c r="H895" s="122"/>
      <c r="I895" s="122">
        <v>121</v>
      </c>
      <c r="J895" s="122"/>
      <c r="K895" s="122"/>
      <c r="L895" s="122"/>
      <c r="M895" s="122">
        <v>13</v>
      </c>
      <c r="N895" s="122"/>
      <c r="O895" s="122"/>
      <c r="P895" s="128"/>
      <c r="Q895" s="128">
        <v>131</v>
      </c>
      <c r="R895" s="128"/>
      <c r="S895" s="334"/>
      <c r="T895" s="224"/>
      <c r="U895" s="5"/>
      <c r="V895" s="5"/>
      <c r="W895" s="5"/>
      <c r="X895" s="5"/>
      <c r="Y895" s="222"/>
      <c r="Z895" s="222"/>
      <c r="AA895" s="222"/>
      <c r="AB895" s="5"/>
      <c r="AC895" s="5"/>
      <c r="AD895" s="5"/>
      <c r="AE895" s="5"/>
    </row>
    <row r="896" spans="1:31" s="19" customFormat="1" ht="60" hidden="1" customHeight="1" outlineLevel="1" x14ac:dyDescent="0.25">
      <c r="A896" s="552"/>
      <c r="B896" s="552"/>
      <c r="C896" s="552"/>
      <c r="D896" s="574"/>
      <c r="E896" s="536"/>
      <c r="F896" s="537"/>
      <c r="G896" s="292" t="s">
        <v>975</v>
      </c>
      <c r="H896" s="122"/>
      <c r="I896" s="122">
        <v>11</v>
      </c>
      <c r="J896" s="122"/>
      <c r="K896" s="122"/>
      <c r="L896" s="122"/>
      <c r="M896" s="122">
        <v>5</v>
      </c>
      <c r="N896" s="122"/>
      <c r="O896" s="122"/>
      <c r="P896" s="128"/>
      <c r="Q896" s="128">
        <v>103</v>
      </c>
      <c r="R896" s="128"/>
      <c r="S896" s="334"/>
      <c r="T896" s="224"/>
      <c r="U896" s="5"/>
      <c r="V896" s="5"/>
      <c r="W896" s="5"/>
      <c r="X896" s="5"/>
      <c r="Y896" s="222"/>
      <c r="Z896" s="222"/>
      <c r="AA896" s="222"/>
      <c r="AB896" s="5"/>
      <c r="AC896" s="5"/>
      <c r="AD896" s="5"/>
      <c r="AE896" s="5"/>
    </row>
    <row r="897" spans="1:31" s="19" customFormat="1" ht="60" hidden="1" customHeight="1" outlineLevel="1" x14ac:dyDescent="0.25">
      <c r="A897" s="552"/>
      <c r="B897" s="552"/>
      <c r="C897" s="552"/>
      <c r="D897" s="574"/>
      <c r="E897" s="536"/>
      <c r="F897" s="537"/>
      <c r="G897" s="292" t="s">
        <v>976</v>
      </c>
      <c r="H897" s="122"/>
      <c r="I897" s="122">
        <v>165</v>
      </c>
      <c r="J897" s="122"/>
      <c r="K897" s="122"/>
      <c r="L897" s="122"/>
      <c r="M897" s="122">
        <v>30</v>
      </c>
      <c r="N897" s="122"/>
      <c r="O897" s="122"/>
      <c r="P897" s="128"/>
      <c r="Q897" s="128">
        <v>267</v>
      </c>
      <c r="R897" s="128"/>
      <c r="S897" s="334"/>
      <c r="T897" s="224"/>
      <c r="U897" s="5"/>
      <c r="V897" s="5"/>
      <c r="W897" s="5"/>
      <c r="X897" s="5"/>
      <c r="Y897" s="222"/>
      <c r="Z897" s="222"/>
      <c r="AA897" s="222"/>
      <c r="AB897" s="5"/>
      <c r="AC897" s="5"/>
      <c r="AD897" s="5"/>
      <c r="AE897" s="5"/>
    </row>
    <row r="898" spans="1:31" s="19" customFormat="1" ht="60" hidden="1" customHeight="1" outlineLevel="1" x14ac:dyDescent="0.25">
      <c r="A898" s="552"/>
      <c r="B898" s="552"/>
      <c r="C898" s="552"/>
      <c r="D898" s="574"/>
      <c r="E898" s="536"/>
      <c r="F898" s="537"/>
      <c r="G898" s="292" t="s">
        <v>977</v>
      </c>
      <c r="H898" s="122"/>
      <c r="I898" s="122">
        <v>95</v>
      </c>
      <c r="J898" s="122"/>
      <c r="K898" s="122"/>
      <c r="L898" s="122"/>
      <c r="M898" s="122">
        <v>5</v>
      </c>
      <c r="N898" s="122"/>
      <c r="O898" s="122"/>
      <c r="P898" s="128"/>
      <c r="Q898" s="128">
        <v>167</v>
      </c>
      <c r="R898" s="128"/>
      <c r="S898" s="334"/>
      <c r="T898" s="224"/>
      <c r="U898" s="5"/>
      <c r="V898" s="5"/>
      <c r="W898" s="5"/>
      <c r="X898" s="5"/>
      <c r="Y898" s="222"/>
      <c r="Z898" s="222"/>
      <c r="AA898" s="222"/>
      <c r="AB898" s="5"/>
      <c r="AC898" s="5"/>
      <c r="AD898" s="5"/>
      <c r="AE898" s="5"/>
    </row>
    <row r="899" spans="1:31" s="19" customFormat="1" ht="60" hidden="1" customHeight="1" outlineLevel="1" x14ac:dyDescent="0.25">
      <c r="A899" s="552"/>
      <c r="B899" s="552"/>
      <c r="C899" s="552"/>
      <c r="D899" s="574"/>
      <c r="E899" s="536"/>
      <c r="F899" s="537"/>
      <c r="G899" s="292" t="s">
        <v>978</v>
      </c>
      <c r="H899" s="122"/>
      <c r="I899" s="122">
        <v>25</v>
      </c>
      <c r="J899" s="122"/>
      <c r="K899" s="122"/>
      <c r="L899" s="122"/>
      <c r="M899" s="122">
        <v>10</v>
      </c>
      <c r="N899" s="122"/>
      <c r="O899" s="122"/>
      <c r="P899" s="128"/>
      <c r="Q899" s="128">
        <v>105</v>
      </c>
      <c r="R899" s="128"/>
      <c r="S899" s="334"/>
      <c r="T899" s="224"/>
      <c r="U899" s="5"/>
      <c r="V899" s="5"/>
      <c r="W899" s="5"/>
      <c r="X899" s="5"/>
      <c r="Y899" s="222"/>
      <c r="Z899" s="222"/>
      <c r="AA899" s="222"/>
      <c r="AB899" s="5"/>
      <c r="AC899" s="5"/>
      <c r="AD899" s="5"/>
      <c r="AE899" s="5"/>
    </row>
    <row r="900" spans="1:31" s="19" customFormat="1" ht="60" hidden="1" customHeight="1" outlineLevel="1" x14ac:dyDescent="0.25">
      <c r="A900" s="552"/>
      <c r="B900" s="552"/>
      <c r="C900" s="552"/>
      <c r="D900" s="574"/>
      <c r="E900" s="536"/>
      <c r="F900" s="537"/>
      <c r="G900" s="292" t="s">
        <v>979</v>
      </c>
      <c r="H900" s="122"/>
      <c r="I900" s="122">
        <v>30</v>
      </c>
      <c r="J900" s="122"/>
      <c r="K900" s="122"/>
      <c r="L900" s="122"/>
      <c r="M900" s="122">
        <v>10</v>
      </c>
      <c r="N900" s="122"/>
      <c r="O900" s="122"/>
      <c r="P900" s="128"/>
      <c r="Q900" s="128">
        <v>108</v>
      </c>
      <c r="R900" s="128"/>
      <c r="S900" s="334"/>
      <c r="T900" s="224"/>
      <c r="U900" s="5"/>
      <c r="V900" s="5"/>
      <c r="W900" s="5"/>
      <c r="X900" s="5"/>
      <c r="Y900" s="222"/>
      <c r="Z900" s="222"/>
      <c r="AA900" s="222"/>
      <c r="AB900" s="5"/>
      <c r="AC900" s="5"/>
      <c r="AD900" s="5"/>
      <c r="AE900" s="5"/>
    </row>
    <row r="901" spans="1:31" s="19" customFormat="1" ht="45" hidden="1" customHeight="1" outlineLevel="1" x14ac:dyDescent="0.25">
      <c r="A901" s="552"/>
      <c r="B901" s="552"/>
      <c r="C901" s="552"/>
      <c r="D901" s="574"/>
      <c r="E901" s="536"/>
      <c r="F901" s="537"/>
      <c r="G901" s="292" t="s">
        <v>980</v>
      </c>
      <c r="H901" s="122"/>
      <c r="I901" s="122">
        <v>27</v>
      </c>
      <c r="J901" s="122"/>
      <c r="K901" s="122"/>
      <c r="L901" s="122"/>
      <c r="M901" s="122">
        <v>5</v>
      </c>
      <c r="N901" s="122"/>
      <c r="O901" s="122"/>
      <c r="P901" s="128"/>
      <c r="Q901" s="128">
        <v>28</v>
      </c>
      <c r="R901" s="128"/>
      <c r="S901" s="334"/>
      <c r="T901" s="224"/>
      <c r="U901" s="5"/>
      <c r="V901" s="5"/>
      <c r="W901" s="5"/>
      <c r="X901" s="5"/>
      <c r="Y901" s="222"/>
      <c r="Z901" s="222"/>
      <c r="AA901" s="222"/>
      <c r="AB901" s="5"/>
      <c r="AC901" s="5"/>
      <c r="AD901" s="5"/>
      <c r="AE901" s="5"/>
    </row>
    <row r="902" spans="1:31" s="19" customFormat="1" ht="60" hidden="1" customHeight="1" outlineLevel="1" x14ac:dyDescent="0.25">
      <c r="A902" s="552"/>
      <c r="B902" s="552"/>
      <c r="C902" s="552"/>
      <c r="D902" s="574"/>
      <c r="E902" s="536"/>
      <c r="F902" s="537"/>
      <c r="G902" s="292" t="s">
        <v>981</v>
      </c>
      <c r="H902" s="122"/>
      <c r="I902" s="122">
        <v>18</v>
      </c>
      <c r="J902" s="122"/>
      <c r="K902" s="122"/>
      <c r="L902" s="122"/>
      <c r="M902" s="122">
        <v>15</v>
      </c>
      <c r="N902" s="122"/>
      <c r="O902" s="122"/>
      <c r="P902" s="128"/>
      <c r="Q902" s="128">
        <v>93</v>
      </c>
      <c r="R902" s="128"/>
      <c r="S902" s="334"/>
      <c r="T902" s="224"/>
      <c r="U902" s="5"/>
      <c r="V902" s="5"/>
      <c r="W902" s="5"/>
      <c r="X902" s="5"/>
      <c r="Y902" s="222"/>
      <c r="Z902" s="222"/>
      <c r="AA902" s="222"/>
      <c r="AB902" s="5"/>
      <c r="AC902" s="5"/>
      <c r="AD902" s="5"/>
      <c r="AE902" s="5"/>
    </row>
    <row r="903" spans="1:31" s="19" customFormat="1" ht="105" hidden="1" customHeight="1" outlineLevel="1" x14ac:dyDescent="0.25">
      <c r="A903" s="552"/>
      <c r="B903" s="552"/>
      <c r="C903" s="552"/>
      <c r="D903" s="574"/>
      <c r="E903" s="536"/>
      <c r="F903" s="537"/>
      <c r="G903" s="292" t="s">
        <v>982</v>
      </c>
      <c r="H903" s="122"/>
      <c r="I903" s="122">
        <v>5</v>
      </c>
      <c r="J903" s="122"/>
      <c r="K903" s="122"/>
      <c r="L903" s="122"/>
      <c r="M903" s="122">
        <v>15</v>
      </c>
      <c r="N903" s="122"/>
      <c r="O903" s="122"/>
      <c r="P903" s="128"/>
      <c r="Q903" s="128">
        <v>35</v>
      </c>
      <c r="R903" s="128"/>
      <c r="S903" s="334"/>
      <c r="T903" s="224"/>
      <c r="U903" s="5"/>
      <c r="V903" s="5"/>
      <c r="W903" s="5"/>
      <c r="X903" s="5"/>
      <c r="Y903" s="222"/>
      <c r="Z903" s="222"/>
      <c r="AA903" s="222"/>
      <c r="AB903" s="5"/>
      <c r="AC903" s="5"/>
      <c r="AD903" s="5"/>
      <c r="AE903" s="5"/>
    </row>
    <row r="904" spans="1:31" s="19" customFormat="1" ht="60" hidden="1" customHeight="1" outlineLevel="1" x14ac:dyDescent="0.25">
      <c r="A904" s="552"/>
      <c r="B904" s="552"/>
      <c r="C904" s="552"/>
      <c r="D904" s="574"/>
      <c r="E904" s="536"/>
      <c r="F904" s="537"/>
      <c r="G904" s="292" t="s">
        <v>983</v>
      </c>
      <c r="H904" s="122"/>
      <c r="I904" s="122">
        <v>134</v>
      </c>
      <c r="J904" s="122"/>
      <c r="K904" s="122"/>
      <c r="L904" s="122"/>
      <c r="M904" s="122">
        <v>30</v>
      </c>
      <c r="N904" s="122"/>
      <c r="O904" s="122"/>
      <c r="P904" s="128"/>
      <c r="Q904" s="128">
        <v>276</v>
      </c>
      <c r="R904" s="128"/>
      <c r="S904" s="334"/>
      <c r="T904" s="224"/>
      <c r="U904" s="5"/>
      <c r="V904" s="5"/>
      <c r="W904" s="5"/>
      <c r="X904" s="5"/>
      <c r="Y904" s="222"/>
      <c r="Z904" s="222"/>
      <c r="AA904" s="222"/>
      <c r="AB904" s="5"/>
      <c r="AC904" s="5"/>
      <c r="AD904" s="5"/>
      <c r="AE904" s="5"/>
    </row>
    <row r="905" spans="1:31" s="19" customFormat="1" ht="60" hidden="1" customHeight="1" outlineLevel="1" x14ac:dyDescent="0.25">
      <c r="A905" s="552"/>
      <c r="B905" s="552"/>
      <c r="C905" s="552"/>
      <c r="D905" s="574"/>
      <c r="E905" s="536"/>
      <c r="F905" s="537"/>
      <c r="G905" s="292" t="s">
        <v>984</v>
      </c>
      <c r="H905" s="122"/>
      <c r="I905" s="122">
        <v>120</v>
      </c>
      <c r="J905" s="122"/>
      <c r="K905" s="122"/>
      <c r="L905" s="122"/>
      <c r="M905" s="122">
        <v>30</v>
      </c>
      <c r="N905" s="122"/>
      <c r="O905" s="122"/>
      <c r="P905" s="128"/>
      <c r="Q905" s="128">
        <v>227</v>
      </c>
      <c r="R905" s="128"/>
      <c r="S905" s="334"/>
      <c r="T905" s="224"/>
      <c r="U905" s="5"/>
      <c r="V905" s="5"/>
      <c r="W905" s="5"/>
      <c r="X905" s="5"/>
      <c r="Y905" s="222"/>
      <c r="Z905" s="222"/>
      <c r="AA905" s="222"/>
      <c r="AB905" s="5"/>
      <c r="AC905" s="5"/>
      <c r="AD905" s="5"/>
      <c r="AE905" s="5"/>
    </row>
    <row r="906" spans="1:31" s="19" customFormat="1" ht="105" hidden="1" customHeight="1" outlineLevel="1" x14ac:dyDescent="0.25">
      <c r="A906" s="552"/>
      <c r="B906" s="552"/>
      <c r="C906" s="552"/>
      <c r="D906" s="574"/>
      <c r="E906" s="536"/>
      <c r="F906" s="537"/>
      <c r="G906" s="292" t="s">
        <v>985</v>
      </c>
      <c r="H906" s="122"/>
      <c r="I906" s="122">
        <v>25</v>
      </c>
      <c r="J906" s="122"/>
      <c r="K906" s="122"/>
      <c r="L906" s="122"/>
      <c r="M906" s="122">
        <v>8</v>
      </c>
      <c r="N906" s="122"/>
      <c r="O906" s="122"/>
      <c r="P906" s="128"/>
      <c r="Q906" s="128">
        <v>112</v>
      </c>
      <c r="R906" s="128"/>
      <c r="S906" s="334"/>
      <c r="T906" s="224"/>
      <c r="U906" s="5"/>
      <c r="V906" s="5"/>
      <c r="W906" s="5"/>
      <c r="X906" s="5"/>
      <c r="Y906" s="222"/>
      <c r="Z906" s="222"/>
      <c r="AA906" s="222"/>
      <c r="AB906" s="5"/>
      <c r="AC906" s="5"/>
      <c r="AD906" s="5"/>
      <c r="AE906" s="5"/>
    </row>
    <row r="907" spans="1:31" s="19" customFormat="1" ht="60" hidden="1" customHeight="1" outlineLevel="1" x14ac:dyDescent="0.25">
      <c r="A907" s="552"/>
      <c r="B907" s="552"/>
      <c r="C907" s="552"/>
      <c r="D907" s="574"/>
      <c r="E907" s="536"/>
      <c r="F907" s="537"/>
      <c r="G907" s="292" t="s">
        <v>986</v>
      </c>
      <c r="H907" s="123"/>
      <c r="I907" s="123">
        <v>154</v>
      </c>
      <c r="J907" s="123"/>
      <c r="K907" s="123"/>
      <c r="L907" s="123"/>
      <c r="M907" s="123">
        <v>15</v>
      </c>
      <c r="N907" s="123"/>
      <c r="O907" s="123"/>
      <c r="P907" s="128"/>
      <c r="Q907" s="128">
        <v>226</v>
      </c>
      <c r="R907" s="128"/>
      <c r="S907" s="334"/>
      <c r="T907" s="224"/>
      <c r="U907" s="5"/>
      <c r="V907" s="5"/>
      <c r="W907" s="5"/>
      <c r="X907" s="5"/>
      <c r="Y907" s="222"/>
      <c r="Z907" s="222"/>
      <c r="AA907" s="222"/>
      <c r="AB907" s="5"/>
      <c r="AC907" s="5"/>
      <c r="AD907" s="5"/>
      <c r="AE907" s="5"/>
    </row>
    <row r="908" spans="1:31" s="19" customFormat="1" ht="60" hidden="1" customHeight="1" outlineLevel="1" x14ac:dyDescent="0.25">
      <c r="A908" s="552"/>
      <c r="B908" s="552"/>
      <c r="C908" s="552"/>
      <c r="D908" s="574"/>
      <c r="E908" s="536"/>
      <c r="F908" s="537"/>
      <c r="G908" s="292" t="s">
        <v>987</v>
      </c>
      <c r="H908" s="123"/>
      <c r="I908" s="123">
        <v>80</v>
      </c>
      <c r="J908" s="123"/>
      <c r="K908" s="123"/>
      <c r="L908" s="123"/>
      <c r="M908" s="123">
        <v>15</v>
      </c>
      <c r="N908" s="123"/>
      <c r="O908" s="123"/>
      <c r="P908" s="128"/>
      <c r="Q908" s="128">
        <v>162</v>
      </c>
      <c r="R908" s="128"/>
      <c r="S908" s="334"/>
      <c r="T908" s="224"/>
      <c r="U908" s="5"/>
      <c r="V908" s="5"/>
      <c r="W908" s="5"/>
      <c r="X908" s="5"/>
      <c r="Y908" s="222"/>
      <c r="Z908" s="222"/>
      <c r="AA908" s="222"/>
      <c r="AB908" s="5"/>
      <c r="AC908" s="5"/>
      <c r="AD908" s="5"/>
      <c r="AE908" s="5"/>
    </row>
    <row r="909" spans="1:31" s="19" customFormat="1" ht="60" hidden="1" customHeight="1" outlineLevel="1" x14ac:dyDescent="0.25">
      <c r="A909" s="552"/>
      <c r="B909" s="552"/>
      <c r="C909" s="552"/>
      <c r="D909" s="574"/>
      <c r="E909" s="536"/>
      <c r="F909" s="537"/>
      <c r="G909" s="292" t="s">
        <v>988</v>
      </c>
      <c r="H909" s="123"/>
      <c r="I909" s="123">
        <v>85</v>
      </c>
      <c r="J909" s="123"/>
      <c r="K909" s="123"/>
      <c r="L909" s="123"/>
      <c r="M909" s="123">
        <v>15</v>
      </c>
      <c r="N909" s="123"/>
      <c r="O909" s="123"/>
      <c r="P909" s="128"/>
      <c r="Q909" s="128">
        <v>155</v>
      </c>
      <c r="R909" s="128"/>
      <c r="S909" s="334"/>
      <c r="T909" s="224"/>
      <c r="U909" s="5"/>
      <c r="V909" s="5"/>
      <c r="W909" s="5"/>
      <c r="X909" s="5"/>
      <c r="Y909" s="222"/>
      <c r="Z909" s="222"/>
      <c r="AA909" s="222"/>
      <c r="AB909" s="5"/>
      <c r="AC909" s="5"/>
      <c r="AD909" s="5"/>
      <c r="AE909" s="5"/>
    </row>
    <row r="910" spans="1:31" s="19" customFormat="1" ht="90" hidden="1" customHeight="1" outlineLevel="1" x14ac:dyDescent="0.25">
      <c r="A910" s="552"/>
      <c r="B910" s="552"/>
      <c r="C910" s="552"/>
      <c r="D910" s="574"/>
      <c r="E910" s="536"/>
      <c r="F910" s="537"/>
      <c r="G910" s="292" t="s">
        <v>989</v>
      </c>
      <c r="H910" s="123"/>
      <c r="I910" s="123">
        <v>168</v>
      </c>
      <c r="J910" s="123"/>
      <c r="K910" s="123"/>
      <c r="L910" s="123"/>
      <c r="M910" s="123">
        <v>5.92</v>
      </c>
      <c r="N910" s="123"/>
      <c r="O910" s="123"/>
      <c r="P910" s="128"/>
      <c r="Q910" s="128">
        <v>298</v>
      </c>
      <c r="R910" s="128"/>
      <c r="S910" s="334"/>
      <c r="T910" s="224"/>
      <c r="U910" s="5"/>
      <c r="V910" s="5"/>
      <c r="W910" s="5"/>
      <c r="X910" s="5"/>
      <c r="Y910" s="222"/>
      <c r="Z910" s="222"/>
      <c r="AA910" s="222"/>
      <c r="AB910" s="5"/>
      <c r="AC910" s="5"/>
      <c r="AD910" s="5"/>
      <c r="AE910" s="5"/>
    </row>
    <row r="911" spans="1:31" s="19" customFormat="1" ht="60" hidden="1" customHeight="1" outlineLevel="1" x14ac:dyDescent="0.25">
      <c r="A911" s="552"/>
      <c r="B911" s="552"/>
      <c r="C911" s="552"/>
      <c r="D911" s="574"/>
      <c r="E911" s="536"/>
      <c r="F911" s="537"/>
      <c r="G911" s="292" t="s">
        <v>990</v>
      </c>
      <c r="H911" s="123"/>
      <c r="I911" s="123">
        <v>15</v>
      </c>
      <c r="J911" s="123"/>
      <c r="K911" s="123"/>
      <c r="L911" s="123"/>
      <c r="M911" s="123">
        <v>10</v>
      </c>
      <c r="N911" s="123"/>
      <c r="O911" s="123"/>
      <c r="P911" s="128"/>
      <c r="Q911" s="128">
        <v>110</v>
      </c>
      <c r="R911" s="128"/>
      <c r="S911" s="334"/>
      <c r="T911" s="224"/>
      <c r="U911" s="5"/>
      <c r="V911" s="5"/>
      <c r="W911" s="5"/>
      <c r="X911" s="5"/>
      <c r="Y911" s="222"/>
      <c r="Z911" s="222"/>
      <c r="AA911" s="222"/>
      <c r="AB911" s="5"/>
      <c r="AC911" s="5"/>
      <c r="AD911" s="5"/>
      <c r="AE911" s="5"/>
    </row>
    <row r="912" spans="1:31" s="19" customFormat="1" ht="105" hidden="1" customHeight="1" outlineLevel="1" x14ac:dyDescent="0.25">
      <c r="A912" s="552"/>
      <c r="B912" s="552"/>
      <c r="C912" s="552"/>
      <c r="D912" s="574"/>
      <c r="E912" s="536"/>
      <c r="F912" s="537"/>
      <c r="G912" s="292" t="s">
        <v>991</v>
      </c>
      <c r="H912" s="123"/>
      <c r="I912" s="123">
        <v>3</v>
      </c>
      <c r="J912" s="123"/>
      <c r="K912" s="123"/>
      <c r="L912" s="123"/>
      <c r="M912" s="123">
        <v>15</v>
      </c>
      <c r="N912" s="123"/>
      <c r="O912" s="123"/>
      <c r="P912" s="128"/>
      <c r="Q912" s="128">
        <v>36</v>
      </c>
      <c r="R912" s="128"/>
      <c r="S912" s="334"/>
      <c r="T912" s="224"/>
      <c r="U912" s="5"/>
      <c r="V912" s="5"/>
      <c r="W912" s="5"/>
      <c r="X912" s="5"/>
      <c r="Y912" s="222"/>
      <c r="Z912" s="222"/>
      <c r="AA912" s="222"/>
      <c r="AB912" s="5"/>
      <c r="AC912" s="5"/>
      <c r="AD912" s="5"/>
      <c r="AE912" s="5"/>
    </row>
    <row r="913" spans="1:31" s="19" customFormat="1" ht="105" hidden="1" customHeight="1" outlineLevel="1" x14ac:dyDescent="0.25">
      <c r="A913" s="552"/>
      <c r="B913" s="552"/>
      <c r="C913" s="552"/>
      <c r="D913" s="574"/>
      <c r="E913" s="536"/>
      <c r="F913" s="537"/>
      <c r="G913" s="292" t="s">
        <v>992</v>
      </c>
      <c r="H913" s="123"/>
      <c r="I913" s="123">
        <v>85</v>
      </c>
      <c r="J913" s="123"/>
      <c r="K913" s="123"/>
      <c r="L913" s="123"/>
      <c r="M913" s="123">
        <v>15</v>
      </c>
      <c r="N913" s="123"/>
      <c r="O913" s="123"/>
      <c r="P913" s="128"/>
      <c r="Q913" s="128">
        <v>97</v>
      </c>
      <c r="R913" s="128"/>
      <c r="S913" s="334"/>
      <c r="T913" s="224"/>
      <c r="U913" s="5"/>
      <c r="V913" s="5"/>
      <c r="W913" s="5"/>
      <c r="X913" s="5"/>
      <c r="Y913" s="222"/>
      <c r="Z913" s="222"/>
      <c r="AA913" s="222"/>
      <c r="AB913" s="5"/>
      <c r="AC913" s="5"/>
      <c r="AD913" s="5"/>
      <c r="AE913" s="5"/>
    </row>
    <row r="914" spans="1:31" s="19" customFormat="1" ht="90" hidden="1" customHeight="1" outlineLevel="1" x14ac:dyDescent="0.25">
      <c r="A914" s="552"/>
      <c r="B914" s="552"/>
      <c r="C914" s="552"/>
      <c r="D914" s="574"/>
      <c r="E914" s="536"/>
      <c r="F914" s="537"/>
      <c r="G914" s="292" t="s">
        <v>993</v>
      </c>
      <c r="H914" s="123"/>
      <c r="I914" s="123">
        <v>6</v>
      </c>
      <c r="J914" s="123"/>
      <c r="K914" s="123"/>
      <c r="L914" s="123"/>
      <c r="M914" s="123">
        <v>30</v>
      </c>
      <c r="N914" s="123"/>
      <c r="O914" s="123"/>
      <c r="P914" s="128"/>
      <c r="Q914" s="128">
        <v>37</v>
      </c>
      <c r="R914" s="128"/>
      <c r="S914" s="334"/>
      <c r="T914" s="224"/>
      <c r="U914" s="5"/>
      <c r="V914" s="5"/>
      <c r="W914" s="5"/>
      <c r="X914" s="5"/>
      <c r="Y914" s="222"/>
      <c r="Z914" s="222"/>
      <c r="AA914" s="222"/>
      <c r="AB914" s="5"/>
      <c r="AC914" s="5"/>
      <c r="AD914" s="5"/>
      <c r="AE914" s="5"/>
    </row>
    <row r="915" spans="1:31" s="19" customFormat="1" ht="60" hidden="1" customHeight="1" outlineLevel="1" x14ac:dyDescent="0.25">
      <c r="A915" s="552"/>
      <c r="B915" s="552"/>
      <c r="C915" s="552"/>
      <c r="D915" s="574"/>
      <c r="E915" s="536"/>
      <c r="F915" s="537"/>
      <c r="G915" s="292" t="s">
        <v>994</v>
      </c>
      <c r="H915" s="123"/>
      <c r="I915" s="123">
        <v>21</v>
      </c>
      <c r="J915" s="123"/>
      <c r="K915" s="123"/>
      <c r="L915" s="123"/>
      <c r="M915" s="123">
        <v>5</v>
      </c>
      <c r="N915" s="123"/>
      <c r="O915" s="123"/>
      <c r="P915" s="128"/>
      <c r="Q915" s="128">
        <v>103</v>
      </c>
      <c r="R915" s="128"/>
      <c r="S915" s="334"/>
      <c r="T915" s="224"/>
      <c r="U915" s="5"/>
      <c r="V915" s="5"/>
      <c r="W915" s="5"/>
      <c r="X915" s="5"/>
      <c r="Y915" s="222"/>
      <c r="Z915" s="222"/>
      <c r="AA915" s="222"/>
      <c r="AB915" s="5"/>
      <c r="AC915" s="5"/>
      <c r="AD915" s="5"/>
      <c r="AE915" s="5"/>
    </row>
    <row r="916" spans="1:31" s="19" customFormat="1" ht="60" hidden="1" customHeight="1" outlineLevel="1" x14ac:dyDescent="0.25">
      <c r="A916" s="552"/>
      <c r="B916" s="552"/>
      <c r="C916" s="552"/>
      <c r="D916" s="574"/>
      <c r="E916" s="536"/>
      <c r="F916" s="537"/>
      <c r="G916" s="292" t="s">
        <v>995</v>
      </c>
      <c r="H916" s="123"/>
      <c r="I916" s="123">
        <v>57</v>
      </c>
      <c r="J916" s="123"/>
      <c r="K916" s="123"/>
      <c r="L916" s="123"/>
      <c r="M916" s="123">
        <v>15</v>
      </c>
      <c r="N916" s="123"/>
      <c r="O916" s="123"/>
      <c r="P916" s="128"/>
      <c r="Q916" s="128">
        <v>203</v>
      </c>
      <c r="R916" s="128"/>
      <c r="S916" s="334"/>
      <c r="T916" s="224"/>
      <c r="U916" s="5"/>
      <c r="V916" s="5"/>
      <c r="W916" s="5"/>
      <c r="X916" s="5"/>
      <c r="Y916" s="222"/>
      <c r="Z916" s="222"/>
      <c r="AA916" s="222"/>
      <c r="AB916" s="5"/>
      <c r="AC916" s="5"/>
      <c r="AD916" s="5"/>
      <c r="AE916" s="5"/>
    </row>
    <row r="917" spans="1:31" s="19" customFormat="1" ht="60" hidden="1" customHeight="1" outlineLevel="1" x14ac:dyDescent="0.25">
      <c r="A917" s="552"/>
      <c r="B917" s="552"/>
      <c r="C917" s="552"/>
      <c r="D917" s="574"/>
      <c r="E917" s="536"/>
      <c r="F917" s="537"/>
      <c r="G917" s="292" t="s">
        <v>996</v>
      </c>
      <c r="H917" s="123"/>
      <c r="I917" s="123">
        <v>150</v>
      </c>
      <c r="J917" s="123"/>
      <c r="K917" s="123"/>
      <c r="L917" s="123"/>
      <c r="M917" s="123">
        <v>5</v>
      </c>
      <c r="N917" s="123"/>
      <c r="O917" s="123"/>
      <c r="P917" s="128"/>
      <c r="Q917" s="128">
        <v>207</v>
      </c>
      <c r="R917" s="128"/>
      <c r="S917" s="334"/>
      <c r="T917" s="224"/>
      <c r="U917" s="5"/>
      <c r="V917" s="5"/>
      <c r="W917" s="5"/>
      <c r="X917" s="5"/>
      <c r="Y917" s="222"/>
      <c r="Z917" s="222"/>
      <c r="AA917" s="222"/>
      <c r="AB917" s="5"/>
      <c r="AC917" s="5"/>
      <c r="AD917" s="5"/>
      <c r="AE917" s="5"/>
    </row>
    <row r="918" spans="1:31" s="19" customFormat="1" ht="60" hidden="1" customHeight="1" outlineLevel="1" x14ac:dyDescent="0.25">
      <c r="A918" s="552"/>
      <c r="B918" s="552"/>
      <c r="C918" s="552"/>
      <c r="D918" s="574"/>
      <c r="E918" s="536"/>
      <c r="F918" s="537"/>
      <c r="G918" s="292" t="s">
        <v>997</v>
      </c>
      <c r="H918" s="123"/>
      <c r="I918" s="123">
        <v>75</v>
      </c>
      <c r="J918" s="123"/>
      <c r="K918" s="123"/>
      <c r="L918" s="123"/>
      <c r="M918" s="123">
        <v>5</v>
      </c>
      <c r="N918" s="123"/>
      <c r="O918" s="123"/>
      <c r="P918" s="128"/>
      <c r="Q918" s="128">
        <v>194</v>
      </c>
      <c r="R918" s="128"/>
      <c r="S918" s="334"/>
      <c r="T918" s="224"/>
      <c r="U918" s="5"/>
      <c r="V918" s="5"/>
      <c r="W918" s="5"/>
      <c r="X918" s="5"/>
      <c r="Y918" s="222"/>
      <c r="Z918" s="222"/>
      <c r="AA918" s="222"/>
      <c r="AB918" s="5"/>
      <c r="AC918" s="5"/>
      <c r="AD918" s="5"/>
      <c r="AE918" s="5"/>
    </row>
    <row r="919" spans="1:31" s="19" customFormat="1" ht="60" hidden="1" customHeight="1" outlineLevel="1" x14ac:dyDescent="0.25">
      <c r="A919" s="552"/>
      <c r="B919" s="552"/>
      <c r="C919" s="552"/>
      <c r="D919" s="574"/>
      <c r="E919" s="536"/>
      <c r="F919" s="537"/>
      <c r="G919" s="292" t="s">
        <v>998</v>
      </c>
      <c r="H919" s="123"/>
      <c r="I919" s="123">
        <v>451</v>
      </c>
      <c r="J919" s="123"/>
      <c r="K919" s="123"/>
      <c r="L919" s="123"/>
      <c r="M919" s="123">
        <v>10</v>
      </c>
      <c r="N919" s="123"/>
      <c r="O919" s="123"/>
      <c r="P919" s="128"/>
      <c r="Q919" s="128">
        <v>540</v>
      </c>
      <c r="R919" s="128"/>
      <c r="S919" s="334"/>
      <c r="T919" s="224"/>
      <c r="U919" s="5"/>
      <c r="V919" s="5"/>
      <c r="W919" s="5"/>
      <c r="X919" s="5"/>
      <c r="Y919" s="222"/>
      <c r="Z919" s="222"/>
      <c r="AA919" s="222"/>
      <c r="AB919" s="5"/>
      <c r="AC919" s="5"/>
      <c r="AD919" s="5"/>
      <c r="AE919" s="5"/>
    </row>
    <row r="920" spans="1:31" s="19" customFormat="1" ht="60" hidden="1" customHeight="1" outlineLevel="1" x14ac:dyDescent="0.25">
      <c r="A920" s="552"/>
      <c r="B920" s="552"/>
      <c r="C920" s="552"/>
      <c r="D920" s="574"/>
      <c r="E920" s="536"/>
      <c r="F920" s="537"/>
      <c r="G920" s="292" t="s">
        <v>999</v>
      </c>
      <c r="H920" s="123"/>
      <c r="I920" s="123">
        <v>65</v>
      </c>
      <c r="J920" s="123"/>
      <c r="K920" s="123"/>
      <c r="L920" s="123"/>
      <c r="M920" s="123">
        <v>15</v>
      </c>
      <c r="N920" s="123"/>
      <c r="O920" s="123"/>
      <c r="P920" s="128"/>
      <c r="Q920" s="128">
        <v>119</v>
      </c>
      <c r="R920" s="128"/>
      <c r="S920" s="334"/>
      <c r="T920" s="224"/>
      <c r="U920" s="5"/>
      <c r="V920" s="5"/>
      <c r="W920" s="5"/>
      <c r="X920" s="5"/>
      <c r="Y920" s="222"/>
      <c r="Z920" s="222"/>
      <c r="AA920" s="222"/>
      <c r="AB920" s="5"/>
      <c r="AC920" s="5"/>
      <c r="AD920" s="5"/>
      <c r="AE920" s="5"/>
    </row>
    <row r="921" spans="1:31" s="19" customFormat="1" ht="60" hidden="1" customHeight="1" outlineLevel="1" x14ac:dyDescent="0.25">
      <c r="A921" s="552"/>
      <c r="B921" s="552"/>
      <c r="C921" s="552"/>
      <c r="D921" s="574"/>
      <c r="E921" s="536"/>
      <c r="F921" s="537"/>
      <c r="G921" s="292" t="s">
        <v>1000</v>
      </c>
      <c r="H921" s="123"/>
      <c r="I921" s="123">
        <v>90</v>
      </c>
      <c r="J921" s="123"/>
      <c r="K921" s="123"/>
      <c r="L921" s="123"/>
      <c r="M921" s="123">
        <v>10</v>
      </c>
      <c r="N921" s="123"/>
      <c r="O921" s="123"/>
      <c r="P921" s="128"/>
      <c r="Q921" s="128">
        <v>202</v>
      </c>
      <c r="R921" s="128"/>
      <c r="S921" s="334"/>
      <c r="T921" s="224"/>
      <c r="U921" s="5"/>
      <c r="V921" s="5"/>
      <c r="W921" s="5"/>
      <c r="X921" s="5"/>
      <c r="Y921" s="222"/>
      <c r="Z921" s="222"/>
      <c r="AA921" s="222"/>
      <c r="AB921" s="5"/>
      <c r="AC921" s="5"/>
      <c r="AD921" s="5"/>
      <c r="AE921" s="5"/>
    </row>
    <row r="922" spans="1:31" s="19" customFormat="1" ht="60" hidden="1" customHeight="1" outlineLevel="1" x14ac:dyDescent="0.25">
      <c r="A922" s="552"/>
      <c r="B922" s="552"/>
      <c r="C922" s="552"/>
      <c r="D922" s="574"/>
      <c r="E922" s="536"/>
      <c r="F922" s="537"/>
      <c r="G922" s="292" t="s">
        <v>1001</v>
      </c>
      <c r="H922" s="123"/>
      <c r="I922" s="123">
        <v>252</v>
      </c>
      <c r="J922" s="123"/>
      <c r="K922" s="123"/>
      <c r="L922" s="123"/>
      <c r="M922" s="123">
        <v>15</v>
      </c>
      <c r="N922" s="123"/>
      <c r="O922" s="123"/>
      <c r="P922" s="128"/>
      <c r="Q922" s="506">
        <v>225</v>
      </c>
      <c r="R922" s="506"/>
      <c r="S922" s="336"/>
      <c r="T922" s="224"/>
      <c r="U922" s="5"/>
      <c r="V922" s="5"/>
      <c r="W922" s="5"/>
      <c r="X922" s="5"/>
      <c r="Y922" s="222"/>
      <c r="Z922" s="222"/>
      <c r="AA922" s="222"/>
      <c r="AB922" s="5"/>
      <c r="AC922" s="5"/>
      <c r="AD922" s="5"/>
      <c r="AE922" s="5"/>
    </row>
    <row r="923" spans="1:31" s="19" customFormat="1" ht="60" hidden="1" customHeight="1" outlineLevel="1" x14ac:dyDescent="0.25">
      <c r="A923" s="552"/>
      <c r="B923" s="552"/>
      <c r="C923" s="552"/>
      <c r="D923" s="574"/>
      <c r="E923" s="536"/>
      <c r="F923" s="537"/>
      <c r="G923" s="292" t="s">
        <v>1002</v>
      </c>
      <c r="H923" s="123"/>
      <c r="I923" s="123">
        <v>490</v>
      </c>
      <c r="J923" s="123"/>
      <c r="K923" s="123"/>
      <c r="L923" s="123"/>
      <c r="M923" s="123">
        <v>30</v>
      </c>
      <c r="N923" s="123"/>
      <c r="O923" s="123"/>
      <c r="P923" s="128"/>
      <c r="Q923" s="128">
        <v>472</v>
      </c>
      <c r="R923" s="128"/>
      <c r="S923" s="334"/>
      <c r="T923" s="224"/>
      <c r="U923" s="5"/>
      <c r="V923" s="5"/>
      <c r="W923" s="5"/>
      <c r="X923" s="5"/>
      <c r="Y923" s="222"/>
      <c r="Z923" s="222"/>
      <c r="AA923" s="222"/>
      <c r="AB923" s="5"/>
      <c r="AC923" s="5"/>
      <c r="AD923" s="5"/>
      <c r="AE923" s="5"/>
    </row>
    <row r="924" spans="1:31" s="19" customFormat="1" ht="60" hidden="1" customHeight="1" outlineLevel="1" x14ac:dyDescent="0.25">
      <c r="A924" s="552"/>
      <c r="B924" s="552"/>
      <c r="C924" s="552"/>
      <c r="D924" s="574"/>
      <c r="E924" s="536"/>
      <c r="F924" s="537"/>
      <c r="G924" s="292" t="s">
        <v>1003</v>
      </c>
      <c r="H924" s="123"/>
      <c r="I924" s="123">
        <v>148</v>
      </c>
      <c r="J924" s="123"/>
      <c r="K924" s="123"/>
      <c r="L924" s="123"/>
      <c r="M924" s="123">
        <v>10</v>
      </c>
      <c r="N924" s="123"/>
      <c r="O924" s="123"/>
      <c r="P924" s="128"/>
      <c r="Q924" s="128">
        <v>245</v>
      </c>
      <c r="R924" s="128"/>
      <c r="S924" s="334"/>
      <c r="T924" s="224"/>
      <c r="U924" s="5"/>
      <c r="V924" s="5"/>
      <c r="W924" s="5"/>
      <c r="X924" s="5"/>
      <c r="Y924" s="222"/>
      <c r="Z924" s="222"/>
      <c r="AA924" s="222"/>
      <c r="AB924" s="5"/>
      <c r="AC924" s="5"/>
      <c r="AD924" s="5"/>
      <c r="AE924" s="5"/>
    </row>
    <row r="925" spans="1:31" s="19" customFormat="1" ht="60" hidden="1" customHeight="1" outlineLevel="1" x14ac:dyDescent="0.25">
      <c r="A925" s="552"/>
      <c r="B925" s="552"/>
      <c r="C925" s="552"/>
      <c r="D925" s="574"/>
      <c r="E925" s="536"/>
      <c r="F925" s="537"/>
      <c r="G925" s="292" t="s">
        <v>1004</v>
      </c>
      <c r="H925" s="123"/>
      <c r="I925" s="123">
        <v>200</v>
      </c>
      <c r="J925" s="123"/>
      <c r="K925" s="123"/>
      <c r="L925" s="123"/>
      <c r="M925" s="123">
        <v>15</v>
      </c>
      <c r="N925" s="123"/>
      <c r="O925" s="123"/>
      <c r="P925" s="128"/>
      <c r="Q925" s="128">
        <v>242</v>
      </c>
      <c r="R925" s="128"/>
      <c r="S925" s="334"/>
      <c r="T925" s="224"/>
      <c r="U925" s="5"/>
      <c r="V925" s="5"/>
      <c r="W925" s="5"/>
      <c r="X925" s="5"/>
      <c r="Y925" s="222"/>
      <c r="Z925" s="222"/>
      <c r="AA925" s="222"/>
      <c r="AB925" s="5"/>
      <c r="AC925" s="5"/>
      <c r="AD925" s="5"/>
      <c r="AE925" s="5"/>
    </row>
    <row r="926" spans="1:31" s="19" customFormat="1" ht="60" hidden="1" customHeight="1" outlineLevel="1" x14ac:dyDescent="0.25">
      <c r="A926" s="552"/>
      <c r="B926" s="552"/>
      <c r="C926" s="552"/>
      <c r="D926" s="574"/>
      <c r="E926" s="536"/>
      <c r="F926" s="537"/>
      <c r="G926" s="292" t="s">
        <v>1005</v>
      </c>
      <c r="H926" s="123"/>
      <c r="I926" s="123">
        <v>105</v>
      </c>
      <c r="J926" s="123"/>
      <c r="K926" s="123"/>
      <c r="L926" s="123"/>
      <c r="M926" s="123">
        <v>15</v>
      </c>
      <c r="N926" s="123"/>
      <c r="O926" s="123"/>
      <c r="P926" s="128"/>
      <c r="Q926" s="128">
        <v>209</v>
      </c>
      <c r="R926" s="128"/>
      <c r="S926" s="334"/>
      <c r="T926" s="224"/>
      <c r="U926" s="5"/>
      <c r="V926" s="5"/>
      <c r="W926" s="5"/>
      <c r="X926" s="5"/>
      <c r="Y926" s="222"/>
      <c r="Z926" s="222"/>
      <c r="AA926" s="222"/>
      <c r="AB926" s="5"/>
      <c r="AC926" s="5"/>
      <c r="AD926" s="5"/>
      <c r="AE926" s="5"/>
    </row>
    <row r="927" spans="1:31" s="19" customFormat="1" ht="60" hidden="1" customHeight="1" outlineLevel="1" x14ac:dyDescent="0.25">
      <c r="A927" s="552"/>
      <c r="B927" s="552"/>
      <c r="C927" s="552"/>
      <c r="D927" s="574"/>
      <c r="E927" s="536"/>
      <c r="F927" s="537"/>
      <c r="G927" s="292" t="s">
        <v>1006</v>
      </c>
      <c r="H927" s="123"/>
      <c r="I927" s="123">
        <v>30</v>
      </c>
      <c r="J927" s="123"/>
      <c r="K927" s="123"/>
      <c r="L927" s="123"/>
      <c r="M927" s="123">
        <v>15</v>
      </c>
      <c r="N927" s="123"/>
      <c r="O927" s="123"/>
      <c r="P927" s="128"/>
      <c r="Q927" s="128">
        <v>103</v>
      </c>
      <c r="R927" s="128"/>
      <c r="S927" s="334"/>
      <c r="T927" s="224"/>
      <c r="U927" s="5"/>
      <c r="V927" s="5"/>
      <c r="W927" s="5"/>
      <c r="X927" s="5"/>
      <c r="Y927" s="222"/>
      <c r="Z927" s="222"/>
      <c r="AA927" s="222"/>
      <c r="AB927" s="5"/>
      <c r="AC927" s="5"/>
      <c r="AD927" s="5"/>
      <c r="AE927" s="5"/>
    </row>
    <row r="928" spans="1:31" s="19" customFormat="1" ht="60" hidden="1" customHeight="1" outlineLevel="1" x14ac:dyDescent="0.25">
      <c r="A928" s="552"/>
      <c r="B928" s="552"/>
      <c r="C928" s="552"/>
      <c r="D928" s="574"/>
      <c r="E928" s="536"/>
      <c r="F928" s="537"/>
      <c r="G928" s="292" t="s">
        <v>1007</v>
      </c>
      <c r="H928" s="123"/>
      <c r="I928" s="123">
        <v>40</v>
      </c>
      <c r="J928" s="123"/>
      <c r="K928" s="123"/>
      <c r="L928" s="123"/>
      <c r="M928" s="123">
        <v>10</v>
      </c>
      <c r="N928" s="123"/>
      <c r="O928" s="123"/>
      <c r="P928" s="128"/>
      <c r="Q928" s="128">
        <v>115</v>
      </c>
      <c r="R928" s="128"/>
      <c r="S928" s="334"/>
      <c r="T928" s="224"/>
      <c r="U928" s="5"/>
      <c r="V928" s="5"/>
      <c r="W928" s="5"/>
      <c r="X928" s="5"/>
      <c r="Y928" s="222"/>
      <c r="Z928" s="222"/>
      <c r="AA928" s="222"/>
      <c r="AB928" s="5"/>
      <c r="AC928" s="5"/>
      <c r="AD928" s="5"/>
      <c r="AE928" s="5"/>
    </row>
    <row r="929" spans="1:31" s="19" customFormat="1" ht="60" hidden="1" customHeight="1" outlineLevel="1" x14ac:dyDescent="0.25">
      <c r="A929" s="552"/>
      <c r="B929" s="552"/>
      <c r="C929" s="552"/>
      <c r="D929" s="574"/>
      <c r="E929" s="536"/>
      <c r="F929" s="537"/>
      <c r="G929" s="292" t="s">
        <v>1008</v>
      </c>
      <c r="H929" s="123"/>
      <c r="I929" s="123">
        <v>18</v>
      </c>
      <c r="J929" s="123"/>
      <c r="K929" s="123"/>
      <c r="L929" s="123"/>
      <c r="M929" s="123">
        <v>15</v>
      </c>
      <c r="N929" s="123"/>
      <c r="O929" s="123"/>
      <c r="P929" s="128"/>
      <c r="Q929" s="128">
        <v>96</v>
      </c>
      <c r="R929" s="128"/>
      <c r="S929" s="334"/>
      <c r="T929" s="224"/>
      <c r="U929" s="5"/>
      <c r="V929" s="5"/>
      <c r="W929" s="5"/>
      <c r="X929" s="5"/>
      <c r="Y929" s="222"/>
      <c r="Z929" s="222"/>
      <c r="AA929" s="222"/>
      <c r="AB929" s="5"/>
      <c r="AC929" s="5"/>
      <c r="AD929" s="5"/>
      <c r="AE929" s="5"/>
    </row>
    <row r="930" spans="1:31" s="19" customFormat="1" ht="60" hidden="1" customHeight="1" outlineLevel="1" x14ac:dyDescent="0.25">
      <c r="A930" s="552"/>
      <c r="B930" s="552"/>
      <c r="C930" s="552"/>
      <c r="D930" s="574"/>
      <c r="E930" s="536"/>
      <c r="F930" s="537"/>
      <c r="G930" s="292" t="s">
        <v>1009</v>
      </c>
      <c r="H930" s="123"/>
      <c r="I930" s="123">
        <v>84</v>
      </c>
      <c r="J930" s="123"/>
      <c r="K930" s="123"/>
      <c r="L930" s="123"/>
      <c r="M930" s="123">
        <v>15</v>
      </c>
      <c r="N930" s="123"/>
      <c r="O930" s="123"/>
      <c r="P930" s="128"/>
      <c r="Q930" s="128">
        <v>150</v>
      </c>
      <c r="R930" s="128"/>
      <c r="S930" s="334"/>
      <c r="T930" s="224"/>
      <c r="U930" s="5"/>
      <c r="V930" s="5"/>
      <c r="W930" s="5"/>
      <c r="X930" s="5"/>
      <c r="Y930" s="222"/>
      <c r="Z930" s="222"/>
      <c r="AA930" s="222"/>
      <c r="AB930" s="5"/>
      <c r="AC930" s="5"/>
      <c r="AD930" s="5"/>
      <c r="AE930" s="5"/>
    </row>
    <row r="931" spans="1:31" s="19" customFormat="1" ht="60" hidden="1" customHeight="1" outlineLevel="1" x14ac:dyDescent="0.25">
      <c r="A931" s="552"/>
      <c r="B931" s="552"/>
      <c r="C931" s="552"/>
      <c r="D931" s="574"/>
      <c r="E931" s="536"/>
      <c r="F931" s="537"/>
      <c r="G931" s="292" t="s">
        <v>1010</v>
      </c>
      <c r="H931" s="123"/>
      <c r="I931" s="123">
        <v>15</v>
      </c>
      <c r="J931" s="123"/>
      <c r="K931" s="123"/>
      <c r="L931" s="123"/>
      <c r="M931" s="123">
        <v>5</v>
      </c>
      <c r="N931" s="123"/>
      <c r="O931" s="123"/>
      <c r="P931" s="128"/>
      <c r="Q931" s="128">
        <v>96</v>
      </c>
      <c r="R931" s="128"/>
      <c r="S931" s="334"/>
      <c r="T931" s="224"/>
      <c r="U931" s="5"/>
      <c r="V931" s="5"/>
      <c r="W931" s="5"/>
      <c r="X931" s="5"/>
      <c r="Y931" s="222"/>
      <c r="Z931" s="222"/>
      <c r="AA931" s="222"/>
      <c r="AB931" s="5"/>
      <c r="AC931" s="5"/>
      <c r="AD931" s="5"/>
      <c r="AE931" s="5"/>
    </row>
    <row r="932" spans="1:31" s="19" customFormat="1" ht="75" hidden="1" customHeight="1" outlineLevel="1" x14ac:dyDescent="0.25">
      <c r="A932" s="552"/>
      <c r="B932" s="552"/>
      <c r="C932" s="552"/>
      <c r="D932" s="574"/>
      <c r="E932" s="536"/>
      <c r="F932" s="537"/>
      <c r="G932" s="292" t="s">
        <v>1011</v>
      </c>
      <c r="H932" s="123"/>
      <c r="I932" s="123">
        <v>29</v>
      </c>
      <c r="J932" s="123"/>
      <c r="K932" s="123"/>
      <c r="L932" s="123"/>
      <c r="M932" s="123">
        <v>5</v>
      </c>
      <c r="N932" s="123"/>
      <c r="O932" s="123"/>
      <c r="P932" s="128"/>
      <c r="Q932" s="128">
        <v>104</v>
      </c>
      <c r="R932" s="128"/>
      <c r="S932" s="334"/>
      <c r="T932" s="224"/>
      <c r="U932" s="5"/>
      <c r="V932" s="5"/>
      <c r="W932" s="5"/>
      <c r="X932" s="5"/>
      <c r="Y932" s="222"/>
      <c r="Z932" s="222"/>
      <c r="AA932" s="222"/>
      <c r="AB932" s="5"/>
      <c r="AC932" s="5"/>
      <c r="AD932" s="5"/>
      <c r="AE932" s="5"/>
    </row>
    <row r="933" spans="1:31" s="19" customFormat="1" ht="90" hidden="1" customHeight="1" outlineLevel="1" x14ac:dyDescent="0.25">
      <c r="A933" s="552"/>
      <c r="B933" s="552"/>
      <c r="C933" s="552"/>
      <c r="D933" s="574"/>
      <c r="E933" s="536"/>
      <c r="F933" s="537"/>
      <c r="G933" s="292" t="s">
        <v>1012</v>
      </c>
      <c r="H933" s="123"/>
      <c r="I933" s="123">
        <v>51</v>
      </c>
      <c r="J933" s="123"/>
      <c r="K933" s="123"/>
      <c r="L933" s="123"/>
      <c r="M933" s="123">
        <v>5</v>
      </c>
      <c r="N933" s="123"/>
      <c r="O933" s="123"/>
      <c r="P933" s="128"/>
      <c r="Q933" s="128">
        <v>137</v>
      </c>
      <c r="R933" s="128"/>
      <c r="S933" s="334"/>
      <c r="T933" s="224"/>
      <c r="U933" s="5"/>
      <c r="V933" s="5"/>
      <c r="W933" s="5"/>
      <c r="X933" s="5"/>
      <c r="Y933" s="222"/>
      <c r="Z933" s="222"/>
      <c r="AA933" s="222"/>
      <c r="AB933" s="5"/>
      <c r="AC933" s="5"/>
      <c r="AD933" s="5"/>
      <c r="AE933" s="5"/>
    </row>
    <row r="934" spans="1:31" s="19" customFormat="1" ht="60" hidden="1" customHeight="1" outlineLevel="1" x14ac:dyDescent="0.25">
      <c r="A934" s="552"/>
      <c r="B934" s="552"/>
      <c r="C934" s="552"/>
      <c r="D934" s="574"/>
      <c r="E934" s="536"/>
      <c r="F934" s="537"/>
      <c r="G934" s="292" t="s">
        <v>1013</v>
      </c>
      <c r="H934" s="123"/>
      <c r="I934" s="123">
        <v>30</v>
      </c>
      <c r="J934" s="123"/>
      <c r="K934" s="123"/>
      <c r="L934" s="123"/>
      <c r="M934" s="123">
        <v>5</v>
      </c>
      <c r="N934" s="123"/>
      <c r="O934" s="123"/>
      <c r="P934" s="128"/>
      <c r="Q934" s="128">
        <v>112</v>
      </c>
      <c r="R934" s="128"/>
      <c r="S934" s="334"/>
      <c r="T934" s="224"/>
      <c r="U934" s="5"/>
      <c r="V934" s="5"/>
      <c r="W934" s="5"/>
      <c r="X934" s="5"/>
      <c r="Y934" s="222"/>
      <c r="Z934" s="222"/>
      <c r="AA934" s="222"/>
      <c r="AB934" s="5"/>
      <c r="AC934" s="5"/>
      <c r="AD934" s="5"/>
      <c r="AE934" s="5"/>
    </row>
    <row r="935" spans="1:31" s="19" customFormat="1" ht="60" hidden="1" customHeight="1" outlineLevel="1" x14ac:dyDescent="0.25">
      <c r="A935" s="552"/>
      <c r="B935" s="552"/>
      <c r="C935" s="552"/>
      <c r="D935" s="574"/>
      <c r="E935" s="536"/>
      <c r="F935" s="537"/>
      <c r="G935" s="292" t="s">
        <v>1014</v>
      </c>
      <c r="H935" s="123"/>
      <c r="I935" s="123">
        <v>149</v>
      </c>
      <c r="J935" s="123"/>
      <c r="K935" s="123"/>
      <c r="L935" s="123"/>
      <c r="M935" s="123">
        <v>15</v>
      </c>
      <c r="N935" s="123"/>
      <c r="O935" s="123"/>
      <c r="P935" s="128"/>
      <c r="Q935" s="128">
        <v>319</v>
      </c>
      <c r="R935" s="128"/>
      <c r="S935" s="334"/>
      <c r="T935" s="224"/>
      <c r="U935" s="5"/>
      <c r="V935" s="5"/>
      <c r="W935" s="5"/>
      <c r="X935" s="5"/>
      <c r="Y935" s="222"/>
      <c r="Z935" s="222"/>
      <c r="AA935" s="222"/>
      <c r="AB935" s="5"/>
      <c r="AC935" s="5"/>
      <c r="AD935" s="5"/>
      <c r="AE935" s="5"/>
    </row>
    <row r="936" spans="1:31" s="19" customFormat="1" ht="75" hidden="1" customHeight="1" outlineLevel="1" x14ac:dyDescent="0.25">
      <c r="A936" s="552"/>
      <c r="B936" s="552"/>
      <c r="C936" s="552"/>
      <c r="D936" s="574"/>
      <c r="E936" s="536"/>
      <c r="F936" s="537"/>
      <c r="G936" s="292" t="s">
        <v>1015</v>
      </c>
      <c r="H936" s="123"/>
      <c r="I936" s="123">
        <v>60</v>
      </c>
      <c r="J936" s="123"/>
      <c r="K936" s="123"/>
      <c r="L936" s="123"/>
      <c r="M936" s="123">
        <v>10</v>
      </c>
      <c r="N936" s="123"/>
      <c r="O936" s="123"/>
      <c r="P936" s="128"/>
      <c r="Q936" s="128">
        <v>71</v>
      </c>
      <c r="R936" s="128"/>
      <c r="S936" s="334"/>
      <c r="T936" s="224"/>
      <c r="U936" s="5"/>
      <c r="V936" s="5"/>
      <c r="W936" s="5"/>
      <c r="X936" s="5"/>
      <c r="Y936" s="222"/>
      <c r="Z936" s="222"/>
      <c r="AA936" s="222"/>
      <c r="AB936" s="5"/>
      <c r="AC936" s="5"/>
      <c r="AD936" s="5"/>
      <c r="AE936" s="5"/>
    </row>
    <row r="937" spans="1:31" s="19" customFormat="1" ht="60" hidden="1" customHeight="1" outlineLevel="1" x14ac:dyDescent="0.25">
      <c r="A937" s="552"/>
      <c r="B937" s="552"/>
      <c r="C937" s="552"/>
      <c r="D937" s="574"/>
      <c r="E937" s="536"/>
      <c r="F937" s="537"/>
      <c r="G937" s="292" t="s">
        <v>1016</v>
      </c>
      <c r="H937" s="123"/>
      <c r="I937" s="123">
        <v>42</v>
      </c>
      <c r="J937" s="123"/>
      <c r="K937" s="123"/>
      <c r="L937" s="123"/>
      <c r="M937" s="123">
        <v>10</v>
      </c>
      <c r="N937" s="123"/>
      <c r="O937" s="123"/>
      <c r="P937" s="128"/>
      <c r="Q937" s="128">
        <v>73</v>
      </c>
      <c r="R937" s="128"/>
      <c r="S937" s="334"/>
      <c r="T937" s="224"/>
      <c r="U937" s="5"/>
      <c r="V937" s="5"/>
      <c r="W937" s="5"/>
      <c r="X937" s="5"/>
      <c r="Y937" s="222"/>
      <c r="Z937" s="222"/>
      <c r="AA937" s="222"/>
      <c r="AB937" s="5"/>
      <c r="AC937" s="5"/>
      <c r="AD937" s="5"/>
      <c r="AE937" s="5"/>
    </row>
    <row r="938" spans="1:31" s="19" customFormat="1" ht="45" hidden="1" customHeight="1" outlineLevel="1" x14ac:dyDescent="0.25">
      <c r="A938" s="552"/>
      <c r="B938" s="552"/>
      <c r="C938" s="552"/>
      <c r="D938" s="574"/>
      <c r="E938" s="536"/>
      <c r="F938" s="537"/>
      <c r="G938" s="292" t="s">
        <v>1017</v>
      </c>
      <c r="H938" s="123"/>
      <c r="I938" s="123">
        <v>24</v>
      </c>
      <c r="J938" s="123"/>
      <c r="K938" s="123"/>
      <c r="L938" s="123"/>
      <c r="M938" s="123">
        <v>15</v>
      </c>
      <c r="N938" s="123"/>
      <c r="O938" s="123"/>
      <c r="P938" s="128"/>
      <c r="Q938" s="128">
        <v>26</v>
      </c>
      <c r="R938" s="128"/>
      <c r="S938" s="334"/>
      <c r="T938" s="224"/>
      <c r="U938" s="5"/>
      <c r="V938" s="5"/>
      <c r="W938" s="5"/>
      <c r="X938" s="5"/>
      <c r="Y938" s="222"/>
      <c r="Z938" s="222"/>
      <c r="AA938" s="222"/>
      <c r="AB938" s="5"/>
      <c r="AC938" s="5"/>
      <c r="AD938" s="5"/>
      <c r="AE938" s="5"/>
    </row>
    <row r="939" spans="1:31" s="19" customFormat="1" ht="75" hidden="1" customHeight="1" outlineLevel="1" x14ac:dyDescent="0.25">
      <c r="A939" s="552"/>
      <c r="B939" s="552"/>
      <c r="C939" s="552"/>
      <c r="D939" s="574"/>
      <c r="E939" s="536"/>
      <c r="F939" s="537"/>
      <c r="G939" s="292" t="s">
        <v>1018</v>
      </c>
      <c r="H939" s="123"/>
      <c r="I939" s="123">
        <v>175</v>
      </c>
      <c r="J939" s="123"/>
      <c r="K939" s="123"/>
      <c r="L939" s="123"/>
      <c r="M939" s="123">
        <v>15</v>
      </c>
      <c r="N939" s="123"/>
      <c r="O939" s="123"/>
      <c r="P939" s="128"/>
      <c r="Q939" s="128">
        <v>216</v>
      </c>
      <c r="R939" s="128"/>
      <c r="S939" s="334"/>
      <c r="T939" s="224"/>
      <c r="U939" s="5"/>
      <c r="V939" s="5"/>
      <c r="W939" s="5"/>
      <c r="X939" s="5"/>
      <c r="Y939" s="222"/>
      <c r="Z939" s="222"/>
      <c r="AA939" s="222"/>
      <c r="AB939" s="5"/>
      <c r="AC939" s="5"/>
      <c r="AD939" s="5"/>
      <c r="AE939" s="5"/>
    </row>
    <row r="940" spans="1:31" s="19" customFormat="1" ht="60" hidden="1" customHeight="1" outlineLevel="1" x14ac:dyDescent="0.25">
      <c r="A940" s="552"/>
      <c r="B940" s="552"/>
      <c r="C940" s="552"/>
      <c r="D940" s="574"/>
      <c r="E940" s="536"/>
      <c r="F940" s="537"/>
      <c r="G940" s="292" t="s">
        <v>1019</v>
      </c>
      <c r="H940" s="123"/>
      <c r="I940" s="123">
        <v>30</v>
      </c>
      <c r="J940" s="123"/>
      <c r="K940" s="123"/>
      <c r="L940" s="123"/>
      <c r="M940" s="123">
        <v>15</v>
      </c>
      <c r="N940" s="123"/>
      <c r="O940" s="123"/>
      <c r="P940" s="128"/>
      <c r="Q940" s="128">
        <v>97</v>
      </c>
      <c r="R940" s="128"/>
      <c r="S940" s="334"/>
      <c r="T940" s="224"/>
      <c r="U940" s="5"/>
      <c r="V940" s="5"/>
      <c r="W940" s="5"/>
      <c r="X940" s="5"/>
      <c r="Y940" s="222"/>
      <c r="Z940" s="222"/>
      <c r="AA940" s="222"/>
      <c r="AB940" s="5"/>
      <c r="AC940" s="5"/>
      <c r="AD940" s="5"/>
      <c r="AE940" s="5"/>
    </row>
    <row r="941" spans="1:31" s="19" customFormat="1" ht="60" hidden="1" customHeight="1" outlineLevel="1" x14ac:dyDescent="0.25">
      <c r="A941" s="552"/>
      <c r="B941" s="552"/>
      <c r="C941" s="552"/>
      <c r="D941" s="574"/>
      <c r="E941" s="536"/>
      <c r="F941" s="537"/>
      <c r="G941" s="292" t="s">
        <v>1020</v>
      </c>
      <c r="H941" s="123"/>
      <c r="I941" s="123">
        <v>270</v>
      </c>
      <c r="J941" s="123"/>
      <c r="K941" s="123"/>
      <c r="L941" s="123"/>
      <c r="M941" s="123">
        <v>15</v>
      </c>
      <c r="N941" s="123"/>
      <c r="O941" s="123"/>
      <c r="P941" s="128"/>
      <c r="Q941" s="128">
        <v>271</v>
      </c>
      <c r="R941" s="128"/>
      <c r="S941" s="334"/>
      <c r="T941" s="224"/>
      <c r="U941" s="5"/>
      <c r="V941" s="5"/>
      <c r="W941" s="5"/>
      <c r="X941" s="5"/>
      <c r="Y941" s="222"/>
      <c r="Z941" s="222"/>
      <c r="AA941" s="222"/>
      <c r="AB941" s="5"/>
      <c r="AC941" s="5"/>
      <c r="AD941" s="5"/>
      <c r="AE941" s="5"/>
    </row>
    <row r="942" spans="1:31" s="19" customFormat="1" ht="75" hidden="1" customHeight="1" outlineLevel="1" x14ac:dyDescent="0.25">
      <c r="A942" s="552"/>
      <c r="B942" s="552"/>
      <c r="C942" s="552"/>
      <c r="D942" s="574"/>
      <c r="E942" s="536"/>
      <c r="F942" s="537"/>
      <c r="G942" s="292" t="s">
        <v>1021</v>
      </c>
      <c r="H942" s="123"/>
      <c r="I942" s="123">
        <v>39</v>
      </c>
      <c r="J942" s="123"/>
      <c r="K942" s="123"/>
      <c r="L942" s="123"/>
      <c r="M942" s="123">
        <v>15</v>
      </c>
      <c r="N942" s="123"/>
      <c r="O942" s="123"/>
      <c r="P942" s="128"/>
      <c r="Q942" s="128">
        <v>88</v>
      </c>
      <c r="R942" s="128"/>
      <c r="S942" s="334"/>
      <c r="T942" s="224"/>
      <c r="U942" s="5"/>
      <c r="V942" s="5"/>
      <c r="W942" s="5"/>
      <c r="X942" s="5"/>
      <c r="Y942" s="222"/>
      <c r="Z942" s="222"/>
      <c r="AA942" s="222"/>
      <c r="AB942" s="5"/>
      <c r="AC942" s="5"/>
      <c r="AD942" s="5"/>
      <c r="AE942" s="5"/>
    </row>
    <row r="943" spans="1:31" s="19" customFormat="1" ht="60" hidden="1" customHeight="1" outlineLevel="1" x14ac:dyDescent="0.25">
      <c r="A943" s="552"/>
      <c r="B943" s="552"/>
      <c r="C943" s="552"/>
      <c r="D943" s="574"/>
      <c r="E943" s="536"/>
      <c r="F943" s="537"/>
      <c r="G943" s="292" t="s">
        <v>1022</v>
      </c>
      <c r="H943" s="123"/>
      <c r="I943" s="123">
        <v>81</v>
      </c>
      <c r="J943" s="123"/>
      <c r="K943" s="123"/>
      <c r="L943" s="123"/>
      <c r="M943" s="123">
        <v>15</v>
      </c>
      <c r="N943" s="123"/>
      <c r="O943" s="123"/>
      <c r="P943" s="128"/>
      <c r="Q943" s="128">
        <v>164</v>
      </c>
      <c r="R943" s="128"/>
      <c r="S943" s="334"/>
      <c r="T943" s="224"/>
      <c r="U943" s="5"/>
      <c r="V943" s="5"/>
      <c r="W943" s="5"/>
      <c r="X943" s="5"/>
      <c r="Y943" s="222"/>
      <c r="Z943" s="222"/>
      <c r="AA943" s="222"/>
      <c r="AB943" s="5"/>
      <c r="AC943" s="5"/>
      <c r="AD943" s="5"/>
      <c r="AE943" s="5"/>
    </row>
    <row r="944" spans="1:31" s="19" customFormat="1" ht="60" hidden="1" customHeight="1" outlineLevel="1" x14ac:dyDescent="0.25">
      <c r="A944" s="552"/>
      <c r="B944" s="552"/>
      <c r="C944" s="552"/>
      <c r="D944" s="574"/>
      <c r="E944" s="536"/>
      <c r="F944" s="537"/>
      <c r="G944" s="292" t="s">
        <v>1023</v>
      </c>
      <c r="H944" s="123"/>
      <c r="I944" s="123">
        <v>30</v>
      </c>
      <c r="J944" s="123"/>
      <c r="K944" s="123"/>
      <c r="L944" s="123"/>
      <c r="M944" s="123">
        <v>10</v>
      </c>
      <c r="N944" s="123"/>
      <c r="O944" s="123"/>
      <c r="P944" s="128"/>
      <c r="Q944" s="128">
        <v>90</v>
      </c>
      <c r="R944" s="128"/>
      <c r="S944" s="334"/>
      <c r="T944" s="224"/>
      <c r="U944" s="5"/>
      <c r="V944" s="5"/>
      <c r="W944" s="5"/>
      <c r="X944" s="5"/>
      <c r="Y944" s="222"/>
      <c r="Z944" s="222"/>
      <c r="AA944" s="222"/>
      <c r="AB944" s="5"/>
      <c r="AC944" s="5"/>
      <c r="AD944" s="5"/>
      <c r="AE944" s="5"/>
    </row>
    <row r="945" spans="1:31" s="19" customFormat="1" ht="60" hidden="1" customHeight="1" outlineLevel="1" x14ac:dyDescent="0.25">
      <c r="A945" s="552"/>
      <c r="B945" s="552"/>
      <c r="C945" s="552"/>
      <c r="D945" s="574"/>
      <c r="E945" s="536"/>
      <c r="F945" s="537"/>
      <c r="G945" s="292" t="s">
        <v>1024</v>
      </c>
      <c r="H945" s="123"/>
      <c r="I945" s="123">
        <v>417</v>
      </c>
      <c r="J945" s="123"/>
      <c r="K945" s="123"/>
      <c r="L945" s="123"/>
      <c r="M945" s="123">
        <v>30</v>
      </c>
      <c r="N945" s="123"/>
      <c r="O945" s="123"/>
      <c r="P945" s="128"/>
      <c r="Q945" s="128">
        <v>385</v>
      </c>
      <c r="R945" s="128"/>
      <c r="S945" s="334"/>
      <c r="T945" s="224"/>
      <c r="U945" s="5"/>
      <c r="V945" s="5"/>
      <c r="W945" s="5"/>
      <c r="X945" s="5"/>
      <c r="Y945" s="222"/>
      <c r="Z945" s="222"/>
      <c r="AA945" s="222"/>
      <c r="AB945" s="5"/>
      <c r="AC945" s="5"/>
      <c r="AD945" s="5"/>
      <c r="AE945" s="5"/>
    </row>
    <row r="946" spans="1:31" s="19" customFormat="1" ht="60" hidden="1" customHeight="1" outlineLevel="1" x14ac:dyDescent="0.25">
      <c r="A946" s="552"/>
      <c r="B946" s="552"/>
      <c r="C946" s="552"/>
      <c r="D946" s="574"/>
      <c r="E946" s="536"/>
      <c r="F946" s="537"/>
      <c r="G946" s="292" t="s">
        <v>1025</v>
      </c>
      <c r="H946" s="123"/>
      <c r="I946" s="123">
        <v>15</v>
      </c>
      <c r="J946" s="123"/>
      <c r="K946" s="123"/>
      <c r="L946" s="123"/>
      <c r="M946" s="123">
        <v>5</v>
      </c>
      <c r="N946" s="123"/>
      <c r="O946" s="123"/>
      <c r="P946" s="128"/>
      <c r="Q946" s="128">
        <v>83</v>
      </c>
      <c r="R946" s="128"/>
      <c r="S946" s="334"/>
      <c r="T946" s="224"/>
      <c r="U946" s="5"/>
      <c r="V946" s="5"/>
      <c r="W946" s="5"/>
      <c r="X946" s="5"/>
      <c r="Y946" s="222"/>
      <c r="Z946" s="222"/>
      <c r="AA946" s="222"/>
      <c r="AB946" s="5"/>
      <c r="AC946" s="5"/>
      <c r="AD946" s="5"/>
      <c r="AE946" s="5"/>
    </row>
    <row r="947" spans="1:31" s="19" customFormat="1" ht="60" hidden="1" customHeight="1" outlineLevel="1" x14ac:dyDescent="0.25">
      <c r="A947" s="552"/>
      <c r="B947" s="552"/>
      <c r="C947" s="552"/>
      <c r="D947" s="574"/>
      <c r="E947" s="536"/>
      <c r="F947" s="537"/>
      <c r="G947" s="292" t="s">
        <v>1026</v>
      </c>
      <c r="H947" s="123"/>
      <c r="I947" s="123">
        <v>15</v>
      </c>
      <c r="J947" s="123"/>
      <c r="K947" s="123"/>
      <c r="L947" s="123"/>
      <c r="M947" s="123">
        <v>5</v>
      </c>
      <c r="N947" s="123"/>
      <c r="O947" s="123"/>
      <c r="P947" s="128"/>
      <c r="Q947" s="128">
        <v>85</v>
      </c>
      <c r="R947" s="128"/>
      <c r="S947" s="334"/>
      <c r="T947" s="224"/>
      <c r="U947" s="5"/>
      <c r="V947" s="5"/>
      <c r="W947" s="5"/>
      <c r="X947" s="5"/>
      <c r="Y947" s="222"/>
      <c r="Z947" s="222"/>
      <c r="AA947" s="222"/>
      <c r="AB947" s="5"/>
      <c r="AC947" s="5"/>
      <c r="AD947" s="5"/>
      <c r="AE947" s="5"/>
    </row>
    <row r="948" spans="1:31" s="19" customFormat="1" ht="60" hidden="1" customHeight="1" outlineLevel="1" x14ac:dyDescent="0.25">
      <c r="A948" s="552"/>
      <c r="B948" s="552"/>
      <c r="C948" s="552"/>
      <c r="D948" s="574"/>
      <c r="E948" s="536"/>
      <c r="F948" s="537"/>
      <c r="G948" s="292" t="s">
        <v>1027</v>
      </c>
      <c r="H948" s="123"/>
      <c r="I948" s="123">
        <v>34</v>
      </c>
      <c r="J948" s="123"/>
      <c r="K948" s="123"/>
      <c r="L948" s="123"/>
      <c r="M948" s="123">
        <v>15</v>
      </c>
      <c r="N948" s="123"/>
      <c r="O948" s="123"/>
      <c r="P948" s="128"/>
      <c r="Q948" s="128">
        <v>95</v>
      </c>
      <c r="R948" s="128"/>
      <c r="S948" s="334"/>
      <c r="T948" s="224"/>
      <c r="U948" s="5"/>
      <c r="V948" s="5"/>
      <c r="W948" s="5"/>
      <c r="X948" s="5"/>
      <c r="Y948" s="222"/>
      <c r="Z948" s="222"/>
      <c r="AA948" s="222"/>
      <c r="AB948" s="5"/>
      <c r="AC948" s="5"/>
      <c r="AD948" s="5"/>
      <c r="AE948" s="5"/>
    </row>
    <row r="949" spans="1:31" s="19" customFormat="1" ht="60" hidden="1" customHeight="1" outlineLevel="1" x14ac:dyDescent="0.25">
      <c r="A949" s="552"/>
      <c r="B949" s="552"/>
      <c r="C949" s="552"/>
      <c r="D949" s="574"/>
      <c r="E949" s="536"/>
      <c r="F949" s="537"/>
      <c r="G949" s="292" t="s">
        <v>1028</v>
      </c>
      <c r="H949" s="123"/>
      <c r="I949" s="123">
        <v>23</v>
      </c>
      <c r="J949" s="123"/>
      <c r="K949" s="123"/>
      <c r="L949" s="123"/>
      <c r="M949" s="123">
        <v>10</v>
      </c>
      <c r="N949" s="123"/>
      <c r="O949" s="123"/>
      <c r="P949" s="128"/>
      <c r="Q949" s="128">
        <v>90</v>
      </c>
      <c r="R949" s="128"/>
      <c r="S949" s="334"/>
      <c r="T949" s="224"/>
      <c r="U949" s="5"/>
      <c r="V949" s="5"/>
      <c r="W949" s="5"/>
      <c r="X949" s="5"/>
      <c r="Y949" s="222"/>
      <c r="Z949" s="222"/>
      <c r="AA949" s="222"/>
      <c r="AB949" s="5"/>
      <c r="AC949" s="5"/>
      <c r="AD949" s="5"/>
      <c r="AE949" s="5"/>
    </row>
    <row r="950" spans="1:31" s="19" customFormat="1" ht="90" hidden="1" customHeight="1" outlineLevel="1" x14ac:dyDescent="0.25">
      <c r="A950" s="552"/>
      <c r="B950" s="552"/>
      <c r="C950" s="552"/>
      <c r="D950" s="574"/>
      <c r="E950" s="536"/>
      <c r="F950" s="537"/>
      <c r="G950" s="292" t="s">
        <v>1029</v>
      </c>
      <c r="H950" s="123"/>
      <c r="I950" s="123">
        <v>14</v>
      </c>
      <c r="J950" s="123"/>
      <c r="K950" s="123"/>
      <c r="L950" s="123"/>
      <c r="M950" s="123">
        <v>10</v>
      </c>
      <c r="N950" s="123"/>
      <c r="O950" s="123"/>
      <c r="P950" s="128"/>
      <c r="Q950" s="128">
        <v>103</v>
      </c>
      <c r="R950" s="128"/>
      <c r="S950" s="334"/>
      <c r="T950" s="224"/>
      <c r="U950" s="5"/>
      <c r="V950" s="5"/>
      <c r="W950" s="5"/>
      <c r="X950" s="5"/>
      <c r="Y950" s="222"/>
      <c r="Z950" s="222"/>
      <c r="AA950" s="222"/>
      <c r="AB950" s="5"/>
      <c r="AC950" s="5"/>
      <c r="AD950" s="5"/>
      <c r="AE950" s="5"/>
    </row>
    <row r="951" spans="1:31" s="19" customFormat="1" ht="60" hidden="1" customHeight="1" outlineLevel="1" x14ac:dyDescent="0.25">
      <c r="A951" s="552"/>
      <c r="B951" s="552"/>
      <c r="C951" s="552"/>
      <c r="D951" s="574"/>
      <c r="E951" s="536"/>
      <c r="F951" s="537"/>
      <c r="G951" s="292" t="s">
        <v>1030</v>
      </c>
      <c r="H951" s="123"/>
      <c r="I951" s="123">
        <v>15</v>
      </c>
      <c r="J951" s="123"/>
      <c r="K951" s="123"/>
      <c r="L951" s="123"/>
      <c r="M951" s="123">
        <v>15</v>
      </c>
      <c r="N951" s="123"/>
      <c r="O951" s="123"/>
      <c r="P951" s="128"/>
      <c r="Q951" s="128">
        <v>84</v>
      </c>
      <c r="R951" s="128"/>
      <c r="S951" s="334"/>
      <c r="T951" s="224"/>
      <c r="U951" s="5"/>
      <c r="V951" s="5"/>
      <c r="W951" s="5"/>
      <c r="X951" s="5"/>
      <c r="Y951" s="222"/>
      <c r="Z951" s="222"/>
      <c r="AA951" s="222"/>
      <c r="AB951" s="5"/>
      <c r="AC951" s="5"/>
      <c r="AD951" s="5"/>
      <c r="AE951" s="5"/>
    </row>
    <row r="952" spans="1:31" s="19" customFormat="1" ht="60" hidden="1" customHeight="1" outlineLevel="1" x14ac:dyDescent="0.25">
      <c r="A952" s="552"/>
      <c r="B952" s="552"/>
      <c r="C952" s="552"/>
      <c r="D952" s="574"/>
      <c r="E952" s="536"/>
      <c r="F952" s="537"/>
      <c r="G952" s="292" t="s">
        <v>1031</v>
      </c>
      <c r="H952" s="123"/>
      <c r="I952" s="123">
        <v>134</v>
      </c>
      <c r="J952" s="123"/>
      <c r="K952" s="123"/>
      <c r="L952" s="123"/>
      <c r="M952" s="123">
        <v>10</v>
      </c>
      <c r="N952" s="123"/>
      <c r="O952" s="123"/>
      <c r="P952" s="128"/>
      <c r="Q952" s="128">
        <v>151</v>
      </c>
      <c r="R952" s="128"/>
      <c r="S952" s="334"/>
      <c r="T952" s="224"/>
      <c r="U952" s="5"/>
      <c r="V952" s="5"/>
      <c r="W952" s="5"/>
      <c r="X952" s="5"/>
      <c r="Y952" s="222"/>
      <c r="Z952" s="222"/>
      <c r="AA952" s="222"/>
      <c r="AB952" s="5"/>
      <c r="AC952" s="5"/>
      <c r="AD952" s="5"/>
      <c r="AE952" s="5"/>
    </row>
    <row r="953" spans="1:31" s="19" customFormat="1" ht="60" hidden="1" customHeight="1" outlineLevel="1" x14ac:dyDescent="0.25">
      <c r="A953" s="552"/>
      <c r="B953" s="552"/>
      <c r="C953" s="552"/>
      <c r="D953" s="574"/>
      <c r="E953" s="536"/>
      <c r="F953" s="537"/>
      <c r="G953" s="292" t="s">
        <v>1032</v>
      </c>
      <c r="H953" s="123"/>
      <c r="I953" s="123">
        <v>84</v>
      </c>
      <c r="J953" s="123"/>
      <c r="K953" s="123"/>
      <c r="L953" s="123"/>
      <c r="M953" s="123">
        <v>10</v>
      </c>
      <c r="N953" s="123"/>
      <c r="O953" s="123"/>
      <c r="P953" s="128"/>
      <c r="Q953" s="128">
        <v>135</v>
      </c>
      <c r="R953" s="128"/>
      <c r="S953" s="334"/>
      <c r="T953" s="224"/>
      <c r="U953" s="5"/>
      <c r="V953" s="5"/>
      <c r="W953" s="5"/>
      <c r="X953" s="5"/>
      <c r="Y953" s="222"/>
      <c r="Z953" s="222"/>
      <c r="AA953" s="222"/>
      <c r="AB953" s="5"/>
      <c r="AC953" s="5"/>
      <c r="AD953" s="5"/>
      <c r="AE953" s="5"/>
    </row>
    <row r="954" spans="1:31" s="19" customFormat="1" ht="60" hidden="1" customHeight="1" outlineLevel="1" x14ac:dyDescent="0.25">
      <c r="A954" s="552"/>
      <c r="B954" s="552"/>
      <c r="C954" s="552"/>
      <c r="D954" s="574"/>
      <c r="E954" s="536"/>
      <c r="F954" s="537"/>
      <c r="G954" s="292" t="s">
        <v>1033</v>
      </c>
      <c r="H954" s="123"/>
      <c r="I954" s="123">
        <v>283</v>
      </c>
      <c r="J954" s="123"/>
      <c r="K954" s="123"/>
      <c r="L954" s="123"/>
      <c r="M954" s="123">
        <v>15</v>
      </c>
      <c r="N954" s="123"/>
      <c r="O954" s="123"/>
      <c r="P954" s="128"/>
      <c r="Q954" s="128">
        <v>278</v>
      </c>
      <c r="R954" s="128"/>
      <c r="S954" s="334"/>
      <c r="T954" s="224"/>
      <c r="U954" s="5"/>
      <c r="V954" s="5"/>
      <c r="W954" s="5"/>
      <c r="X954" s="5"/>
      <c r="Y954" s="222"/>
      <c r="Z954" s="222"/>
      <c r="AA954" s="222"/>
      <c r="AB954" s="5"/>
      <c r="AC954" s="5"/>
      <c r="AD954" s="5"/>
      <c r="AE954" s="5"/>
    </row>
    <row r="955" spans="1:31" s="19" customFormat="1" ht="90" hidden="1" customHeight="1" outlineLevel="1" x14ac:dyDescent="0.25">
      <c r="A955" s="552"/>
      <c r="B955" s="552"/>
      <c r="C955" s="552"/>
      <c r="D955" s="574"/>
      <c r="E955" s="536"/>
      <c r="F955" s="537"/>
      <c r="G955" s="292" t="s">
        <v>1034</v>
      </c>
      <c r="H955" s="123"/>
      <c r="I955" s="123">
        <v>21</v>
      </c>
      <c r="J955" s="123"/>
      <c r="K955" s="123"/>
      <c r="L955" s="123"/>
      <c r="M955" s="123">
        <v>5</v>
      </c>
      <c r="N955" s="123"/>
      <c r="O955" s="123"/>
      <c r="P955" s="128"/>
      <c r="Q955" s="128">
        <v>89</v>
      </c>
      <c r="R955" s="128"/>
      <c r="S955" s="334"/>
      <c r="T955" s="224"/>
      <c r="U955" s="5"/>
      <c r="V955" s="5"/>
      <c r="W955" s="5"/>
      <c r="X955" s="5"/>
      <c r="Y955" s="222"/>
      <c r="Z955" s="222"/>
      <c r="AA955" s="222"/>
      <c r="AB955" s="5"/>
      <c r="AC955" s="5"/>
      <c r="AD955" s="5"/>
      <c r="AE955" s="5"/>
    </row>
    <row r="956" spans="1:31" s="19" customFormat="1" ht="105" hidden="1" customHeight="1" outlineLevel="1" x14ac:dyDescent="0.25">
      <c r="A956" s="552"/>
      <c r="B956" s="552"/>
      <c r="C956" s="552"/>
      <c r="D956" s="574"/>
      <c r="E956" s="536"/>
      <c r="F956" s="537"/>
      <c r="G956" s="292" t="s">
        <v>1035</v>
      </c>
      <c r="H956" s="123"/>
      <c r="I956" s="123">
        <v>6</v>
      </c>
      <c r="J956" s="123"/>
      <c r="K956" s="123"/>
      <c r="L956" s="123"/>
      <c r="M956" s="123">
        <v>15</v>
      </c>
      <c r="N956" s="123"/>
      <c r="O956" s="123"/>
      <c r="P956" s="128"/>
      <c r="Q956" s="128">
        <v>28</v>
      </c>
      <c r="R956" s="128"/>
      <c r="S956" s="334"/>
      <c r="T956" s="224"/>
      <c r="U956" s="5"/>
      <c r="V956" s="5"/>
      <c r="W956" s="5"/>
      <c r="X956" s="5"/>
      <c r="Y956" s="222"/>
      <c r="Z956" s="222"/>
      <c r="AA956" s="222"/>
      <c r="AB956" s="5"/>
      <c r="AC956" s="5"/>
      <c r="AD956" s="5"/>
      <c r="AE956" s="5"/>
    </row>
    <row r="957" spans="1:31" s="19" customFormat="1" ht="60" hidden="1" customHeight="1" outlineLevel="1" x14ac:dyDescent="0.25">
      <c r="A957" s="552"/>
      <c r="B957" s="552"/>
      <c r="C957" s="552"/>
      <c r="D957" s="574"/>
      <c r="E957" s="536"/>
      <c r="F957" s="537"/>
      <c r="G957" s="292" t="s">
        <v>1036</v>
      </c>
      <c r="H957" s="123"/>
      <c r="I957" s="123">
        <v>15</v>
      </c>
      <c r="J957" s="123"/>
      <c r="K957" s="123"/>
      <c r="L957" s="123"/>
      <c r="M957" s="123">
        <v>5</v>
      </c>
      <c r="N957" s="123"/>
      <c r="O957" s="123"/>
      <c r="P957" s="128"/>
      <c r="Q957" s="128">
        <v>87</v>
      </c>
      <c r="R957" s="128"/>
      <c r="S957" s="334"/>
      <c r="T957" s="224"/>
      <c r="U957" s="5"/>
      <c r="V957" s="5"/>
      <c r="W957" s="5"/>
      <c r="X957" s="5"/>
      <c r="Y957" s="222"/>
      <c r="Z957" s="222"/>
      <c r="AA957" s="222"/>
      <c r="AB957" s="5"/>
      <c r="AC957" s="5"/>
      <c r="AD957" s="5"/>
      <c r="AE957" s="5"/>
    </row>
    <row r="958" spans="1:31" s="19" customFormat="1" ht="60" hidden="1" customHeight="1" outlineLevel="1" x14ac:dyDescent="0.25">
      <c r="A958" s="552"/>
      <c r="B958" s="552"/>
      <c r="C958" s="552"/>
      <c r="D958" s="574"/>
      <c r="E958" s="536"/>
      <c r="F958" s="537"/>
      <c r="G958" s="292" t="s">
        <v>1037</v>
      </c>
      <c r="H958" s="123"/>
      <c r="I958" s="123">
        <v>210</v>
      </c>
      <c r="J958" s="123"/>
      <c r="K958" s="123"/>
      <c r="L958" s="123"/>
      <c r="M958" s="123">
        <v>10</v>
      </c>
      <c r="N958" s="123"/>
      <c r="O958" s="123"/>
      <c r="P958" s="128"/>
      <c r="Q958" s="128">
        <v>217</v>
      </c>
      <c r="R958" s="128"/>
      <c r="S958" s="334"/>
      <c r="T958" s="224"/>
      <c r="U958" s="5"/>
      <c r="V958" s="5"/>
      <c r="W958" s="5"/>
      <c r="X958" s="5"/>
      <c r="Y958" s="222"/>
      <c r="Z958" s="222"/>
      <c r="AA958" s="222"/>
      <c r="AB958" s="5"/>
      <c r="AC958" s="5"/>
      <c r="AD958" s="5"/>
      <c r="AE958" s="5"/>
    </row>
    <row r="959" spans="1:31" s="19" customFormat="1" ht="75" hidden="1" customHeight="1" outlineLevel="1" x14ac:dyDescent="0.25">
      <c r="A959" s="552"/>
      <c r="B959" s="552"/>
      <c r="C959" s="552"/>
      <c r="D959" s="574"/>
      <c r="E959" s="536"/>
      <c r="F959" s="537"/>
      <c r="G959" s="292" t="s">
        <v>1038</v>
      </c>
      <c r="H959" s="123"/>
      <c r="I959" s="123">
        <v>250</v>
      </c>
      <c r="J959" s="123"/>
      <c r="K959" s="123"/>
      <c r="L959" s="123"/>
      <c r="M959" s="123">
        <v>10</v>
      </c>
      <c r="N959" s="123"/>
      <c r="O959" s="123"/>
      <c r="P959" s="128"/>
      <c r="Q959" s="128">
        <v>184</v>
      </c>
      <c r="R959" s="128"/>
      <c r="S959" s="334"/>
      <c r="T959" s="224"/>
      <c r="U959" s="5"/>
      <c r="V959" s="5"/>
      <c r="W959" s="5"/>
      <c r="X959" s="5"/>
      <c r="Y959" s="222"/>
      <c r="Z959" s="222"/>
      <c r="AA959" s="222"/>
      <c r="AB959" s="5"/>
      <c r="AC959" s="5"/>
      <c r="AD959" s="5"/>
      <c r="AE959" s="5"/>
    </row>
    <row r="960" spans="1:31" s="19" customFormat="1" ht="75" hidden="1" customHeight="1" outlineLevel="1" x14ac:dyDescent="0.25">
      <c r="A960" s="552"/>
      <c r="B960" s="552"/>
      <c r="C960" s="552"/>
      <c r="D960" s="574"/>
      <c r="E960" s="536"/>
      <c r="F960" s="537"/>
      <c r="G960" s="292" t="s">
        <v>1039</v>
      </c>
      <c r="H960" s="123"/>
      <c r="I960" s="123">
        <v>14</v>
      </c>
      <c r="J960" s="123"/>
      <c r="K960" s="123"/>
      <c r="L960" s="123"/>
      <c r="M960" s="123">
        <v>15</v>
      </c>
      <c r="N960" s="123"/>
      <c r="O960" s="123"/>
      <c r="P960" s="128"/>
      <c r="Q960" s="128">
        <v>65.700950000000006</v>
      </c>
      <c r="R960" s="128"/>
      <c r="S960" s="334"/>
      <c r="T960" s="224"/>
      <c r="U960" s="5"/>
      <c r="V960" s="5"/>
      <c r="W960" s="5"/>
      <c r="X960" s="5"/>
      <c r="Y960" s="222"/>
      <c r="Z960" s="222"/>
      <c r="AA960" s="222"/>
      <c r="AB960" s="5"/>
      <c r="AC960" s="5"/>
      <c r="AD960" s="5"/>
      <c r="AE960" s="5"/>
    </row>
    <row r="961" spans="1:31" s="19" customFormat="1" ht="75" hidden="1" customHeight="1" outlineLevel="1" x14ac:dyDescent="0.25">
      <c r="A961" s="552"/>
      <c r="B961" s="552"/>
      <c r="C961" s="552"/>
      <c r="D961" s="574"/>
      <c r="E961" s="536"/>
      <c r="F961" s="537"/>
      <c r="G961" s="292" t="s">
        <v>1040</v>
      </c>
      <c r="H961" s="122"/>
      <c r="I961" s="123">
        <v>1052</v>
      </c>
      <c r="J961" s="123"/>
      <c r="K961" s="123"/>
      <c r="L961" s="123"/>
      <c r="M961" s="123">
        <v>47</v>
      </c>
      <c r="N961" s="123"/>
      <c r="O961" s="123"/>
      <c r="P961" s="128"/>
      <c r="Q961" s="128">
        <v>863.74199999999996</v>
      </c>
      <c r="R961" s="128"/>
      <c r="S961" s="334"/>
      <c r="T961" s="224"/>
      <c r="U961" s="5"/>
      <c r="V961" s="5"/>
      <c r="W961" s="5"/>
      <c r="X961" s="5"/>
      <c r="Y961" s="222"/>
      <c r="Z961" s="222"/>
      <c r="AA961" s="222"/>
      <c r="AB961" s="5"/>
      <c r="AC961" s="5"/>
      <c r="AD961" s="5"/>
      <c r="AE961" s="5"/>
    </row>
    <row r="962" spans="1:31" s="19" customFormat="1" ht="60" hidden="1" customHeight="1" outlineLevel="1" x14ac:dyDescent="0.25">
      <c r="A962" s="552"/>
      <c r="B962" s="552"/>
      <c r="C962" s="552"/>
      <c r="D962" s="574"/>
      <c r="E962" s="536"/>
      <c r="F962" s="537"/>
      <c r="G962" s="292" t="s">
        <v>1041</v>
      </c>
      <c r="H962" s="122"/>
      <c r="I962" s="123">
        <v>90</v>
      </c>
      <c r="J962" s="123"/>
      <c r="K962" s="123"/>
      <c r="L962" s="123"/>
      <c r="M962" s="123">
        <v>15</v>
      </c>
      <c r="N962" s="123"/>
      <c r="O962" s="123"/>
      <c r="P962" s="128"/>
      <c r="Q962" s="128">
        <v>112.991</v>
      </c>
      <c r="R962" s="128"/>
      <c r="S962" s="334"/>
      <c r="T962" s="224"/>
      <c r="U962" s="5"/>
      <c r="V962" s="5"/>
      <c r="W962" s="5"/>
      <c r="X962" s="5"/>
      <c r="Y962" s="222"/>
      <c r="Z962" s="222"/>
      <c r="AA962" s="222"/>
      <c r="AB962" s="5"/>
      <c r="AC962" s="5"/>
      <c r="AD962" s="5"/>
      <c r="AE962" s="5"/>
    </row>
    <row r="963" spans="1:31" s="19" customFormat="1" ht="75" hidden="1" customHeight="1" outlineLevel="1" x14ac:dyDescent="0.25">
      <c r="A963" s="552"/>
      <c r="B963" s="552"/>
      <c r="C963" s="552"/>
      <c r="D963" s="574"/>
      <c r="E963" s="536"/>
      <c r="F963" s="537"/>
      <c r="G963" s="292" t="s">
        <v>1042</v>
      </c>
      <c r="H963" s="122"/>
      <c r="I963" s="123">
        <v>236</v>
      </c>
      <c r="J963" s="123"/>
      <c r="K963" s="123"/>
      <c r="L963" s="123"/>
      <c r="M963" s="123">
        <v>30</v>
      </c>
      <c r="N963" s="123"/>
      <c r="O963" s="123"/>
      <c r="P963" s="128"/>
      <c r="Q963" s="128">
        <v>177.63900000000001</v>
      </c>
      <c r="R963" s="128"/>
      <c r="S963" s="334"/>
      <c r="T963" s="224"/>
      <c r="U963" s="5"/>
      <c r="V963" s="5"/>
      <c r="W963" s="5"/>
      <c r="X963" s="5"/>
      <c r="Y963" s="222"/>
      <c r="Z963" s="222"/>
      <c r="AA963" s="222"/>
      <c r="AB963" s="5"/>
      <c r="AC963" s="5"/>
      <c r="AD963" s="5"/>
      <c r="AE963" s="5"/>
    </row>
    <row r="964" spans="1:31" s="19" customFormat="1" ht="60" hidden="1" customHeight="1" outlineLevel="1" x14ac:dyDescent="0.25">
      <c r="A964" s="552"/>
      <c r="B964" s="552"/>
      <c r="C964" s="552"/>
      <c r="D964" s="574"/>
      <c r="E964" s="536"/>
      <c r="F964" s="537"/>
      <c r="G964" s="292" t="s">
        <v>1043</v>
      </c>
      <c r="H964" s="122"/>
      <c r="I964" s="123">
        <v>294</v>
      </c>
      <c r="J964" s="123"/>
      <c r="K964" s="123"/>
      <c r="L964" s="123"/>
      <c r="M964" s="123">
        <v>15</v>
      </c>
      <c r="N964" s="123"/>
      <c r="O964" s="123"/>
      <c r="P964" s="128"/>
      <c r="Q964" s="128">
        <v>172.84800000000001</v>
      </c>
      <c r="R964" s="128"/>
      <c r="S964" s="334"/>
      <c r="T964" s="224"/>
      <c r="U964" s="5"/>
      <c r="V964" s="5"/>
      <c r="W964" s="5"/>
      <c r="X964" s="5"/>
      <c r="Y964" s="222"/>
      <c r="Z964" s="222"/>
      <c r="AA964" s="222"/>
      <c r="AB964" s="5"/>
      <c r="AC964" s="5"/>
      <c r="AD964" s="5"/>
      <c r="AE964" s="5"/>
    </row>
    <row r="965" spans="1:31" s="19" customFormat="1" ht="75" hidden="1" customHeight="1" outlineLevel="1" x14ac:dyDescent="0.25">
      <c r="A965" s="552"/>
      <c r="B965" s="552"/>
      <c r="C965" s="552"/>
      <c r="D965" s="574"/>
      <c r="E965" s="536"/>
      <c r="F965" s="537"/>
      <c r="G965" s="292" t="s">
        <v>1044</v>
      </c>
      <c r="H965" s="122"/>
      <c r="I965" s="123">
        <v>150</v>
      </c>
      <c r="J965" s="123"/>
      <c r="K965" s="123"/>
      <c r="L965" s="123"/>
      <c r="M965" s="123">
        <v>15</v>
      </c>
      <c r="N965" s="123"/>
      <c r="O965" s="123"/>
      <c r="P965" s="128"/>
      <c r="Q965" s="128">
        <v>94.066999999999993</v>
      </c>
      <c r="R965" s="128"/>
      <c r="S965" s="334"/>
      <c r="T965" s="224"/>
      <c r="U965" s="5"/>
      <c r="V965" s="5"/>
      <c r="W965" s="5"/>
      <c r="X965" s="5"/>
      <c r="Y965" s="222"/>
      <c r="Z965" s="222"/>
      <c r="AA965" s="222"/>
      <c r="AB965" s="5"/>
      <c r="AC965" s="5"/>
      <c r="AD965" s="5"/>
      <c r="AE965" s="5"/>
    </row>
    <row r="966" spans="1:31" s="19" customFormat="1" ht="75" hidden="1" customHeight="1" outlineLevel="1" x14ac:dyDescent="0.25">
      <c r="A966" s="552"/>
      <c r="B966" s="552"/>
      <c r="C966" s="552"/>
      <c r="D966" s="574"/>
      <c r="E966" s="536"/>
      <c r="F966" s="537"/>
      <c r="G966" s="292" t="s">
        <v>1045</v>
      </c>
      <c r="H966" s="122"/>
      <c r="I966" s="123">
        <v>135</v>
      </c>
      <c r="J966" s="123"/>
      <c r="K966" s="123"/>
      <c r="L966" s="123"/>
      <c r="M966" s="123">
        <v>10</v>
      </c>
      <c r="N966" s="123"/>
      <c r="O966" s="123"/>
      <c r="P966" s="128"/>
      <c r="Q966" s="128">
        <v>95.49</v>
      </c>
      <c r="R966" s="128"/>
      <c r="S966" s="334"/>
      <c r="T966" s="224"/>
      <c r="U966" s="5"/>
      <c r="V966" s="5"/>
      <c r="W966" s="5"/>
      <c r="X966" s="5"/>
      <c r="Y966" s="222"/>
      <c r="Z966" s="222"/>
      <c r="AA966" s="222"/>
      <c r="AB966" s="5"/>
      <c r="AC966" s="5"/>
      <c r="AD966" s="5"/>
      <c r="AE966" s="5"/>
    </row>
    <row r="967" spans="1:31" s="19" customFormat="1" ht="60" hidden="1" customHeight="1" outlineLevel="1" x14ac:dyDescent="0.25">
      <c r="A967" s="552"/>
      <c r="B967" s="552"/>
      <c r="C967" s="552"/>
      <c r="D967" s="574"/>
      <c r="E967" s="536"/>
      <c r="F967" s="537"/>
      <c r="G967" s="292" t="s">
        <v>1046</v>
      </c>
      <c r="H967" s="122"/>
      <c r="I967" s="123">
        <v>300</v>
      </c>
      <c r="J967" s="123"/>
      <c r="K967" s="123"/>
      <c r="L967" s="123"/>
      <c r="M967" s="123">
        <v>15</v>
      </c>
      <c r="N967" s="123"/>
      <c r="O967" s="123"/>
      <c r="P967" s="128"/>
      <c r="Q967" s="128">
        <v>186.733</v>
      </c>
      <c r="R967" s="128"/>
      <c r="S967" s="334"/>
      <c r="T967" s="224"/>
      <c r="U967" s="5"/>
      <c r="V967" s="5"/>
      <c r="W967" s="5"/>
      <c r="X967" s="5"/>
      <c r="Y967" s="222"/>
      <c r="Z967" s="222"/>
      <c r="AA967" s="222"/>
      <c r="AB967" s="5"/>
      <c r="AC967" s="5"/>
      <c r="AD967" s="5"/>
      <c r="AE967" s="5"/>
    </row>
    <row r="968" spans="1:31" s="19" customFormat="1" ht="75" hidden="1" customHeight="1" outlineLevel="1" x14ac:dyDescent="0.25">
      <c r="A968" s="552"/>
      <c r="B968" s="552"/>
      <c r="C968" s="552"/>
      <c r="D968" s="574"/>
      <c r="E968" s="536"/>
      <c r="F968" s="537"/>
      <c r="G968" s="292" t="s">
        <v>1047</v>
      </c>
      <c r="H968" s="122"/>
      <c r="I968" s="123">
        <v>90</v>
      </c>
      <c r="J968" s="123"/>
      <c r="K968" s="123"/>
      <c r="L968" s="123"/>
      <c r="M968" s="123">
        <v>15</v>
      </c>
      <c r="N968" s="123"/>
      <c r="O968" s="123"/>
      <c r="P968" s="128"/>
      <c r="Q968" s="128">
        <v>54.64</v>
      </c>
      <c r="R968" s="128"/>
      <c r="S968" s="334"/>
      <c r="T968" s="224"/>
      <c r="U968" s="5"/>
      <c r="V968" s="5"/>
      <c r="W968" s="5"/>
      <c r="X968" s="5"/>
      <c r="Y968" s="222"/>
      <c r="Z968" s="222"/>
      <c r="AA968" s="222"/>
      <c r="AB968" s="5"/>
      <c r="AC968" s="5"/>
      <c r="AD968" s="5"/>
      <c r="AE968" s="5"/>
    </row>
    <row r="969" spans="1:31" s="19" customFormat="1" ht="60" hidden="1" customHeight="1" outlineLevel="1" x14ac:dyDescent="0.25">
      <c r="A969" s="552"/>
      <c r="B969" s="552"/>
      <c r="C969" s="552"/>
      <c r="D969" s="574"/>
      <c r="E969" s="536"/>
      <c r="F969" s="537"/>
      <c r="G969" s="292" t="s">
        <v>1048</v>
      </c>
      <c r="H969" s="122"/>
      <c r="I969" s="123">
        <v>105</v>
      </c>
      <c r="J969" s="123"/>
      <c r="K969" s="123"/>
      <c r="L969" s="123"/>
      <c r="M969" s="123">
        <v>15</v>
      </c>
      <c r="N969" s="123"/>
      <c r="O969" s="123"/>
      <c r="P969" s="128"/>
      <c r="Q969" s="128">
        <v>77.42</v>
      </c>
      <c r="R969" s="128"/>
      <c r="S969" s="334"/>
      <c r="T969" s="224"/>
      <c r="U969" s="5"/>
      <c r="V969" s="5"/>
      <c r="W969" s="5"/>
      <c r="X969" s="5"/>
      <c r="Y969" s="222"/>
      <c r="Z969" s="222"/>
      <c r="AA969" s="222"/>
      <c r="AB969" s="5"/>
      <c r="AC969" s="5"/>
      <c r="AD969" s="5"/>
      <c r="AE969" s="5"/>
    </row>
    <row r="970" spans="1:31" s="19" customFormat="1" ht="60" hidden="1" customHeight="1" outlineLevel="1" x14ac:dyDescent="0.25">
      <c r="A970" s="552"/>
      <c r="B970" s="552"/>
      <c r="C970" s="552"/>
      <c r="D970" s="574"/>
      <c r="E970" s="536"/>
      <c r="F970" s="537"/>
      <c r="G970" s="292" t="s">
        <v>1049</v>
      </c>
      <c r="H970" s="122"/>
      <c r="I970" s="123">
        <v>215</v>
      </c>
      <c r="J970" s="123"/>
      <c r="K970" s="123"/>
      <c r="L970" s="123"/>
      <c r="M970" s="123">
        <v>15</v>
      </c>
      <c r="N970" s="123"/>
      <c r="O970" s="123"/>
      <c r="P970" s="128"/>
      <c r="Q970" s="128">
        <v>170.06100000000001</v>
      </c>
      <c r="R970" s="128"/>
      <c r="S970" s="334"/>
      <c r="T970" s="224"/>
      <c r="U970" s="5"/>
      <c r="V970" s="5"/>
      <c r="W970" s="5"/>
      <c r="X970" s="5"/>
      <c r="Y970" s="222"/>
      <c r="Z970" s="222"/>
      <c r="AA970" s="222"/>
      <c r="AB970" s="5"/>
      <c r="AC970" s="5"/>
      <c r="AD970" s="5"/>
      <c r="AE970" s="5"/>
    </row>
    <row r="971" spans="1:31" s="19" customFormat="1" ht="60" hidden="1" customHeight="1" outlineLevel="1" x14ac:dyDescent="0.25">
      <c r="A971" s="552"/>
      <c r="B971" s="552"/>
      <c r="C971" s="552"/>
      <c r="D971" s="574"/>
      <c r="E971" s="536"/>
      <c r="F971" s="537"/>
      <c r="G971" s="292" t="s">
        <v>1050</v>
      </c>
      <c r="H971" s="122"/>
      <c r="I971" s="123">
        <v>60</v>
      </c>
      <c r="J971" s="123"/>
      <c r="K971" s="123"/>
      <c r="L971" s="123"/>
      <c r="M971" s="123">
        <v>15</v>
      </c>
      <c r="N971" s="123"/>
      <c r="O971" s="123"/>
      <c r="P971" s="128"/>
      <c r="Q971" s="128">
        <v>131.02000000000001</v>
      </c>
      <c r="R971" s="128"/>
      <c r="S971" s="334"/>
      <c r="T971" s="224"/>
      <c r="U971" s="5"/>
      <c r="V971" s="5"/>
      <c r="W971" s="5"/>
      <c r="X971" s="5"/>
      <c r="Y971" s="222"/>
      <c r="Z971" s="222"/>
      <c r="AA971" s="222"/>
      <c r="AB971" s="5"/>
      <c r="AC971" s="5"/>
      <c r="AD971" s="5"/>
      <c r="AE971" s="5"/>
    </row>
    <row r="972" spans="1:31" s="19" customFormat="1" ht="60" hidden="1" customHeight="1" outlineLevel="1" x14ac:dyDescent="0.25">
      <c r="A972" s="552"/>
      <c r="B972" s="552"/>
      <c r="C972" s="552"/>
      <c r="D972" s="574"/>
      <c r="E972" s="536"/>
      <c r="F972" s="537"/>
      <c r="G972" s="292" t="s">
        <v>1051</v>
      </c>
      <c r="H972" s="122"/>
      <c r="I972" s="123">
        <v>56</v>
      </c>
      <c r="J972" s="123"/>
      <c r="K972" s="123"/>
      <c r="L972" s="123"/>
      <c r="M972" s="123">
        <v>15</v>
      </c>
      <c r="N972" s="123"/>
      <c r="O972" s="123"/>
      <c r="P972" s="128"/>
      <c r="Q972" s="128">
        <v>128.50960000000001</v>
      </c>
      <c r="R972" s="128"/>
      <c r="S972" s="334"/>
      <c r="T972" s="224"/>
      <c r="U972" s="5"/>
      <c r="V972" s="5"/>
      <c r="W972" s="5"/>
      <c r="X972" s="5"/>
      <c r="Y972" s="222"/>
      <c r="Z972" s="222"/>
      <c r="AA972" s="222"/>
      <c r="AB972" s="5"/>
      <c r="AC972" s="5"/>
      <c r="AD972" s="5"/>
      <c r="AE972" s="5"/>
    </row>
    <row r="973" spans="1:31" s="19" customFormat="1" ht="75" hidden="1" customHeight="1" outlineLevel="1" x14ac:dyDescent="0.25">
      <c r="A973" s="552"/>
      <c r="B973" s="552"/>
      <c r="C973" s="552"/>
      <c r="D973" s="574"/>
      <c r="E973" s="536"/>
      <c r="F973" s="537"/>
      <c r="G973" s="292" t="s">
        <v>1052</v>
      </c>
      <c r="H973" s="122"/>
      <c r="I973" s="123">
        <v>240</v>
      </c>
      <c r="J973" s="123"/>
      <c r="K973" s="123"/>
      <c r="L973" s="123"/>
      <c r="M973" s="123">
        <v>15</v>
      </c>
      <c r="N973" s="123"/>
      <c r="O973" s="123"/>
      <c r="P973" s="128"/>
      <c r="Q973" s="128">
        <v>180.20500000000001</v>
      </c>
      <c r="R973" s="128"/>
      <c r="S973" s="334"/>
      <c r="T973" s="224"/>
      <c r="U973" s="5"/>
      <c r="V973" s="5"/>
      <c r="W973" s="5"/>
      <c r="X973" s="5"/>
      <c r="Y973" s="222"/>
      <c r="Z973" s="222"/>
      <c r="AA973" s="222"/>
      <c r="AB973" s="5"/>
      <c r="AC973" s="5"/>
      <c r="AD973" s="5"/>
      <c r="AE973" s="5"/>
    </row>
    <row r="974" spans="1:31" s="19" customFormat="1" ht="60" hidden="1" customHeight="1" outlineLevel="1" x14ac:dyDescent="0.25">
      <c r="A974" s="552"/>
      <c r="B974" s="552"/>
      <c r="C974" s="552"/>
      <c r="D974" s="574"/>
      <c r="E974" s="536"/>
      <c r="F974" s="537"/>
      <c r="G974" s="292" t="s">
        <v>1053</v>
      </c>
      <c r="H974" s="122"/>
      <c r="I974" s="123">
        <v>225</v>
      </c>
      <c r="J974" s="123"/>
      <c r="K974" s="123"/>
      <c r="L974" s="123"/>
      <c r="M974" s="123">
        <v>15</v>
      </c>
      <c r="N974" s="123"/>
      <c r="O974" s="123"/>
      <c r="P974" s="128"/>
      <c r="Q974" s="128">
        <v>232.77199999999999</v>
      </c>
      <c r="R974" s="128"/>
      <c r="S974" s="334"/>
      <c r="T974" s="224"/>
      <c r="U974" s="5"/>
      <c r="V974" s="5"/>
      <c r="W974" s="5"/>
      <c r="X974" s="5"/>
      <c r="Y974" s="222"/>
      <c r="Z974" s="222"/>
      <c r="AA974" s="222"/>
      <c r="AB974" s="5"/>
      <c r="AC974" s="5"/>
      <c r="AD974" s="5"/>
      <c r="AE974" s="5"/>
    </row>
    <row r="975" spans="1:31" s="19" customFormat="1" ht="60" hidden="1" customHeight="1" outlineLevel="1" x14ac:dyDescent="0.25">
      <c r="A975" s="552"/>
      <c r="B975" s="552"/>
      <c r="C975" s="552"/>
      <c r="D975" s="574"/>
      <c r="E975" s="536"/>
      <c r="F975" s="537"/>
      <c r="G975" s="292" t="s">
        <v>1054</v>
      </c>
      <c r="H975" s="122"/>
      <c r="I975" s="123">
        <v>80</v>
      </c>
      <c r="J975" s="123"/>
      <c r="K975" s="123"/>
      <c r="L975" s="123"/>
      <c r="M975" s="123">
        <v>15</v>
      </c>
      <c r="N975" s="123"/>
      <c r="O975" s="123"/>
      <c r="P975" s="128"/>
      <c r="Q975" s="128">
        <v>127.66200000000001</v>
      </c>
      <c r="R975" s="128"/>
      <c r="S975" s="334"/>
      <c r="T975" s="224"/>
      <c r="U975" s="5"/>
      <c r="V975" s="5"/>
      <c r="W975" s="5"/>
      <c r="X975" s="5"/>
      <c r="Y975" s="222"/>
      <c r="Z975" s="222"/>
      <c r="AA975" s="222"/>
      <c r="AB975" s="5"/>
      <c r="AC975" s="5"/>
      <c r="AD975" s="5"/>
      <c r="AE975" s="5"/>
    </row>
    <row r="976" spans="1:31" s="19" customFormat="1" ht="75" hidden="1" customHeight="1" outlineLevel="1" x14ac:dyDescent="0.25">
      <c r="A976" s="552"/>
      <c r="B976" s="552"/>
      <c r="C976" s="552"/>
      <c r="D976" s="574"/>
      <c r="E976" s="536"/>
      <c r="F976" s="537"/>
      <c r="G976" s="292" t="s">
        <v>1055</v>
      </c>
      <c r="H976" s="122"/>
      <c r="I976" s="123">
        <v>35</v>
      </c>
      <c r="J976" s="123"/>
      <c r="K976" s="123"/>
      <c r="L976" s="123"/>
      <c r="M976" s="123">
        <v>10</v>
      </c>
      <c r="N976" s="123"/>
      <c r="O976" s="123"/>
      <c r="P976" s="128"/>
      <c r="Q976" s="128">
        <v>97.046000000000006</v>
      </c>
      <c r="R976" s="128"/>
      <c r="S976" s="334"/>
      <c r="T976" s="224"/>
      <c r="U976" s="5"/>
      <c r="V976" s="5"/>
      <c r="W976" s="5"/>
      <c r="X976" s="5"/>
      <c r="Y976" s="222"/>
      <c r="Z976" s="222"/>
      <c r="AA976" s="222"/>
      <c r="AB976" s="5"/>
      <c r="AC976" s="5"/>
      <c r="AD976" s="5"/>
      <c r="AE976" s="5"/>
    </row>
    <row r="977" spans="1:31" s="19" customFormat="1" ht="90" hidden="1" customHeight="1" outlineLevel="1" x14ac:dyDescent="0.25">
      <c r="A977" s="552"/>
      <c r="B977" s="552"/>
      <c r="C977" s="552"/>
      <c r="D977" s="574"/>
      <c r="E977" s="536"/>
      <c r="F977" s="537"/>
      <c r="G977" s="292" t="s">
        <v>1056</v>
      </c>
      <c r="H977" s="122"/>
      <c r="I977" s="123">
        <v>360</v>
      </c>
      <c r="J977" s="123"/>
      <c r="K977" s="123"/>
      <c r="L977" s="123"/>
      <c r="M977" s="123">
        <v>15</v>
      </c>
      <c r="N977" s="123"/>
      <c r="O977" s="123"/>
      <c r="P977" s="128"/>
      <c r="Q977" s="128">
        <v>255.05500000000001</v>
      </c>
      <c r="R977" s="128"/>
      <c r="S977" s="334"/>
      <c r="T977" s="224"/>
      <c r="U977" s="5"/>
      <c r="V977" s="5"/>
      <c r="W977" s="5"/>
      <c r="X977" s="5"/>
      <c r="Y977" s="222"/>
      <c r="Z977" s="222"/>
      <c r="AA977" s="222"/>
      <c r="AB977" s="5"/>
      <c r="AC977" s="5"/>
      <c r="AD977" s="5"/>
      <c r="AE977" s="5"/>
    </row>
    <row r="978" spans="1:31" s="19" customFormat="1" ht="75" hidden="1" customHeight="1" outlineLevel="1" x14ac:dyDescent="0.25">
      <c r="A978" s="552"/>
      <c r="B978" s="552"/>
      <c r="C978" s="552"/>
      <c r="D978" s="574"/>
      <c r="E978" s="536"/>
      <c r="F978" s="537"/>
      <c r="G978" s="292" t="s">
        <v>1057</v>
      </c>
      <c r="H978" s="122"/>
      <c r="I978" s="123">
        <v>45</v>
      </c>
      <c r="J978" s="123"/>
      <c r="K978" s="123"/>
      <c r="L978" s="123"/>
      <c r="M978" s="123">
        <v>10</v>
      </c>
      <c r="N978" s="123"/>
      <c r="O978" s="123"/>
      <c r="P978" s="128"/>
      <c r="Q978" s="128">
        <v>99.765000000000001</v>
      </c>
      <c r="R978" s="128"/>
      <c r="S978" s="334"/>
      <c r="T978" s="224"/>
      <c r="U978" s="5"/>
      <c r="V978" s="5"/>
      <c r="W978" s="5"/>
      <c r="X978" s="5"/>
      <c r="Y978" s="222"/>
      <c r="Z978" s="222"/>
      <c r="AA978" s="222"/>
      <c r="AB978" s="5"/>
      <c r="AC978" s="5"/>
      <c r="AD978" s="5"/>
      <c r="AE978" s="5"/>
    </row>
    <row r="979" spans="1:31" s="19" customFormat="1" ht="75" hidden="1" customHeight="1" outlineLevel="1" x14ac:dyDescent="0.25">
      <c r="A979" s="552"/>
      <c r="B979" s="552"/>
      <c r="C979" s="552"/>
      <c r="D979" s="574"/>
      <c r="E979" s="536"/>
      <c r="F979" s="537"/>
      <c r="G979" s="292" t="s">
        <v>1058</v>
      </c>
      <c r="H979" s="122"/>
      <c r="I979" s="123">
        <v>42</v>
      </c>
      <c r="J979" s="123"/>
      <c r="K979" s="123"/>
      <c r="L979" s="123"/>
      <c r="M979" s="123">
        <v>5</v>
      </c>
      <c r="N979" s="123"/>
      <c r="O979" s="123"/>
      <c r="P979" s="128"/>
      <c r="Q979" s="128">
        <v>95.954999999999998</v>
      </c>
      <c r="R979" s="128"/>
      <c r="S979" s="334"/>
      <c r="T979" s="224"/>
      <c r="U979" s="5"/>
      <c r="V979" s="5"/>
      <c r="W979" s="5"/>
      <c r="X979" s="5"/>
      <c r="Y979" s="222"/>
      <c r="Z979" s="222"/>
      <c r="AA979" s="222"/>
      <c r="AB979" s="5"/>
      <c r="AC979" s="5"/>
      <c r="AD979" s="5"/>
      <c r="AE979" s="5"/>
    </row>
    <row r="980" spans="1:31" s="19" customFormat="1" ht="105" hidden="1" customHeight="1" outlineLevel="1" x14ac:dyDescent="0.25">
      <c r="A980" s="552"/>
      <c r="B980" s="552"/>
      <c r="C980" s="552"/>
      <c r="D980" s="574"/>
      <c r="E980" s="536"/>
      <c r="F980" s="537"/>
      <c r="G980" s="292" t="s">
        <v>1059</v>
      </c>
      <c r="H980" s="122"/>
      <c r="I980" s="123">
        <v>50</v>
      </c>
      <c r="J980" s="123"/>
      <c r="K980" s="123"/>
      <c r="L980" s="123"/>
      <c r="M980" s="123">
        <v>15</v>
      </c>
      <c r="N980" s="123"/>
      <c r="O980" s="123"/>
      <c r="P980" s="128"/>
      <c r="Q980" s="128">
        <v>121.261</v>
      </c>
      <c r="R980" s="128"/>
      <c r="S980" s="334"/>
      <c r="T980" s="224"/>
      <c r="U980" s="5"/>
      <c r="V980" s="5"/>
      <c r="W980" s="5"/>
      <c r="X980" s="5"/>
      <c r="Y980" s="222"/>
      <c r="Z980" s="222"/>
      <c r="AA980" s="222"/>
      <c r="AB980" s="5"/>
      <c r="AC980" s="5"/>
      <c r="AD980" s="5"/>
      <c r="AE980" s="5"/>
    </row>
    <row r="981" spans="1:31" s="19" customFormat="1" ht="105" hidden="1" customHeight="1" outlineLevel="1" x14ac:dyDescent="0.25">
      <c r="A981" s="552"/>
      <c r="B981" s="552"/>
      <c r="C981" s="552"/>
      <c r="D981" s="574"/>
      <c r="E981" s="536"/>
      <c r="F981" s="537"/>
      <c r="G981" s="292" t="s">
        <v>1060</v>
      </c>
      <c r="H981" s="122"/>
      <c r="I981" s="123">
        <v>50</v>
      </c>
      <c r="J981" s="123"/>
      <c r="K981" s="123"/>
      <c r="L981" s="123"/>
      <c r="M981" s="123">
        <v>15</v>
      </c>
      <c r="N981" s="123"/>
      <c r="O981" s="123"/>
      <c r="P981" s="128"/>
      <c r="Q981" s="128">
        <v>112.592</v>
      </c>
      <c r="R981" s="128"/>
      <c r="S981" s="334"/>
      <c r="T981" s="224"/>
      <c r="U981" s="5"/>
      <c r="V981" s="5"/>
      <c r="W981" s="5"/>
      <c r="X981" s="5"/>
      <c r="Y981" s="222"/>
      <c r="Z981" s="222"/>
      <c r="AA981" s="222"/>
      <c r="AB981" s="5"/>
      <c r="AC981" s="5"/>
      <c r="AD981" s="5"/>
      <c r="AE981" s="5"/>
    </row>
    <row r="982" spans="1:31" s="19" customFormat="1" ht="75" hidden="1" customHeight="1" outlineLevel="1" x14ac:dyDescent="0.25">
      <c r="A982" s="552"/>
      <c r="B982" s="552"/>
      <c r="C982" s="552"/>
      <c r="D982" s="574"/>
      <c r="E982" s="536"/>
      <c r="F982" s="537"/>
      <c r="G982" s="292" t="s">
        <v>1061</v>
      </c>
      <c r="H982" s="122"/>
      <c r="I982" s="123">
        <v>20</v>
      </c>
      <c r="J982" s="123"/>
      <c r="K982" s="123"/>
      <c r="L982" s="123"/>
      <c r="M982" s="123">
        <v>5</v>
      </c>
      <c r="N982" s="123"/>
      <c r="O982" s="123"/>
      <c r="P982" s="128"/>
      <c r="Q982" s="128">
        <v>97.759</v>
      </c>
      <c r="R982" s="128"/>
      <c r="S982" s="334"/>
      <c r="T982" s="224"/>
      <c r="U982" s="5"/>
      <c r="V982" s="5"/>
      <c r="W982" s="5"/>
      <c r="X982" s="5"/>
      <c r="Y982" s="222"/>
      <c r="Z982" s="222"/>
      <c r="AA982" s="222"/>
      <c r="AB982" s="5"/>
      <c r="AC982" s="5"/>
      <c r="AD982" s="5"/>
      <c r="AE982" s="5"/>
    </row>
    <row r="983" spans="1:31" s="19" customFormat="1" ht="60" hidden="1" customHeight="1" outlineLevel="1" x14ac:dyDescent="0.25">
      <c r="A983" s="552"/>
      <c r="B983" s="552"/>
      <c r="C983" s="552"/>
      <c r="D983" s="574"/>
      <c r="E983" s="536"/>
      <c r="F983" s="537"/>
      <c r="G983" s="292" t="s">
        <v>1062</v>
      </c>
      <c r="H983" s="122"/>
      <c r="I983" s="123">
        <v>300</v>
      </c>
      <c r="J983" s="123"/>
      <c r="K983" s="123"/>
      <c r="L983" s="123"/>
      <c r="M983" s="123">
        <v>5</v>
      </c>
      <c r="N983" s="123"/>
      <c r="O983" s="123"/>
      <c r="P983" s="128"/>
      <c r="Q983" s="128">
        <v>207.09399999999999</v>
      </c>
      <c r="R983" s="128"/>
      <c r="S983" s="334"/>
      <c r="T983" s="224"/>
      <c r="U983" s="5"/>
      <c r="V983" s="5"/>
      <c r="W983" s="5"/>
      <c r="X983" s="5"/>
      <c r="Y983" s="222"/>
      <c r="Z983" s="222"/>
      <c r="AA983" s="222"/>
      <c r="AB983" s="5"/>
      <c r="AC983" s="5"/>
      <c r="AD983" s="5"/>
      <c r="AE983" s="5"/>
    </row>
    <row r="984" spans="1:31" s="19" customFormat="1" ht="75" hidden="1" customHeight="1" outlineLevel="1" x14ac:dyDescent="0.25">
      <c r="A984" s="552"/>
      <c r="B984" s="552"/>
      <c r="C984" s="552"/>
      <c r="D984" s="574"/>
      <c r="E984" s="536"/>
      <c r="F984" s="537"/>
      <c r="G984" s="292" t="s">
        <v>1063</v>
      </c>
      <c r="H984" s="122"/>
      <c r="I984" s="123">
        <v>79</v>
      </c>
      <c r="J984" s="123"/>
      <c r="K984" s="123"/>
      <c r="L984" s="123"/>
      <c r="M984" s="123">
        <v>15</v>
      </c>
      <c r="N984" s="123"/>
      <c r="O984" s="123"/>
      <c r="P984" s="128"/>
      <c r="Q984" s="128">
        <v>133.983</v>
      </c>
      <c r="R984" s="128"/>
      <c r="S984" s="334"/>
      <c r="T984" s="224"/>
      <c r="U984" s="5"/>
      <c r="V984" s="5"/>
      <c r="W984" s="5"/>
      <c r="X984" s="5"/>
      <c r="Y984" s="222"/>
      <c r="Z984" s="222"/>
      <c r="AA984" s="222"/>
      <c r="AB984" s="5"/>
      <c r="AC984" s="5"/>
      <c r="AD984" s="5"/>
      <c r="AE984" s="5"/>
    </row>
    <row r="985" spans="1:31" s="19" customFormat="1" ht="60" hidden="1" customHeight="1" outlineLevel="1" x14ac:dyDescent="0.25">
      <c r="A985" s="552"/>
      <c r="B985" s="552"/>
      <c r="C985" s="552"/>
      <c r="D985" s="574"/>
      <c r="E985" s="536"/>
      <c r="F985" s="537"/>
      <c r="G985" s="292" t="s">
        <v>1064</v>
      </c>
      <c r="H985" s="122"/>
      <c r="I985" s="123">
        <v>183</v>
      </c>
      <c r="J985" s="123"/>
      <c r="K985" s="123"/>
      <c r="L985" s="123"/>
      <c r="M985" s="123">
        <v>15</v>
      </c>
      <c r="N985" s="123"/>
      <c r="O985" s="123"/>
      <c r="P985" s="128"/>
      <c r="Q985" s="128">
        <v>230.84</v>
      </c>
      <c r="R985" s="128"/>
      <c r="S985" s="334"/>
      <c r="T985" s="224"/>
      <c r="U985" s="5"/>
      <c r="V985" s="5"/>
      <c r="W985" s="5"/>
      <c r="X985" s="5"/>
      <c r="Y985" s="222"/>
      <c r="Z985" s="222"/>
      <c r="AA985" s="222"/>
      <c r="AB985" s="5"/>
      <c r="AC985" s="5"/>
      <c r="AD985" s="5"/>
      <c r="AE985" s="5"/>
    </row>
    <row r="986" spans="1:31" s="19" customFormat="1" ht="60" hidden="1" customHeight="1" outlineLevel="1" x14ac:dyDescent="0.25">
      <c r="A986" s="552"/>
      <c r="B986" s="552"/>
      <c r="C986" s="552"/>
      <c r="D986" s="574"/>
      <c r="E986" s="536"/>
      <c r="F986" s="537"/>
      <c r="G986" s="292" t="s">
        <v>1065</v>
      </c>
      <c r="H986" s="122"/>
      <c r="I986" s="123">
        <v>120</v>
      </c>
      <c r="J986" s="123"/>
      <c r="K986" s="123"/>
      <c r="L986" s="123"/>
      <c r="M986" s="123">
        <v>30</v>
      </c>
      <c r="N986" s="123"/>
      <c r="O986" s="123"/>
      <c r="P986" s="128"/>
      <c r="Q986" s="128">
        <v>153.422</v>
      </c>
      <c r="R986" s="128"/>
      <c r="S986" s="334"/>
      <c r="T986" s="224"/>
      <c r="U986" s="5"/>
      <c r="V986" s="5"/>
      <c r="W986" s="5"/>
      <c r="X986" s="5"/>
      <c r="Y986" s="222"/>
      <c r="Z986" s="222"/>
      <c r="AA986" s="222"/>
      <c r="AB986" s="5"/>
      <c r="AC986" s="5"/>
      <c r="AD986" s="5"/>
      <c r="AE986" s="5"/>
    </row>
    <row r="987" spans="1:31" s="19" customFormat="1" ht="60" hidden="1" customHeight="1" outlineLevel="1" x14ac:dyDescent="0.25">
      <c r="A987" s="552"/>
      <c r="B987" s="552"/>
      <c r="C987" s="552"/>
      <c r="D987" s="574"/>
      <c r="E987" s="536"/>
      <c r="F987" s="537"/>
      <c r="G987" s="292" t="s">
        <v>1066</v>
      </c>
      <c r="H987" s="122"/>
      <c r="I987" s="123">
        <v>75</v>
      </c>
      <c r="J987" s="123"/>
      <c r="K987" s="123"/>
      <c r="L987" s="123"/>
      <c r="M987" s="123">
        <v>30</v>
      </c>
      <c r="N987" s="123"/>
      <c r="O987" s="123"/>
      <c r="P987" s="128"/>
      <c r="Q987" s="128">
        <v>131.268</v>
      </c>
      <c r="R987" s="128"/>
      <c r="S987" s="334"/>
      <c r="T987" s="224"/>
      <c r="U987" s="5"/>
      <c r="V987" s="5"/>
      <c r="W987" s="5"/>
      <c r="X987" s="5"/>
      <c r="Y987" s="222"/>
      <c r="Z987" s="222"/>
      <c r="AA987" s="222"/>
      <c r="AB987" s="5"/>
      <c r="AC987" s="5"/>
      <c r="AD987" s="5"/>
      <c r="AE987" s="5"/>
    </row>
    <row r="988" spans="1:31" s="19" customFormat="1" ht="75" hidden="1" customHeight="1" outlineLevel="1" x14ac:dyDescent="0.25">
      <c r="A988" s="552"/>
      <c r="B988" s="552"/>
      <c r="C988" s="552"/>
      <c r="D988" s="574"/>
      <c r="E988" s="536"/>
      <c r="F988" s="537"/>
      <c r="G988" s="292" t="s">
        <v>1067</v>
      </c>
      <c r="H988" s="122"/>
      <c r="I988" s="123">
        <v>170</v>
      </c>
      <c r="J988" s="123"/>
      <c r="K988" s="123"/>
      <c r="L988" s="123"/>
      <c r="M988" s="123">
        <v>15</v>
      </c>
      <c r="N988" s="123"/>
      <c r="O988" s="123"/>
      <c r="P988" s="128"/>
      <c r="Q988" s="128">
        <v>219.96100000000001</v>
      </c>
      <c r="R988" s="128"/>
      <c r="S988" s="334"/>
      <c r="T988" s="224"/>
      <c r="U988" s="5"/>
      <c r="V988" s="5"/>
      <c r="W988" s="5"/>
      <c r="X988" s="5"/>
      <c r="Y988" s="222"/>
      <c r="Z988" s="222"/>
      <c r="AA988" s="222"/>
      <c r="AB988" s="5"/>
      <c r="AC988" s="5"/>
      <c r="AD988" s="5"/>
      <c r="AE988" s="5"/>
    </row>
    <row r="989" spans="1:31" s="19" customFormat="1" ht="60" hidden="1" customHeight="1" outlineLevel="1" x14ac:dyDescent="0.25">
      <c r="A989" s="552"/>
      <c r="B989" s="552"/>
      <c r="C989" s="552"/>
      <c r="D989" s="574"/>
      <c r="E989" s="536"/>
      <c r="F989" s="537"/>
      <c r="G989" s="292" t="s">
        <v>1068</v>
      </c>
      <c r="H989" s="122"/>
      <c r="I989" s="123">
        <v>40</v>
      </c>
      <c r="J989" s="123"/>
      <c r="K989" s="123"/>
      <c r="L989" s="123"/>
      <c r="M989" s="123">
        <v>15</v>
      </c>
      <c r="N989" s="123"/>
      <c r="O989" s="123"/>
      <c r="P989" s="128"/>
      <c r="Q989" s="128">
        <v>94.506</v>
      </c>
      <c r="R989" s="128"/>
      <c r="S989" s="334"/>
      <c r="T989" s="224"/>
      <c r="U989" s="5"/>
      <c r="V989" s="5"/>
      <c r="W989" s="5"/>
      <c r="X989" s="5"/>
      <c r="Y989" s="222"/>
      <c r="Z989" s="222"/>
      <c r="AA989" s="222"/>
      <c r="AB989" s="5"/>
      <c r="AC989" s="5"/>
      <c r="AD989" s="5"/>
      <c r="AE989" s="5"/>
    </row>
    <row r="990" spans="1:31" s="19" customFormat="1" ht="75" hidden="1" customHeight="1" outlineLevel="1" x14ac:dyDescent="0.25">
      <c r="A990" s="552"/>
      <c r="B990" s="552"/>
      <c r="C990" s="552"/>
      <c r="D990" s="574"/>
      <c r="E990" s="536"/>
      <c r="F990" s="537"/>
      <c r="G990" s="292" t="s">
        <v>1069</v>
      </c>
      <c r="H990" s="122"/>
      <c r="I990" s="123">
        <v>70</v>
      </c>
      <c r="J990" s="123"/>
      <c r="K990" s="123"/>
      <c r="L990" s="123"/>
      <c r="M990" s="123">
        <v>30</v>
      </c>
      <c r="N990" s="123"/>
      <c r="O990" s="123"/>
      <c r="P990" s="128"/>
      <c r="Q990" s="128">
        <v>124.706</v>
      </c>
      <c r="R990" s="128"/>
      <c r="S990" s="334"/>
      <c r="T990" s="224"/>
      <c r="U990" s="5"/>
      <c r="V990" s="5"/>
      <c r="W990" s="5"/>
      <c r="X990" s="5"/>
      <c r="Y990" s="222"/>
      <c r="Z990" s="222"/>
      <c r="AA990" s="222"/>
      <c r="AB990" s="5"/>
      <c r="AC990" s="5"/>
      <c r="AD990" s="5"/>
      <c r="AE990" s="5"/>
    </row>
    <row r="991" spans="1:31" s="19" customFormat="1" ht="75" hidden="1" customHeight="1" outlineLevel="1" x14ac:dyDescent="0.25">
      <c r="A991" s="552"/>
      <c r="B991" s="552"/>
      <c r="C991" s="552"/>
      <c r="D991" s="574"/>
      <c r="E991" s="536"/>
      <c r="F991" s="537"/>
      <c r="G991" s="292" t="s">
        <v>1070</v>
      </c>
      <c r="H991" s="122"/>
      <c r="I991" s="123">
        <v>560</v>
      </c>
      <c r="J991" s="123"/>
      <c r="K991" s="123"/>
      <c r="L991" s="123"/>
      <c r="M991" s="123">
        <v>15</v>
      </c>
      <c r="N991" s="123"/>
      <c r="O991" s="123"/>
      <c r="P991" s="128"/>
      <c r="Q991" s="128">
        <v>332.59</v>
      </c>
      <c r="R991" s="128"/>
      <c r="S991" s="334"/>
      <c r="T991" s="224"/>
      <c r="U991" s="5"/>
      <c r="V991" s="5"/>
      <c r="W991" s="5"/>
      <c r="X991" s="5"/>
      <c r="Y991" s="222"/>
      <c r="Z991" s="222"/>
      <c r="AA991" s="222"/>
      <c r="AB991" s="5"/>
      <c r="AC991" s="5"/>
      <c r="AD991" s="5"/>
      <c r="AE991" s="5"/>
    </row>
    <row r="992" spans="1:31" s="19" customFormat="1" ht="75" hidden="1" customHeight="1" outlineLevel="1" x14ac:dyDescent="0.25">
      <c r="A992" s="552"/>
      <c r="B992" s="552"/>
      <c r="C992" s="552"/>
      <c r="D992" s="574"/>
      <c r="E992" s="536"/>
      <c r="F992" s="537"/>
      <c r="G992" s="292" t="s">
        <v>1071</v>
      </c>
      <c r="H992" s="122"/>
      <c r="I992" s="123">
        <v>150</v>
      </c>
      <c r="J992" s="123"/>
      <c r="K992" s="123"/>
      <c r="L992" s="123"/>
      <c r="M992" s="123">
        <v>15</v>
      </c>
      <c r="N992" s="123"/>
      <c r="O992" s="123"/>
      <c r="P992" s="128"/>
      <c r="Q992" s="128">
        <v>114.717</v>
      </c>
      <c r="R992" s="128"/>
      <c r="S992" s="334"/>
      <c r="T992" s="224"/>
      <c r="U992" s="5"/>
      <c r="V992" s="5"/>
      <c r="W992" s="5"/>
      <c r="X992" s="5"/>
      <c r="Y992" s="222"/>
      <c r="Z992" s="222"/>
      <c r="AA992" s="222"/>
      <c r="AB992" s="5"/>
      <c r="AC992" s="5"/>
      <c r="AD992" s="5"/>
      <c r="AE992" s="5"/>
    </row>
    <row r="993" spans="1:31" s="19" customFormat="1" ht="60" hidden="1" customHeight="1" outlineLevel="1" x14ac:dyDescent="0.25">
      <c r="A993" s="552"/>
      <c r="B993" s="552"/>
      <c r="C993" s="552"/>
      <c r="D993" s="574"/>
      <c r="E993" s="536"/>
      <c r="F993" s="537"/>
      <c r="G993" s="292" t="s">
        <v>1072</v>
      </c>
      <c r="H993" s="122"/>
      <c r="I993" s="123">
        <v>16</v>
      </c>
      <c r="J993" s="123"/>
      <c r="K993" s="123"/>
      <c r="L993" s="123"/>
      <c r="M993" s="123">
        <v>5</v>
      </c>
      <c r="N993" s="123"/>
      <c r="O993" s="123"/>
      <c r="P993" s="128"/>
      <c r="Q993" s="128">
        <v>101.979</v>
      </c>
      <c r="R993" s="128"/>
      <c r="S993" s="334"/>
      <c r="T993" s="224"/>
      <c r="U993" s="5"/>
      <c r="V993" s="5"/>
      <c r="W993" s="5"/>
      <c r="X993" s="5"/>
      <c r="Y993" s="222"/>
      <c r="Z993" s="222"/>
      <c r="AA993" s="222"/>
      <c r="AB993" s="5"/>
      <c r="AC993" s="5"/>
      <c r="AD993" s="5"/>
      <c r="AE993" s="5"/>
    </row>
    <row r="994" spans="1:31" s="19" customFormat="1" ht="60" hidden="1" customHeight="1" outlineLevel="1" x14ac:dyDescent="0.25">
      <c r="A994" s="552"/>
      <c r="B994" s="552"/>
      <c r="C994" s="552"/>
      <c r="D994" s="574"/>
      <c r="E994" s="536"/>
      <c r="F994" s="537"/>
      <c r="G994" s="292" t="s">
        <v>1073</v>
      </c>
      <c r="H994" s="122"/>
      <c r="I994" s="123">
        <v>20</v>
      </c>
      <c r="J994" s="123"/>
      <c r="K994" s="123"/>
      <c r="L994" s="123"/>
      <c r="M994" s="123">
        <v>15</v>
      </c>
      <c r="N994" s="123"/>
      <c r="O994" s="123"/>
      <c r="P994" s="128"/>
      <c r="Q994" s="128">
        <v>100.16800000000001</v>
      </c>
      <c r="R994" s="128"/>
      <c r="S994" s="334"/>
      <c r="T994" s="224"/>
      <c r="U994" s="5"/>
      <c r="V994" s="5"/>
      <c r="W994" s="5"/>
      <c r="X994" s="5"/>
      <c r="Y994" s="222"/>
      <c r="Z994" s="222"/>
      <c r="AA994" s="222"/>
      <c r="AB994" s="5"/>
      <c r="AC994" s="5"/>
      <c r="AD994" s="5"/>
      <c r="AE994" s="5"/>
    </row>
    <row r="995" spans="1:31" s="19" customFormat="1" ht="75" hidden="1" customHeight="1" outlineLevel="1" x14ac:dyDescent="0.25">
      <c r="A995" s="552"/>
      <c r="B995" s="552"/>
      <c r="C995" s="552"/>
      <c r="D995" s="574"/>
      <c r="E995" s="536"/>
      <c r="F995" s="537"/>
      <c r="G995" s="292" t="s">
        <v>1074</v>
      </c>
      <c r="H995" s="122"/>
      <c r="I995" s="123">
        <v>60</v>
      </c>
      <c r="J995" s="123"/>
      <c r="K995" s="123"/>
      <c r="L995" s="123"/>
      <c r="M995" s="123">
        <v>30</v>
      </c>
      <c r="N995" s="123"/>
      <c r="O995" s="123"/>
      <c r="P995" s="128"/>
      <c r="Q995" s="128">
        <v>103.047</v>
      </c>
      <c r="R995" s="128"/>
      <c r="S995" s="334"/>
      <c r="T995" s="224"/>
      <c r="U995" s="5"/>
      <c r="V995" s="5"/>
      <c r="W995" s="5"/>
      <c r="X995" s="5"/>
      <c r="Y995" s="222"/>
      <c r="Z995" s="222"/>
      <c r="AA995" s="222"/>
      <c r="AB995" s="5"/>
      <c r="AC995" s="5"/>
      <c r="AD995" s="5"/>
      <c r="AE995" s="5"/>
    </row>
    <row r="996" spans="1:31" s="19" customFormat="1" ht="75" hidden="1" customHeight="1" outlineLevel="1" x14ac:dyDescent="0.25">
      <c r="A996" s="552"/>
      <c r="B996" s="552"/>
      <c r="C996" s="552"/>
      <c r="D996" s="574"/>
      <c r="E996" s="536"/>
      <c r="F996" s="537"/>
      <c r="G996" s="292" t="s">
        <v>1075</v>
      </c>
      <c r="H996" s="122"/>
      <c r="I996" s="123">
        <v>95</v>
      </c>
      <c r="J996" s="123"/>
      <c r="K996" s="123"/>
      <c r="L996" s="123"/>
      <c r="M996" s="123">
        <v>15</v>
      </c>
      <c r="N996" s="123"/>
      <c r="O996" s="123"/>
      <c r="P996" s="128"/>
      <c r="Q996" s="128">
        <v>124.22</v>
      </c>
      <c r="R996" s="128"/>
      <c r="S996" s="334"/>
      <c r="T996" s="224"/>
      <c r="U996" s="5"/>
      <c r="V996" s="5"/>
      <c r="W996" s="5"/>
      <c r="X996" s="5"/>
      <c r="Y996" s="222"/>
      <c r="Z996" s="222"/>
      <c r="AA996" s="222"/>
      <c r="AB996" s="5"/>
      <c r="AC996" s="5"/>
      <c r="AD996" s="5"/>
      <c r="AE996" s="5"/>
    </row>
    <row r="997" spans="1:31" s="19" customFormat="1" ht="60" hidden="1" customHeight="1" outlineLevel="1" x14ac:dyDescent="0.25">
      <c r="A997" s="552"/>
      <c r="B997" s="552"/>
      <c r="C997" s="552"/>
      <c r="D997" s="574"/>
      <c r="E997" s="536"/>
      <c r="F997" s="537"/>
      <c r="G997" s="292" t="s">
        <v>1076</v>
      </c>
      <c r="H997" s="122"/>
      <c r="I997" s="123">
        <v>207</v>
      </c>
      <c r="J997" s="123"/>
      <c r="K997" s="123"/>
      <c r="L997" s="123"/>
      <c r="M997" s="123">
        <v>30</v>
      </c>
      <c r="N997" s="123"/>
      <c r="O997" s="123"/>
      <c r="P997" s="128"/>
      <c r="Q997" s="128">
        <v>154.44499999999999</v>
      </c>
      <c r="R997" s="128"/>
      <c r="S997" s="334"/>
      <c r="T997" s="224"/>
      <c r="U997" s="5"/>
      <c r="V997" s="5"/>
      <c r="W997" s="5"/>
      <c r="X997" s="5"/>
      <c r="Y997" s="222"/>
      <c r="Z997" s="222"/>
      <c r="AA997" s="222"/>
      <c r="AB997" s="5"/>
      <c r="AC997" s="5"/>
      <c r="AD997" s="5"/>
      <c r="AE997" s="5"/>
    </row>
    <row r="998" spans="1:31" s="19" customFormat="1" ht="60" hidden="1" customHeight="1" outlineLevel="1" x14ac:dyDescent="0.25">
      <c r="A998" s="552"/>
      <c r="B998" s="552"/>
      <c r="C998" s="552"/>
      <c r="D998" s="574"/>
      <c r="E998" s="536"/>
      <c r="F998" s="537"/>
      <c r="G998" s="292" t="s">
        <v>1077</v>
      </c>
      <c r="H998" s="122"/>
      <c r="I998" s="123">
        <v>45</v>
      </c>
      <c r="J998" s="123"/>
      <c r="K998" s="123"/>
      <c r="L998" s="123"/>
      <c r="M998" s="123">
        <v>15</v>
      </c>
      <c r="N998" s="123"/>
      <c r="O998" s="123"/>
      <c r="P998" s="128"/>
      <c r="Q998" s="128">
        <v>85.864000000000004</v>
      </c>
      <c r="R998" s="128"/>
      <c r="S998" s="334"/>
      <c r="T998" s="224"/>
      <c r="U998" s="5"/>
      <c r="V998" s="5"/>
      <c r="W998" s="5"/>
      <c r="X998" s="5"/>
      <c r="Y998" s="222"/>
      <c r="Z998" s="222"/>
      <c r="AA998" s="222"/>
      <c r="AB998" s="5"/>
      <c r="AC998" s="5"/>
      <c r="AD998" s="5"/>
      <c r="AE998" s="5"/>
    </row>
    <row r="999" spans="1:31" s="19" customFormat="1" ht="60" hidden="1" customHeight="1" outlineLevel="1" x14ac:dyDescent="0.25">
      <c r="A999" s="552"/>
      <c r="B999" s="552"/>
      <c r="C999" s="552"/>
      <c r="D999" s="574"/>
      <c r="E999" s="536"/>
      <c r="F999" s="537"/>
      <c r="G999" s="292" t="s">
        <v>1078</v>
      </c>
      <c r="H999" s="122"/>
      <c r="I999" s="123">
        <v>44</v>
      </c>
      <c r="J999" s="123"/>
      <c r="K999" s="123"/>
      <c r="L999" s="123"/>
      <c r="M999" s="123">
        <v>15</v>
      </c>
      <c r="N999" s="123"/>
      <c r="O999" s="123"/>
      <c r="P999" s="128"/>
      <c r="Q999" s="128">
        <v>102.14</v>
      </c>
      <c r="R999" s="128"/>
      <c r="S999" s="334"/>
      <c r="T999" s="224"/>
      <c r="U999" s="5"/>
      <c r="V999" s="5"/>
      <c r="W999" s="5"/>
      <c r="X999" s="5"/>
      <c r="Y999" s="222"/>
      <c r="Z999" s="222"/>
      <c r="AA999" s="222"/>
      <c r="AB999" s="5"/>
      <c r="AC999" s="5"/>
      <c r="AD999" s="5"/>
      <c r="AE999" s="5"/>
    </row>
    <row r="1000" spans="1:31" s="19" customFormat="1" ht="60" hidden="1" customHeight="1" outlineLevel="1" x14ac:dyDescent="0.25">
      <c r="A1000" s="552"/>
      <c r="B1000" s="552"/>
      <c r="C1000" s="552"/>
      <c r="D1000" s="574"/>
      <c r="E1000" s="536"/>
      <c r="F1000" s="537"/>
      <c r="G1000" s="292" t="s">
        <v>1079</v>
      </c>
      <c r="H1000" s="122"/>
      <c r="I1000" s="123">
        <v>120</v>
      </c>
      <c r="J1000" s="123"/>
      <c r="K1000" s="123"/>
      <c r="L1000" s="123"/>
      <c r="M1000" s="123">
        <v>15</v>
      </c>
      <c r="N1000" s="123"/>
      <c r="O1000" s="123"/>
      <c r="P1000" s="128"/>
      <c r="Q1000" s="128">
        <v>106.20099999999999</v>
      </c>
      <c r="R1000" s="128"/>
      <c r="S1000" s="334"/>
      <c r="T1000" s="224"/>
      <c r="U1000" s="5"/>
      <c r="V1000" s="5"/>
      <c r="W1000" s="5"/>
      <c r="X1000" s="5"/>
      <c r="Y1000" s="222"/>
      <c r="Z1000" s="222"/>
      <c r="AA1000" s="222"/>
      <c r="AB1000" s="5"/>
      <c r="AC1000" s="5"/>
      <c r="AD1000" s="5"/>
      <c r="AE1000" s="5"/>
    </row>
    <row r="1001" spans="1:31" s="19" customFormat="1" ht="75" hidden="1" customHeight="1" outlineLevel="1" x14ac:dyDescent="0.25">
      <c r="A1001" s="552"/>
      <c r="B1001" s="552"/>
      <c r="C1001" s="552"/>
      <c r="D1001" s="574"/>
      <c r="E1001" s="536"/>
      <c r="F1001" s="537"/>
      <c r="G1001" s="292" t="s">
        <v>1080</v>
      </c>
      <c r="H1001" s="122"/>
      <c r="I1001" s="123">
        <v>100</v>
      </c>
      <c r="J1001" s="123"/>
      <c r="K1001" s="123"/>
      <c r="L1001" s="123"/>
      <c r="M1001" s="123">
        <v>15</v>
      </c>
      <c r="N1001" s="123"/>
      <c r="O1001" s="123"/>
      <c r="P1001" s="128"/>
      <c r="Q1001" s="128">
        <v>153.50399999999999</v>
      </c>
      <c r="R1001" s="128"/>
      <c r="S1001" s="334"/>
      <c r="T1001" s="224"/>
      <c r="U1001" s="5"/>
      <c r="V1001" s="5"/>
      <c r="W1001" s="5"/>
      <c r="X1001" s="5"/>
      <c r="Y1001" s="222"/>
      <c r="Z1001" s="222"/>
      <c r="AA1001" s="222"/>
      <c r="AB1001" s="5"/>
      <c r="AC1001" s="5"/>
      <c r="AD1001" s="5"/>
      <c r="AE1001" s="5"/>
    </row>
    <row r="1002" spans="1:31" s="19" customFormat="1" ht="75" hidden="1" customHeight="1" outlineLevel="1" x14ac:dyDescent="0.25">
      <c r="A1002" s="552"/>
      <c r="B1002" s="552"/>
      <c r="C1002" s="552"/>
      <c r="D1002" s="574"/>
      <c r="E1002" s="536"/>
      <c r="F1002" s="537"/>
      <c r="G1002" s="292" t="s">
        <v>1081</v>
      </c>
      <c r="H1002" s="122"/>
      <c r="I1002" s="123">
        <v>375</v>
      </c>
      <c r="J1002" s="123"/>
      <c r="K1002" s="123"/>
      <c r="L1002" s="123"/>
      <c r="M1002" s="123">
        <v>30</v>
      </c>
      <c r="N1002" s="123"/>
      <c r="O1002" s="123"/>
      <c r="P1002" s="128"/>
      <c r="Q1002" s="128">
        <v>204.6</v>
      </c>
      <c r="R1002" s="128"/>
      <c r="S1002" s="334"/>
      <c r="T1002" s="224"/>
      <c r="U1002" s="5"/>
      <c r="V1002" s="5"/>
      <c r="W1002" s="5"/>
      <c r="X1002" s="5"/>
      <c r="Y1002" s="222"/>
      <c r="Z1002" s="222"/>
      <c r="AA1002" s="222"/>
      <c r="AB1002" s="5"/>
      <c r="AC1002" s="5"/>
      <c r="AD1002" s="5"/>
      <c r="AE1002" s="5"/>
    </row>
    <row r="1003" spans="1:31" s="19" customFormat="1" ht="60" hidden="1" customHeight="1" outlineLevel="1" x14ac:dyDescent="0.25">
      <c r="A1003" s="552"/>
      <c r="B1003" s="552"/>
      <c r="C1003" s="552"/>
      <c r="D1003" s="574"/>
      <c r="E1003" s="536"/>
      <c r="F1003" s="537"/>
      <c r="G1003" s="292" t="s">
        <v>1082</v>
      </c>
      <c r="H1003" s="122"/>
      <c r="I1003" s="123">
        <v>140</v>
      </c>
      <c r="J1003" s="123"/>
      <c r="K1003" s="123"/>
      <c r="L1003" s="123"/>
      <c r="M1003" s="123">
        <v>5</v>
      </c>
      <c r="N1003" s="123"/>
      <c r="O1003" s="123"/>
      <c r="P1003" s="128"/>
      <c r="Q1003" s="128">
        <v>135.809</v>
      </c>
      <c r="R1003" s="128"/>
      <c r="S1003" s="334"/>
      <c r="T1003" s="224"/>
      <c r="U1003" s="5"/>
      <c r="V1003" s="5"/>
      <c r="W1003" s="5"/>
      <c r="X1003" s="5"/>
      <c r="Y1003" s="222"/>
      <c r="Z1003" s="222"/>
      <c r="AA1003" s="222"/>
      <c r="AB1003" s="5"/>
      <c r="AC1003" s="5"/>
      <c r="AD1003" s="5"/>
      <c r="AE1003" s="5"/>
    </row>
    <row r="1004" spans="1:31" s="19" customFormat="1" ht="90" hidden="1" customHeight="1" outlineLevel="1" x14ac:dyDescent="0.25">
      <c r="A1004" s="552"/>
      <c r="B1004" s="552"/>
      <c r="C1004" s="552"/>
      <c r="D1004" s="574"/>
      <c r="E1004" s="536"/>
      <c r="F1004" s="537"/>
      <c r="G1004" s="292" t="s">
        <v>1083</v>
      </c>
      <c r="H1004" s="122"/>
      <c r="I1004" s="123">
        <v>270</v>
      </c>
      <c r="J1004" s="123"/>
      <c r="K1004" s="123"/>
      <c r="L1004" s="123"/>
      <c r="M1004" s="123">
        <v>15</v>
      </c>
      <c r="N1004" s="123"/>
      <c r="O1004" s="123"/>
      <c r="P1004" s="128"/>
      <c r="Q1004" s="128">
        <v>231.762</v>
      </c>
      <c r="R1004" s="128"/>
      <c r="S1004" s="334"/>
      <c r="T1004" s="224"/>
      <c r="U1004" s="5"/>
      <c r="V1004" s="5"/>
      <c r="W1004" s="5"/>
      <c r="X1004" s="5"/>
      <c r="Y1004" s="222"/>
      <c r="Z1004" s="222"/>
      <c r="AA1004" s="222"/>
      <c r="AB1004" s="5"/>
      <c r="AC1004" s="5"/>
      <c r="AD1004" s="5"/>
      <c r="AE1004" s="5"/>
    </row>
    <row r="1005" spans="1:31" s="19" customFormat="1" ht="75" hidden="1" customHeight="1" outlineLevel="1" x14ac:dyDescent="0.25">
      <c r="A1005" s="552"/>
      <c r="B1005" s="552"/>
      <c r="C1005" s="552"/>
      <c r="D1005" s="574"/>
      <c r="E1005" s="536"/>
      <c r="F1005" s="537"/>
      <c r="G1005" s="292" t="s">
        <v>1084</v>
      </c>
      <c r="H1005" s="122"/>
      <c r="I1005" s="123">
        <v>350</v>
      </c>
      <c r="J1005" s="123"/>
      <c r="K1005" s="123"/>
      <c r="L1005" s="123"/>
      <c r="M1005" s="123">
        <v>20</v>
      </c>
      <c r="N1005" s="123"/>
      <c r="O1005" s="123"/>
      <c r="P1005" s="128"/>
      <c r="Q1005" s="128">
        <v>220.28</v>
      </c>
      <c r="R1005" s="128"/>
      <c r="S1005" s="334"/>
      <c r="T1005" s="224"/>
      <c r="U1005" s="5"/>
      <c r="V1005" s="5"/>
      <c r="W1005" s="5"/>
      <c r="X1005" s="5"/>
      <c r="Y1005" s="222"/>
      <c r="Z1005" s="222"/>
      <c r="AA1005" s="222"/>
      <c r="AB1005" s="5"/>
      <c r="AC1005" s="5"/>
      <c r="AD1005" s="5"/>
      <c r="AE1005" s="5"/>
    </row>
    <row r="1006" spans="1:31" s="19" customFormat="1" ht="60" hidden="1" customHeight="1" outlineLevel="1" x14ac:dyDescent="0.25">
      <c r="A1006" s="552"/>
      <c r="B1006" s="552"/>
      <c r="C1006" s="552"/>
      <c r="D1006" s="574"/>
      <c r="E1006" s="536"/>
      <c r="F1006" s="537"/>
      <c r="G1006" s="292" t="s">
        <v>1085</v>
      </c>
      <c r="H1006" s="122"/>
      <c r="I1006" s="123">
        <v>82</v>
      </c>
      <c r="J1006" s="123"/>
      <c r="K1006" s="123"/>
      <c r="L1006" s="123"/>
      <c r="M1006" s="123">
        <v>5</v>
      </c>
      <c r="N1006" s="123"/>
      <c r="O1006" s="123"/>
      <c r="P1006" s="128"/>
      <c r="Q1006" s="128">
        <v>120.012</v>
      </c>
      <c r="R1006" s="128"/>
      <c r="S1006" s="334"/>
      <c r="T1006" s="224"/>
      <c r="U1006" s="5"/>
      <c r="V1006" s="5"/>
      <c r="W1006" s="5"/>
      <c r="X1006" s="5"/>
      <c r="Y1006" s="222"/>
      <c r="Z1006" s="222"/>
      <c r="AA1006" s="222"/>
      <c r="AB1006" s="5"/>
      <c r="AC1006" s="5"/>
      <c r="AD1006" s="5"/>
      <c r="AE1006" s="5"/>
    </row>
    <row r="1007" spans="1:31" s="19" customFormat="1" ht="75" hidden="1" customHeight="1" outlineLevel="1" x14ac:dyDescent="0.25">
      <c r="A1007" s="552"/>
      <c r="B1007" s="552"/>
      <c r="C1007" s="552"/>
      <c r="D1007" s="574"/>
      <c r="E1007" s="536"/>
      <c r="F1007" s="537"/>
      <c r="G1007" s="292" t="s">
        <v>1086</v>
      </c>
      <c r="H1007" s="122"/>
      <c r="I1007" s="123">
        <v>108</v>
      </c>
      <c r="J1007" s="123"/>
      <c r="K1007" s="123"/>
      <c r="L1007" s="123"/>
      <c r="M1007" s="123">
        <v>5</v>
      </c>
      <c r="N1007" s="123"/>
      <c r="O1007" s="123"/>
      <c r="P1007" s="128"/>
      <c r="Q1007" s="128">
        <v>78.180999999999997</v>
      </c>
      <c r="R1007" s="128"/>
      <c r="S1007" s="334"/>
      <c r="T1007" s="224"/>
      <c r="U1007" s="5"/>
      <c r="V1007" s="5"/>
      <c r="W1007" s="5"/>
      <c r="X1007" s="5"/>
      <c r="Y1007" s="222"/>
      <c r="Z1007" s="222"/>
      <c r="AA1007" s="222"/>
      <c r="AB1007" s="5"/>
      <c r="AC1007" s="5"/>
      <c r="AD1007" s="5"/>
      <c r="AE1007" s="5"/>
    </row>
    <row r="1008" spans="1:31" s="19" customFormat="1" ht="75" hidden="1" customHeight="1" outlineLevel="1" x14ac:dyDescent="0.25">
      <c r="A1008" s="552"/>
      <c r="B1008" s="552"/>
      <c r="C1008" s="552"/>
      <c r="D1008" s="574"/>
      <c r="E1008" s="536"/>
      <c r="F1008" s="537"/>
      <c r="G1008" s="292" t="s">
        <v>1087</v>
      </c>
      <c r="H1008" s="122"/>
      <c r="I1008" s="123">
        <v>40</v>
      </c>
      <c r="J1008" s="123"/>
      <c r="K1008" s="123"/>
      <c r="L1008" s="123"/>
      <c r="M1008" s="123">
        <v>5</v>
      </c>
      <c r="N1008" s="123"/>
      <c r="O1008" s="123"/>
      <c r="P1008" s="128"/>
      <c r="Q1008" s="128">
        <v>99.019000000000005</v>
      </c>
      <c r="R1008" s="128"/>
      <c r="S1008" s="334"/>
      <c r="T1008" s="224"/>
      <c r="U1008" s="5"/>
      <c r="V1008" s="5"/>
      <c r="W1008" s="5"/>
      <c r="X1008" s="5"/>
      <c r="Y1008" s="222"/>
      <c r="Z1008" s="222"/>
      <c r="AA1008" s="222"/>
      <c r="AB1008" s="5"/>
      <c r="AC1008" s="5"/>
      <c r="AD1008" s="5"/>
      <c r="AE1008" s="5"/>
    </row>
    <row r="1009" spans="1:31" s="19" customFormat="1" ht="60" hidden="1" customHeight="1" outlineLevel="1" x14ac:dyDescent="0.25">
      <c r="A1009" s="552"/>
      <c r="B1009" s="552"/>
      <c r="C1009" s="552"/>
      <c r="D1009" s="574"/>
      <c r="E1009" s="536"/>
      <c r="F1009" s="537"/>
      <c r="G1009" s="292" t="s">
        <v>1088</v>
      </c>
      <c r="H1009" s="122"/>
      <c r="I1009" s="123">
        <v>30</v>
      </c>
      <c r="J1009" s="123"/>
      <c r="K1009" s="123"/>
      <c r="L1009" s="123"/>
      <c r="M1009" s="123">
        <v>5</v>
      </c>
      <c r="N1009" s="123"/>
      <c r="O1009" s="123"/>
      <c r="P1009" s="128"/>
      <c r="Q1009" s="128">
        <v>40.905999999999999</v>
      </c>
      <c r="R1009" s="128"/>
      <c r="S1009" s="334"/>
      <c r="T1009" s="224"/>
      <c r="U1009" s="5"/>
      <c r="V1009" s="5"/>
      <c r="W1009" s="5"/>
      <c r="X1009" s="5"/>
      <c r="Y1009" s="222"/>
      <c r="Z1009" s="222"/>
      <c r="AA1009" s="222"/>
      <c r="AB1009" s="5"/>
      <c r="AC1009" s="5"/>
      <c r="AD1009" s="5"/>
      <c r="AE1009" s="5"/>
    </row>
    <row r="1010" spans="1:31" s="19" customFormat="1" ht="60" hidden="1" customHeight="1" outlineLevel="1" x14ac:dyDescent="0.25">
      <c r="A1010" s="552"/>
      <c r="B1010" s="552"/>
      <c r="C1010" s="552"/>
      <c r="D1010" s="574"/>
      <c r="E1010" s="536"/>
      <c r="F1010" s="537"/>
      <c r="G1010" s="292" t="s">
        <v>1089</v>
      </c>
      <c r="H1010" s="122"/>
      <c r="I1010" s="123">
        <v>50</v>
      </c>
      <c r="J1010" s="123"/>
      <c r="K1010" s="123"/>
      <c r="L1010" s="123"/>
      <c r="M1010" s="123">
        <v>10</v>
      </c>
      <c r="N1010" s="123"/>
      <c r="O1010" s="123"/>
      <c r="P1010" s="128"/>
      <c r="Q1010" s="128">
        <v>139.126</v>
      </c>
      <c r="R1010" s="128"/>
      <c r="S1010" s="334"/>
      <c r="T1010" s="224"/>
      <c r="U1010" s="5"/>
      <c r="V1010" s="5"/>
      <c r="W1010" s="5"/>
      <c r="X1010" s="5"/>
      <c r="Y1010" s="222"/>
      <c r="Z1010" s="222"/>
      <c r="AA1010" s="222"/>
      <c r="AB1010" s="5"/>
      <c r="AC1010" s="5"/>
      <c r="AD1010" s="5"/>
      <c r="AE1010" s="5"/>
    </row>
    <row r="1011" spans="1:31" s="19" customFormat="1" ht="60" hidden="1" customHeight="1" outlineLevel="1" x14ac:dyDescent="0.25">
      <c r="A1011" s="552"/>
      <c r="B1011" s="552"/>
      <c r="C1011" s="552"/>
      <c r="D1011" s="574"/>
      <c r="E1011" s="536"/>
      <c r="F1011" s="537"/>
      <c r="G1011" s="292" t="s">
        <v>1090</v>
      </c>
      <c r="H1011" s="122"/>
      <c r="I1011" s="123">
        <v>140</v>
      </c>
      <c r="J1011" s="123"/>
      <c r="K1011" s="123"/>
      <c r="L1011" s="123"/>
      <c r="M1011" s="123">
        <v>15</v>
      </c>
      <c r="N1011" s="123"/>
      <c r="O1011" s="123"/>
      <c r="P1011" s="128"/>
      <c r="Q1011" s="128">
        <v>105.512</v>
      </c>
      <c r="R1011" s="128"/>
      <c r="S1011" s="334"/>
      <c r="T1011" s="224"/>
      <c r="U1011" s="5"/>
      <c r="V1011" s="5"/>
      <c r="W1011" s="5"/>
      <c r="X1011" s="5"/>
      <c r="Y1011" s="222"/>
      <c r="Z1011" s="222"/>
      <c r="AA1011" s="222"/>
      <c r="AB1011" s="5"/>
      <c r="AC1011" s="5"/>
      <c r="AD1011" s="5"/>
      <c r="AE1011" s="5"/>
    </row>
    <row r="1012" spans="1:31" s="19" customFormat="1" ht="60" hidden="1" customHeight="1" outlineLevel="1" x14ac:dyDescent="0.25">
      <c r="A1012" s="552"/>
      <c r="B1012" s="552"/>
      <c r="C1012" s="552"/>
      <c r="D1012" s="574"/>
      <c r="E1012" s="536"/>
      <c r="F1012" s="537"/>
      <c r="G1012" s="292" t="s">
        <v>1091</v>
      </c>
      <c r="H1012" s="122"/>
      <c r="I1012" s="123">
        <v>40</v>
      </c>
      <c r="J1012" s="123"/>
      <c r="K1012" s="123"/>
      <c r="L1012" s="123"/>
      <c r="M1012" s="123">
        <v>5</v>
      </c>
      <c r="N1012" s="123"/>
      <c r="O1012" s="123"/>
      <c r="P1012" s="128"/>
      <c r="Q1012" s="128">
        <v>102.346</v>
      </c>
      <c r="R1012" s="128"/>
      <c r="S1012" s="334"/>
      <c r="T1012" s="224"/>
      <c r="U1012" s="5"/>
      <c r="V1012" s="5"/>
      <c r="W1012" s="5"/>
      <c r="X1012" s="5"/>
      <c r="Y1012" s="222"/>
      <c r="Z1012" s="222"/>
      <c r="AA1012" s="222"/>
      <c r="AB1012" s="5"/>
      <c r="AC1012" s="5"/>
      <c r="AD1012" s="5"/>
      <c r="AE1012" s="5"/>
    </row>
    <row r="1013" spans="1:31" s="19" customFormat="1" ht="75" hidden="1" customHeight="1" outlineLevel="1" x14ac:dyDescent="0.25">
      <c r="A1013" s="552"/>
      <c r="B1013" s="552"/>
      <c r="C1013" s="552"/>
      <c r="D1013" s="574"/>
      <c r="E1013" s="536"/>
      <c r="F1013" s="537"/>
      <c r="G1013" s="292" t="s">
        <v>1092</v>
      </c>
      <c r="H1013" s="122"/>
      <c r="I1013" s="123">
        <v>30</v>
      </c>
      <c r="J1013" s="123"/>
      <c r="K1013" s="123"/>
      <c r="L1013" s="123"/>
      <c r="M1013" s="123">
        <v>15</v>
      </c>
      <c r="N1013" s="123"/>
      <c r="O1013" s="123"/>
      <c r="P1013" s="128"/>
      <c r="Q1013" s="128">
        <v>92.018000000000001</v>
      </c>
      <c r="R1013" s="128"/>
      <c r="S1013" s="334"/>
      <c r="T1013" s="224"/>
      <c r="U1013" s="5"/>
      <c r="V1013" s="5"/>
      <c r="W1013" s="5"/>
      <c r="X1013" s="5"/>
      <c r="Y1013" s="222"/>
      <c r="Z1013" s="222"/>
      <c r="AA1013" s="222"/>
      <c r="AB1013" s="5"/>
      <c r="AC1013" s="5"/>
      <c r="AD1013" s="5"/>
      <c r="AE1013" s="5"/>
    </row>
    <row r="1014" spans="1:31" s="19" customFormat="1" ht="60" hidden="1" customHeight="1" outlineLevel="1" x14ac:dyDescent="0.25">
      <c r="A1014" s="552"/>
      <c r="B1014" s="552"/>
      <c r="C1014" s="552"/>
      <c r="D1014" s="574"/>
      <c r="E1014" s="536"/>
      <c r="F1014" s="537"/>
      <c r="G1014" s="292" t="s">
        <v>1093</v>
      </c>
      <c r="H1014" s="122"/>
      <c r="I1014" s="123">
        <v>170</v>
      </c>
      <c r="J1014" s="123"/>
      <c r="K1014" s="123"/>
      <c r="L1014" s="123"/>
      <c r="M1014" s="123">
        <v>15</v>
      </c>
      <c r="N1014" s="123"/>
      <c r="O1014" s="123"/>
      <c r="P1014" s="128"/>
      <c r="Q1014" s="128">
        <v>193.69200000000001</v>
      </c>
      <c r="R1014" s="128"/>
      <c r="S1014" s="334"/>
      <c r="T1014" s="224"/>
      <c r="U1014" s="5"/>
      <c r="V1014" s="5"/>
      <c r="W1014" s="5"/>
      <c r="X1014" s="5"/>
      <c r="Y1014" s="222"/>
      <c r="Z1014" s="222"/>
      <c r="AA1014" s="222"/>
      <c r="AB1014" s="5"/>
      <c r="AC1014" s="5"/>
      <c r="AD1014" s="5"/>
      <c r="AE1014" s="5"/>
    </row>
    <row r="1015" spans="1:31" s="19" customFormat="1" ht="75" hidden="1" customHeight="1" outlineLevel="1" x14ac:dyDescent="0.25">
      <c r="A1015" s="552"/>
      <c r="B1015" s="552"/>
      <c r="C1015" s="552"/>
      <c r="D1015" s="574"/>
      <c r="E1015" s="536"/>
      <c r="F1015" s="537"/>
      <c r="G1015" s="292" t="s">
        <v>1094</v>
      </c>
      <c r="H1015" s="122"/>
      <c r="I1015" s="123">
        <v>100</v>
      </c>
      <c r="J1015" s="123"/>
      <c r="K1015" s="123"/>
      <c r="L1015" s="123"/>
      <c r="M1015" s="123">
        <v>15</v>
      </c>
      <c r="N1015" s="123"/>
      <c r="O1015" s="123"/>
      <c r="P1015" s="128"/>
      <c r="Q1015" s="128">
        <v>134.69499999999999</v>
      </c>
      <c r="R1015" s="128"/>
      <c r="S1015" s="334"/>
      <c r="T1015" s="224"/>
      <c r="U1015" s="5"/>
      <c r="V1015" s="5"/>
      <c r="W1015" s="5"/>
      <c r="X1015" s="5"/>
      <c r="Y1015" s="222"/>
      <c r="Z1015" s="222"/>
      <c r="AA1015" s="222"/>
      <c r="AB1015" s="5"/>
      <c r="AC1015" s="5"/>
      <c r="AD1015" s="5"/>
      <c r="AE1015" s="5"/>
    </row>
    <row r="1016" spans="1:31" s="19" customFormat="1" ht="75" hidden="1" customHeight="1" outlineLevel="1" x14ac:dyDescent="0.25">
      <c r="A1016" s="552"/>
      <c r="B1016" s="552"/>
      <c r="C1016" s="552"/>
      <c r="D1016" s="574"/>
      <c r="E1016" s="536"/>
      <c r="F1016" s="537"/>
      <c r="G1016" s="292" t="s">
        <v>1095</v>
      </c>
      <c r="H1016" s="122"/>
      <c r="I1016" s="123">
        <v>30</v>
      </c>
      <c r="J1016" s="123"/>
      <c r="K1016" s="123"/>
      <c r="L1016" s="123"/>
      <c r="M1016" s="123">
        <v>5</v>
      </c>
      <c r="N1016" s="123"/>
      <c r="O1016" s="123"/>
      <c r="P1016" s="128"/>
      <c r="Q1016" s="128">
        <v>91.034999999999997</v>
      </c>
      <c r="R1016" s="128"/>
      <c r="S1016" s="334"/>
      <c r="T1016" s="224"/>
      <c r="U1016" s="5"/>
      <c r="V1016" s="5"/>
      <c r="W1016" s="5"/>
      <c r="X1016" s="5"/>
      <c r="Y1016" s="222"/>
      <c r="Z1016" s="222"/>
      <c r="AA1016" s="222"/>
      <c r="AB1016" s="5"/>
      <c r="AC1016" s="5"/>
      <c r="AD1016" s="5"/>
      <c r="AE1016" s="5"/>
    </row>
    <row r="1017" spans="1:31" s="19" customFormat="1" ht="60" hidden="1" customHeight="1" outlineLevel="1" x14ac:dyDescent="0.25">
      <c r="A1017" s="552"/>
      <c r="B1017" s="552"/>
      <c r="C1017" s="552"/>
      <c r="D1017" s="574"/>
      <c r="E1017" s="536"/>
      <c r="F1017" s="537"/>
      <c r="G1017" s="292" t="s">
        <v>1096</v>
      </c>
      <c r="H1017" s="122"/>
      <c r="I1017" s="123">
        <v>291</v>
      </c>
      <c r="J1017" s="123"/>
      <c r="K1017" s="123"/>
      <c r="L1017" s="123"/>
      <c r="M1017" s="123">
        <v>15</v>
      </c>
      <c r="N1017" s="123"/>
      <c r="O1017" s="123"/>
      <c r="P1017" s="128"/>
      <c r="Q1017" s="128">
        <v>273.67599999999999</v>
      </c>
      <c r="R1017" s="128"/>
      <c r="S1017" s="334"/>
      <c r="T1017" s="224"/>
      <c r="U1017" s="5"/>
      <c r="V1017" s="5"/>
      <c r="W1017" s="5"/>
      <c r="X1017" s="5"/>
      <c r="Y1017" s="222"/>
      <c r="Z1017" s="222"/>
      <c r="AA1017" s="222"/>
      <c r="AB1017" s="5"/>
      <c r="AC1017" s="5"/>
      <c r="AD1017" s="5"/>
      <c r="AE1017" s="5"/>
    </row>
    <row r="1018" spans="1:31" s="19" customFormat="1" ht="60" hidden="1" customHeight="1" outlineLevel="1" x14ac:dyDescent="0.25">
      <c r="A1018" s="552"/>
      <c r="B1018" s="552"/>
      <c r="C1018" s="552"/>
      <c r="D1018" s="574"/>
      <c r="E1018" s="536"/>
      <c r="F1018" s="537"/>
      <c r="G1018" s="292" t="s">
        <v>1097</v>
      </c>
      <c r="H1018" s="122"/>
      <c r="I1018" s="123">
        <v>120</v>
      </c>
      <c r="J1018" s="123"/>
      <c r="K1018" s="123"/>
      <c r="L1018" s="123"/>
      <c r="M1018" s="123">
        <v>15</v>
      </c>
      <c r="N1018" s="123"/>
      <c r="O1018" s="123"/>
      <c r="P1018" s="128"/>
      <c r="Q1018" s="128">
        <v>108.53400000000001</v>
      </c>
      <c r="R1018" s="128"/>
      <c r="S1018" s="334"/>
      <c r="T1018" s="224"/>
      <c r="U1018" s="5"/>
      <c r="V1018" s="5"/>
      <c r="W1018" s="5"/>
      <c r="X1018" s="5"/>
      <c r="Y1018" s="222"/>
      <c r="Z1018" s="222"/>
      <c r="AA1018" s="222"/>
      <c r="AB1018" s="5"/>
      <c r="AC1018" s="5"/>
      <c r="AD1018" s="5"/>
      <c r="AE1018" s="5"/>
    </row>
    <row r="1019" spans="1:31" s="19" customFormat="1" ht="60" hidden="1" customHeight="1" outlineLevel="1" x14ac:dyDescent="0.25">
      <c r="A1019" s="552"/>
      <c r="B1019" s="552"/>
      <c r="C1019" s="552"/>
      <c r="D1019" s="574"/>
      <c r="E1019" s="536"/>
      <c r="F1019" s="537"/>
      <c r="G1019" s="292" t="s">
        <v>1098</v>
      </c>
      <c r="H1019" s="122"/>
      <c r="I1019" s="123">
        <v>180</v>
      </c>
      <c r="J1019" s="123"/>
      <c r="K1019" s="123"/>
      <c r="L1019" s="123"/>
      <c r="M1019" s="123">
        <v>15</v>
      </c>
      <c r="N1019" s="123"/>
      <c r="O1019" s="123"/>
      <c r="P1019" s="128"/>
      <c r="Q1019" s="128">
        <v>189.29300000000001</v>
      </c>
      <c r="R1019" s="128"/>
      <c r="S1019" s="334"/>
      <c r="T1019" s="224"/>
      <c r="U1019" s="5"/>
      <c r="V1019" s="5"/>
      <c r="W1019" s="5"/>
      <c r="X1019" s="5"/>
      <c r="Y1019" s="222"/>
      <c r="Z1019" s="222"/>
      <c r="AA1019" s="222"/>
      <c r="AB1019" s="5"/>
      <c r="AC1019" s="5"/>
      <c r="AD1019" s="5"/>
      <c r="AE1019" s="5"/>
    </row>
    <row r="1020" spans="1:31" s="19" customFormat="1" ht="75" hidden="1" customHeight="1" outlineLevel="1" x14ac:dyDescent="0.25">
      <c r="A1020" s="552"/>
      <c r="B1020" s="552"/>
      <c r="C1020" s="552"/>
      <c r="D1020" s="574"/>
      <c r="E1020" s="536"/>
      <c r="F1020" s="537"/>
      <c r="G1020" s="292" t="s">
        <v>1099</v>
      </c>
      <c r="H1020" s="122"/>
      <c r="I1020" s="123">
        <v>60</v>
      </c>
      <c r="J1020" s="123"/>
      <c r="K1020" s="123"/>
      <c r="L1020" s="123"/>
      <c r="M1020" s="123">
        <v>5</v>
      </c>
      <c r="N1020" s="123"/>
      <c r="O1020" s="123"/>
      <c r="P1020" s="128"/>
      <c r="Q1020" s="128">
        <v>125.988</v>
      </c>
      <c r="R1020" s="128"/>
      <c r="S1020" s="334"/>
      <c r="T1020" s="224"/>
      <c r="U1020" s="5"/>
      <c r="V1020" s="5"/>
      <c r="W1020" s="5"/>
      <c r="X1020" s="5"/>
      <c r="Y1020" s="222"/>
      <c r="Z1020" s="222"/>
      <c r="AA1020" s="222"/>
      <c r="AB1020" s="5"/>
      <c r="AC1020" s="5"/>
      <c r="AD1020" s="5"/>
      <c r="AE1020" s="5"/>
    </row>
    <row r="1021" spans="1:31" s="19" customFormat="1" ht="75" hidden="1" customHeight="1" outlineLevel="1" x14ac:dyDescent="0.25">
      <c r="A1021" s="552"/>
      <c r="B1021" s="552"/>
      <c r="C1021" s="552"/>
      <c r="D1021" s="574"/>
      <c r="E1021" s="536"/>
      <c r="F1021" s="537"/>
      <c r="G1021" s="292" t="s">
        <v>1100</v>
      </c>
      <c r="H1021" s="122"/>
      <c r="I1021" s="123">
        <v>47</v>
      </c>
      <c r="J1021" s="123"/>
      <c r="K1021" s="123"/>
      <c r="L1021" s="123"/>
      <c r="M1021" s="123">
        <v>30</v>
      </c>
      <c r="N1021" s="123"/>
      <c r="O1021" s="123"/>
      <c r="P1021" s="128"/>
      <c r="Q1021" s="128">
        <v>116.545</v>
      </c>
      <c r="R1021" s="128"/>
      <c r="S1021" s="334"/>
      <c r="T1021" s="224"/>
      <c r="U1021" s="5"/>
      <c r="V1021" s="5"/>
      <c r="W1021" s="5"/>
      <c r="X1021" s="5"/>
      <c r="Y1021" s="222"/>
      <c r="Z1021" s="222"/>
      <c r="AA1021" s="222"/>
      <c r="AB1021" s="5"/>
      <c r="AC1021" s="5"/>
      <c r="AD1021" s="5"/>
      <c r="AE1021" s="5"/>
    </row>
    <row r="1022" spans="1:31" s="19" customFormat="1" ht="60" hidden="1" customHeight="1" outlineLevel="1" x14ac:dyDescent="0.25">
      <c r="A1022" s="552"/>
      <c r="B1022" s="552"/>
      <c r="C1022" s="552"/>
      <c r="D1022" s="574"/>
      <c r="E1022" s="536"/>
      <c r="F1022" s="537"/>
      <c r="G1022" s="292" t="s">
        <v>1101</v>
      </c>
      <c r="H1022" s="122"/>
      <c r="I1022" s="123">
        <v>26</v>
      </c>
      <c r="J1022" s="123"/>
      <c r="K1022" s="123"/>
      <c r="L1022" s="123"/>
      <c r="M1022" s="123">
        <v>15</v>
      </c>
      <c r="N1022" s="123"/>
      <c r="O1022" s="123"/>
      <c r="P1022" s="128"/>
      <c r="Q1022" s="128">
        <v>109.929</v>
      </c>
      <c r="R1022" s="128"/>
      <c r="S1022" s="334"/>
      <c r="T1022" s="224"/>
      <c r="U1022" s="5"/>
      <c r="V1022" s="5"/>
      <c r="W1022" s="5"/>
      <c r="X1022" s="5"/>
      <c r="Y1022" s="222"/>
      <c r="Z1022" s="222"/>
      <c r="AA1022" s="222"/>
      <c r="AB1022" s="5"/>
      <c r="AC1022" s="5"/>
      <c r="AD1022" s="5"/>
      <c r="AE1022" s="5"/>
    </row>
    <row r="1023" spans="1:31" s="19" customFormat="1" ht="60" hidden="1" customHeight="1" outlineLevel="1" x14ac:dyDescent="0.25">
      <c r="A1023" s="552"/>
      <c r="B1023" s="552"/>
      <c r="C1023" s="552"/>
      <c r="D1023" s="574"/>
      <c r="E1023" s="536"/>
      <c r="F1023" s="537"/>
      <c r="G1023" s="292" t="s">
        <v>1102</v>
      </c>
      <c r="H1023" s="122"/>
      <c r="I1023" s="123">
        <v>32</v>
      </c>
      <c r="J1023" s="123"/>
      <c r="K1023" s="123"/>
      <c r="L1023" s="123"/>
      <c r="M1023" s="123">
        <v>15</v>
      </c>
      <c r="N1023" s="123"/>
      <c r="O1023" s="123"/>
      <c r="P1023" s="128"/>
      <c r="Q1023" s="128">
        <v>97.655000000000001</v>
      </c>
      <c r="R1023" s="128"/>
      <c r="S1023" s="334"/>
      <c r="T1023" s="224"/>
      <c r="U1023" s="5"/>
      <c r="V1023" s="5"/>
      <c r="W1023" s="5"/>
      <c r="X1023" s="5"/>
      <c r="Y1023" s="222"/>
      <c r="Z1023" s="222"/>
      <c r="AA1023" s="222"/>
      <c r="AB1023" s="5"/>
      <c r="AC1023" s="5"/>
      <c r="AD1023" s="5"/>
      <c r="AE1023" s="5"/>
    </row>
    <row r="1024" spans="1:31" s="19" customFormat="1" ht="60" hidden="1" customHeight="1" outlineLevel="1" x14ac:dyDescent="0.25">
      <c r="A1024" s="552"/>
      <c r="B1024" s="552"/>
      <c r="C1024" s="552"/>
      <c r="D1024" s="574"/>
      <c r="E1024" s="536"/>
      <c r="F1024" s="537"/>
      <c r="G1024" s="292" t="s">
        <v>1103</v>
      </c>
      <c r="H1024" s="122"/>
      <c r="I1024" s="123">
        <v>35</v>
      </c>
      <c r="J1024" s="123"/>
      <c r="K1024" s="123"/>
      <c r="L1024" s="123"/>
      <c r="M1024" s="123">
        <v>5</v>
      </c>
      <c r="N1024" s="123"/>
      <c r="O1024" s="123"/>
      <c r="P1024" s="128"/>
      <c r="Q1024" s="128">
        <v>97.903999999999996</v>
      </c>
      <c r="R1024" s="128"/>
      <c r="S1024" s="334"/>
      <c r="T1024" s="224"/>
      <c r="U1024" s="5"/>
      <c r="V1024" s="5"/>
      <c r="W1024" s="5"/>
      <c r="X1024" s="5"/>
      <c r="Y1024" s="222"/>
      <c r="Z1024" s="222"/>
      <c r="AA1024" s="222"/>
      <c r="AB1024" s="5"/>
      <c r="AC1024" s="5"/>
      <c r="AD1024" s="5"/>
      <c r="AE1024" s="5"/>
    </row>
    <row r="1025" spans="1:31" s="19" customFormat="1" ht="90" hidden="1" customHeight="1" outlineLevel="1" x14ac:dyDescent="0.25">
      <c r="A1025" s="552"/>
      <c r="B1025" s="552"/>
      <c r="C1025" s="552"/>
      <c r="D1025" s="574"/>
      <c r="E1025" s="536"/>
      <c r="F1025" s="537"/>
      <c r="G1025" s="292" t="s">
        <v>1104</v>
      </c>
      <c r="H1025" s="122"/>
      <c r="I1025" s="123">
        <v>350</v>
      </c>
      <c r="J1025" s="123"/>
      <c r="K1025" s="123"/>
      <c r="L1025" s="123"/>
      <c r="M1025" s="123">
        <v>5</v>
      </c>
      <c r="N1025" s="123"/>
      <c r="O1025" s="123"/>
      <c r="P1025" s="128"/>
      <c r="Q1025" s="128">
        <v>204.53200000000001</v>
      </c>
      <c r="R1025" s="128"/>
      <c r="S1025" s="334"/>
      <c r="T1025" s="224"/>
      <c r="U1025" s="5"/>
      <c r="V1025" s="5"/>
      <c r="W1025" s="5"/>
      <c r="X1025" s="5"/>
      <c r="Y1025" s="222"/>
      <c r="Z1025" s="222"/>
      <c r="AA1025" s="222"/>
      <c r="AB1025" s="5"/>
      <c r="AC1025" s="5"/>
      <c r="AD1025" s="5"/>
      <c r="AE1025" s="5"/>
    </row>
    <row r="1026" spans="1:31" s="19" customFormat="1" ht="90" hidden="1" customHeight="1" outlineLevel="1" x14ac:dyDescent="0.25">
      <c r="A1026" s="552"/>
      <c r="B1026" s="552"/>
      <c r="C1026" s="552"/>
      <c r="D1026" s="574"/>
      <c r="E1026" s="536"/>
      <c r="F1026" s="537"/>
      <c r="G1026" s="292" t="s">
        <v>1105</v>
      </c>
      <c r="H1026" s="122"/>
      <c r="I1026" s="123">
        <v>90</v>
      </c>
      <c r="J1026" s="123"/>
      <c r="K1026" s="123"/>
      <c r="L1026" s="123"/>
      <c r="M1026" s="123">
        <v>10</v>
      </c>
      <c r="N1026" s="123"/>
      <c r="O1026" s="123"/>
      <c r="P1026" s="128"/>
      <c r="Q1026" s="128">
        <v>157.05000000000001</v>
      </c>
      <c r="R1026" s="128"/>
      <c r="S1026" s="334"/>
      <c r="T1026" s="224"/>
      <c r="U1026" s="5"/>
      <c r="V1026" s="5"/>
      <c r="W1026" s="5"/>
      <c r="X1026" s="5"/>
      <c r="Y1026" s="222"/>
      <c r="Z1026" s="222"/>
      <c r="AA1026" s="222"/>
      <c r="AB1026" s="5"/>
      <c r="AC1026" s="5"/>
      <c r="AD1026" s="5"/>
      <c r="AE1026" s="5"/>
    </row>
    <row r="1027" spans="1:31" s="19" customFormat="1" ht="75" hidden="1" customHeight="1" outlineLevel="1" x14ac:dyDescent="0.25">
      <c r="A1027" s="552"/>
      <c r="B1027" s="552"/>
      <c r="C1027" s="552"/>
      <c r="D1027" s="574"/>
      <c r="E1027" s="536"/>
      <c r="F1027" s="537"/>
      <c r="G1027" s="292" t="s">
        <v>1106</v>
      </c>
      <c r="H1027" s="122"/>
      <c r="I1027" s="123">
        <v>23</v>
      </c>
      <c r="J1027" s="123"/>
      <c r="K1027" s="123"/>
      <c r="L1027" s="123"/>
      <c r="M1027" s="123">
        <v>15</v>
      </c>
      <c r="N1027" s="123"/>
      <c r="O1027" s="123"/>
      <c r="P1027" s="128"/>
      <c r="Q1027" s="128">
        <v>99.239000000000004</v>
      </c>
      <c r="R1027" s="128"/>
      <c r="S1027" s="334"/>
      <c r="T1027" s="224"/>
      <c r="U1027" s="5"/>
      <c r="V1027" s="5"/>
      <c r="W1027" s="5"/>
      <c r="X1027" s="5"/>
      <c r="Y1027" s="222"/>
      <c r="Z1027" s="222"/>
      <c r="AA1027" s="222"/>
      <c r="AB1027" s="5"/>
      <c r="AC1027" s="5"/>
      <c r="AD1027" s="5"/>
      <c r="AE1027" s="5"/>
    </row>
    <row r="1028" spans="1:31" s="19" customFormat="1" ht="90" hidden="1" customHeight="1" outlineLevel="1" x14ac:dyDescent="0.25">
      <c r="A1028" s="552"/>
      <c r="B1028" s="552"/>
      <c r="C1028" s="552"/>
      <c r="D1028" s="574"/>
      <c r="E1028" s="536"/>
      <c r="F1028" s="537"/>
      <c r="G1028" s="292" t="s">
        <v>1107</v>
      </c>
      <c r="H1028" s="122"/>
      <c r="I1028" s="123">
        <v>418</v>
      </c>
      <c r="J1028" s="123"/>
      <c r="K1028" s="123"/>
      <c r="L1028" s="123"/>
      <c r="M1028" s="123">
        <v>75</v>
      </c>
      <c r="N1028" s="123"/>
      <c r="O1028" s="123"/>
      <c r="P1028" s="128"/>
      <c r="Q1028" s="128">
        <v>270.84100000000001</v>
      </c>
      <c r="R1028" s="128"/>
      <c r="S1028" s="334"/>
      <c r="T1028" s="224"/>
      <c r="U1028" s="5"/>
      <c r="V1028" s="5"/>
      <c r="W1028" s="5"/>
      <c r="X1028" s="5"/>
      <c r="Y1028" s="222"/>
      <c r="Z1028" s="222"/>
      <c r="AA1028" s="222"/>
      <c r="AB1028" s="5"/>
      <c r="AC1028" s="5"/>
      <c r="AD1028" s="5"/>
      <c r="AE1028" s="5"/>
    </row>
    <row r="1029" spans="1:31" s="19" customFormat="1" ht="60" hidden="1" customHeight="1" outlineLevel="1" x14ac:dyDescent="0.25">
      <c r="A1029" s="552"/>
      <c r="B1029" s="552"/>
      <c r="C1029" s="552"/>
      <c r="D1029" s="574"/>
      <c r="E1029" s="536"/>
      <c r="F1029" s="537"/>
      <c r="G1029" s="292" t="s">
        <v>1108</v>
      </c>
      <c r="H1029" s="122"/>
      <c r="I1029" s="123">
        <v>180</v>
      </c>
      <c r="J1029" s="123"/>
      <c r="K1029" s="123"/>
      <c r="L1029" s="123"/>
      <c r="M1029" s="123">
        <v>75</v>
      </c>
      <c r="N1029" s="123"/>
      <c r="O1029" s="123"/>
      <c r="P1029" s="128"/>
      <c r="Q1029" s="128">
        <v>172.92699999999999</v>
      </c>
      <c r="R1029" s="128"/>
      <c r="S1029" s="334"/>
      <c r="T1029" s="224"/>
      <c r="U1029" s="5"/>
      <c r="V1029" s="5"/>
      <c r="W1029" s="5"/>
      <c r="X1029" s="5"/>
      <c r="Y1029" s="222"/>
      <c r="Z1029" s="222"/>
      <c r="AA1029" s="222"/>
      <c r="AB1029" s="5"/>
      <c r="AC1029" s="5"/>
      <c r="AD1029" s="5"/>
      <c r="AE1029" s="5"/>
    </row>
    <row r="1030" spans="1:31" s="19" customFormat="1" ht="60" hidden="1" customHeight="1" outlineLevel="1" x14ac:dyDescent="0.25">
      <c r="A1030" s="552"/>
      <c r="B1030" s="552"/>
      <c r="C1030" s="552"/>
      <c r="D1030" s="574"/>
      <c r="E1030" s="536"/>
      <c r="F1030" s="537"/>
      <c r="G1030" s="292" t="s">
        <v>1109</v>
      </c>
      <c r="H1030" s="122"/>
      <c r="I1030" s="123">
        <v>60</v>
      </c>
      <c r="J1030" s="123"/>
      <c r="K1030" s="123"/>
      <c r="L1030" s="123"/>
      <c r="M1030" s="123">
        <v>15</v>
      </c>
      <c r="N1030" s="123"/>
      <c r="O1030" s="123"/>
      <c r="P1030" s="128"/>
      <c r="Q1030" s="128">
        <v>55.889000000000003</v>
      </c>
      <c r="R1030" s="128"/>
      <c r="S1030" s="334"/>
      <c r="T1030" s="224"/>
      <c r="U1030" s="5"/>
      <c r="V1030" s="5"/>
      <c r="W1030" s="5"/>
      <c r="X1030" s="5"/>
      <c r="Y1030" s="222"/>
      <c r="Z1030" s="222"/>
      <c r="AA1030" s="222"/>
      <c r="AB1030" s="5"/>
      <c r="AC1030" s="5"/>
      <c r="AD1030" s="5"/>
      <c r="AE1030" s="5"/>
    </row>
    <row r="1031" spans="1:31" s="19" customFormat="1" ht="60" hidden="1" customHeight="1" outlineLevel="1" x14ac:dyDescent="0.25">
      <c r="A1031" s="552"/>
      <c r="B1031" s="552"/>
      <c r="C1031" s="552"/>
      <c r="D1031" s="574"/>
      <c r="E1031" s="536"/>
      <c r="F1031" s="537"/>
      <c r="G1031" s="292" t="s">
        <v>1110</v>
      </c>
      <c r="H1031" s="122"/>
      <c r="I1031" s="123">
        <v>100</v>
      </c>
      <c r="J1031" s="123"/>
      <c r="K1031" s="123"/>
      <c r="L1031" s="123"/>
      <c r="M1031" s="123">
        <v>15</v>
      </c>
      <c r="N1031" s="123"/>
      <c r="O1031" s="123"/>
      <c r="P1031" s="128"/>
      <c r="Q1031" s="128">
        <v>103.333</v>
      </c>
      <c r="R1031" s="128"/>
      <c r="S1031" s="334"/>
      <c r="T1031" s="224"/>
      <c r="U1031" s="5"/>
      <c r="V1031" s="5"/>
      <c r="W1031" s="5"/>
      <c r="X1031" s="5"/>
      <c r="Y1031" s="222"/>
      <c r="Z1031" s="222"/>
      <c r="AA1031" s="222"/>
      <c r="AB1031" s="5"/>
      <c r="AC1031" s="5"/>
      <c r="AD1031" s="5"/>
      <c r="AE1031" s="5"/>
    </row>
    <row r="1032" spans="1:31" s="19" customFormat="1" ht="60" hidden="1" customHeight="1" outlineLevel="1" x14ac:dyDescent="0.25">
      <c r="A1032" s="552"/>
      <c r="B1032" s="552"/>
      <c r="C1032" s="552"/>
      <c r="D1032" s="574"/>
      <c r="E1032" s="536"/>
      <c r="F1032" s="537"/>
      <c r="G1032" s="292" t="s">
        <v>1111</v>
      </c>
      <c r="H1032" s="122"/>
      <c r="I1032" s="123">
        <v>160</v>
      </c>
      <c r="J1032" s="123"/>
      <c r="K1032" s="123"/>
      <c r="L1032" s="123"/>
      <c r="M1032" s="123">
        <v>15</v>
      </c>
      <c r="N1032" s="123"/>
      <c r="O1032" s="123"/>
      <c r="P1032" s="128"/>
      <c r="Q1032" s="128">
        <v>111.506</v>
      </c>
      <c r="R1032" s="128"/>
      <c r="S1032" s="334"/>
      <c r="T1032" s="224"/>
      <c r="U1032" s="5"/>
      <c r="V1032" s="5"/>
      <c r="W1032" s="5"/>
      <c r="X1032" s="5"/>
      <c r="Y1032" s="222"/>
      <c r="Z1032" s="222"/>
      <c r="AA1032" s="222"/>
      <c r="AB1032" s="5"/>
      <c r="AC1032" s="5"/>
      <c r="AD1032" s="5"/>
      <c r="AE1032" s="5"/>
    </row>
    <row r="1033" spans="1:31" s="19" customFormat="1" ht="75" hidden="1" customHeight="1" outlineLevel="1" x14ac:dyDescent="0.25">
      <c r="A1033" s="552"/>
      <c r="B1033" s="552"/>
      <c r="C1033" s="552"/>
      <c r="D1033" s="574"/>
      <c r="E1033" s="536"/>
      <c r="F1033" s="537"/>
      <c r="G1033" s="292" t="s">
        <v>1112</v>
      </c>
      <c r="H1033" s="122"/>
      <c r="I1033" s="123">
        <v>415</v>
      </c>
      <c r="J1033" s="123"/>
      <c r="K1033" s="123"/>
      <c r="L1033" s="123"/>
      <c r="M1033" s="123">
        <v>5</v>
      </c>
      <c r="N1033" s="123"/>
      <c r="O1033" s="123"/>
      <c r="P1033" s="128"/>
      <c r="Q1033" s="128">
        <v>116.431</v>
      </c>
      <c r="R1033" s="128"/>
      <c r="S1033" s="334"/>
      <c r="T1033" s="224"/>
      <c r="U1033" s="5"/>
      <c r="V1033" s="5"/>
      <c r="W1033" s="5"/>
      <c r="X1033" s="5"/>
      <c r="Y1033" s="222"/>
      <c r="Z1033" s="222"/>
      <c r="AA1033" s="222"/>
      <c r="AB1033" s="5"/>
      <c r="AC1033" s="5"/>
      <c r="AD1033" s="5"/>
      <c r="AE1033" s="5"/>
    </row>
    <row r="1034" spans="1:31" s="19" customFormat="1" ht="60" hidden="1" customHeight="1" outlineLevel="1" x14ac:dyDescent="0.25">
      <c r="A1034" s="552"/>
      <c r="B1034" s="552"/>
      <c r="C1034" s="552"/>
      <c r="D1034" s="574"/>
      <c r="E1034" s="536"/>
      <c r="F1034" s="537"/>
      <c r="G1034" s="292" t="s">
        <v>1113</v>
      </c>
      <c r="H1034" s="122"/>
      <c r="I1034" s="123">
        <v>44</v>
      </c>
      <c r="J1034" s="123"/>
      <c r="K1034" s="123"/>
      <c r="L1034" s="123"/>
      <c r="M1034" s="123">
        <v>15</v>
      </c>
      <c r="N1034" s="123"/>
      <c r="O1034" s="123"/>
      <c r="P1034" s="128"/>
      <c r="Q1034" s="128">
        <v>29.806000000000001</v>
      </c>
      <c r="R1034" s="128"/>
      <c r="S1034" s="334"/>
      <c r="T1034" s="224"/>
      <c r="U1034" s="5"/>
      <c r="V1034" s="5"/>
      <c r="W1034" s="5"/>
      <c r="X1034" s="5"/>
      <c r="Y1034" s="222"/>
      <c r="Z1034" s="222"/>
      <c r="AA1034" s="222"/>
      <c r="AB1034" s="5"/>
      <c r="AC1034" s="5"/>
      <c r="AD1034" s="5"/>
      <c r="AE1034" s="5"/>
    </row>
    <row r="1035" spans="1:31" s="19" customFormat="1" ht="60" hidden="1" customHeight="1" outlineLevel="1" x14ac:dyDescent="0.25">
      <c r="A1035" s="552"/>
      <c r="B1035" s="552"/>
      <c r="C1035" s="552"/>
      <c r="D1035" s="574"/>
      <c r="E1035" s="536"/>
      <c r="F1035" s="537"/>
      <c r="G1035" s="292" t="s">
        <v>1114</v>
      </c>
      <c r="H1035" s="122"/>
      <c r="I1035" s="123">
        <v>90</v>
      </c>
      <c r="J1035" s="123"/>
      <c r="K1035" s="123"/>
      <c r="L1035" s="123"/>
      <c r="M1035" s="123">
        <v>30</v>
      </c>
      <c r="N1035" s="123"/>
      <c r="O1035" s="123"/>
      <c r="P1035" s="128"/>
      <c r="Q1035" s="128">
        <v>173.63900000000001</v>
      </c>
      <c r="R1035" s="128"/>
      <c r="S1035" s="334"/>
      <c r="T1035" s="224"/>
      <c r="U1035" s="5"/>
      <c r="V1035" s="5"/>
      <c r="W1035" s="5"/>
      <c r="X1035" s="5"/>
      <c r="Y1035" s="222"/>
      <c r="Z1035" s="222"/>
      <c r="AA1035" s="222"/>
      <c r="AB1035" s="5"/>
      <c r="AC1035" s="5"/>
      <c r="AD1035" s="5"/>
      <c r="AE1035" s="5"/>
    </row>
    <row r="1036" spans="1:31" s="19" customFormat="1" ht="60" hidden="1" customHeight="1" outlineLevel="1" x14ac:dyDescent="0.25">
      <c r="A1036" s="552"/>
      <c r="B1036" s="552"/>
      <c r="C1036" s="552"/>
      <c r="D1036" s="574"/>
      <c r="E1036" s="536"/>
      <c r="F1036" s="537"/>
      <c r="G1036" s="292" t="s">
        <v>1115</v>
      </c>
      <c r="H1036" s="122"/>
      <c r="I1036" s="123">
        <v>90</v>
      </c>
      <c r="J1036" s="123"/>
      <c r="K1036" s="123"/>
      <c r="L1036" s="123"/>
      <c r="M1036" s="123">
        <v>15</v>
      </c>
      <c r="N1036" s="123"/>
      <c r="O1036" s="123"/>
      <c r="P1036" s="128"/>
      <c r="Q1036" s="128">
        <v>63.612000000000002</v>
      </c>
      <c r="R1036" s="128"/>
      <c r="S1036" s="334"/>
      <c r="T1036" s="224"/>
      <c r="U1036" s="5"/>
      <c r="V1036" s="5"/>
      <c r="W1036" s="5"/>
      <c r="X1036" s="5"/>
      <c r="Y1036" s="222"/>
      <c r="Z1036" s="222"/>
      <c r="AA1036" s="222"/>
      <c r="AB1036" s="5"/>
      <c r="AC1036" s="5"/>
      <c r="AD1036" s="5"/>
      <c r="AE1036" s="5"/>
    </row>
    <row r="1037" spans="1:31" s="19" customFormat="1" ht="90" hidden="1" customHeight="1" outlineLevel="1" x14ac:dyDescent="0.25">
      <c r="A1037" s="552"/>
      <c r="B1037" s="552"/>
      <c r="C1037" s="552"/>
      <c r="D1037" s="574"/>
      <c r="E1037" s="536"/>
      <c r="F1037" s="537"/>
      <c r="G1037" s="292" t="s">
        <v>1116</v>
      </c>
      <c r="H1037" s="122"/>
      <c r="I1037" s="123">
        <v>80</v>
      </c>
      <c r="J1037" s="123"/>
      <c r="K1037" s="123"/>
      <c r="L1037" s="123"/>
      <c r="M1037" s="123">
        <v>15</v>
      </c>
      <c r="N1037" s="123"/>
      <c r="O1037" s="123"/>
      <c r="P1037" s="128"/>
      <c r="Q1037" s="128">
        <v>60.433</v>
      </c>
      <c r="R1037" s="128"/>
      <c r="S1037" s="334"/>
      <c r="T1037" s="224"/>
      <c r="U1037" s="5"/>
      <c r="V1037" s="5"/>
      <c r="W1037" s="5"/>
      <c r="X1037" s="5"/>
      <c r="Y1037" s="222"/>
      <c r="Z1037" s="222"/>
      <c r="AA1037" s="222"/>
      <c r="AB1037" s="5"/>
      <c r="AC1037" s="5"/>
      <c r="AD1037" s="5"/>
      <c r="AE1037" s="5"/>
    </row>
    <row r="1038" spans="1:31" s="19" customFormat="1" ht="105" hidden="1" customHeight="1" outlineLevel="1" x14ac:dyDescent="0.25">
      <c r="A1038" s="552"/>
      <c r="B1038" s="552"/>
      <c r="C1038" s="552"/>
      <c r="D1038" s="574"/>
      <c r="E1038" s="536"/>
      <c r="F1038" s="537"/>
      <c r="G1038" s="292" t="s">
        <v>1117</v>
      </c>
      <c r="H1038" s="122"/>
      <c r="I1038" s="123">
        <v>20</v>
      </c>
      <c r="J1038" s="123"/>
      <c r="K1038" s="123"/>
      <c r="L1038" s="123"/>
      <c r="M1038" s="123">
        <v>5</v>
      </c>
      <c r="N1038" s="123"/>
      <c r="O1038" s="123"/>
      <c r="P1038" s="128"/>
      <c r="Q1038" s="128">
        <v>28.28</v>
      </c>
      <c r="R1038" s="128"/>
      <c r="S1038" s="334"/>
      <c r="T1038" s="224"/>
      <c r="U1038" s="5"/>
      <c r="V1038" s="5"/>
      <c r="W1038" s="5"/>
      <c r="X1038" s="5"/>
      <c r="Y1038" s="222"/>
      <c r="Z1038" s="222"/>
      <c r="AA1038" s="222"/>
      <c r="AB1038" s="5"/>
      <c r="AC1038" s="5"/>
      <c r="AD1038" s="5"/>
      <c r="AE1038" s="5"/>
    </row>
    <row r="1039" spans="1:31" s="19" customFormat="1" ht="60" hidden="1" customHeight="1" outlineLevel="1" x14ac:dyDescent="0.25">
      <c r="A1039" s="552"/>
      <c r="B1039" s="552"/>
      <c r="C1039" s="552"/>
      <c r="D1039" s="574"/>
      <c r="E1039" s="536"/>
      <c r="F1039" s="537"/>
      <c r="G1039" s="292" t="s">
        <v>1118</v>
      </c>
      <c r="H1039" s="122"/>
      <c r="I1039" s="123">
        <v>60</v>
      </c>
      <c r="J1039" s="123"/>
      <c r="K1039" s="123"/>
      <c r="L1039" s="123"/>
      <c r="M1039" s="123">
        <v>10</v>
      </c>
      <c r="N1039" s="123"/>
      <c r="O1039" s="123"/>
      <c r="P1039" s="128"/>
      <c r="Q1039" s="128">
        <v>60.713000000000001</v>
      </c>
      <c r="R1039" s="128"/>
      <c r="S1039" s="334"/>
      <c r="T1039" s="224"/>
      <c r="U1039" s="5"/>
      <c r="V1039" s="5"/>
      <c r="W1039" s="5"/>
      <c r="X1039" s="5"/>
      <c r="Y1039" s="222"/>
      <c r="Z1039" s="222"/>
      <c r="AA1039" s="222"/>
      <c r="AB1039" s="5"/>
      <c r="AC1039" s="5"/>
      <c r="AD1039" s="5"/>
      <c r="AE1039" s="5"/>
    </row>
    <row r="1040" spans="1:31" s="19" customFormat="1" ht="75" hidden="1" customHeight="1" outlineLevel="1" x14ac:dyDescent="0.25">
      <c r="A1040" s="552"/>
      <c r="B1040" s="552"/>
      <c r="C1040" s="552"/>
      <c r="D1040" s="574"/>
      <c r="E1040" s="536"/>
      <c r="F1040" s="537"/>
      <c r="G1040" s="292" t="s">
        <v>1119</v>
      </c>
      <c r="H1040" s="122"/>
      <c r="I1040" s="123">
        <v>35</v>
      </c>
      <c r="J1040" s="123"/>
      <c r="K1040" s="123"/>
      <c r="L1040" s="123"/>
      <c r="M1040" s="123">
        <v>10</v>
      </c>
      <c r="N1040" s="123"/>
      <c r="O1040" s="123"/>
      <c r="P1040" s="128"/>
      <c r="Q1040" s="128">
        <v>31.117000000000001</v>
      </c>
      <c r="R1040" s="128"/>
      <c r="S1040" s="334"/>
      <c r="T1040" s="224"/>
      <c r="U1040" s="5"/>
      <c r="V1040" s="5"/>
      <c r="W1040" s="5"/>
      <c r="X1040" s="5"/>
      <c r="Y1040" s="222"/>
      <c r="Z1040" s="222"/>
      <c r="AA1040" s="222"/>
      <c r="AB1040" s="5"/>
      <c r="AC1040" s="5"/>
      <c r="AD1040" s="5"/>
      <c r="AE1040" s="5"/>
    </row>
    <row r="1041" spans="1:31" s="19" customFormat="1" ht="75" hidden="1" customHeight="1" outlineLevel="1" x14ac:dyDescent="0.25">
      <c r="A1041" s="552"/>
      <c r="B1041" s="552"/>
      <c r="C1041" s="552"/>
      <c r="D1041" s="574"/>
      <c r="E1041" s="536"/>
      <c r="F1041" s="537"/>
      <c r="G1041" s="292" t="s">
        <v>1120</v>
      </c>
      <c r="H1041" s="122"/>
      <c r="I1041" s="123">
        <v>25</v>
      </c>
      <c r="J1041" s="123"/>
      <c r="K1041" s="123"/>
      <c r="L1041" s="123"/>
      <c r="M1041" s="123">
        <v>15</v>
      </c>
      <c r="N1041" s="123"/>
      <c r="O1041" s="123"/>
      <c r="P1041" s="128"/>
      <c r="Q1041" s="128">
        <v>34.280999999999999</v>
      </c>
      <c r="R1041" s="128"/>
      <c r="S1041" s="334"/>
      <c r="T1041" s="224"/>
      <c r="U1041" s="5"/>
      <c r="V1041" s="5"/>
      <c r="W1041" s="5"/>
      <c r="X1041" s="5"/>
      <c r="Y1041" s="222"/>
      <c r="Z1041" s="222"/>
      <c r="AA1041" s="222"/>
      <c r="AB1041" s="5"/>
      <c r="AC1041" s="5"/>
      <c r="AD1041" s="5"/>
      <c r="AE1041" s="5"/>
    </row>
    <row r="1042" spans="1:31" s="19" customFormat="1" ht="75" hidden="1" customHeight="1" outlineLevel="1" x14ac:dyDescent="0.25">
      <c r="A1042" s="552"/>
      <c r="B1042" s="552"/>
      <c r="C1042" s="552"/>
      <c r="D1042" s="574"/>
      <c r="E1042" s="536"/>
      <c r="F1042" s="537"/>
      <c r="G1042" s="292" t="s">
        <v>1121</v>
      </c>
      <c r="H1042" s="122"/>
      <c r="I1042" s="123">
        <v>90</v>
      </c>
      <c r="J1042" s="123"/>
      <c r="K1042" s="123"/>
      <c r="L1042" s="123"/>
      <c r="M1042" s="123">
        <v>45</v>
      </c>
      <c r="N1042" s="123"/>
      <c r="O1042" s="123"/>
      <c r="P1042" s="128"/>
      <c r="Q1042" s="128">
        <v>83.438000000000002</v>
      </c>
      <c r="R1042" s="128"/>
      <c r="S1042" s="334"/>
      <c r="T1042" s="224"/>
      <c r="U1042" s="5"/>
      <c r="V1042" s="5"/>
      <c r="W1042" s="5"/>
      <c r="X1042" s="5"/>
      <c r="Y1042" s="222"/>
      <c r="Z1042" s="222"/>
      <c r="AA1042" s="222"/>
      <c r="AB1042" s="5"/>
      <c r="AC1042" s="5"/>
      <c r="AD1042" s="5"/>
      <c r="AE1042" s="5"/>
    </row>
    <row r="1043" spans="1:31" s="19" customFormat="1" ht="60" hidden="1" customHeight="1" outlineLevel="1" x14ac:dyDescent="0.25">
      <c r="A1043" s="552"/>
      <c r="B1043" s="552"/>
      <c r="C1043" s="552"/>
      <c r="D1043" s="574"/>
      <c r="E1043" s="536"/>
      <c r="F1043" s="537"/>
      <c r="G1043" s="292" t="s">
        <v>1122</v>
      </c>
      <c r="H1043" s="122"/>
      <c r="I1043" s="123">
        <v>100</v>
      </c>
      <c r="J1043" s="123"/>
      <c r="K1043" s="123"/>
      <c r="L1043" s="123"/>
      <c r="M1043" s="123">
        <v>30</v>
      </c>
      <c r="N1043" s="123"/>
      <c r="O1043" s="123"/>
      <c r="P1043" s="128"/>
      <c r="Q1043" s="128">
        <v>78.78</v>
      </c>
      <c r="R1043" s="128"/>
      <c r="S1043" s="334"/>
      <c r="T1043" s="224"/>
      <c r="U1043" s="5"/>
      <c r="V1043" s="5"/>
      <c r="W1043" s="5"/>
      <c r="X1043" s="5"/>
      <c r="Y1043" s="222"/>
      <c r="Z1043" s="222"/>
      <c r="AA1043" s="222"/>
      <c r="AB1043" s="5"/>
      <c r="AC1043" s="5"/>
      <c r="AD1043" s="5"/>
      <c r="AE1043" s="5"/>
    </row>
    <row r="1044" spans="1:31" s="19" customFormat="1" ht="60" hidden="1" customHeight="1" outlineLevel="1" x14ac:dyDescent="0.25">
      <c r="A1044" s="552"/>
      <c r="B1044" s="552"/>
      <c r="C1044" s="552"/>
      <c r="D1044" s="574"/>
      <c r="E1044" s="536"/>
      <c r="F1044" s="537"/>
      <c r="G1044" s="292" t="s">
        <v>1123</v>
      </c>
      <c r="H1044" s="122"/>
      <c r="I1044" s="123">
        <v>35</v>
      </c>
      <c r="J1044" s="123"/>
      <c r="K1044" s="123"/>
      <c r="L1044" s="123"/>
      <c r="M1044" s="123">
        <v>15</v>
      </c>
      <c r="N1044" s="123"/>
      <c r="O1044" s="123"/>
      <c r="P1044" s="128"/>
      <c r="Q1044" s="128">
        <v>47.05</v>
      </c>
      <c r="R1044" s="128"/>
      <c r="S1044" s="334"/>
      <c r="T1044" s="224"/>
      <c r="U1044" s="5"/>
      <c r="V1044" s="5"/>
      <c r="W1044" s="5"/>
      <c r="X1044" s="5"/>
      <c r="Y1044" s="222"/>
      <c r="Z1044" s="222"/>
      <c r="AA1044" s="222"/>
      <c r="AB1044" s="5"/>
      <c r="AC1044" s="5"/>
      <c r="AD1044" s="5"/>
      <c r="AE1044" s="5"/>
    </row>
    <row r="1045" spans="1:31" s="19" customFormat="1" ht="60" hidden="1" customHeight="1" outlineLevel="1" x14ac:dyDescent="0.25">
      <c r="A1045" s="552"/>
      <c r="B1045" s="552"/>
      <c r="C1045" s="552"/>
      <c r="D1045" s="574"/>
      <c r="E1045" s="536"/>
      <c r="F1045" s="537"/>
      <c r="G1045" s="292" t="s">
        <v>1124</v>
      </c>
      <c r="H1045" s="122"/>
      <c r="I1045" s="123">
        <v>59</v>
      </c>
      <c r="J1045" s="123"/>
      <c r="K1045" s="123"/>
      <c r="L1045" s="123"/>
      <c r="M1045" s="123">
        <v>15</v>
      </c>
      <c r="N1045" s="123"/>
      <c r="O1045" s="123"/>
      <c r="P1045" s="128"/>
      <c r="Q1045" s="128">
        <v>70.483000000000004</v>
      </c>
      <c r="R1045" s="128"/>
      <c r="S1045" s="334"/>
      <c r="T1045" s="224"/>
      <c r="U1045" s="5"/>
      <c r="V1045" s="5"/>
      <c r="W1045" s="5"/>
      <c r="X1045" s="5"/>
      <c r="Y1045" s="222"/>
      <c r="Z1045" s="222"/>
      <c r="AA1045" s="222"/>
      <c r="AB1045" s="5"/>
      <c r="AC1045" s="5"/>
      <c r="AD1045" s="5"/>
      <c r="AE1045" s="5"/>
    </row>
    <row r="1046" spans="1:31" s="19" customFormat="1" ht="90" hidden="1" customHeight="1" outlineLevel="1" x14ac:dyDescent="0.25">
      <c r="A1046" s="552"/>
      <c r="B1046" s="552"/>
      <c r="C1046" s="552"/>
      <c r="D1046" s="574"/>
      <c r="E1046" s="536"/>
      <c r="F1046" s="537"/>
      <c r="G1046" s="292" t="s">
        <v>1125</v>
      </c>
      <c r="H1046" s="122"/>
      <c r="I1046" s="123">
        <v>15</v>
      </c>
      <c r="J1046" s="123"/>
      <c r="K1046" s="123"/>
      <c r="L1046" s="123"/>
      <c r="M1046" s="123">
        <v>15</v>
      </c>
      <c r="N1046" s="123"/>
      <c r="O1046" s="123"/>
      <c r="P1046" s="128"/>
      <c r="Q1046" s="128">
        <v>30.888000000000002</v>
      </c>
      <c r="R1046" s="128"/>
      <c r="S1046" s="334"/>
      <c r="T1046" s="224"/>
      <c r="U1046" s="5"/>
      <c r="V1046" s="5"/>
      <c r="W1046" s="5"/>
      <c r="X1046" s="5"/>
      <c r="Y1046" s="222"/>
      <c r="Z1046" s="222"/>
      <c r="AA1046" s="222"/>
      <c r="AB1046" s="5"/>
      <c r="AC1046" s="5"/>
      <c r="AD1046" s="5"/>
      <c r="AE1046" s="5"/>
    </row>
    <row r="1047" spans="1:31" s="19" customFormat="1" ht="60" hidden="1" customHeight="1" outlineLevel="1" x14ac:dyDescent="0.25">
      <c r="A1047" s="552"/>
      <c r="B1047" s="552"/>
      <c r="C1047" s="552"/>
      <c r="D1047" s="574"/>
      <c r="E1047" s="536"/>
      <c r="F1047" s="537"/>
      <c r="G1047" s="292" t="s">
        <v>1126</v>
      </c>
      <c r="H1047" s="122"/>
      <c r="I1047" s="123">
        <v>23</v>
      </c>
      <c r="J1047" s="123"/>
      <c r="K1047" s="123"/>
      <c r="L1047" s="123"/>
      <c r="M1047" s="123">
        <v>95</v>
      </c>
      <c r="N1047" s="123"/>
      <c r="O1047" s="123"/>
      <c r="P1047" s="128"/>
      <c r="Q1047" s="128">
        <v>25.527999999999999</v>
      </c>
      <c r="R1047" s="128"/>
      <c r="S1047" s="334"/>
      <c r="T1047" s="224"/>
      <c r="U1047" s="5"/>
      <c r="V1047" s="5"/>
      <c r="W1047" s="5"/>
      <c r="X1047" s="5"/>
      <c r="Y1047" s="222"/>
      <c r="Z1047" s="222"/>
      <c r="AA1047" s="222"/>
      <c r="AB1047" s="5"/>
      <c r="AC1047" s="5"/>
      <c r="AD1047" s="5"/>
      <c r="AE1047" s="5"/>
    </row>
    <row r="1048" spans="1:31" s="19" customFormat="1" ht="60" hidden="1" customHeight="1" outlineLevel="1" x14ac:dyDescent="0.25">
      <c r="A1048" s="552"/>
      <c r="B1048" s="552"/>
      <c r="C1048" s="552"/>
      <c r="D1048" s="574"/>
      <c r="E1048" s="536"/>
      <c r="F1048" s="537"/>
      <c r="G1048" s="292" t="s">
        <v>1127</v>
      </c>
      <c r="H1048" s="122"/>
      <c r="I1048" s="123">
        <v>10</v>
      </c>
      <c r="J1048" s="123"/>
      <c r="K1048" s="123"/>
      <c r="L1048" s="123"/>
      <c r="M1048" s="123">
        <v>15</v>
      </c>
      <c r="N1048" s="123"/>
      <c r="O1048" s="123"/>
      <c r="P1048" s="128"/>
      <c r="Q1048" s="128">
        <v>26.306000000000001</v>
      </c>
      <c r="R1048" s="128"/>
      <c r="S1048" s="334"/>
      <c r="T1048" s="224"/>
      <c r="U1048" s="5"/>
      <c r="V1048" s="5"/>
      <c r="W1048" s="5"/>
      <c r="X1048" s="5"/>
      <c r="Y1048" s="222"/>
      <c r="Z1048" s="222"/>
      <c r="AA1048" s="222"/>
      <c r="AB1048" s="5"/>
      <c r="AC1048" s="5"/>
      <c r="AD1048" s="5"/>
      <c r="AE1048" s="5"/>
    </row>
    <row r="1049" spans="1:31" s="19" customFormat="1" ht="60" hidden="1" customHeight="1" outlineLevel="1" x14ac:dyDescent="0.25">
      <c r="A1049" s="552"/>
      <c r="B1049" s="552"/>
      <c r="C1049" s="552"/>
      <c r="D1049" s="574"/>
      <c r="E1049" s="536"/>
      <c r="F1049" s="537"/>
      <c r="G1049" s="292" t="s">
        <v>1128</v>
      </c>
      <c r="H1049" s="122"/>
      <c r="I1049" s="123">
        <v>60</v>
      </c>
      <c r="J1049" s="123"/>
      <c r="K1049" s="123"/>
      <c r="L1049" s="123"/>
      <c r="M1049" s="123">
        <v>15</v>
      </c>
      <c r="N1049" s="123"/>
      <c r="O1049" s="123"/>
      <c r="P1049" s="128"/>
      <c r="Q1049" s="128">
        <v>92.584999999999994</v>
      </c>
      <c r="R1049" s="128"/>
      <c r="S1049" s="334"/>
      <c r="T1049" s="224"/>
      <c r="U1049" s="5"/>
      <c r="V1049" s="5"/>
      <c r="W1049" s="5"/>
      <c r="X1049" s="5"/>
      <c r="Y1049" s="222"/>
      <c r="Z1049" s="222"/>
      <c r="AA1049" s="222"/>
      <c r="AB1049" s="5"/>
      <c r="AC1049" s="5"/>
      <c r="AD1049" s="5"/>
      <c r="AE1049" s="5"/>
    </row>
    <row r="1050" spans="1:31" s="19" customFormat="1" ht="60" hidden="1" customHeight="1" outlineLevel="1" x14ac:dyDescent="0.25">
      <c r="A1050" s="552"/>
      <c r="B1050" s="552"/>
      <c r="C1050" s="552"/>
      <c r="D1050" s="574"/>
      <c r="E1050" s="536"/>
      <c r="F1050" s="537"/>
      <c r="G1050" s="292" t="s">
        <v>1129</v>
      </c>
      <c r="H1050" s="122"/>
      <c r="I1050" s="123">
        <v>63</v>
      </c>
      <c r="J1050" s="123"/>
      <c r="K1050" s="123"/>
      <c r="L1050" s="123"/>
      <c r="M1050" s="123">
        <v>115</v>
      </c>
      <c r="N1050" s="123"/>
      <c r="O1050" s="123"/>
      <c r="P1050" s="128"/>
      <c r="Q1050" s="128">
        <v>79.090999999999994</v>
      </c>
      <c r="R1050" s="128"/>
      <c r="S1050" s="334"/>
      <c r="T1050" s="224"/>
      <c r="U1050" s="5"/>
      <c r="V1050" s="5"/>
      <c r="W1050" s="5"/>
      <c r="X1050" s="5"/>
      <c r="Y1050" s="222"/>
      <c r="Z1050" s="222"/>
      <c r="AA1050" s="222"/>
      <c r="AB1050" s="5"/>
      <c r="AC1050" s="5"/>
      <c r="AD1050" s="5"/>
      <c r="AE1050" s="5"/>
    </row>
    <row r="1051" spans="1:31" s="19" customFormat="1" ht="60" hidden="1" customHeight="1" outlineLevel="1" x14ac:dyDescent="0.25">
      <c r="A1051" s="552"/>
      <c r="B1051" s="552"/>
      <c r="C1051" s="552"/>
      <c r="D1051" s="574"/>
      <c r="E1051" s="536"/>
      <c r="F1051" s="537"/>
      <c r="G1051" s="292" t="s">
        <v>1130</v>
      </c>
      <c r="H1051" s="122"/>
      <c r="I1051" s="123">
        <v>20</v>
      </c>
      <c r="J1051" s="123"/>
      <c r="K1051" s="123"/>
      <c r="L1051" s="123"/>
      <c r="M1051" s="123">
        <v>99.3</v>
      </c>
      <c r="N1051" s="123"/>
      <c r="O1051" s="123"/>
      <c r="P1051" s="128"/>
      <c r="Q1051" s="128">
        <v>30.777000000000001</v>
      </c>
      <c r="R1051" s="128"/>
      <c r="S1051" s="334"/>
      <c r="T1051" s="224"/>
      <c r="U1051" s="5"/>
      <c r="V1051" s="5"/>
      <c r="W1051" s="5"/>
      <c r="X1051" s="5"/>
      <c r="Y1051" s="222"/>
      <c r="Z1051" s="222"/>
      <c r="AA1051" s="222"/>
      <c r="AB1051" s="5"/>
      <c r="AC1051" s="5"/>
      <c r="AD1051" s="5"/>
      <c r="AE1051" s="5"/>
    </row>
    <row r="1052" spans="1:31" s="19" customFormat="1" ht="68.25" hidden="1" customHeight="1" outlineLevel="1" x14ac:dyDescent="0.25">
      <c r="A1052" s="552"/>
      <c r="B1052" s="552"/>
      <c r="C1052" s="552"/>
      <c r="D1052" s="574"/>
      <c r="E1052" s="536"/>
      <c r="F1052" s="537"/>
      <c r="G1052" s="61" t="s">
        <v>1131</v>
      </c>
      <c r="H1052" s="300"/>
      <c r="I1052" s="300"/>
      <c r="J1052" s="300">
        <v>30</v>
      </c>
      <c r="K1052" s="300"/>
      <c r="L1052" s="300"/>
      <c r="M1052" s="300"/>
      <c r="N1052" s="300">
        <v>6</v>
      </c>
      <c r="O1052" s="300"/>
      <c r="P1052" s="129"/>
      <c r="Q1052" s="129"/>
      <c r="R1052" s="129">
        <v>29</v>
      </c>
      <c r="S1052" s="325"/>
      <c r="T1052" s="224"/>
      <c r="U1052" s="5"/>
      <c r="V1052" s="5"/>
      <c r="W1052" s="5"/>
      <c r="X1052" s="5"/>
      <c r="Y1052" s="222"/>
      <c r="Z1052" s="222"/>
      <c r="AA1052" s="222"/>
      <c r="AB1052" s="5"/>
      <c r="AC1052" s="5"/>
      <c r="AD1052" s="5"/>
      <c r="AE1052" s="5"/>
    </row>
    <row r="1053" spans="1:31" s="19" customFormat="1" ht="51.75" hidden="1" customHeight="1" outlineLevel="1" x14ac:dyDescent="0.25">
      <c r="A1053" s="552"/>
      <c r="B1053" s="552"/>
      <c r="C1053" s="552"/>
      <c r="D1053" s="574"/>
      <c r="E1053" s="536"/>
      <c r="F1053" s="537"/>
      <c r="G1053" s="61" t="s">
        <v>1132</v>
      </c>
      <c r="H1053" s="300"/>
      <c r="I1053" s="300"/>
      <c r="J1053" s="300">
        <v>232</v>
      </c>
      <c r="K1053" s="300"/>
      <c r="L1053" s="300"/>
      <c r="M1053" s="300"/>
      <c r="N1053" s="300">
        <v>16</v>
      </c>
      <c r="O1053" s="300"/>
      <c r="P1053" s="129"/>
      <c r="Q1053" s="129"/>
      <c r="R1053" s="129">
        <v>325</v>
      </c>
      <c r="S1053" s="325"/>
      <c r="T1053" s="224"/>
      <c r="U1053" s="5"/>
      <c r="V1053" s="5"/>
      <c r="W1053" s="5"/>
      <c r="X1053" s="5"/>
      <c r="Y1053" s="222"/>
      <c r="Z1053" s="222"/>
      <c r="AA1053" s="222"/>
      <c r="AB1053" s="5"/>
      <c r="AC1053" s="5"/>
      <c r="AD1053" s="5"/>
      <c r="AE1053" s="5"/>
    </row>
    <row r="1054" spans="1:31" s="19" customFormat="1" ht="60.75" hidden="1" customHeight="1" outlineLevel="1" x14ac:dyDescent="0.25">
      <c r="A1054" s="552"/>
      <c r="B1054" s="552"/>
      <c r="C1054" s="552"/>
      <c r="D1054" s="574"/>
      <c r="E1054" s="536"/>
      <c r="F1054" s="537"/>
      <c r="G1054" s="61" t="s">
        <v>1133</v>
      </c>
      <c r="H1054" s="300"/>
      <c r="I1054" s="300"/>
      <c r="J1054" s="300">
        <v>60</v>
      </c>
      <c r="K1054" s="300"/>
      <c r="L1054" s="300"/>
      <c r="M1054" s="300"/>
      <c r="N1054" s="300">
        <v>15</v>
      </c>
      <c r="O1054" s="300"/>
      <c r="P1054" s="129"/>
      <c r="Q1054" s="129"/>
      <c r="R1054" s="129">
        <v>133</v>
      </c>
      <c r="S1054" s="325"/>
      <c r="T1054" s="224"/>
      <c r="U1054" s="5"/>
      <c r="V1054" s="5"/>
      <c r="W1054" s="5"/>
      <c r="X1054" s="5"/>
      <c r="Y1054" s="222"/>
      <c r="Z1054" s="222"/>
      <c r="AA1054" s="222"/>
      <c r="AB1054" s="5"/>
      <c r="AC1054" s="5"/>
      <c r="AD1054" s="5"/>
      <c r="AE1054" s="5"/>
    </row>
    <row r="1055" spans="1:31" s="19" customFormat="1" ht="57" hidden="1" customHeight="1" outlineLevel="1" x14ac:dyDescent="0.25">
      <c r="A1055" s="552"/>
      <c r="B1055" s="552"/>
      <c r="C1055" s="552"/>
      <c r="D1055" s="574"/>
      <c r="E1055" s="536"/>
      <c r="F1055" s="537"/>
      <c r="G1055" s="61" t="s">
        <v>1134</v>
      </c>
      <c r="H1055" s="300"/>
      <c r="I1055" s="300"/>
      <c r="J1055" s="300">
        <v>142</v>
      </c>
      <c r="K1055" s="300"/>
      <c r="L1055" s="300"/>
      <c r="M1055" s="300"/>
      <c r="N1055" s="300">
        <v>15</v>
      </c>
      <c r="O1055" s="300"/>
      <c r="P1055" s="129"/>
      <c r="Q1055" s="129"/>
      <c r="R1055" s="129">
        <v>292</v>
      </c>
      <c r="S1055" s="325"/>
      <c r="T1055" s="224"/>
      <c r="U1055" s="5"/>
      <c r="V1055" s="5"/>
      <c r="W1055" s="5"/>
      <c r="X1055" s="5"/>
      <c r="Y1055" s="222"/>
      <c r="Z1055" s="222"/>
      <c r="AA1055" s="222"/>
      <c r="AB1055" s="5"/>
      <c r="AC1055" s="5"/>
      <c r="AD1055" s="5"/>
      <c r="AE1055" s="5"/>
    </row>
    <row r="1056" spans="1:31" s="19" customFormat="1" ht="64.5" hidden="1" customHeight="1" outlineLevel="1" x14ac:dyDescent="0.25">
      <c r="A1056" s="552"/>
      <c r="B1056" s="552"/>
      <c r="C1056" s="552"/>
      <c r="D1056" s="574"/>
      <c r="E1056" s="536"/>
      <c r="F1056" s="537"/>
      <c r="G1056" s="61" t="s">
        <v>1135</v>
      </c>
      <c r="H1056" s="300"/>
      <c r="I1056" s="300"/>
      <c r="J1056" s="300">
        <v>190</v>
      </c>
      <c r="K1056" s="300"/>
      <c r="L1056" s="300"/>
      <c r="M1056" s="300"/>
      <c r="N1056" s="300">
        <v>15</v>
      </c>
      <c r="O1056" s="300"/>
      <c r="P1056" s="129"/>
      <c r="Q1056" s="129"/>
      <c r="R1056" s="129">
        <v>310</v>
      </c>
      <c r="S1056" s="325"/>
      <c r="T1056" s="224"/>
      <c r="U1056" s="5"/>
      <c r="V1056" s="5"/>
      <c r="W1056" s="5"/>
      <c r="X1056" s="5"/>
      <c r="Y1056" s="222"/>
      <c r="Z1056" s="222"/>
      <c r="AA1056" s="222"/>
      <c r="AB1056" s="5"/>
      <c r="AC1056" s="5"/>
      <c r="AD1056" s="5"/>
      <c r="AE1056" s="5"/>
    </row>
    <row r="1057" spans="1:31" s="19" customFormat="1" ht="60" hidden="1" customHeight="1" outlineLevel="1" x14ac:dyDescent="0.25">
      <c r="A1057" s="552"/>
      <c r="B1057" s="552"/>
      <c r="C1057" s="552"/>
      <c r="D1057" s="574"/>
      <c r="E1057" s="536"/>
      <c r="F1057" s="537"/>
      <c r="G1057" s="61" t="s">
        <v>1136</v>
      </c>
      <c r="H1057" s="300"/>
      <c r="I1057" s="300"/>
      <c r="J1057" s="300">
        <v>236</v>
      </c>
      <c r="K1057" s="300"/>
      <c r="L1057" s="300"/>
      <c r="M1057" s="300"/>
      <c r="N1057" s="300">
        <v>15</v>
      </c>
      <c r="O1057" s="300"/>
      <c r="P1057" s="129"/>
      <c r="Q1057" s="129"/>
      <c r="R1057" s="129">
        <v>311</v>
      </c>
      <c r="S1057" s="325"/>
      <c r="T1057" s="224"/>
      <c r="U1057" s="5"/>
      <c r="V1057" s="5"/>
      <c r="W1057" s="5"/>
      <c r="X1057" s="5"/>
      <c r="Y1057" s="222"/>
      <c r="Z1057" s="222"/>
      <c r="AA1057" s="222"/>
      <c r="AB1057" s="5"/>
      <c r="AC1057" s="5"/>
      <c r="AD1057" s="5"/>
      <c r="AE1057" s="5"/>
    </row>
    <row r="1058" spans="1:31" s="19" customFormat="1" ht="51.75" hidden="1" customHeight="1" outlineLevel="1" x14ac:dyDescent="0.25">
      <c r="A1058" s="552"/>
      <c r="B1058" s="552"/>
      <c r="C1058" s="552"/>
      <c r="D1058" s="574"/>
      <c r="E1058" s="536"/>
      <c r="F1058" s="537"/>
      <c r="G1058" s="61" t="s">
        <v>1137</v>
      </c>
      <c r="H1058" s="300"/>
      <c r="I1058" s="300"/>
      <c r="J1058" s="300">
        <v>50</v>
      </c>
      <c r="K1058" s="300"/>
      <c r="L1058" s="300"/>
      <c r="M1058" s="300"/>
      <c r="N1058" s="300">
        <v>15</v>
      </c>
      <c r="O1058" s="300"/>
      <c r="P1058" s="129"/>
      <c r="Q1058" s="129"/>
      <c r="R1058" s="129">
        <v>194</v>
      </c>
      <c r="S1058" s="325"/>
      <c r="T1058" s="224"/>
      <c r="U1058" s="5"/>
      <c r="V1058" s="5"/>
      <c r="W1058" s="5"/>
      <c r="X1058" s="5"/>
      <c r="Y1058" s="222"/>
      <c r="Z1058" s="222"/>
      <c r="AA1058" s="222"/>
      <c r="AB1058" s="5"/>
      <c r="AC1058" s="5"/>
      <c r="AD1058" s="5"/>
      <c r="AE1058" s="5"/>
    </row>
    <row r="1059" spans="1:31" s="19" customFormat="1" ht="60" hidden="1" customHeight="1" outlineLevel="1" x14ac:dyDescent="0.25">
      <c r="A1059" s="552"/>
      <c r="B1059" s="552"/>
      <c r="C1059" s="552"/>
      <c r="D1059" s="574"/>
      <c r="E1059" s="536"/>
      <c r="F1059" s="537"/>
      <c r="G1059" s="61" t="s">
        <v>1138</v>
      </c>
      <c r="H1059" s="300"/>
      <c r="I1059" s="300"/>
      <c r="J1059" s="300">
        <v>49</v>
      </c>
      <c r="K1059" s="300"/>
      <c r="L1059" s="300"/>
      <c r="M1059" s="300"/>
      <c r="N1059" s="300">
        <v>13</v>
      </c>
      <c r="O1059" s="300"/>
      <c r="P1059" s="129"/>
      <c r="Q1059" s="129"/>
      <c r="R1059" s="129">
        <v>177</v>
      </c>
      <c r="S1059" s="325"/>
      <c r="T1059" s="224"/>
      <c r="U1059" s="5"/>
      <c r="V1059" s="5"/>
      <c r="W1059" s="5"/>
      <c r="X1059" s="5"/>
      <c r="Y1059" s="222"/>
      <c r="Z1059" s="222"/>
      <c r="AA1059" s="222"/>
      <c r="AB1059" s="5"/>
      <c r="AC1059" s="5"/>
      <c r="AD1059" s="5"/>
      <c r="AE1059" s="5"/>
    </row>
    <row r="1060" spans="1:31" s="19" customFormat="1" ht="68.25" hidden="1" customHeight="1" outlineLevel="1" x14ac:dyDescent="0.25">
      <c r="A1060" s="552"/>
      <c r="B1060" s="552"/>
      <c r="C1060" s="552"/>
      <c r="D1060" s="574"/>
      <c r="E1060" s="536"/>
      <c r="F1060" s="537"/>
      <c r="G1060" s="61" t="s">
        <v>1139</v>
      </c>
      <c r="H1060" s="300"/>
      <c r="I1060" s="300"/>
      <c r="J1060" s="300">
        <v>30</v>
      </c>
      <c r="K1060" s="300"/>
      <c r="L1060" s="300"/>
      <c r="M1060" s="300"/>
      <c r="N1060" s="300">
        <v>5</v>
      </c>
      <c r="O1060" s="300"/>
      <c r="P1060" s="129"/>
      <c r="Q1060" s="129"/>
      <c r="R1060" s="129">
        <v>90</v>
      </c>
      <c r="S1060" s="325"/>
      <c r="T1060" s="224"/>
      <c r="U1060" s="5"/>
      <c r="V1060" s="5"/>
      <c r="W1060" s="5"/>
      <c r="X1060" s="5"/>
      <c r="Y1060" s="222"/>
      <c r="Z1060" s="222"/>
      <c r="AA1060" s="222"/>
      <c r="AB1060" s="5"/>
      <c r="AC1060" s="5"/>
      <c r="AD1060" s="5"/>
      <c r="AE1060" s="5"/>
    </row>
    <row r="1061" spans="1:31" s="19" customFormat="1" ht="50.25" hidden="1" customHeight="1" outlineLevel="1" x14ac:dyDescent="0.25">
      <c r="A1061" s="552"/>
      <c r="B1061" s="552"/>
      <c r="C1061" s="552"/>
      <c r="D1061" s="574"/>
      <c r="E1061" s="536"/>
      <c r="F1061" s="537"/>
      <c r="G1061" s="61" t="s">
        <v>1140</v>
      </c>
      <c r="H1061" s="300"/>
      <c r="I1061" s="300"/>
      <c r="J1061" s="300">
        <v>8</v>
      </c>
      <c r="K1061" s="300"/>
      <c r="L1061" s="300"/>
      <c r="M1061" s="300"/>
      <c r="N1061" s="300">
        <v>7</v>
      </c>
      <c r="O1061" s="300"/>
      <c r="P1061" s="129"/>
      <c r="Q1061" s="129"/>
      <c r="R1061" s="129">
        <v>47</v>
      </c>
      <c r="S1061" s="325"/>
      <c r="T1061" s="224"/>
      <c r="U1061" s="5"/>
      <c r="V1061" s="5"/>
      <c r="W1061" s="5"/>
      <c r="X1061" s="5"/>
      <c r="Y1061" s="222"/>
      <c r="Z1061" s="222"/>
      <c r="AA1061" s="222"/>
      <c r="AB1061" s="5"/>
      <c r="AC1061" s="5"/>
      <c r="AD1061" s="5"/>
      <c r="AE1061" s="5"/>
    </row>
    <row r="1062" spans="1:31" s="19" customFormat="1" ht="15" hidden="1" customHeight="1" outlineLevel="1" x14ac:dyDescent="0.25">
      <c r="A1062" s="552"/>
      <c r="B1062" s="552"/>
      <c r="C1062" s="552"/>
      <c r="D1062" s="574"/>
      <c r="E1062" s="536"/>
      <c r="F1062" s="537"/>
      <c r="G1062" s="61" t="s">
        <v>1141</v>
      </c>
      <c r="H1062" s="300"/>
      <c r="I1062" s="300"/>
      <c r="J1062" s="300">
        <v>265</v>
      </c>
      <c r="K1062" s="300"/>
      <c r="L1062" s="300"/>
      <c r="M1062" s="300"/>
      <c r="N1062" s="300">
        <v>15</v>
      </c>
      <c r="O1062" s="300"/>
      <c r="P1062" s="129"/>
      <c r="Q1062" s="129"/>
      <c r="R1062" s="129">
        <v>409</v>
      </c>
      <c r="S1062" s="325"/>
      <c r="T1062" s="224"/>
      <c r="U1062" s="5"/>
      <c r="V1062" s="5"/>
      <c r="W1062" s="5"/>
      <c r="X1062" s="5"/>
      <c r="Y1062" s="222"/>
      <c r="Z1062" s="222"/>
      <c r="AA1062" s="222"/>
      <c r="AB1062" s="5"/>
      <c r="AC1062" s="5"/>
      <c r="AD1062" s="5"/>
      <c r="AE1062" s="5"/>
    </row>
    <row r="1063" spans="1:31" s="19" customFormat="1" ht="77.25" hidden="1" customHeight="1" outlineLevel="1" x14ac:dyDescent="0.25">
      <c r="A1063" s="552"/>
      <c r="B1063" s="552"/>
      <c r="C1063" s="552"/>
      <c r="D1063" s="574"/>
      <c r="E1063" s="536"/>
      <c r="F1063" s="537"/>
      <c r="G1063" s="61" t="s">
        <v>1142</v>
      </c>
      <c r="H1063" s="300"/>
      <c r="I1063" s="300"/>
      <c r="J1063" s="300">
        <v>30</v>
      </c>
      <c r="K1063" s="300"/>
      <c r="L1063" s="300"/>
      <c r="M1063" s="300"/>
      <c r="N1063" s="300">
        <v>15</v>
      </c>
      <c r="O1063" s="300"/>
      <c r="P1063" s="129"/>
      <c r="Q1063" s="129"/>
      <c r="R1063" s="129">
        <v>102</v>
      </c>
      <c r="S1063" s="325"/>
      <c r="T1063" s="224"/>
      <c r="U1063" s="5"/>
      <c r="V1063" s="5"/>
      <c r="W1063" s="5"/>
      <c r="X1063" s="5"/>
      <c r="Y1063" s="222"/>
      <c r="Z1063" s="222"/>
      <c r="AA1063" s="222"/>
      <c r="AB1063" s="5"/>
      <c r="AC1063" s="5"/>
      <c r="AD1063" s="5"/>
      <c r="AE1063" s="5"/>
    </row>
    <row r="1064" spans="1:31" s="19" customFormat="1" ht="69.75" hidden="1" customHeight="1" outlineLevel="1" x14ac:dyDescent="0.25">
      <c r="A1064" s="552"/>
      <c r="B1064" s="552"/>
      <c r="C1064" s="552"/>
      <c r="D1064" s="574"/>
      <c r="E1064" s="536"/>
      <c r="F1064" s="537"/>
      <c r="G1064" s="61" t="s">
        <v>1143</v>
      </c>
      <c r="H1064" s="300"/>
      <c r="I1064" s="300"/>
      <c r="J1064" s="300">
        <v>110</v>
      </c>
      <c r="K1064" s="300"/>
      <c r="L1064" s="300"/>
      <c r="M1064" s="300"/>
      <c r="N1064" s="300">
        <v>30</v>
      </c>
      <c r="O1064" s="300"/>
      <c r="P1064" s="129"/>
      <c r="Q1064" s="129"/>
      <c r="R1064" s="129">
        <v>193</v>
      </c>
      <c r="S1064" s="325"/>
      <c r="T1064" s="224"/>
      <c r="U1064" s="5"/>
      <c r="V1064" s="5"/>
      <c r="W1064" s="5"/>
      <c r="X1064" s="5"/>
      <c r="Y1064" s="222"/>
      <c r="Z1064" s="222"/>
      <c r="AA1064" s="222"/>
      <c r="AB1064" s="5"/>
      <c r="AC1064" s="5"/>
      <c r="AD1064" s="5"/>
      <c r="AE1064" s="5"/>
    </row>
    <row r="1065" spans="1:31" s="19" customFormat="1" ht="55.5" hidden="1" customHeight="1" outlineLevel="1" x14ac:dyDescent="0.25">
      <c r="A1065" s="552"/>
      <c r="B1065" s="552"/>
      <c r="C1065" s="552"/>
      <c r="D1065" s="574"/>
      <c r="E1065" s="536"/>
      <c r="F1065" s="537"/>
      <c r="G1065" s="61" t="s">
        <v>1144</v>
      </c>
      <c r="H1065" s="300"/>
      <c r="I1065" s="300"/>
      <c r="J1065" s="300">
        <v>40</v>
      </c>
      <c r="K1065" s="300"/>
      <c r="L1065" s="300"/>
      <c r="M1065" s="300"/>
      <c r="N1065" s="300">
        <v>5</v>
      </c>
      <c r="O1065" s="300"/>
      <c r="P1065" s="129"/>
      <c r="Q1065" s="129"/>
      <c r="R1065" s="129">
        <v>113</v>
      </c>
      <c r="S1065" s="325"/>
      <c r="T1065" s="224"/>
      <c r="U1065" s="5"/>
      <c r="V1065" s="5"/>
      <c r="W1065" s="5"/>
      <c r="X1065" s="5"/>
      <c r="Y1065" s="222"/>
      <c r="Z1065" s="222"/>
      <c r="AA1065" s="222"/>
      <c r="AB1065" s="5"/>
      <c r="AC1065" s="5"/>
      <c r="AD1065" s="5"/>
      <c r="AE1065" s="5"/>
    </row>
    <row r="1066" spans="1:31" s="19" customFormat="1" ht="51.75" hidden="1" customHeight="1" outlineLevel="1" x14ac:dyDescent="0.25">
      <c r="A1066" s="552"/>
      <c r="B1066" s="552"/>
      <c r="C1066" s="552"/>
      <c r="D1066" s="574"/>
      <c r="E1066" s="536"/>
      <c r="F1066" s="537"/>
      <c r="G1066" s="61" t="s">
        <v>1145</v>
      </c>
      <c r="H1066" s="300"/>
      <c r="I1066" s="300"/>
      <c r="J1066" s="300">
        <v>40</v>
      </c>
      <c r="K1066" s="300"/>
      <c r="L1066" s="300"/>
      <c r="M1066" s="300"/>
      <c r="N1066" s="300">
        <v>15</v>
      </c>
      <c r="O1066" s="300"/>
      <c r="P1066" s="129"/>
      <c r="Q1066" s="129"/>
      <c r="R1066" s="129">
        <v>109</v>
      </c>
      <c r="S1066" s="325"/>
      <c r="T1066" s="224"/>
      <c r="U1066" s="5"/>
      <c r="V1066" s="5"/>
      <c r="W1066" s="5"/>
      <c r="X1066" s="5"/>
      <c r="Y1066" s="222"/>
      <c r="Z1066" s="222"/>
      <c r="AA1066" s="222"/>
      <c r="AB1066" s="5"/>
      <c r="AC1066" s="5"/>
      <c r="AD1066" s="5"/>
      <c r="AE1066" s="5"/>
    </row>
    <row r="1067" spans="1:31" s="19" customFormat="1" ht="40.5" hidden="1" customHeight="1" outlineLevel="1" x14ac:dyDescent="0.25">
      <c r="A1067" s="552"/>
      <c r="B1067" s="552"/>
      <c r="C1067" s="552"/>
      <c r="D1067" s="574"/>
      <c r="E1067" s="536"/>
      <c r="F1067" s="537"/>
      <c r="G1067" s="61" t="s">
        <v>1146</v>
      </c>
      <c r="H1067" s="300"/>
      <c r="I1067" s="300"/>
      <c r="J1067" s="300">
        <v>60</v>
      </c>
      <c r="K1067" s="300"/>
      <c r="L1067" s="300"/>
      <c r="M1067" s="300"/>
      <c r="N1067" s="300">
        <v>16</v>
      </c>
      <c r="O1067" s="300"/>
      <c r="P1067" s="129"/>
      <c r="Q1067" s="129"/>
      <c r="R1067" s="129">
        <v>131</v>
      </c>
      <c r="S1067" s="325"/>
      <c r="T1067" s="224"/>
      <c r="U1067" s="5"/>
      <c r="V1067" s="5"/>
      <c r="W1067" s="5"/>
      <c r="X1067" s="5"/>
      <c r="Y1067" s="222"/>
      <c r="Z1067" s="222"/>
      <c r="AA1067" s="222"/>
      <c r="AB1067" s="5"/>
      <c r="AC1067" s="5"/>
      <c r="AD1067" s="5"/>
      <c r="AE1067" s="5"/>
    </row>
    <row r="1068" spans="1:31" s="19" customFormat="1" ht="65.25" hidden="1" customHeight="1" outlineLevel="1" x14ac:dyDescent="0.25">
      <c r="A1068" s="552"/>
      <c r="B1068" s="552"/>
      <c r="C1068" s="552"/>
      <c r="D1068" s="574"/>
      <c r="E1068" s="536"/>
      <c r="F1068" s="537"/>
      <c r="G1068" s="61" t="s">
        <v>1147</v>
      </c>
      <c r="H1068" s="300"/>
      <c r="I1068" s="300"/>
      <c r="J1068" s="300">
        <v>20</v>
      </c>
      <c r="K1068" s="300"/>
      <c r="L1068" s="300"/>
      <c r="M1068" s="300"/>
      <c r="N1068" s="300">
        <v>5</v>
      </c>
      <c r="O1068" s="300"/>
      <c r="P1068" s="129"/>
      <c r="Q1068" s="129"/>
      <c r="R1068" s="129">
        <v>92</v>
      </c>
      <c r="S1068" s="325"/>
      <c r="T1068" s="224"/>
      <c r="U1068" s="5"/>
      <c r="V1068" s="5"/>
      <c r="W1068" s="5"/>
      <c r="X1068" s="5"/>
      <c r="Y1068" s="222"/>
      <c r="Z1068" s="222"/>
      <c r="AA1068" s="222"/>
      <c r="AB1068" s="5"/>
      <c r="AC1068" s="5"/>
      <c r="AD1068" s="5"/>
      <c r="AE1068" s="5"/>
    </row>
    <row r="1069" spans="1:31" s="19" customFormat="1" ht="72.75" hidden="1" customHeight="1" outlineLevel="1" x14ac:dyDescent="0.25">
      <c r="A1069" s="552"/>
      <c r="B1069" s="552"/>
      <c r="C1069" s="552"/>
      <c r="D1069" s="574"/>
      <c r="E1069" s="536"/>
      <c r="F1069" s="537"/>
      <c r="G1069" s="61" t="s">
        <v>1148</v>
      </c>
      <c r="H1069" s="300"/>
      <c r="I1069" s="300"/>
      <c r="J1069" s="300">
        <v>72</v>
      </c>
      <c r="K1069" s="300"/>
      <c r="L1069" s="300"/>
      <c r="M1069" s="300"/>
      <c r="N1069" s="300">
        <v>15</v>
      </c>
      <c r="O1069" s="300"/>
      <c r="P1069" s="129"/>
      <c r="Q1069" s="129"/>
      <c r="R1069" s="129">
        <v>174</v>
      </c>
      <c r="S1069" s="325"/>
      <c r="T1069" s="224"/>
      <c r="U1069" s="5"/>
      <c r="V1069" s="5"/>
      <c r="W1069" s="5"/>
      <c r="X1069" s="5"/>
      <c r="Y1069" s="222"/>
      <c r="Z1069" s="222"/>
      <c r="AA1069" s="222"/>
      <c r="AB1069" s="5"/>
      <c r="AC1069" s="5"/>
      <c r="AD1069" s="5"/>
      <c r="AE1069" s="5"/>
    </row>
    <row r="1070" spans="1:31" s="19" customFormat="1" ht="64.5" hidden="1" customHeight="1" outlineLevel="1" x14ac:dyDescent="0.25">
      <c r="A1070" s="552"/>
      <c r="B1070" s="552"/>
      <c r="C1070" s="552"/>
      <c r="D1070" s="574"/>
      <c r="E1070" s="536"/>
      <c r="F1070" s="537"/>
      <c r="G1070" s="61" t="s">
        <v>1149</v>
      </c>
      <c r="H1070" s="300"/>
      <c r="I1070" s="300"/>
      <c r="J1070" s="300">
        <v>194</v>
      </c>
      <c r="K1070" s="300"/>
      <c r="L1070" s="300"/>
      <c r="M1070" s="300"/>
      <c r="N1070" s="300">
        <v>15</v>
      </c>
      <c r="O1070" s="300"/>
      <c r="P1070" s="129"/>
      <c r="Q1070" s="129"/>
      <c r="R1070" s="129">
        <v>317</v>
      </c>
      <c r="S1070" s="325"/>
      <c r="T1070" s="224"/>
      <c r="U1070" s="5"/>
      <c r="V1070" s="5"/>
      <c r="W1070" s="5"/>
      <c r="X1070" s="5"/>
      <c r="Y1070" s="222"/>
      <c r="Z1070" s="222"/>
      <c r="AA1070" s="222"/>
      <c r="AB1070" s="5"/>
      <c r="AC1070" s="5"/>
      <c r="AD1070" s="5"/>
      <c r="AE1070" s="5"/>
    </row>
    <row r="1071" spans="1:31" s="19" customFormat="1" ht="80.25" hidden="1" customHeight="1" outlineLevel="1" x14ac:dyDescent="0.25">
      <c r="A1071" s="552"/>
      <c r="B1071" s="552"/>
      <c r="C1071" s="552"/>
      <c r="D1071" s="574"/>
      <c r="E1071" s="536"/>
      <c r="F1071" s="537"/>
      <c r="G1071" s="61" t="s">
        <v>1150</v>
      </c>
      <c r="H1071" s="300"/>
      <c r="I1071" s="300"/>
      <c r="J1071" s="300">
        <v>15</v>
      </c>
      <c r="K1071" s="300"/>
      <c r="L1071" s="300"/>
      <c r="M1071" s="300"/>
      <c r="N1071" s="300">
        <v>15</v>
      </c>
      <c r="O1071" s="300"/>
      <c r="P1071" s="129"/>
      <c r="Q1071" s="129"/>
      <c r="R1071" s="129">
        <v>95</v>
      </c>
      <c r="S1071" s="325"/>
      <c r="T1071" s="224"/>
      <c r="U1071" s="5"/>
      <c r="V1071" s="5"/>
      <c r="W1071" s="5"/>
      <c r="X1071" s="5"/>
      <c r="Y1071" s="222"/>
      <c r="Z1071" s="222"/>
      <c r="AA1071" s="222"/>
      <c r="AB1071" s="5"/>
      <c r="AC1071" s="5"/>
      <c r="AD1071" s="5"/>
      <c r="AE1071" s="5"/>
    </row>
    <row r="1072" spans="1:31" s="19" customFormat="1" ht="72.75" hidden="1" customHeight="1" outlineLevel="1" x14ac:dyDescent="0.25">
      <c r="A1072" s="552"/>
      <c r="B1072" s="552"/>
      <c r="C1072" s="552"/>
      <c r="D1072" s="574"/>
      <c r="E1072" s="536"/>
      <c r="F1072" s="537"/>
      <c r="G1072" s="61" t="s">
        <v>1151</v>
      </c>
      <c r="H1072" s="300"/>
      <c r="I1072" s="300"/>
      <c r="J1072" s="300">
        <v>272</v>
      </c>
      <c r="K1072" s="300"/>
      <c r="L1072" s="300"/>
      <c r="M1072" s="300"/>
      <c r="N1072" s="300">
        <v>60</v>
      </c>
      <c r="O1072" s="300"/>
      <c r="P1072" s="129"/>
      <c r="Q1072" s="129"/>
      <c r="R1072" s="507">
        <v>239</v>
      </c>
      <c r="S1072" s="325"/>
      <c r="T1072" s="224"/>
      <c r="U1072" s="5"/>
      <c r="V1072" s="5"/>
      <c r="W1072" s="5"/>
      <c r="X1072" s="5"/>
      <c r="Y1072" s="222"/>
      <c r="Z1072" s="222"/>
      <c r="AA1072" s="222"/>
      <c r="AB1072" s="5"/>
      <c r="AC1072" s="5"/>
      <c r="AD1072" s="5"/>
      <c r="AE1072" s="5"/>
    </row>
    <row r="1073" spans="1:31" s="19" customFormat="1" ht="80.25" hidden="1" customHeight="1" outlineLevel="1" x14ac:dyDescent="0.25">
      <c r="A1073" s="552"/>
      <c r="B1073" s="552"/>
      <c r="C1073" s="552"/>
      <c r="D1073" s="574"/>
      <c r="E1073" s="536"/>
      <c r="F1073" s="537"/>
      <c r="G1073" s="61" t="s">
        <v>1152</v>
      </c>
      <c r="H1073" s="300"/>
      <c r="I1073" s="300"/>
      <c r="J1073" s="300">
        <v>54</v>
      </c>
      <c r="K1073" s="300"/>
      <c r="L1073" s="300"/>
      <c r="M1073" s="300"/>
      <c r="N1073" s="300">
        <v>15</v>
      </c>
      <c r="O1073" s="300"/>
      <c r="P1073" s="129"/>
      <c r="Q1073" s="129"/>
      <c r="R1073" s="129">
        <v>190</v>
      </c>
      <c r="S1073" s="325"/>
      <c r="T1073" s="224"/>
      <c r="U1073" s="5"/>
      <c r="V1073" s="5"/>
      <c r="W1073" s="5"/>
      <c r="X1073" s="5"/>
      <c r="Y1073" s="222"/>
      <c r="Z1073" s="222"/>
      <c r="AA1073" s="222"/>
      <c r="AB1073" s="5"/>
      <c r="AC1073" s="5"/>
      <c r="AD1073" s="5"/>
      <c r="AE1073" s="5"/>
    </row>
    <row r="1074" spans="1:31" s="19" customFormat="1" ht="64.5" hidden="1" customHeight="1" outlineLevel="1" x14ac:dyDescent="0.25">
      <c r="A1074" s="552"/>
      <c r="B1074" s="552"/>
      <c r="C1074" s="552"/>
      <c r="D1074" s="574"/>
      <c r="E1074" s="536"/>
      <c r="F1074" s="537"/>
      <c r="G1074" s="61" t="s">
        <v>1153</v>
      </c>
      <c r="H1074" s="300"/>
      <c r="I1074" s="300"/>
      <c r="J1074" s="300">
        <v>20</v>
      </c>
      <c r="K1074" s="300"/>
      <c r="L1074" s="300"/>
      <c r="M1074" s="300"/>
      <c r="N1074" s="300">
        <v>5</v>
      </c>
      <c r="O1074" s="300"/>
      <c r="P1074" s="129"/>
      <c r="Q1074" s="129"/>
      <c r="R1074" s="129">
        <v>153</v>
      </c>
      <c r="S1074" s="325"/>
      <c r="T1074" s="224"/>
      <c r="U1074" s="5"/>
      <c r="V1074" s="5"/>
      <c r="W1074" s="5"/>
      <c r="X1074" s="5"/>
      <c r="Y1074" s="222"/>
      <c r="Z1074" s="222"/>
      <c r="AA1074" s="222"/>
      <c r="AB1074" s="5"/>
      <c r="AC1074" s="5"/>
      <c r="AD1074" s="5"/>
      <c r="AE1074" s="5"/>
    </row>
    <row r="1075" spans="1:31" s="19" customFormat="1" ht="63" hidden="1" customHeight="1" outlineLevel="1" x14ac:dyDescent="0.25">
      <c r="A1075" s="552"/>
      <c r="B1075" s="552"/>
      <c r="C1075" s="552"/>
      <c r="D1075" s="574"/>
      <c r="E1075" s="536"/>
      <c r="F1075" s="537"/>
      <c r="G1075" s="61" t="s">
        <v>1154</v>
      </c>
      <c r="H1075" s="300"/>
      <c r="I1075" s="300"/>
      <c r="J1075" s="127">
        <v>210</v>
      </c>
      <c r="K1075" s="300"/>
      <c r="L1075" s="300"/>
      <c r="M1075" s="300"/>
      <c r="N1075" s="300">
        <v>15</v>
      </c>
      <c r="O1075" s="300"/>
      <c r="P1075" s="129"/>
      <c r="Q1075" s="129"/>
      <c r="R1075" s="129">
        <v>463</v>
      </c>
      <c r="S1075" s="325"/>
      <c r="T1075" s="224"/>
      <c r="U1075" s="5"/>
      <c r="V1075" s="5"/>
      <c r="W1075" s="5"/>
      <c r="X1075" s="5"/>
      <c r="Y1075" s="222"/>
      <c r="Z1075" s="222"/>
      <c r="AA1075" s="222"/>
      <c r="AB1075" s="5"/>
      <c r="AC1075" s="5"/>
      <c r="AD1075" s="5"/>
      <c r="AE1075" s="5"/>
    </row>
    <row r="1076" spans="1:31" s="19" customFormat="1" ht="64.5" hidden="1" customHeight="1" outlineLevel="1" x14ac:dyDescent="0.25">
      <c r="A1076" s="552"/>
      <c r="B1076" s="552"/>
      <c r="C1076" s="552"/>
      <c r="D1076" s="574"/>
      <c r="E1076" s="536"/>
      <c r="F1076" s="537"/>
      <c r="G1076" s="61" t="s">
        <v>1155</v>
      </c>
      <c r="H1076" s="300"/>
      <c r="I1076" s="300"/>
      <c r="J1076" s="300">
        <v>11</v>
      </c>
      <c r="K1076" s="300"/>
      <c r="L1076" s="300"/>
      <c r="M1076" s="300"/>
      <c r="N1076" s="300">
        <v>15</v>
      </c>
      <c r="O1076" s="300"/>
      <c r="P1076" s="129"/>
      <c r="Q1076" s="129"/>
      <c r="R1076" s="129">
        <v>159</v>
      </c>
      <c r="S1076" s="325"/>
      <c r="T1076" s="224"/>
      <c r="U1076" s="5"/>
      <c r="V1076" s="5"/>
      <c r="W1076" s="5"/>
      <c r="X1076" s="5"/>
      <c r="Y1076" s="222"/>
      <c r="Z1076" s="222"/>
      <c r="AA1076" s="222"/>
      <c r="AB1076" s="5"/>
      <c r="AC1076" s="5"/>
      <c r="AD1076" s="5"/>
      <c r="AE1076" s="5"/>
    </row>
    <row r="1077" spans="1:31" s="19" customFormat="1" ht="55.5" hidden="1" customHeight="1" outlineLevel="1" x14ac:dyDescent="0.25">
      <c r="A1077" s="552"/>
      <c r="B1077" s="552"/>
      <c r="C1077" s="552"/>
      <c r="D1077" s="574"/>
      <c r="E1077" s="536"/>
      <c r="F1077" s="537"/>
      <c r="G1077" s="61" t="s">
        <v>1156</v>
      </c>
      <c r="H1077" s="300"/>
      <c r="I1077" s="300"/>
      <c r="J1077" s="300">
        <v>22</v>
      </c>
      <c r="K1077" s="300"/>
      <c r="L1077" s="300"/>
      <c r="M1077" s="300"/>
      <c r="N1077" s="300">
        <v>10</v>
      </c>
      <c r="O1077" s="300"/>
      <c r="P1077" s="129"/>
      <c r="Q1077" s="129"/>
      <c r="R1077" s="129">
        <v>153</v>
      </c>
      <c r="S1077" s="325"/>
      <c r="T1077" s="224"/>
      <c r="U1077" s="5"/>
      <c r="V1077" s="5"/>
      <c r="W1077" s="5"/>
      <c r="X1077" s="5"/>
      <c r="Y1077" s="222"/>
      <c r="Z1077" s="222"/>
      <c r="AA1077" s="222"/>
      <c r="AB1077" s="5"/>
      <c r="AC1077" s="5"/>
      <c r="AD1077" s="5"/>
      <c r="AE1077" s="5"/>
    </row>
    <row r="1078" spans="1:31" s="19" customFormat="1" ht="69.75" hidden="1" customHeight="1" outlineLevel="1" x14ac:dyDescent="0.25">
      <c r="A1078" s="552"/>
      <c r="B1078" s="552"/>
      <c r="C1078" s="552"/>
      <c r="D1078" s="574"/>
      <c r="E1078" s="536"/>
      <c r="F1078" s="537"/>
      <c r="G1078" s="61" t="s">
        <v>1157</v>
      </c>
      <c r="H1078" s="300"/>
      <c r="I1078" s="300"/>
      <c r="J1078" s="300">
        <v>40</v>
      </c>
      <c r="K1078" s="300"/>
      <c r="L1078" s="300"/>
      <c r="M1078" s="300"/>
      <c r="N1078" s="300">
        <v>6</v>
      </c>
      <c r="O1078" s="300"/>
      <c r="P1078" s="129"/>
      <c r="Q1078" s="129"/>
      <c r="R1078" s="129">
        <v>195</v>
      </c>
      <c r="S1078" s="325"/>
      <c r="T1078" s="224"/>
      <c r="U1078" s="5"/>
      <c r="V1078" s="5"/>
      <c r="W1078" s="5"/>
      <c r="X1078" s="5"/>
      <c r="Y1078" s="222"/>
      <c r="Z1078" s="222"/>
      <c r="AA1078" s="222"/>
      <c r="AB1078" s="5"/>
      <c r="AC1078" s="5"/>
      <c r="AD1078" s="5"/>
      <c r="AE1078" s="5"/>
    </row>
    <row r="1079" spans="1:31" s="19" customFormat="1" ht="68.25" hidden="1" customHeight="1" outlineLevel="1" x14ac:dyDescent="0.25">
      <c r="A1079" s="552"/>
      <c r="B1079" s="552"/>
      <c r="C1079" s="552"/>
      <c r="D1079" s="574"/>
      <c r="E1079" s="536"/>
      <c r="F1079" s="537"/>
      <c r="G1079" s="61" t="s">
        <v>1158</v>
      </c>
      <c r="H1079" s="300"/>
      <c r="I1079" s="300"/>
      <c r="J1079" s="300">
        <v>150</v>
      </c>
      <c r="K1079" s="300"/>
      <c r="L1079" s="300"/>
      <c r="M1079" s="300"/>
      <c r="N1079" s="300">
        <v>15</v>
      </c>
      <c r="O1079" s="300"/>
      <c r="P1079" s="129"/>
      <c r="Q1079" s="129"/>
      <c r="R1079" s="129">
        <v>258</v>
      </c>
      <c r="S1079" s="325"/>
      <c r="T1079" s="224"/>
      <c r="U1079" s="5"/>
      <c r="V1079" s="5"/>
      <c r="W1079" s="5"/>
      <c r="X1079" s="5"/>
      <c r="Y1079" s="222"/>
      <c r="Z1079" s="222"/>
      <c r="AA1079" s="222"/>
      <c r="AB1079" s="5"/>
      <c r="AC1079" s="5"/>
      <c r="AD1079" s="5"/>
      <c r="AE1079" s="5"/>
    </row>
    <row r="1080" spans="1:31" s="19" customFormat="1" ht="62.25" hidden="1" customHeight="1" outlineLevel="1" x14ac:dyDescent="0.25">
      <c r="A1080" s="552"/>
      <c r="B1080" s="552"/>
      <c r="C1080" s="552"/>
      <c r="D1080" s="574"/>
      <c r="E1080" s="536"/>
      <c r="F1080" s="537"/>
      <c r="G1080" s="61" t="s">
        <v>1159</v>
      </c>
      <c r="H1080" s="300"/>
      <c r="I1080" s="300"/>
      <c r="J1080" s="300">
        <v>75</v>
      </c>
      <c r="K1080" s="300"/>
      <c r="L1080" s="300"/>
      <c r="M1080" s="300"/>
      <c r="N1080" s="300">
        <v>15</v>
      </c>
      <c r="O1080" s="300"/>
      <c r="P1080" s="129"/>
      <c r="Q1080" s="129"/>
      <c r="R1080" s="129">
        <v>88</v>
      </c>
      <c r="S1080" s="325"/>
      <c r="T1080" s="224"/>
      <c r="U1080" s="5"/>
      <c r="V1080" s="5"/>
      <c r="W1080" s="5"/>
      <c r="X1080" s="5"/>
      <c r="Y1080" s="222"/>
      <c r="Z1080" s="222"/>
      <c r="AA1080" s="222"/>
      <c r="AB1080" s="5"/>
      <c r="AC1080" s="5"/>
      <c r="AD1080" s="5"/>
      <c r="AE1080" s="5"/>
    </row>
    <row r="1081" spans="1:31" s="19" customFormat="1" ht="62.25" hidden="1" customHeight="1" outlineLevel="1" x14ac:dyDescent="0.25">
      <c r="A1081" s="552"/>
      <c r="B1081" s="552"/>
      <c r="C1081" s="552"/>
      <c r="D1081" s="574"/>
      <c r="E1081" s="536"/>
      <c r="F1081" s="537"/>
      <c r="G1081" s="61" t="s">
        <v>1160</v>
      </c>
      <c r="H1081" s="300"/>
      <c r="I1081" s="300"/>
      <c r="J1081" s="300">
        <v>31</v>
      </c>
      <c r="K1081" s="300"/>
      <c r="L1081" s="300"/>
      <c r="M1081" s="300"/>
      <c r="N1081" s="300">
        <v>9</v>
      </c>
      <c r="O1081" s="300"/>
      <c r="P1081" s="129"/>
      <c r="Q1081" s="129"/>
      <c r="R1081" s="129">
        <v>224</v>
      </c>
      <c r="S1081" s="325"/>
      <c r="T1081" s="224"/>
      <c r="U1081" s="5"/>
      <c r="V1081" s="5"/>
      <c r="W1081" s="5"/>
      <c r="X1081" s="5"/>
      <c r="Y1081" s="222"/>
      <c r="Z1081" s="222"/>
      <c r="AA1081" s="222"/>
      <c r="AB1081" s="5"/>
      <c r="AC1081" s="5"/>
      <c r="AD1081" s="5"/>
      <c r="AE1081" s="5"/>
    </row>
    <row r="1082" spans="1:31" s="19" customFormat="1" ht="54.75" hidden="1" customHeight="1" outlineLevel="1" x14ac:dyDescent="0.25">
      <c r="A1082" s="552"/>
      <c r="B1082" s="552"/>
      <c r="C1082" s="552"/>
      <c r="D1082" s="574"/>
      <c r="E1082" s="536"/>
      <c r="F1082" s="537"/>
      <c r="G1082" s="61" t="s">
        <v>1161</v>
      </c>
      <c r="H1082" s="300"/>
      <c r="I1082" s="300"/>
      <c r="J1082" s="300">
        <v>20</v>
      </c>
      <c r="K1082" s="300"/>
      <c r="L1082" s="300"/>
      <c r="M1082" s="300"/>
      <c r="N1082" s="300">
        <v>35</v>
      </c>
      <c r="O1082" s="300"/>
      <c r="P1082" s="129"/>
      <c r="Q1082" s="129"/>
      <c r="R1082" s="129">
        <v>159</v>
      </c>
      <c r="S1082" s="325"/>
      <c r="T1082" s="224"/>
      <c r="U1082" s="5"/>
      <c r="V1082" s="5"/>
      <c r="W1082" s="5"/>
      <c r="X1082" s="5"/>
      <c r="Y1082" s="222"/>
      <c r="Z1082" s="222"/>
      <c r="AA1082" s="222"/>
      <c r="AB1082" s="5"/>
      <c r="AC1082" s="5"/>
      <c r="AD1082" s="5"/>
      <c r="AE1082" s="5"/>
    </row>
    <row r="1083" spans="1:31" s="19" customFormat="1" ht="57.75" hidden="1" customHeight="1" outlineLevel="1" x14ac:dyDescent="0.25">
      <c r="A1083" s="552"/>
      <c r="B1083" s="552"/>
      <c r="C1083" s="552"/>
      <c r="D1083" s="574"/>
      <c r="E1083" s="536"/>
      <c r="F1083" s="537"/>
      <c r="G1083" s="61" t="s">
        <v>1162</v>
      </c>
      <c r="H1083" s="300"/>
      <c r="I1083" s="300"/>
      <c r="J1083" s="300">
        <v>240</v>
      </c>
      <c r="K1083" s="300"/>
      <c r="L1083" s="300"/>
      <c r="M1083" s="300"/>
      <c r="N1083" s="300">
        <v>15</v>
      </c>
      <c r="O1083" s="300"/>
      <c r="P1083" s="129"/>
      <c r="Q1083" s="129"/>
      <c r="R1083" s="129">
        <v>315</v>
      </c>
      <c r="S1083" s="325"/>
      <c r="T1083" s="224"/>
      <c r="U1083" s="5"/>
      <c r="V1083" s="5"/>
      <c r="W1083" s="5"/>
      <c r="X1083" s="5"/>
      <c r="Y1083" s="222"/>
      <c r="Z1083" s="222"/>
      <c r="AA1083" s="222"/>
      <c r="AB1083" s="5"/>
      <c r="AC1083" s="5"/>
      <c r="AD1083" s="5"/>
      <c r="AE1083" s="5"/>
    </row>
    <row r="1084" spans="1:31" s="19" customFormat="1" ht="72.75" hidden="1" customHeight="1" outlineLevel="1" x14ac:dyDescent="0.25">
      <c r="A1084" s="552"/>
      <c r="B1084" s="552"/>
      <c r="C1084" s="552"/>
      <c r="D1084" s="574"/>
      <c r="E1084" s="536"/>
      <c r="F1084" s="537"/>
      <c r="G1084" s="61" t="s">
        <v>1163</v>
      </c>
      <c r="H1084" s="300"/>
      <c r="I1084" s="300"/>
      <c r="J1084" s="300">
        <v>67</v>
      </c>
      <c r="K1084" s="300"/>
      <c r="L1084" s="300"/>
      <c r="M1084" s="300"/>
      <c r="N1084" s="300">
        <v>15</v>
      </c>
      <c r="O1084" s="300"/>
      <c r="P1084" s="129"/>
      <c r="Q1084" s="129"/>
      <c r="R1084" s="507">
        <v>168.46</v>
      </c>
      <c r="S1084" s="325"/>
      <c r="T1084" s="224"/>
      <c r="U1084" s="5"/>
      <c r="V1084" s="5"/>
      <c r="W1084" s="5"/>
      <c r="X1084" s="5"/>
      <c r="Y1084" s="222"/>
      <c r="Z1084" s="222"/>
      <c r="AA1084" s="222"/>
      <c r="AB1084" s="5"/>
      <c r="AC1084" s="5"/>
      <c r="AD1084" s="5"/>
      <c r="AE1084" s="5"/>
    </row>
    <row r="1085" spans="1:31" s="19" customFormat="1" ht="92.25" hidden="1" customHeight="1" outlineLevel="1" x14ac:dyDescent="0.25">
      <c r="A1085" s="552"/>
      <c r="B1085" s="552"/>
      <c r="C1085" s="552"/>
      <c r="D1085" s="574"/>
      <c r="E1085" s="536"/>
      <c r="F1085" s="537"/>
      <c r="G1085" s="61" t="s">
        <v>1164</v>
      </c>
      <c r="H1085" s="300"/>
      <c r="I1085" s="300"/>
      <c r="J1085" s="300">
        <v>30</v>
      </c>
      <c r="K1085" s="300"/>
      <c r="L1085" s="300"/>
      <c r="M1085" s="300"/>
      <c r="N1085" s="300">
        <v>15</v>
      </c>
      <c r="O1085" s="300"/>
      <c r="P1085" s="129"/>
      <c r="Q1085" s="129"/>
      <c r="R1085" s="129">
        <v>174</v>
      </c>
      <c r="S1085" s="325"/>
      <c r="T1085" s="224"/>
      <c r="U1085" s="5"/>
      <c r="V1085" s="5"/>
      <c r="W1085" s="5"/>
      <c r="X1085" s="5"/>
      <c r="Y1085" s="222"/>
      <c r="Z1085" s="222"/>
      <c r="AA1085" s="222"/>
      <c r="AB1085" s="5"/>
      <c r="AC1085" s="5"/>
      <c r="AD1085" s="5"/>
      <c r="AE1085" s="5"/>
    </row>
    <row r="1086" spans="1:31" s="19" customFormat="1" ht="84.75" hidden="1" customHeight="1" outlineLevel="1" x14ac:dyDescent="0.25">
      <c r="A1086" s="552"/>
      <c r="B1086" s="552"/>
      <c r="C1086" s="552"/>
      <c r="D1086" s="574"/>
      <c r="E1086" s="536"/>
      <c r="F1086" s="537"/>
      <c r="G1086" s="61" t="s">
        <v>1165</v>
      </c>
      <c r="H1086" s="300"/>
      <c r="I1086" s="300"/>
      <c r="J1086" s="300">
        <v>40</v>
      </c>
      <c r="K1086" s="300"/>
      <c r="L1086" s="300"/>
      <c r="M1086" s="300"/>
      <c r="N1086" s="300">
        <v>15</v>
      </c>
      <c r="O1086" s="300"/>
      <c r="P1086" s="129"/>
      <c r="Q1086" s="129"/>
      <c r="R1086" s="129">
        <v>278</v>
      </c>
      <c r="S1086" s="325"/>
      <c r="T1086" s="224"/>
      <c r="U1086" s="5"/>
      <c r="V1086" s="5"/>
      <c r="W1086" s="5"/>
      <c r="X1086" s="5"/>
      <c r="Y1086" s="222"/>
      <c r="Z1086" s="222"/>
      <c r="AA1086" s="222"/>
      <c r="AB1086" s="5"/>
      <c r="AC1086" s="5"/>
      <c r="AD1086" s="5"/>
      <c r="AE1086" s="5"/>
    </row>
    <row r="1087" spans="1:31" s="19" customFormat="1" ht="87" hidden="1" customHeight="1" outlineLevel="1" x14ac:dyDescent="0.25">
      <c r="A1087" s="552"/>
      <c r="B1087" s="552"/>
      <c r="C1087" s="552"/>
      <c r="D1087" s="574"/>
      <c r="E1087" s="536"/>
      <c r="F1087" s="537"/>
      <c r="G1087" s="61" t="s">
        <v>1166</v>
      </c>
      <c r="H1087" s="300"/>
      <c r="I1087" s="300"/>
      <c r="J1087" s="300">
        <v>30</v>
      </c>
      <c r="K1087" s="300"/>
      <c r="L1087" s="300"/>
      <c r="M1087" s="300"/>
      <c r="N1087" s="300">
        <v>15</v>
      </c>
      <c r="O1087" s="300"/>
      <c r="P1087" s="129"/>
      <c r="Q1087" s="129"/>
      <c r="R1087" s="129">
        <v>139</v>
      </c>
      <c r="S1087" s="325"/>
      <c r="T1087" s="224"/>
      <c r="U1087" s="5"/>
      <c r="V1087" s="5"/>
      <c r="W1087" s="5"/>
      <c r="X1087" s="5"/>
      <c r="Y1087" s="222"/>
      <c r="Z1087" s="222"/>
      <c r="AA1087" s="222"/>
      <c r="AB1087" s="5"/>
      <c r="AC1087" s="5"/>
      <c r="AD1087" s="5"/>
      <c r="AE1087" s="5"/>
    </row>
    <row r="1088" spans="1:31" s="19" customFormat="1" ht="63" hidden="1" customHeight="1" outlineLevel="1" x14ac:dyDescent="0.25">
      <c r="A1088" s="552"/>
      <c r="B1088" s="552"/>
      <c r="C1088" s="552"/>
      <c r="D1088" s="574"/>
      <c r="E1088" s="536"/>
      <c r="F1088" s="537"/>
      <c r="G1088" s="61" t="s">
        <v>1167</v>
      </c>
      <c r="H1088" s="300"/>
      <c r="I1088" s="300"/>
      <c r="J1088" s="300">
        <v>19</v>
      </c>
      <c r="K1088" s="300"/>
      <c r="L1088" s="300"/>
      <c r="M1088" s="300"/>
      <c r="N1088" s="300">
        <v>5</v>
      </c>
      <c r="O1088" s="300"/>
      <c r="P1088" s="129"/>
      <c r="Q1088" s="129"/>
      <c r="R1088" s="129">
        <v>145</v>
      </c>
      <c r="S1088" s="325"/>
      <c r="T1088" s="224"/>
      <c r="U1088" s="5"/>
      <c r="V1088" s="5"/>
      <c r="W1088" s="5"/>
      <c r="X1088" s="5"/>
      <c r="Y1088" s="222"/>
      <c r="Z1088" s="222"/>
      <c r="AA1088" s="222"/>
      <c r="AB1088" s="5"/>
      <c r="AC1088" s="5"/>
      <c r="AD1088" s="5"/>
      <c r="AE1088" s="5"/>
    </row>
    <row r="1089" spans="1:31" s="19" customFormat="1" ht="62.25" hidden="1" customHeight="1" outlineLevel="1" x14ac:dyDescent="0.25">
      <c r="A1089" s="552"/>
      <c r="B1089" s="552"/>
      <c r="C1089" s="552"/>
      <c r="D1089" s="574"/>
      <c r="E1089" s="536"/>
      <c r="F1089" s="537"/>
      <c r="G1089" s="61" t="s">
        <v>1168</v>
      </c>
      <c r="H1089" s="300"/>
      <c r="I1089" s="300"/>
      <c r="J1089" s="300">
        <v>18</v>
      </c>
      <c r="K1089" s="300"/>
      <c r="L1089" s="300"/>
      <c r="M1089" s="300"/>
      <c r="N1089" s="300">
        <v>15</v>
      </c>
      <c r="O1089" s="300"/>
      <c r="P1089" s="129"/>
      <c r="Q1089" s="129"/>
      <c r="R1089" s="129">
        <v>149</v>
      </c>
      <c r="S1089" s="325"/>
      <c r="T1089" s="224"/>
      <c r="U1089" s="5"/>
      <c r="V1089" s="5"/>
      <c r="W1089" s="5"/>
      <c r="X1089" s="5"/>
      <c r="Y1089" s="222"/>
      <c r="Z1089" s="222"/>
      <c r="AA1089" s="222"/>
      <c r="AB1089" s="5"/>
      <c r="AC1089" s="5"/>
      <c r="AD1089" s="5"/>
      <c r="AE1089" s="5"/>
    </row>
    <row r="1090" spans="1:31" s="19" customFormat="1" ht="80.25" hidden="1" customHeight="1" outlineLevel="1" x14ac:dyDescent="0.25">
      <c r="A1090" s="552"/>
      <c r="B1090" s="552"/>
      <c r="C1090" s="552"/>
      <c r="D1090" s="574"/>
      <c r="E1090" s="536"/>
      <c r="F1090" s="537"/>
      <c r="G1090" s="61" t="s">
        <v>1169</v>
      </c>
      <c r="H1090" s="300"/>
      <c r="I1090" s="300"/>
      <c r="J1090" s="300">
        <v>23</v>
      </c>
      <c r="K1090" s="300"/>
      <c r="L1090" s="300"/>
      <c r="M1090" s="300"/>
      <c r="N1090" s="300">
        <v>15</v>
      </c>
      <c r="O1090" s="300"/>
      <c r="P1090" s="129"/>
      <c r="Q1090" s="129"/>
      <c r="R1090" s="129">
        <v>199</v>
      </c>
      <c r="S1090" s="325"/>
      <c r="T1090" s="224"/>
      <c r="U1090" s="5"/>
      <c r="V1090" s="5"/>
      <c r="W1090" s="5"/>
      <c r="X1090" s="5"/>
      <c r="Y1090" s="222"/>
      <c r="Z1090" s="222"/>
      <c r="AA1090" s="222"/>
      <c r="AB1090" s="5"/>
      <c r="AC1090" s="5"/>
      <c r="AD1090" s="5"/>
      <c r="AE1090" s="5"/>
    </row>
    <row r="1091" spans="1:31" s="19" customFormat="1" ht="59.25" hidden="1" customHeight="1" outlineLevel="1" x14ac:dyDescent="0.25">
      <c r="A1091" s="552"/>
      <c r="B1091" s="552"/>
      <c r="C1091" s="552"/>
      <c r="D1091" s="574"/>
      <c r="E1091" s="536"/>
      <c r="F1091" s="537"/>
      <c r="G1091" s="61" t="s">
        <v>1170</v>
      </c>
      <c r="H1091" s="300"/>
      <c r="I1091" s="300"/>
      <c r="J1091" s="300">
        <v>135</v>
      </c>
      <c r="K1091" s="300"/>
      <c r="L1091" s="300"/>
      <c r="M1091" s="300"/>
      <c r="N1091" s="300">
        <v>30</v>
      </c>
      <c r="O1091" s="300"/>
      <c r="P1091" s="129"/>
      <c r="Q1091" s="129"/>
      <c r="R1091" s="129">
        <v>194</v>
      </c>
      <c r="S1091" s="325"/>
      <c r="T1091" s="224"/>
      <c r="U1091" s="5"/>
      <c r="V1091" s="5"/>
      <c r="W1091" s="5"/>
      <c r="X1091" s="5"/>
      <c r="Y1091" s="222"/>
      <c r="Z1091" s="222"/>
      <c r="AA1091" s="222"/>
      <c r="AB1091" s="5"/>
      <c r="AC1091" s="5"/>
      <c r="AD1091" s="5"/>
      <c r="AE1091" s="5"/>
    </row>
    <row r="1092" spans="1:31" s="19" customFormat="1" ht="68.25" hidden="1" customHeight="1" outlineLevel="1" x14ac:dyDescent="0.25">
      <c r="A1092" s="552"/>
      <c r="B1092" s="552"/>
      <c r="C1092" s="552"/>
      <c r="D1092" s="574"/>
      <c r="E1092" s="536"/>
      <c r="F1092" s="537"/>
      <c r="G1092" s="61" t="s">
        <v>1171</v>
      </c>
      <c r="H1092" s="300"/>
      <c r="I1092" s="300"/>
      <c r="J1092" s="300">
        <v>110</v>
      </c>
      <c r="K1092" s="300"/>
      <c r="L1092" s="300"/>
      <c r="M1092" s="300"/>
      <c r="N1092" s="300">
        <v>15</v>
      </c>
      <c r="O1092" s="300"/>
      <c r="P1092" s="129"/>
      <c r="Q1092" s="129"/>
      <c r="R1092" s="129">
        <v>262.45999999999998</v>
      </c>
      <c r="S1092" s="325"/>
      <c r="T1092" s="224"/>
      <c r="U1092" s="5"/>
      <c r="V1092" s="5"/>
      <c r="W1092" s="5"/>
      <c r="X1092" s="5"/>
      <c r="Y1092" s="222"/>
      <c r="Z1092" s="222"/>
      <c r="AA1092" s="222"/>
      <c r="AB1092" s="5"/>
      <c r="AC1092" s="5"/>
      <c r="AD1092" s="5"/>
      <c r="AE1092" s="5"/>
    </row>
    <row r="1093" spans="1:31" s="19" customFormat="1" ht="66.75" hidden="1" customHeight="1" outlineLevel="1" x14ac:dyDescent="0.25">
      <c r="A1093" s="552"/>
      <c r="B1093" s="552"/>
      <c r="C1093" s="552"/>
      <c r="D1093" s="574"/>
      <c r="E1093" s="536"/>
      <c r="F1093" s="537"/>
      <c r="G1093" s="61" t="s">
        <v>1172</v>
      </c>
      <c r="H1093" s="300"/>
      <c r="I1093" s="300"/>
      <c r="J1093" s="300">
        <v>70</v>
      </c>
      <c r="K1093" s="300"/>
      <c r="L1093" s="300"/>
      <c r="M1093" s="300"/>
      <c r="N1093" s="300">
        <v>15</v>
      </c>
      <c r="O1093" s="300"/>
      <c r="P1093" s="129"/>
      <c r="Q1093" s="129"/>
      <c r="R1093" s="129">
        <v>269</v>
      </c>
      <c r="S1093" s="325"/>
      <c r="T1093" s="224"/>
      <c r="U1093" s="5"/>
      <c r="V1093" s="5"/>
      <c r="W1093" s="5"/>
      <c r="X1093" s="5"/>
      <c r="Y1093" s="222"/>
      <c r="Z1093" s="222"/>
      <c r="AA1093" s="222"/>
      <c r="AB1093" s="5"/>
      <c r="AC1093" s="5"/>
      <c r="AD1093" s="5"/>
      <c r="AE1093" s="5"/>
    </row>
    <row r="1094" spans="1:31" s="19" customFormat="1" ht="70.5" hidden="1" customHeight="1" outlineLevel="1" x14ac:dyDescent="0.25">
      <c r="A1094" s="552"/>
      <c r="B1094" s="552"/>
      <c r="C1094" s="552"/>
      <c r="D1094" s="574"/>
      <c r="E1094" s="536"/>
      <c r="F1094" s="537"/>
      <c r="G1094" s="61" t="s">
        <v>1173</v>
      </c>
      <c r="H1094" s="300"/>
      <c r="I1094" s="300"/>
      <c r="J1094" s="300">
        <v>14</v>
      </c>
      <c r="K1094" s="300"/>
      <c r="L1094" s="300"/>
      <c r="M1094" s="300"/>
      <c r="N1094" s="300">
        <v>15</v>
      </c>
      <c r="O1094" s="300"/>
      <c r="P1094" s="129"/>
      <c r="Q1094" s="129"/>
      <c r="R1094" s="129">
        <v>154</v>
      </c>
      <c r="S1094" s="325"/>
      <c r="T1094" s="224"/>
      <c r="U1094" s="5"/>
      <c r="V1094" s="5"/>
      <c r="W1094" s="5"/>
      <c r="X1094" s="5"/>
      <c r="Y1094" s="222"/>
      <c r="Z1094" s="222"/>
      <c r="AA1094" s="222"/>
      <c r="AB1094" s="5"/>
      <c r="AC1094" s="5"/>
      <c r="AD1094" s="5"/>
      <c r="AE1094" s="5"/>
    </row>
    <row r="1095" spans="1:31" s="19" customFormat="1" ht="72.75" hidden="1" customHeight="1" outlineLevel="1" x14ac:dyDescent="0.25">
      <c r="A1095" s="552"/>
      <c r="B1095" s="552"/>
      <c r="C1095" s="552"/>
      <c r="D1095" s="574"/>
      <c r="E1095" s="536"/>
      <c r="F1095" s="537"/>
      <c r="G1095" s="61" t="s">
        <v>1174</v>
      </c>
      <c r="H1095" s="300"/>
      <c r="I1095" s="300"/>
      <c r="J1095" s="300">
        <v>65</v>
      </c>
      <c r="K1095" s="300"/>
      <c r="L1095" s="300"/>
      <c r="M1095" s="300"/>
      <c r="N1095" s="300">
        <v>15</v>
      </c>
      <c r="O1095" s="300"/>
      <c r="P1095" s="129"/>
      <c r="Q1095" s="129"/>
      <c r="R1095" s="129">
        <v>310</v>
      </c>
      <c r="S1095" s="325"/>
      <c r="T1095" s="224"/>
      <c r="U1095" s="5"/>
      <c r="V1095" s="5"/>
      <c r="W1095" s="5"/>
      <c r="X1095" s="5"/>
      <c r="Y1095" s="222"/>
      <c r="Z1095" s="222"/>
      <c r="AA1095" s="222"/>
      <c r="AB1095" s="5"/>
      <c r="AC1095" s="5"/>
      <c r="AD1095" s="5"/>
      <c r="AE1095" s="5"/>
    </row>
    <row r="1096" spans="1:31" s="19" customFormat="1" ht="78" hidden="1" customHeight="1" outlineLevel="1" x14ac:dyDescent="0.25">
      <c r="A1096" s="552"/>
      <c r="B1096" s="552"/>
      <c r="C1096" s="552"/>
      <c r="D1096" s="574"/>
      <c r="E1096" s="536"/>
      <c r="F1096" s="537"/>
      <c r="G1096" s="61" t="s">
        <v>1175</v>
      </c>
      <c r="H1096" s="300"/>
      <c r="I1096" s="300"/>
      <c r="J1096" s="300">
        <v>15</v>
      </c>
      <c r="K1096" s="300"/>
      <c r="L1096" s="300"/>
      <c r="M1096" s="300"/>
      <c r="N1096" s="300">
        <v>15</v>
      </c>
      <c r="O1096" s="300"/>
      <c r="P1096" s="129"/>
      <c r="Q1096" s="129"/>
      <c r="R1096" s="129">
        <v>175</v>
      </c>
      <c r="S1096" s="325"/>
      <c r="T1096" s="224"/>
      <c r="U1096" s="5"/>
      <c r="V1096" s="5"/>
      <c r="W1096" s="5"/>
      <c r="X1096" s="5"/>
      <c r="Y1096" s="222"/>
      <c r="Z1096" s="222"/>
      <c r="AA1096" s="222"/>
      <c r="AB1096" s="5"/>
      <c r="AC1096" s="5"/>
      <c r="AD1096" s="5"/>
      <c r="AE1096" s="5"/>
    </row>
    <row r="1097" spans="1:31" s="19" customFormat="1" ht="62.25" hidden="1" customHeight="1" outlineLevel="1" x14ac:dyDescent="0.25">
      <c r="A1097" s="552"/>
      <c r="B1097" s="552"/>
      <c r="C1097" s="552"/>
      <c r="D1097" s="574"/>
      <c r="E1097" s="536"/>
      <c r="F1097" s="537"/>
      <c r="G1097" s="61" t="s">
        <v>1176</v>
      </c>
      <c r="H1097" s="300"/>
      <c r="I1097" s="300"/>
      <c r="J1097" s="300">
        <v>15</v>
      </c>
      <c r="K1097" s="300"/>
      <c r="L1097" s="300"/>
      <c r="M1097" s="300"/>
      <c r="N1097" s="300">
        <v>3</v>
      </c>
      <c r="O1097" s="300"/>
      <c r="P1097" s="129"/>
      <c r="Q1097" s="129"/>
      <c r="R1097" s="129">
        <v>174</v>
      </c>
      <c r="S1097" s="325"/>
      <c r="T1097" s="224"/>
      <c r="U1097" s="5"/>
      <c r="V1097" s="5"/>
      <c r="W1097" s="5"/>
      <c r="X1097" s="5"/>
      <c r="Y1097" s="222"/>
      <c r="Z1097" s="222"/>
      <c r="AA1097" s="222"/>
      <c r="AB1097" s="5"/>
      <c r="AC1097" s="5"/>
      <c r="AD1097" s="5"/>
      <c r="AE1097" s="5"/>
    </row>
    <row r="1098" spans="1:31" s="19" customFormat="1" ht="68.25" hidden="1" customHeight="1" outlineLevel="1" x14ac:dyDescent="0.25">
      <c r="A1098" s="552"/>
      <c r="B1098" s="552"/>
      <c r="C1098" s="552"/>
      <c r="D1098" s="574"/>
      <c r="E1098" s="536"/>
      <c r="F1098" s="537"/>
      <c r="G1098" s="61" t="s">
        <v>1177</v>
      </c>
      <c r="H1098" s="300"/>
      <c r="I1098" s="300"/>
      <c r="J1098" s="300">
        <v>35</v>
      </c>
      <c r="K1098" s="300"/>
      <c r="L1098" s="300"/>
      <c r="M1098" s="300"/>
      <c r="N1098" s="300">
        <v>10</v>
      </c>
      <c r="O1098" s="300"/>
      <c r="P1098" s="129"/>
      <c r="Q1098" s="129"/>
      <c r="R1098" s="129">
        <v>178</v>
      </c>
      <c r="S1098" s="325"/>
      <c r="T1098" s="224"/>
      <c r="U1098" s="5"/>
      <c r="V1098" s="5"/>
      <c r="W1098" s="5"/>
      <c r="X1098" s="5"/>
      <c r="Y1098" s="222"/>
      <c r="Z1098" s="222"/>
      <c r="AA1098" s="222"/>
      <c r="AB1098" s="5"/>
      <c r="AC1098" s="5"/>
      <c r="AD1098" s="5"/>
      <c r="AE1098" s="5"/>
    </row>
    <row r="1099" spans="1:31" s="19" customFormat="1" ht="63" hidden="1" customHeight="1" outlineLevel="1" x14ac:dyDescent="0.25">
      <c r="A1099" s="552"/>
      <c r="B1099" s="552"/>
      <c r="C1099" s="552"/>
      <c r="D1099" s="574"/>
      <c r="E1099" s="536"/>
      <c r="F1099" s="537"/>
      <c r="G1099" s="61" t="s">
        <v>1178</v>
      </c>
      <c r="H1099" s="300"/>
      <c r="I1099" s="300"/>
      <c r="J1099" s="300">
        <v>30</v>
      </c>
      <c r="K1099" s="300"/>
      <c r="L1099" s="300"/>
      <c r="M1099" s="300"/>
      <c r="N1099" s="300">
        <v>10</v>
      </c>
      <c r="O1099" s="300"/>
      <c r="P1099" s="129"/>
      <c r="Q1099" s="129"/>
      <c r="R1099" s="129">
        <v>173</v>
      </c>
      <c r="S1099" s="325"/>
      <c r="T1099" s="224"/>
      <c r="U1099" s="5"/>
      <c r="V1099" s="5"/>
      <c r="W1099" s="5"/>
      <c r="X1099" s="5"/>
      <c r="Y1099" s="222"/>
      <c r="Z1099" s="222"/>
      <c r="AA1099" s="222"/>
      <c r="AB1099" s="5"/>
      <c r="AC1099" s="5"/>
      <c r="AD1099" s="5"/>
      <c r="AE1099" s="5"/>
    </row>
    <row r="1100" spans="1:31" s="19" customFormat="1" ht="49.5" hidden="1" customHeight="1" outlineLevel="1" x14ac:dyDescent="0.25">
      <c r="A1100" s="552"/>
      <c r="B1100" s="552"/>
      <c r="C1100" s="552"/>
      <c r="D1100" s="574"/>
      <c r="E1100" s="536"/>
      <c r="F1100" s="537"/>
      <c r="G1100" s="61" t="s">
        <v>1179</v>
      </c>
      <c r="H1100" s="300"/>
      <c r="I1100" s="300"/>
      <c r="J1100" s="300">
        <v>17</v>
      </c>
      <c r="K1100" s="300"/>
      <c r="L1100" s="300"/>
      <c r="M1100" s="300"/>
      <c r="N1100" s="300">
        <v>15</v>
      </c>
      <c r="O1100" s="300"/>
      <c r="P1100" s="129"/>
      <c r="Q1100" s="129"/>
      <c r="R1100" s="129">
        <v>119</v>
      </c>
      <c r="S1100" s="325"/>
      <c r="T1100" s="224"/>
      <c r="U1100" s="5"/>
      <c r="V1100" s="5"/>
      <c r="W1100" s="5"/>
      <c r="X1100" s="5"/>
      <c r="Y1100" s="222"/>
      <c r="Z1100" s="222"/>
      <c r="AA1100" s="222"/>
      <c r="AB1100" s="5"/>
      <c r="AC1100" s="5"/>
      <c r="AD1100" s="5"/>
      <c r="AE1100" s="5"/>
    </row>
    <row r="1101" spans="1:31" s="19" customFormat="1" ht="57.75" hidden="1" customHeight="1" outlineLevel="1" x14ac:dyDescent="0.25">
      <c r="A1101" s="552"/>
      <c r="B1101" s="552"/>
      <c r="C1101" s="552"/>
      <c r="D1101" s="574"/>
      <c r="E1101" s="536"/>
      <c r="F1101" s="537"/>
      <c r="G1101" s="61" t="s">
        <v>1180</v>
      </c>
      <c r="H1101" s="300"/>
      <c r="I1101" s="300"/>
      <c r="J1101" s="300">
        <v>27</v>
      </c>
      <c r="K1101" s="300"/>
      <c r="L1101" s="300"/>
      <c r="M1101" s="300"/>
      <c r="N1101" s="300">
        <v>15</v>
      </c>
      <c r="O1101" s="300"/>
      <c r="P1101" s="129"/>
      <c r="Q1101" s="129"/>
      <c r="R1101" s="129">
        <v>118</v>
      </c>
      <c r="S1101" s="325"/>
      <c r="T1101" s="224"/>
      <c r="U1101" s="5"/>
      <c r="V1101" s="5"/>
      <c r="W1101" s="5"/>
      <c r="X1101" s="5"/>
      <c r="Y1101" s="222"/>
      <c r="Z1101" s="222"/>
      <c r="AA1101" s="222"/>
      <c r="AB1101" s="5"/>
      <c r="AC1101" s="5"/>
      <c r="AD1101" s="5"/>
      <c r="AE1101" s="5"/>
    </row>
    <row r="1102" spans="1:31" s="19" customFormat="1" ht="67.5" hidden="1" customHeight="1" outlineLevel="1" x14ac:dyDescent="0.25">
      <c r="A1102" s="552"/>
      <c r="B1102" s="552"/>
      <c r="C1102" s="552"/>
      <c r="D1102" s="574"/>
      <c r="E1102" s="536"/>
      <c r="F1102" s="537"/>
      <c r="G1102" s="61" t="s">
        <v>1181</v>
      </c>
      <c r="H1102" s="300"/>
      <c r="I1102" s="300"/>
      <c r="J1102" s="300">
        <v>17</v>
      </c>
      <c r="K1102" s="300"/>
      <c r="L1102" s="300"/>
      <c r="M1102" s="300"/>
      <c r="N1102" s="300">
        <v>5</v>
      </c>
      <c r="O1102" s="300"/>
      <c r="P1102" s="129"/>
      <c r="Q1102" s="129"/>
      <c r="R1102" s="129">
        <v>138</v>
      </c>
      <c r="S1102" s="325"/>
      <c r="T1102" s="224"/>
      <c r="U1102" s="5"/>
      <c r="V1102" s="5"/>
      <c r="W1102" s="5"/>
      <c r="X1102" s="5"/>
      <c r="Y1102" s="222"/>
      <c r="Z1102" s="222"/>
      <c r="AA1102" s="222"/>
      <c r="AB1102" s="5"/>
      <c r="AC1102" s="5"/>
      <c r="AD1102" s="5"/>
      <c r="AE1102" s="5"/>
    </row>
    <row r="1103" spans="1:31" s="19" customFormat="1" ht="75" hidden="1" customHeight="1" outlineLevel="1" x14ac:dyDescent="0.25">
      <c r="A1103" s="552"/>
      <c r="B1103" s="552"/>
      <c r="C1103" s="552"/>
      <c r="D1103" s="574"/>
      <c r="E1103" s="536"/>
      <c r="F1103" s="537"/>
      <c r="G1103" s="141" t="s">
        <v>1182</v>
      </c>
      <c r="H1103" s="300"/>
      <c r="I1103" s="300"/>
      <c r="J1103" s="300">
        <v>82</v>
      </c>
      <c r="K1103" s="300"/>
      <c r="L1103" s="300"/>
      <c r="M1103" s="300"/>
      <c r="N1103" s="300">
        <v>15</v>
      </c>
      <c r="O1103" s="300"/>
      <c r="P1103" s="129"/>
      <c r="Q1103" s="129"/>
      <c r="R1103" s="129">
        <v>181</v>
      </c>
      <c r="S1103" s="325"/>
      <c r="T1103" s="224"/>
      <c r="U1103" s="5"/>
      <c r="V1103" s="5"/>
      <c r="W1103" s="5"/>
      <c r="X1103" s="5"/>
      <c r="Y1103" s="222"/>
      <c r="Z1103" s="222"/>
      <c r="AA1103" s="222"/>
      <c r="AB1103" s="5"/>
      <c r="AC1103" s="5"/>
      <c r="AD1103" s="5"/>
      <c r="AE1103" s="5"/>
    </row>
    <row r="1104" spans="1:31" s="19" customFormat="1" ht="65.25" hidden="1" customHeight="1" outlineLevel="1" x14ac:dyDescent="0.25">
      <c r="A1104" s="552"/>
      <c r="B1104" s="552"/>
      <c r="C1104" s="552"/>
      <c r="D1104" s="574"/>
      <c r="E1104" s="536"/>
      <c r="F1104" s="537"/>
      <c r="G1104" s="61" t="s">
        <v>1183</v>
      </c>
      <c r="H1104" s="300"/>
      <c r="I1104" s="300"/>
      <c r="J1104" s="300">
        <v>173</v>
      </c>
      <c r="K1104" s="300"/>
      <c r="L1104" s="300"/>
      <c r="M1104" s="300"/>
      <c r="N1104" s="300">
        <v>20</v>
      </c>
      <c r="O1104" s="300"/>
      <c r="P1104" s="129"/>
      <c r="Q1104" s="129"/>
      <c r="R1104" s="129">
        <v>320</v>
      </c>
      <c r="S1104" s="325"/>
      <c r="T1104" s="224"/>
      <c r="U1104" s="5"/>
      <c r="V1104" s="5"/>
      <c r="W1104" s="5"/>
      <c r="X1104" s="5"/>
      <c r="Y1104" s="222"/>
      <c r="Z1104" s="222"/>
      <c r="AA1104" s="222"/>
      <c r="AB1104" s="5"/>
      <c r="AC1104" s="5"/>
      <c r="AD1104" s="5"/>
      <c r="AE1104" s="5"/>
    </row>
    <row r="1105" spans="1:31" s="19" customFormat="1" ht="68.25" hidden="1" customHeight="1" outlineLevel="1" x14ac:dyDescent="0.25">
      <c r="A1105" s="552"/>
      <c r="B1105" s="552"/>
      <c r="C1105" s="552"/>
      <c r="D1105" s="574"/>
      <c r="E1105" s="536"/>
      <c r="F1105" s="537"/>
      <c r="G1105" s="61" t="s">
        <v>1184</v>
      </c>
      <c r="H1105" s="300"/>
      <c r="I1105" s="300"/>
      <c r="J1105" s="300">
        <v>35</v>
      </c>
      <c r="K1105" s="300"/>
      <c r="L1105" s="300"/>
      <c r="M1105" s="300"/>
      <c r="N1105" s="300">
        <v>6</v>
      </c>
      <c r="O1105" s="300"/>
      <c r="P1105" s="129"/>
      <c r="Q1105" s="129"/>
      <c r="R1105" s="129">
        <v>168</v>
      </c>
      <c r="S1105" s="325"/>
      <c r="T1105" s="224"/>
      <c r="U1105" s="5"/>
      <c r="V1105" s="5"/>
      <c r="W1105" s="5"/>
      <c r="X1105" s="5"/>
      <c r="Y1105" s="222"/>
      <c r="Z1105" s="222"/>
      <c r="AA1105" s="222"/>
      <c r="AB1105" s="5"/>
      <c r="AC1105" s="5"/>
      <c r="AD1105" s="5"/>
      <c r="AE1105" s="5"/>
    </row>
    <row r="1106" spans="1:31" s="19" customFormat="1" ht="63" hidden="1" customHeight="1" outlineLevel="1" x14ac:dyDescent="0.25">
      <c r="A1106" s="552"/>
      <c r="B1106" s="552"/>
      <c r="C1106" s="552"/>
      <c r="D1106" s="574"/>
      <c r="E1106" s="536"/>
      <c r="F1106" s="537"/>
      <c r="G1106" s="61" t="s">
        <v>1185</v>
      </c>
      <c r="H1106" s="300"/>
      <c r="I1106" s="300"/>
      <c r="J1106" s="300">
        <v>12</v>
      </c>
      <c r="K1106" s="300"/>
      <c r="L1106" s="300"/>
      <c r="M1106" s="300"/>
      <c r="N1106" s="300">
        <v>6</v>
      </c>
      <c r="O1106" s="300"/>
      <c r="P1106" s="129"/>
      <c r="Q1106" s="129"/>
      <c r="R1106" s="129">
        <v>171</v>
      </c>
      <c r="S1106" s="325"/>
      <c r="T1106" s="224"/>
      <c r="U1106" s="5"/>
      <c r="V1106" s="5"/>
      <c r="W1106" s="5"/>
      <c r="X1106" s="5"/>
      <c r="Y1106" s="222"/>
      <c r="Z1106" s="222"/>
      <c r="AA1106" s="222"/>
      <c r="AB1106" s="5"/>
      <c r="AC1106" s="5"/>
      <c r="AD1106" s="5"/>
      <c r="AE1106" s="5"/>
    </row>
    <row r="1107" spans="1:31" s="19" customFormat="1" ht="60" hidden="1" customHeight="1" outlineLevel="1" x14ac:dyDescent="0.25">
      <c r="A1107" s="552"/>
      <c r="B1107" s="552"/>
      <c r="C1107" s="552"/>
      <c r="D1107" s="574"/>
      <c r="E1107" s="536"/>
      <c r="F1107" s="537"/>
      <c r="G1107" s="61" t="s">
        <v>1186</v>
      </c>
      <c r="H1107" s="300"/>
      <c r="I1107" s="300"/>
      <c r="J1107" s="300">
        <v>324</v>
      </c>
      <c r="K1107" s="300"/>
      <c r="L1107" s="300"/>
      <c r="M1107" s="300"/>
      <c r="N1107" s="300">
        <v>60</v>
      </c>
      <c r="O1107" s="300"/>
      <c r="P1107" s="129"/>
      <c r="Q1107" s="129"/>
      <c r="R1107" s="129">
        <v>365</v>
      </c>
      <c r="S1107" s="325"/>
      <c r="T1107" s="224"/>
      <c r="U1107" s="5"/>
      <c r="V1107" s="5"/>
      <c r="W1107" s="5"/>
      <c r="X1107" s="5"/>
      <c r="Y1107" s="222"/>
      <c r="Z1107" s="222"/>
      <c r="AA1107" s="222"/>
      <c r="AB1107" s="5"/>
      <c r="AC1107" s="5"/>
      <c r="AD1107" s="5"/>
      <c r="AE1107" s="5"/>
    </row>
    <row r="1108" spans="1:31" s="19" customFormat="1" ht="68.25" hidden="1" customHeight="1" outlineLevel="1" x14ac:dyDescent="0.25">
      <c r="A1108" s="552"/>
      <c r="B1108" s="552"/>
      <c r="C1108" s="552"/>
      <c r="D1108" s="574"/>
      <c r="E1108" s="536"/>
      <c r="F1108" s="537"/>
      <c r="G1108" s="61" t="s">
        <v>1187</v>
      </c>
      <c r="H1108" s="300"/>
      <c r="I1108" s="300"/>
      <c r="J1108" s="300">
        <v>165</v>
      </c>
      <c r="K1108" s="300"/>
      <c r="L1108" s="300"/>
      <c r="M1108" s="300"/>
      <c r="N1108" s="300">
        <v>15</v>
      </c>
      <c r="O1108" s="300"/>
      <c r="P1108" s="129"/>
      <c r="Q1108" s="129"/>
      <c r="R1108" s="129">
        <v>270</v>
      </c>
      <c r="S1108" s="325"/>
      <c r="T1108" s="224"/>
      <c r="U1108" s="5"/>
      <c r="V1108" s="5"/>
      <c r="W1108" s="5"/>
      <c r="X1108" s="5"/>
      <c r="Y1108" s="222"/>
      <c r="Z1108" s="222"/>
      <c r="AA1108" s="222"/>
      <c r="AB1108" s="5"/>
      <c r="AC1108" s="5"/>
      <c r="AD1108" s="5"/>
      <c r="AE1108" s="5"/>
    </row>
    <row r="1109" spans="1:31" s="19" customFormat="1" ht="75.75" hidden="1" customHeight="1" outlineLevel="1" x14ac:dyDescent="0.25">
      <c r="A1109" s="552"/>
      <c r="B1109" s="552"/>
      <c r="C1109" s="552"/>
      <c r="D1109" s="574"/>
      <c r="E1109" s="536"/>
      <c r="F1109" s="537"/>
      <c r="G1109" s="61" t="s">
        <v>1188</v>
      </c>
      <c r="H1109" s="300"/>
      <c r="I1109" s="300"/>
      <c r="J1109" s="300">
        <v>10</v>
      </c>
      <c r="K1109" s="300"/>
      <c r="L1109" s="300"/>
      <c r="M1109" s="300"/>
      <c r="N1109" s="300">
        <v>5</v>
      </c>
      <c r="O1109" s="300"/>
      <c r="P1109" s="129"/>
      <c r="Q1109" s="129"/>
      <c r="R1109" s="129">
        <v>100</v>
      </c>
      <c r="S1109" s="325"/>
      <c r="T1109" s="224"/>
      <c r="U1109" s="5"/>
      <c r="V1109" s="5"/>
      <c r="W1109" s="5"/>
      <c r="X1109" s="5"/>
      <c r="Y1109" s="222"/>
      <c r="Z1109" s="222"/>
      <c r="AA1109" s="222"/>
      <c r="AB1109" s="5"/>
      <c r="AC1109" s="5"/>
      <c r="AD1109" s="5"/>
      <c r="AE1109" s="5"/>
    </row>
    <row r="1110" spans="1:31" s="19" customFormat="1" ht="83.25" hidden="1" customHeight="1" outlineLevel="1" x14ac:dyDescent="0.25">
      <c r="A1110" s="552"/>
      <c r="B1110" s="552"/>
      <c r="C1110" s="552"/>
      <c r="D1110" s="574"/>
      <c r="E1110" s="536"/>
      <c r="F1110" s="537"/>
      <c r="G1110" s="61" t="s">
        <v>1189</v>
      </c>
      <c r="H1110" s="300"/>
      <c r="I1110" s="300"/>
      <c r="J1110" s="300">
        <v>27</v>
      </c>
      <c r="K1110" s="300"/>
      <c r="L1110" s="300"/>
      <c r="M1110" s="300"/>
      <c r="N1110" s="300">
        <v>5</v>
      </c>
      <c r="O1110" s="300"/>
      <c r="P1110" s="129"/>
      <c r="Q1110" s="129"/>
      <c r="R1110" s="129">
        <v>115</v>
      </c>
      <c r="S1110" s="325"/>
      <c r="T1110" s="224"/>
      <c r="U1110" s="5"/>
      <c r="V1110" s="5"/>
      <c r="W1110" s="5"/>
      <c r="X1110" s="5"/>
      <c r="Y1110" s="222"/>
      <c r="Z1110" s="222"/>
      <c r="AA1110" s="222"/>
      <c r="AB1110" s="5"/>
      <c r="AC1110" s="5"/>
      <c r="AD1110" s="5"/>
      <c r="AE1110" s="5"/>
    </row>
    <row r="1111" spans="1:31" s="19" customFormat="1" ht="75.75" hidden="1" customHeight="1" outlineLevel="1" x14ac:dyDescent="0.25">
      <c r="A1111" s="552"/>
      <c r="B1111" s="552"/>
      <c r="C1111" s="552"/>
      <c r="D1111" s="574"/>
      <c r="E1111" s="536"/>
      <c r="F1111" s="537"/>
      <c r="G1111" s="61" t="s">
        <v>1190</v>
      </c>
      <c r="H1111" s="300"/>
      <c r="I1111" s="300"/>
      <c r="J1111" s="300">
        <v>10</v>
      </c>
      <c r="K1111" s="300"/>
      <c r="L1111" s="300"/>
      <c r="M1111" s="300"/>
      <c r="N1111" s="300">
        <v>5</v>
      </c>
      <c r="O1111" s="300"/>
      <c r="P1111" s="129"/>
      <c r="Q1111" s="129"/>
      <c r="R1111" s="129">
        <v>66</v>
      </c>
      <c r="S1111" s="325"/>
      <c r="T1111" s="224"/>
      <c r="U1111" s="5"/>
      <c r="V1111" s="5"/>
      <c r="W1111" s="5"/>
      <c r="X1111" s="5"/>
      <c r="Y1111" s="222"/>
      <c r="Z1111" s="222"/>
      <c r="AA1111" s="222"/>
      <c r="AB1111" s="5"/>
      <c r="AC1111" s="5"/>
      <c r="AD1111" s="5"/>
      <c r="AE1111" s="5"/>
    </row>
    <row r="1112" spans="1:31" s="19" customFormat="1" ht="77.25" hidden="1" customHeight="1" outlineLevel="1" x14ac:dyDescent="0.25">
      <c r="A1112" s="552"/>
      <c r="B1112" s="552"/>
      <c r="C1112" s="552"/>
      <c r="D1112" s="574"/>
      <c r="E1112" s="536"/>
      <c r="F1112" s="537"/>
      <c r="G1112" s="61" t="s">
        <v>1191</v>
      </c>
      <c r="H1112" s="300"/>
      <c r="I1112" s="300"/>
      <c r="J1112" s="300">
        <v>176</v>
      </c>
      <c r="K1112" s="300"/>
      <c r="L1112" s="300"/>
      <c r="M1112" s="300"/>
      <c r="N1112" s="300">
        <v>31</v>
      </c>
      <c r="O1112" s="300"/>
      <c r="P1112" s="129"/>
      <c r="Q1112" s="129"/>
      <c r="R1112" s="129">
        <v>306</v>
      </c>
      <c r="S1112" s="325"/>
      <c r="T1112" s="224"/>
      <c r="U1112" s="5"/>
      <c r="V1112" s="5"/>
      <c r="W1112" s="5"/>
      <c r="X1112" s="5"/>
      <c r="Y1112" s="222"/>
      <c r="Z1112" s="222"/>
      <c r="AA1112" s="222"/>
      <c r="AB1112" s="5"/>
      <c r="AC1112" s="5"/>
      <c r="AD1112" s="5"/>
      <c r="AE1112" s="5"/>
    </row>
    <row r="1113" spans="1:31" s="19" customFormat="1" ht="68.25" hidden="1" customHeight="1" outlineLevel="1" x14ac:dyDescent="0.25">
      <c r="A1113" s="552"/>
      <c r="B1113" s="552"/>
      <c r="C1113" s="552"/>
      <c r="D1113" s="574"/>
      <c r="E1113" s="536"/>
      <c r="F1113" s="537"/>
      <c r="G1113" s="61" t="s">
        <v>1192</v>
      </c>
      <c r="H1113" s="300"/>
      <c r="I1113" s="300"/>
      <c r="J1113" s="300">
        <v>75</v>
      </c>
      <c r="K1113" s="300"/>
      <c r="L1113" s="300"/>
      <c r="M1113" s="300"/>
      <c r="N1113" s="300">
        <v>15</v>
      </c>
      <c r="O1113" s="300"/>
      <c r="P1113" s="129"/>
      <c r="Q1113" s="129"/>
      <c r="R1113" s="129">
        <v>140</v>
      </c>
      <c r="S1113" s="325"/>
      <c r="T1113" s="224"/>
      <c r="U1113" s="5"/>
      <c r="V1113" s="5"/>
      <c r="W1113" s="5"/>
      <c r="X1113" s="5"/>
      <c r="Y1113" s="222"/>
      <c r="Z1113" s="222"/>
      <c r="AA1113" s="222"/>
      <c r="AB1113" s="5"/>
      <c r="AC1113" s="5"/>
      <c r="AD1113" s="5"/>
      <c r="AE1113" s="5"/>
    </row>
    <row r="1114" spans="1:31" s="19" customFormat="1" ht="75" hidden="1" customHeight="1" outlineLevel="1" x14ac:dyDescent="0.25">
      <c r="A1114" s="552"/>
      <c r="B1114" s="552"/>
      <c r="C1114" s="552"/>
      <c r="D1114" s="574"/>
      <c r="E1114" s="536"/>
      <c r="F1114" s="537"/>
      <c r="G1114" s="61" t="s">
        <v>1193</v>
      </c>
      <c r="H1114" s="300"/>
      <c r="I1114" s="300"/>
      <c r="J1114" s="300">
        <v>25</v>
      </c>
      <c r="K1114" s="300"/>
      <c r="L1114" s="300"/>
      <c r="M1114" s="300"/>
      <c r="N1114" s="300">
        <v>15</v>
      </c>
      <c r="O1114" s="300"/>
      <c r="P1114" s="129"/>
      <c r="Q1114" s="129"/>
      <c r="R1114" s="129">
        <v>180</v>
      </c>
      <c r="S1114" s="325"/>
      <c r="T1114" s="224"/>
      <c r="U1114" s="5"/>
      <c r="V1114" s="5"/>
      <c r="W1114" s="5"/>
      <c r="X1114" s="5"/>
      <c r="Y1114" s="222"/>
      <c r="Z1114" s="222"/>
      <c r="AA1114" s="222"/>
      <c r="AB1114" s="5"/>
      <c r="AC1114" s="5"/>
      <c r="AD1114" s="5"/>
      <c r="AE1114" s="5"/>
    </row>
    <row r="1115" spans="1:31" s="19" customFormat="1" ht="75.75" hidden="1" customHeight="1" outlineLevel="1" x14ac:dyDescent="0.25">
      <c r="A1115" s="552"/>
      <c r="B1115" s="552"/>
      <c r="C1115" s="552"/>
      <c r="D1115" s="574"/>
      <c r="E1115" s="536"/>
      <c r="F1115" s="537"/>
      <c r="G1115" s="61" t="s">
        <v>1194</v>
      </c>
      <c r="H1115" s="300"/>
      <c r="I1115" s="300"/>
      <c r="J1115" s="300">
        <v>101</v>
      </c>
      <c r="K1115" s="300"/>
      <c r="L1115" s="300"/>
      <c r="M1115" s="300"/>
      <c r="N1115" s="300">
        <v>6</v>
      </c>
      <c r="O1115" s="300"/>
      <c r="P1115" s="129"/>
      <c r="Q1115" s="129"/>
      <c r="R1115" s="129">
        <v>260</v>
      </c>
      <c r="S1115" s="325"/>
      <c r="T1115" s="224"/>
      <c r="U1115" s="5"/>
      <c r="V1115" s="5"/>
      <c r="W1115" s="5"/>
      <c r="X1115" s="5"/>
      <c r="Y1115" s="222"/>
      <c r="Z1115" s="222"/>
      <c r="AA1115" s="222"/>
      <c r="AB1115" s="5"/>
      <c r="AC1115" s="5"/>
      <c r="AD1115" s="5"/>
      <c r="AE1115" s="5"/>
    </row>
    <row r="1116" spans="1:31" s="19" customFormat="1" ht="62.25" hidden="1" customHeight="1" outlineLevel="1" x14ac:dyDescent="0.25">
      <c r="A1116" s="552"/>
      <c r="B1116" s="552"/>
      <c r="C1116" s="552"/>
      <c r="D1116" s="574"/>
      <c r="E1116" s="536"/>
      <c r="F1116" s="537"/>
      <c r="G1116" s="61" t="s">
        <v>1195</v>
      </c>
      <c r="H1116" s="300"/>
      <c r="I1116" s="300"/>
      <c r="J1116" s="300">
        <v>10</v>
      </c>
      <c r="K1116" s="300"/>
      <c r="L1116" s="300"/>
      <c r="M1116" s="300"/>
      <c r="N1116" s="300">
        <v>15</v>
      </c>
      <c r="O1116" s="300"/>
      <c r="P1116" s="129"/>
      <c r="Q1116" s="129"/>
      <c r="R1116" s="129">
        <v>81</v>
      </c>
      <c r="S1116" s="325"/>
      <c r="T1116" s="224"/>
      <c r="U1116" s="5"/>
      <c r="V1116" s="5"/>
      <c r="W1116" s="5"/>
      <c r="X1116" s="5"/>
      <c r="Y1116" s="222"/>
      <c r="Z1116" s="222"/>
      <c r="AA1116" s="222"/>
      <c r="AB1116" s="5"/>
      <c r="AC1116" s="5"/>
      <c r="AD1116" s="5"/>
      <c r="AE1116" s="5"/>
    </row>
    <row r="1117" spans="1:31" s="19" customFormat="1" ht="70.5" hidden="1" customHeight="1" outlineLevel="1" x14ac:dyDescent="0.25">
      <c r="A1117" s="552"/>
      <c r="B1117" s="552"/>
      <c r="C1117" s="552"/>
      <c r="D1117" s="574"/>
      <c r="E1117" s="536"/>
      <c r="F1117" s="537"/>
      <c r="G1117" s="61" t="s">
        <v>1196</v>
      </c>
      <c r="H1117" s="300"/>
      <c r="I1117" s="300"/>
      <c r="J1117" s="300">
        <v>51</v>
      </c>
      <c r="K1117" s="300"/>
      <c r="L1117" s="300"/>
      <c r="M1117" s="300"/>
      <c r="N1117" s="300">
        <v>15</v>
      </c>
      <c r="O1117" s="300"/>
      <c r="P1117" s="129"/>
      <c r="Q1117" s="129"/>
      <c r="R1117" s="129">
        <v>240</v>
      </c>
      <c r="S1117" s="325"/>
      <c r="T1117" s="224"/>
      <c r="U1117" s="5"/>
      <c r="V1117" s="5"/>
      <c r="W1117" s="5"/>
      <c r="X1117" s="5"/>
      <c r="Y1117" s="222"/>
      <c r="Z1117" s="222"/>
      <c r="AA1117" s="222"/>
      <c r="AB1117" s="5"/>
      <c r="AC1117" s="5"/>
      <c r="AD1117" s="5"/>
      <c r="AE1117" s="5"/>
    </row>
    <row r="1118" spans="1:31" s="19" customFormat="1" ht="72.75" hidden="1" customHeight="1" outlineLevel="1" x14ac:dyDescent="0.25">
      <c r="A1118" s="552"/>
      <c r="B1118" s="552"/>
      <c r="C1118" s="552"/>
      <c r="D1118" s="574"/>
      <c r="E1118" s="536"/>
      <c r="F1118" s="537"/>
      <c r="G1118" s="61" t="s">
        <v>1197</v>
      </c>
      <c r="H1118" s="300"/>
      <c r="I1118" s="300"/>
      <c r="J1118" s="300">
        <v>18</v>
      </c>
      <c r="K1118" s="300"/>
      <c r="L1118" s="300"/>
      <c r="M1118" s="300"/>
      <c r="N1118" s="300">
        <v>5</v>
      </c>
      <c r="O1118" s="300"/>
      <c r="P1118" s="129"/>
      <c r="Q1118" s="129"/>
      <c r="R1118" s="129">
        <v>75</v>
      </c>
      <c r="S1118" s="325"/>
      <c r="T1118" s="224"/>
      <c r="U1118" s="5"/>
      <c r="V1118" s="5"/>
      <c r="W1118" s="5"/>
      <c r="X1118" s="5"/>
      <c r="Y1118" s="222"/>
      <c r="Z1118" s="222"/>
      <c r="AA1118" s="222"/>
      <c r="AB1118" s="5"/>
      <c r="AC1118" s="5"/>
      <c r="AD1118" s="5"/>
      <c r="AE1118" s="5"/>
    </row>
    <row r="1119" spans="1:31" s="19" customFormat="1" ht="85.5" hidden="1" customHeight="1" outlineLevel="1" x14ac:dyDescent="0.25">
      <c r="A1119" s="552"/>
      <c r="B1119" s="552"/>
      <c r="C1119" s="552"/>
      <c r="D1119" s="574"/>
      <c r="E1119" s="536"/>
      <c r="F1119" s="537"/>
      <c r="G1119" s="61" t="s">
        <v>1198</v>
      </c>
      <c r="H1119" s="300"/>
      <c r="I1119" s="300"/>
      <c r="J1119" s="300">
        <v>30</v>
      </c>
      <c r="K1119" s="300"/>
      <c r="L1119" s="300"/>
      <c r="M1119" s="300"/>
      <c r="N1119" s="300">
        <v>15</v>
      </c>
      <c r="O1119" s="300"/>
      <c r="P1119" s="129"/>
      <c r="Q1119" s="129"/>
      <c r="R1119" s="129">
        <v>99</v>
      </c>
      <c r="S1119" s="325"/>
      <c r="T1119" s="224"/>
      <c r="U1119" s="5"/>
      <c r="V1119" s="5"/>
      <c r="W1119" s="5"/>
      <c r="X1119" s="5"/>
      <c r="Y1119" s="222"/>
      <c r="Z1119" s="222"/>
      <c r="AA1119" s="222"/>
      <c r="AB1119" s="5"/>
      <c r="AC1119" s="5"/>
      <c r="AD1119" s="5"/>
      <c r="AE1119" s="5"/>
    </row>
    <row r="1120" spans="1:31" s="19" customFormat="1" ht="96.75" hidden="1" customHeight="1" outlineLevel="1" x14ac:dyDescent="0.25">
      <c r="A1120" s="552"/>
      <c r="B1120" s="552"/>
      <c r="C1120" s="552"/>
      <c r="D1120" s="574"/>
      <c r="E1120" s="536"/>
      <c r="F1120" s="537"/>
      <c r="G1120" s="61" t="s">
        <v>1199</v>
      </c>
      <c r="H1120" s="300"/>
      <c r="I1120" s="300"/>
      <c r="J1120" s="300">
        <v>22</v>
      </c>
      <c r="K1120" s="300"/>
      <c r="L1120" s="300"/>
      <c r="M1120" s="300"/>
      <c r="N1120" s="300">
        <v>5</v>
      </c>
      <c r="O1120" s="300"/>
      <c r="P1120" s="129"/>
      <c r="Q1120" s="129"/>
      <c r="R1120" s="129">
        <v>77.5</v>
      </c>
      <c r="S1120" s="325"/>
      <c r="T1120" s="224"/>
      <c r="U1120" s="5"/>
      <c r="V1120" s="5"/>
      <c r="W1120" s="5"/>
      <c r="X1120" s="5"/>
      <c r="Y1120" s="222"/>
      <c r="Z1120" s="222"/>
      <c r="AA1120" s="222"/>
      <c r="AB1120" s="5"/>
      <c r="AC1120" s="5"/>
      <c r="AD1120" s="5"/>
      <c r="AE1120" s="5"/>
    </row>
    <row r="1121" spans="1:31" s="19" customFormat="1" ht="78" hidden="1" customHeight="1" outlineLevel="1" x14ac:dyDescent="0.25">
      <c r="A1121" s="552"/>
      <c r="B1121" s="552"/>
      <c r="C1121" s="552"/>
      <c r="D1121" s="574"/>
      <c r="E1121" s="536"/>
      <c r="F1121" s="537"/>
      <c r="G1121" s="61" t="s">
        <v>1200</v>
      </c>
      <c r="H1121" s="300"/>
      <c r="I1121" s="300"/>
      <c r="J1121" s="300">
        <v>25</v>
      </c>
      <c r="K1121" s="300"/>
      <c r="L1121" s="300"/>
      <c r="M1121" s="300"/>
      <c r="N1121" s="300">
        <v>9</v>
      </c>
      <c r="O1121" s="300"/>
      <c r="P1121" s="129"/>
      <c r="Q1121" s="129"/>
      <c r="R1121" s="129">
        <v>219</v>
      </c>
      <c r="S1121" s="325"/>
      <c r="T1121" s="224"/>
      <c r="U1121" s="5"/>
      <c r="V1121" s="5"/>
      <c r="W1121" s="5"/>
      <c r="X1121" s="5"/>
      <c r="Y1121" s="222"/>
      <c r="Z1121" s="222"/>
      <c r="AA1121" s="222"/>
      <c r="AB1121" s="5"/>
      <c r="AC1121" s="5"/>
      <c r="AD1121" s="5"/>
      <c r="AE1121" s="5"/>
    </row>
    <row r="1122" spans="1:31" s="19" customFormat="1" ht="67.5" hidden="1" customHeight="1" outlineLevel="1" x14ac:dyDescent="0.25">
      <c r="A1122" s="552"/>
      <c r="B1122" s="552"/>
      <c r="C1122" s="552"/>
      <c r="D1122" s="574"/>
      <c r="E1122" s="536"/>
      <c r="F1122" s="537"/>
      <c r="G1122" s="61" t="s">
        <v>1201</v>
      </c>
      <c r="H1122" s="300"/>
      <c r="I1122" s="300"/>
      <c r="J1122" s="300">
        <v>18</v>
      </c>
      <c r="K1122" s="300"/>
      <c r="L1122" s="300"/>
      <c r="M1122" s="300"/>
      <c r="N1122" s="300">
        <v>5</v>
      </c>
      <c r="O1122" s="300"/>
      <c r="P1122" s="129"/>
      <c r="Q1122" s="129"/>
      <c r="R1122" s="129">
        <v>94</v>
      </c>
      <c r="S1122" s="325"/>
      <c r="T1122" s="224"/>
      <c r="U1122" s="5"/>
      <c r="V1122" s="5"/>
      <c r="W1122" s="5"/>
      <c r="X1122" s="5"/>
      <c r="Y1122" s="222"/>
      <c r="Z1122" s="222"/>
      <c r="AA1122" s="222"/>
      <c r="AB1122" s="5"/>
      <c r="AC1122" s="5"/>
      <c r="AD1122" s="5"/>
      <c r="AE1122" s="5"/>
    </row>
    <row r="1123" spans="1:31" s="19" customFormat="1" ht="72" hidden="1" customHeight="1" outlineLevel="1" x14ac:dyDescent="0.25">
      <c r="A1123" s="552"/>
      <c r="B1123" s="552"/>
      <c r="C1123" s="552"/>
      <c r="D1123" s="574"/>
      <c r="E1123" s="536"/>
      <c r="F1123" s="537"/>
      <c r="G1123" s="61" t="s">
        <v>1202</v>
      </c>
      <c r="H1123" s="300"/>
      <c r="I1123" s="300"/>
      <c r="J1123" s="300">
        <v>140</v>
      </c>
      <c r="K1123" s="300"/>
      <c r="L1123" s="300"/>
      <c r="M1123" s="300"/>
      <c r="N1123" s="300">
        <v>15</v>
      </c>
      <c r="O1123" s="300"/>
      <c r="P1123" s="129"/>
      <c r="Q1123" s="129"/>
      <c r="R1123" s="129">
        <v>281</v>
      </c>
      <c r="S1123" s="325"/>
      <c r="T1123" s="224"/>
      <c r="U1123" s="5"/>
      <c r="V1123" s="5"/>
      <c r="W1123" s="5"/>
      <c r="X1123" s="5"/>
      <c r="Y1123" s="222"/>
      <c r="Z1123" s="222"/>
      <c r="AA1123" s="222"/>
      <c r="AB1123" s="5"/>
      <c r="AC1123" s="5"/>
      <c r="AD1123" s="5"/>
      <c r="AE1123" s="5"/>
    </row>
    <row r="1124" spans="1:31" s="19" customFormat="1" ht="48" hidden="1" customHeight="1" outlineLevel="1" x14ac:dyDescent="0.25">
      <c r="A1124" s="552"/>
      <c r="B1124" s="552"/>
      <c r="C1124" s="552"/>
      <c r="D1124" s="574"/>
      <c r="E1124" s="536"/>
      <c r="F1124" s="537"/>
      <c r="G1124" s="61" t="s">
        <v>1203</v>
      </c>
      <c r="H1124" s="300"/>
      <c r="I1124" s="300"/>
      <c r="J1124" s="300">
        <v>24</v>
      </c>
      <c r="K1124" s="300"/>
      <c r="L1124" s="300"/>
      <c r="M1124" s="300"/>
      <c r="N1124" s="300">
        <v>15</v>
      </c>
      <c r="O1124" s="300"/>
      <c r="P1124" s="129"/>
      <c r="Q1124" s="129"/>
      <c r="R1124" s="129">
        <v>89</v>
      </c>
      <c r="S1124" s="325"/>
      <c r="T1124" s="224"/>
      <c r="U1124" s="5"/>
      <c r="V1124" s="5"/>
      <c r="W1124" s="5"/>
      <c r="X1124" s="5"/>
      <c r="Y1124" s="222"/>
      <c r="Z1124" s="222"/>
      <c r="AA1124" s="222"/>
      <c r="AB1124" s="5"/>
      <c r="AC1124" s="5"/>
      <c r="AD1124" s="5"/>
      <c r="AE1124" s="5"/>
    </row>
    <row r="1125" spans="1:31" s="19" customFormat="1" ht="50.25" hidden="1" customHeight="1" outlineLevel="1" x14ac:dyDescent="0.25">
      <c r="A1125" s="552"/>
      <c r="B1125" s="552"/>
      <c r="C1125" s="552"/>
      <c r="D1125" s="574"/>
      <c r="E1125" s="536"/>
      <c r="F1125" s="537"/>
      <c r="G1125" s="61" t="s">
        <v>1204</v>
      </c>
      <c r="H1125" s="300"/>
      <c r="I1125" s="300"/>
      <c r="J1125" s="300">
        <v>235</v>
      </c>
      <c r="K1125" s="300"/>
      <c r="L1125" s="300"/>
      <c r="M1125" s="300"/>
      <c r="N1125" s="300">
        <v>15</v>
      </c>
      <c r="O1125" s="300"/>
      <c r="P1125" s="129"/>
      <c r="Q1125" s="129"/>
      <c r="R1125" s="129">
        <v>391</v>
      </c>
      <c r="S1125" s="325"/>
      <c r="T1125" s="224"/>
      <c r="U1125" s="5"/>
      <c r="V1125" s="5"/>
      <c r="W1125" s="5"/>
      <c r="X1125" s="5"/>
      <c r="Y1125" s="222"/>
      <c r="Z1125" s="222"/>
      <c r="AA1125" s="222"/>
      <c r="AB1125" s="5"/>
      <c r="AC1125" s="5"/>
      <c r="AD1125" s="5"/>
      <c r="AE1125" s="5"/>
    </row>
    <row r="1126" spans="1:31" s="19" customFormat="1" ht="66.75" hidden="1" customHeight="1" outlineLevel="1" x14ac:dyDescent="0.25">
      <c r="A1126" s="552"/>
      <c r="B1126" s="552"/>
      <c r="C1126" s="552"/>
      <c r="D1126" s="574"/>
      <c r="E1126" s="536"/>
      <c r="F1126" s="537"/>
      <c r="G1126" s="61" t="s">
        <v>1205</v>
      </c>
      <c r="H1126" s="300"/>
      <c r="I1126" s="300"/>
      <c r="J1126" s="300">
        <v>30</v>
      </c>
      <c r="K1126" s="300"/>
      <c r="L1126" s="300"/>
      <c r="M1126" s="300"/>
      <c r="N1126" s="300">
        <v>5</v>
      </c>
      <c r="O1126" s="300"/>
      <c r="P1126" s="129"/>
      <c r="Q1126" s="129"/>
      <c r="R1126" s="129">
        <v>80</v>
      </c>
      <c r="S1126" s="325"/>
      <c r="T1126" s="224"/>
      <c r="U1126" s="5"/>
      <c r="V1126" s="5"/>
      <c r="W1126" s="5"/>
      <c r="X1126" s="5"/>
      <c r="Y1126" s="222"/>
      <c r="Z1126" s="222"/>
      <c r="AA1126" s="222"/>
      <c r="AB1126" s="5"/>
      <c r="AC1126" s="5"/>
      <c r="AD1126" s="5"/>
      <c r="AE1126" s="5"/>
    </row>
    <row r="1127" spans="1:31" s="19" customFormat="1" ht="49.5" hidden="1" customHeight="1" outlineLevel="1" x14ac:dyDescent="0.25">
      <c r="A1127" s="552"/>
      <c r="B1127" s="552"/>
      <c r="C1127" s="552"/>
      <c r="D1127" s="574"/>
      <c r="E1127" s="536"/>
      <c r="F1127" s="537"/>
      <c r="G1127" s="61" t="s">
        <v>1206</v>
      </c>
      <c r="H1127" s="300"/>
      <c r="I1127" s="300"/>
      <c r="J1127" s="300">
        <v>360</v>
      </c>
      <c r="K1127" s="300"/>
      <c r="L1127" s="300"/>
      <c r="M1127" s="300"/>
      <c r="N1127" s="300">
        <v>15</v>
      </c>
      <c r="O1127" s="300"/>
      <c r="P1127" s="129"/>
      <c r="Q1127" s="129"/>
      <c r="R1127" s="129">
        <v>493</v>
      </c>
      <c r="S1127" s="325"/>
      <c r="T1127" s="224"/>
      <c r="U1127" s="5"/>
      <c r="V1127" s="5"/>
      <c r="W1127" s="5"/>
      <c r="X1127" s="5"/>
      <c r="Y1127" s="222"/>
      <c r="Z1127" s="222"/>
      <c r="AA1127" s="222"/>
      <c r="AB1127" s="5"/>
      <c r="AC1127" s="5"/>
      <c r="AD1127" s="5"/>
      <c r="AE1127" s="5"/>
    </row>
    <row r="1128" spans="1:31" s="19" customFormat="1" ht="45" hidden="1" customHeight="1" outlineLevel="1" x14ac:dyDescent="0.25">
      <c r="A1128" s="552"/>
      <c r="B1128" s="552"/>
      <c r="C1128" s="552"/>
      <c r="D1128" s="574"/>
      <c r="E1128" s="536"/>
      <c r="F1128" s="537"/>
      <c r="G1128" s="61" t="s">
        <v>1207</v>
      </c>
      <c r="H1128" s="300"/>
      <c r="I1128" s="300"/>
      <c r="J1128" s="300">
        <v>25</v>
      </c>
      <c r="K1128" s="300"/>
      <c r="L1128" s="300"/>
      <c r="M1128" s="300"/>
      <c r="N1128" s="300">
        <v>15</v>
      </c>
      <c r="O1128" s="300"/>
      <c r="P1128" s="129"/>
      <c r="Q1128" s="129"/>
      <c r="R1128" s="129">
        <v>80</v>
      </c>
      <c r="S1128" s="325"/>
      <c r="T1128" s="224"/>
      <c r="U1128" s="5"/>
      <c r="V1128" s="5"/>
      <c r="W1128" s="5"/>
      <c r="X1128" s="5"/>
      <c r="Y1128" s="222"/>
      <c r="Z1128" s="222"/>
      <c r="AA1128" s="222"/>
      <c r="AB1128" s="5"/>
      <c r="AC1128" s="5"/>
      <c r="AD1128" s="5"/>
      <c r="AE1128" s="5"/>
    </row>
    <row r="1129" spans="1:31" s="19" customFormat="1" ht="75.75" hidden="1" customHeight="1" outlineLevel="1" x14ac:dyDescent="0.25">
      <c r="A1129" s="552"/>
      <c r="B1129" s="552"/>
      <c r="C1129" s="552"/>
      <c r="D1129" s="574"/>
      <c r="E1129" s="536"/>
      <c r="F1129" s="537"/>
      <c r="G1129" s="61" t="s">
        <v>1208</v>
      </c>
      <c r="H1129" s="300"/>
      <c r="I1129" s="300"/>
      <c r="J1129" s="300">
        <v>15</v>
      </c>
      <c r="K1129" s="300"/>
      <c r="L1129" s="300"/>
      <c r="M1129" s="300"/>
      <c r="N1129" s="300">
        <v>5</v>
      </c>
      <c r="O1129" s="300"/>
      <c r="P1129" s="129"/>
      <c r="Q1129" s="129"/>
      <c r="R1129" s="129">
        <v>80</v>
      </c>
      <c r="S1129" s="325"/>
      <c r="T1129" s="224"/>
      <c r="U1129" s="5"/>
      <c r="V1129" s="5"/>
      <c r="W1129" s="5"/>
      <c r="X1129" s="5"/>
      <c r="Y1129" s="222"/>
      <c r="Z1129" s="222"/>
      <c r="AA1129" s="222"/>
      <c r="AB1129" s="5"/>
      <c r="AC1129" s="5"/>
      <c r="AD1129" s="5"/>
      <c r="AE1129" s="5"/>
    </row>
    <row r="1130" spans="1:31" s="19" customFormat="1" ht="44.25" hidden="1" customHeight="1" outlineLevel="1" x14ac:dyDescent="0.25">
      <c r="A1130" s="552"/>
      <c r="B1130" s="552"/>
      <c r="C1130" s="552"/>
      <c r="D1130" s="574"/>
      <c r="E1130" s="536"/>
      <c r="F1130" s="537"/>
      <c r="G1130" s="61" t="s">
        <v>1209</v>
      </c>
      <c r="H1130" s="300"/>
      <c r="I1130" s="300"/>
      <c r="J1130" s="300">
        <v>6</v>
      </c>
      <c r="K1130" s="300"/>
      <c r="L1130" s="300"/>
      <c r="M1130" s="300"/>
      <c r="N1130" s="300">
        <v>10</v>
      </c>
      <c r="O1130" s="300"/>
      <c r="P1130" s="129"/>
      <c r="Q1130" s="129"/>
      <c r="R1130" s="129">
        <v>29</v>
      </c>
      <c r="S1130" s="325"/>
      <c r="T1130" s="224"/>
      <c r="U1130" s="5"/>
      <c r="V1130" s="5"/>
      <c r="W1130" s="5"/>
      <c r="X1130" s="5"/>
      <c r="Y1130" s="222"/>
      <c r="Z1130" s="222"/>
      <c r="AA1130" s="222"/>
      <c r="AB1130" s="5"/>
      <c r="AC1130" s="5"/>
      <c r="AD1130" s="5"/>
      <c r="AE1130" s="5"/>
    </row>
    <row r="1131" spans="1:31" s="19" customFormat="1" ht="51.75" hidden="1" customHeight="1" outlineLevel="1" x14ac:dyDescent="0.25">
      <c r="A1131" s="552"/>
      <c r="B1131" s="552"/>
      <c r="C1131" s="552"/>
      <c r="D1131" s="574"/>
      <c r="E1131" s="536"/>
      <c r="F1131" s="537"/>
      <c r="G1131" s="61" t="s">
        <v>1210</v>
      </c>
      <c r="H1131" s="300"/>
      <c r="I1131" s="300"/>
      <c r="J1131" s="300">
        <v>6</v>
      </c>
      <c r="K1131" s="300"/>
      <c r="L1131" s="300"/>
      <c r="M1131" s="300"/>
      <c r="N1131" s="300">
        <v>16</v>
      </c>
      <c r="O1131" s="300"/>
      <c r="P1131" s="129"/>
      <c r="Q1131" s="129"/>
      <c r="R1131" s="129">
        <v>47.353000000000002</v>
      </c>
      <c r="S1131" s="325"/>
      <c r="T1131" s="224"/>
      <c r="U1131" s="5"/>
      <c r="V1131" s="5"/>
      <c r="W1131" s="5"/>
      <c r="X1131" s="5"/>
      <c r="Y1131" s="222"/>
      <c r="Z1131" s="222"/>
      <c r="AA1131" s="222"/>
      <c r="AB1131" s="5"/>
      <c r="AC1131" s="5"/>
      <c r="AD1131" s="5"/>
      <c r="AE1131" s="5"/>
    </row>
    <row r="1132" spans="1:31" s="19" customFormat="1" ht="60.75" hidden="1" customHeight="1" outlineLevel="1" x14ac:dyDescent="0.25">
      <c r="A1132" s="552"/>
      <c r="B1132" s="552"/>
      <c r="C1132" s="552"/>
      <c r="D1132" s="574"/>
      <c r="E1132" s="536"/>
      <c r="F1132" s="537"/>
      <c r="G1132" s="61" t="s">
        <v>1211</v>
      </c>
      <c r="H1132" s="300"/>
      <c r="I1132" s="300"/>
      <c r="J1132" s="300">
        <v>20</v>
      </c>
      <c r="K1132" s="300"/>
      <c r="L1132" s="300"/>
      <c r="M1132" s="300"/>
      <c r="N1132" s="300">
        <v>15</v>
      </c>
      <c r="O1132" s="300"/>
      <c r="P1132" s="129"/>
      <c r="Q1132" s="129"/>
      <c r="R1132" s="129">
        <v>62</v>
      </c>
      <c r="S1132" s="325"/>
      <c r="T1132" s="224"/>
      <c r="U1132" s="5"/>
      <c r="V1132" s="5"/>
      <c r="W1132" s="5"/>
      <c r="X1132" s="5"/>
      <c r="Y1132" s="222"/>
      <c r="Z1132" s="222"/>
      <c r="AA1132" s="222"/>
      <c r="AB1132" s="5"/>
      <c r="AC1132" s="5"/>
      <c r="AD1132" s="5"/>
      <c r="AE1132" s="5"/>
    </row>
    <row r="1133" spans="1:31" s="19" customFormat="1" ht="70.5" hidden="1" customHeight="1" outlineLevel="1" x14ac:dyDescent="0.25">
      <c r="A1133" s="552"/>
      <c r="B1133" s="552"/>
      <c r="C1133" s="552"/>
      <c r="D1133" s="574"/>
      <c r="E1133" s="536"/>
      <c r="F1133" s="537"/>
      <c r="G1133" s="61" t="s">
        <v>1212</v>
      </c>
      <c r="H1133" s="300"/>
      <c r="I1133" s="300"/>
      <c r="J1133" s="300">
        <v>20</v>
      </c>
      <c r="K1133" s="300"/>
      <c r="L1133" s="300"/>
      <c r="M1133" s="300"/>
      <c r="N1133" s="300">
        <v>15</v>
      </c>
      <c r="O1133" s="300"/>
      <c r="P1133" s="129"/>
      <c r="Q1133" s="129"/>
      <c r="R1133" s="129">
        <v>68</v>
      </c>
      <c r="S1133" s="325"/>
      <c r="T1133" s="224"/>
      <c r="U1133" s="5"/>
      <c r="V1133" s="5"/>
      <c r="W1133" s="5"/>
      <c r="X1133" s="5"/>
      <c r="Y1133" s="222"/>
      <c r="Z1133" s="222"/>
      <c r="AA1133" s="222"/>
      <c r="AB1133" s="5"/>
      <c r="AC1133" s="5"/>
      <c r="AD1133" s="5"/>
      <c r="AE1133" s="5"/>
    </row>
    <row r="1134" spans="1:31" s="19" customFormat="1" ht="49.5" hidden="1" customHeight="1" outlineLevel="1" x14ac:dyDescent="0.25">
      <c r="A1134" s="552"/>
      <c r="B1134" s="552"/>
      <c r="C1134" s="552"/>
      <c r="D1134" s="574"/>
      <c r="E1134" s="536"/>
      <c r="F1134" s="537"/>
      <c r="G1134" s="61" t="s">
        <v>1213</v>
      </c>
      <c r="H1134" s="300"/>
      <c r="I1134" s="300"/>
      <c r="J1134" s="300">
        <v>38</v>
      </c>
      <c r="K1134" s="300"/>
      <c r="L1134" s="300"/>
      <c r="M1134" s="300"/>
      <c r="N1134" s="300">
        <v>15</v>
      </c>
      <c r="O1134" s="300"/>
      <c r="P1134" s="129"/>
      <c r="Q1134" s="129"/>
      <c r="R1134" s="129">
        <v>106</v>
      </c>
      <c r="S1134" s="325"/>
      <c r="T1134" s="224"/>
      <c r="U1134" s="5"/>
      <c r="V1134" s="5"/>
      <c r="W1134" s="5"/>
      <c r="X1134" s="5"/>
      <c r="Y1134" s="222"/>
      <c r="Z1134" s="222"/>
      <c r="AA1134" s="222"/>
      <c r="AB1134" s="5"/>
      <c r="AC1134" s="5"/>
      <c r="AD1134" s="5"/>
      <c r="AE1134" s="5"/>
    </row>
    <row r="1135" spans="1:31" s="19" customFormat="1" ht="57" hidden="1" customHeight="1" outlineLevel="1" x14ac:dyDescent="0.25">
      <c r="A1135" s="552"/>
      <c r="B1135" s="552"/>
      <c r="C1135" s="552"/>
      <c r="D1135" s="574"/>
      <c r="E1135" s="536"/>
      <c r="F1135" s="537"/>
      <c r="G1135" s="61" t="s">
        <v>1214</v>
      </c>
      <c r="H1135" s="300"/>
      <c r="I1135" s="300"/>
      <c r="J1135" s="300">
        <v>20</v>
      </c>
      <c r="K1135" s="300"/>
      <c r="L1135" s="300"/>
      <c r="M1135" s="300"/>
      <c r="N1135" s="300">
        <v>5</v>
      </c>
      <c r="O1135" s="300"/>
      <c r="P1135" s="129"/>
      <c r="Q1135" s="129"/>
      <c r="R1135" s="129">
        <v>81</v>
      </c>
      <c r="S1135" s="325"/>
      <c r="T1135" s="224"/>
      <c r="U1135" s="5"/>
      <c r="V1135" s="5"/>
      <c r="W1135" s="5"/>
      <c r="X1135" s="5"/>
      <c r="Y1135" s="222"/>
      <c r="Z1135" s="222"/>
      <c r="AA1135" s="222"/>
      <c r="AB1135" s="5"/>
      <c r="AC1135" s="5"/>
      <c r="AD1135" s="5"/>
      <c r="AE1135" s="5"/>
    </row>
    <row r="1136" spans="1:31" s="19" customFormat="1" ht="90" hidden="1" customHeight="1" outlineLevel="1" x14ac:dyDescent="0.25">
      <c r="A1136" s="552"/>
      <c r="B1136" s="552"/>
      <c r="C1136" s="552"/>
      <c r="D1136" s="574"/>
      <c r="E1136" s="536"/>
      <c r="F1136" s="537"/>
      <c r="G1136" s="61" t="s">
        <v>1215</v>
      </c>
      <c r="H1136" s="300"/>
      <c r="I1136" s="300"/>
      <c r="J1136" s="300">
        <v>153</v>
      </c>
      <c r="K1136" s="300"/>
      <c r="L1136" s="300"/>
      <c r="M1136" s="300"/>
      <c r="N1136" s="300">
        <v>30</v>
      </c>
      <c r="O1136" s="300"/>
      <c r="P1136" s="129"/>
      <c r="Q1136" s="129"/>
      <c r="R1136" s="129">
        <v>198</v>
      </c>
      <c r="S1136" s="325"/>
      <c r="T1136" s="224"/>
      <c r="U1136" s="5"/>
      <c r="V1136" s="5"/>
      <c r="W1136" s="5"/>
      <c r="X1136" s="5"/>
      <c r="Y1136" s="222"/>
      <c r="Z1136" s="222"/>
      <c r="AA1136" s="222"/>
      <c r="AB1136" s="5"/>
      <c r="AC1136" s="5"/>
      <c r="AD1136" s="5"/>
      <c r="AE1136" s="5"/>
    </row>
    <row r="1137" spans="1:31" s="19" customFormat="1" ht="65.25" hidden="1" customHeight="1" outlineLevel="1" x14ac:dyDescent="0.25">
      <c r="A1137" s="552"/>
      <c r="B1137" s="552"/>
      <c r="C1137" s="552"/>
      <c r="D1137" s="574"/>
      <c r="E1137" s="536"/>
      <c r="F1137" s="537"/>
      <c r="G1137" s="61" t="s">
        <v>1216</v>
      </c>
      <c r="H1137" s="300"/>
      <c r="I1137" s="300"/>
      <c r="J1137" s="300">
        <v>200</v>
      </c>
      <c r="K1137" s="300"/>
      <c r="L1137" s="300"/>
      <c r="M1137" s="300"/>
      <c r="N1137" s="300">
        <v>15</v>
      </c>
      <c r="O1137" s="300"/>
      <c r="P1137" s="129"/>
      <c r="Q1137" s="129"/>
      <c r="R1137" s="129">
        <v>233</v>
      </c>
      <c r="S1137" s="325"/>
      <c r="T1137" s="224"/>
      <c r="U1137" s="5"/>
      <c r="V1137" s="5"/>
      <c r="W1137" s="5"/>
      <c r="X1137" s="5"/>
      <c r="Y1137" s="222"/>
      <c r="Z1137" s="222"/>
      <c r="AA1137" s="222"/>
      <c r="AB1137" s="5"/>
      <c r="AC1137" s="5"/>
      <c r="AD1137" s="5"/>
      <c r="AE1137" s="5"/>
    </row>
    <row r="1138" spans="1:31" s="19" customFormat="1" ht="60.75" hidden="1" customHeight="1" outlineLevel="1" x14ac:dyDescent="0.25">
      <c r="A1138" s="552"/>
      <c r="B1138" s="552"/>
      <c r="C1138" s="552"/>
      <c r="D1138" s="574"/>
      <c r="E1138" s="536"/>
      <c r="F1138" s="537"/>
      <c r="G1138" s="61" t="s">
        <v>1217</v>
      </c>
      <c r="H1138" s="300"/>
      <c r="I1138" s="300"/>
      <c r="J1138" s="300">
        <v>34</v>
      </c>
      <c r="K1138" s="300"/>
      <c r="L1138" s="300"/>
      <c r="M1138" s="300"/>
      <c r="N1138" s="300">
        <v>15</v>
      </c>
      <c r="O1138" s="300"/>
      <c r="P1138" s="129"/>
      <c r="Q1138" s="129"/>
      <c r="R1138" s="129">
        <v>205</v>
      </c>
      <c r="S1138" s="325"/>
      <c r="T1138" s="224"/>
      <c r="U1138" s="5"/>
      <c r="V1138" s="5"/>
      <c r="W1138" s="5"/>
      <c r="X1138" s="5"/>
      <c r="Y1138" s="222"/>
      <c r="Z1138" s="222"/>
      <c r="AA1138" s="222"/>
      <c r="AB1138" s="5"/>
      <c r="AC1138" s="5"/>
      <c r="AD1138" s="5"/>
      <c r="AE1138" s="5"/>
    </row>
    <row r="1139" spans="1:31" s="19" customFormat="1" ht="55.5" hidden="1" customHeight="1" outlineLevel="1" x14ac:dyDescent="0.25">
      <c r="A1139" s="552"/>
      <c r="B1139" s="552"/>
      <c r="C1139" s="552"/>
      <c r="D1139" s="574"/>
      <c r="E1139" s="536"/>
      <c r="F1139" s="537"/>
      <c r="G1139" s="61" t="s">
        <v>1218</v>
      </c>
      <c r="H1139" s="300"/>
      <c r="I1139" s="300"/>
      <c r="J1139" s="300">
        <v>20</v>
      </c>
      <c r="K1139" s="300"/>
      <c r="L1139" s="300"/>
      <c r="M1139" s="300"/>
      <c r="N1139" s="300">
        <v>75</v>
      </c>
      <c r="O1139" s="300"/>
      <c r="P1139" s="129"/>
      <c r="Q1139" s="129"/>
      <c r="R1139" s="129">
        <v>69.742999999999995</v>
      </c>
      <c r="S1139" s="325"/>
      <c r="T1139" s="224"/>
      <c r="U1139" s="5"/>
      <c r="V1139" s="5"/>
      <c r="W1139" s="5"/>
      <c r="X1139" s="5"/>
      <c r="Y1139" s="222"/>
      <c r="Z1139" s="222"/>
      <c r="AA1139" s="222"/>
      <c r="AB1139" s="5"/>
      <c r="AC1139" s="5"/>
      <c r="AD1139" s="5"/>
      <c r="AE1139" s="5"/>
    </row>
    <row r="1140" spans="1:31" s="19" customFormat="1" ht="59.25" hidden="1" customHeight="1" outlineLevel="1" x14ac:dyDescent="0.25">
      <c r="A1140" s="552"/>
      <c r="B1140" s="552"/>
      <c r="C1140" s="552"/>
      <c r="D1140" s="574"/>
      <c r="E1140" s="536"/>
      <c r="F1140" s="537"/>
      <c r="G1140" s="61" t="s">
        <v>1219</v>
      </c>
      <c r="H1140" s="300"/>
      <c r="I1140" s="300"/>
      <c r="J1140" s="300">
        <v>50</v>
      </c>
      <c r="K1140" s="300"/>
      <c r="L1140" s="300"/>
      <c r="M1140" s="300"/>
      <c r="N1140" s="300">
        <v>5</v>
      </c>
      <c r="O1140" s="300"/>
      <c r="P1140" s="129"/>
      <c r="Q1140" s="129"/>
      <c r="R1140" s="129">
        <v>109</v>
      </c>
      <c r="S1140" s="325"/>
      <c r="T1140" s="224"/>
      <c r="U1140" s="5"/>
      <c r="V1140" s="5"/>
      <c r="W1140" s="5"/>
      <c r="X1140" s="5"/>
      <c r="Y1140" s="222"/>
      <c r="Z1140" s="222"/>
      <c r="AA1140" s="222"/>
      <c r="AB1140" s="5"/>
      <c r="AC1140" s="5"/>
      <c r="AD1140" s="5"/>
      <c r="AE1140" s="5"/>
    </row>
    <row r="1141" spans="1:31" s="19" customFormat="1" ht="64.5" hidden="1" customHeight="1" outlineLevel="1" x14ac:dyDescent="0.25">
      <c r="A1141" s="552"/>
      <c r="B1141" s="552"/>
      <c r="C1141" s="552"/>
      <c r="D1141" s="574"/>
      <c r="E1141" s="536"/>
      <c r="F1141" s="537"/>
      <c r="G1141" s="61" t="s">
        <v>1220</v>
      </c>
      <c r="H1141" s="300"/>
      <c r="I1141" s="300"/>
      <c r="J1141" s="300">
        <v>81</v>
      </c>
      <c r="K1141" s="300"/>
      <c r="L1141" s="300"/>
      <c r="M1141" s="300"/>
      <c r="N1141" s="300">
        <v>15</v>
      </c>
      <c r="O1141" s="300"/>
      <c r="P1141" s="129"/>
      <c r="Q1141" s="129"/>
      <c r="R1141" s="129">
        <v>120</v>
      </c>
      <c r="S1141" s="325"/>
      <c r="T1141" s="224"/>
      <c r="U1141" s="5"/>
      <c r="V1141" s="5"/>
      <c r="W1141" s="5"/>
      <c r="X1141" s="5"/>
      <c r="Y1141" s="222"/>
      <c r="Z1141" s="222"/>
      <c r="AA1141" s="222"/>
      <c r="AB1141" s="5"/>
      <c r="AC1141" s="5"/>
      <c r="AD1141" s="5"/>
      <c r="AE1141" s="5"/>
    </row>
    <row r="1142" spans="1:31" s="19" customFormat="1" ht="67.5" hidden="1" customHeight="1" outlineLevel="1" x14ac:dyDescent="0.25">
      <c r="A1142" s="552"/>
      <c r="B1142" s="552"/>
      <c r="C1142" s="552"/>
      <c r="D1142" s="574"/>
      <c r="E1142" s="536"/>
      <c r="F1142" s="537"/>
      <c r="G1142" s="61" t="s">
        <v>1221</v>
      </c>
      <c r="H1142" s="300"/>
      <c r="I1142" s="300"/>
      <c r="J1142" s="300">
        <v>100</v>
      </c>
      <c r="K1142" s="300"/>
      <c r="L1142" s="300"/>
      <c r="M1142" s="300"/>
      <c r="N1142" s="300">
        <v>15</v>
      </c>
      <c r="O1142" s="300"/>
      <c r="P1142" s="129"/>
      <c r="Q1142" s="129"/>
      <c r="R1142" s="129">
        <v>543</v>
      </c>
      <c r="S1142" s="325"/>
      <c r="T1142" s="224"/>
      <c r="U1142" s="5"/>
      <c r="V1142" s="5"/>
      <c r="W1142" s="5"/>
      <c r="X1142" s="5"/>
      <c r="Y1142" s="222"/>
      <c r="Z1142" s="222"/>
      <c r="AA1142" s="222"/>
      <c r="AB1142" s="5"/>
      <c r="AC1142" s="5"/>
      <c r="AD1142" s="5"/>
      <c r="AE1142" s="5"/>
    </row>
    <row r="1143" spans="1:31" s="19" customFormat="1" ht="52.5" hidden="1" customHeight="1" outlineLevel="1" x14ac:dyDescent="0.25">
      <c r="A1143" s="552"/>
      <c r="B1143" s="552"/>
      <c r="C1143" s="552"/>
      <c r="D1143" s="574"/>
      <c r="E1143" s="536"/>
      <c r="F1143" s="537"/>
      <c r="G1143" s="61" t="s">
        <v>1222</v>
      </c>
      <c r="H1143" s="300"/>
      <c r="I1143" s="300"/>
      <c r="J1143" s="300">
        <v>130</v>
      </c>
      <c r="K1143" s="300"/>
      <c r="L1143" s="300"/>
      <c r="M1143" s="300"/>
      <c r="N1143" s="300">
        <v>60</v>
      </c>
      <c r="O1143" s="300"/>
      <c r="P1143" s="129"/>
      <c r="Q1143" s="129"/>
      <c r="R1143" s="129">
        <v>380.16699999999997</v>
      </c>
      <c r="S1143" s="325"/>
      <c r="T1143" s="224"/>
      <c r="U1143" s="5"/>
      <c r="V1143" s="5"/>
      <c r="W1143" s="5"/>
      <c r="X1143" s="5"/>
      <c r="Y1143" s="222"/>
      <c r="Z1143" s="222"/>
      <c r="AA1143" s="222"/>
      <c r="AB1143" s="5"/>
      <c r="AC1143" s="5"/>
      <c r="AD1143" s="5"/>
      <c r="AE1143" s="5"/>
    </row>
    <row r="1144" spans="1:31" s="19" customFormat="1" ht="60" hidden="1" customHeight="1" outlineLevel="1" x14ac:dyDescent="0.25">
      <c r="A1144" s="552"/>
      <c r="B1144" s="552"/>
      <c r="C1144" s="552"/>
      <c r="D1144" s="574"/>
      <c r="E1144" s="536"/>
      <c r="F1144" s="537"/>
      <c r="G1144" s="61" t="s">
        <v>1223</v>
      </c>
      <c r="H1144" s="300"/>
      <c r="I1144" s="300"/>
      <c r="J1144" s="300">
        <v>80</v>
      </c>
      <c r="K1144" s="300"/>
      <c r="L1144" s="300"/>
      <c r="M1144" s="300"/>
      <c r="N1144" s="300">
        <v>15</v>
      </c>
      <c r="O1144" s="300"/>
      <c r="P1144" s="129"/>
      <c r="Q1144" s="129"/>
      <c r="R1144" s="129">
        <v>209.489</v>
      </c>
      <c r="S1144" s="325"/>
      <c r="T1144" s="224"/>
      <c r="U1144" s="5"/>
      <c r="V1144" s="5"/>
      <c r="W1144" s="5"/>
      <c r="X1144" s="5"/>
      <c r="Y1144" s="222"/>
      <c r="Z1144" s="222"/>
      <c r="AA1144" s="222"/>
      <c r="AB1144" s="5"/>
      <c r="AC1144" s="5"/>
      <c r="AD1144" s="5"/>
      <c r="AE1144" s="5"/>
    </row>
    <row r="1145" spans="1:31" s="19" customFormat="1" ht="54.75" hidden="1" customHeight="1" outlineLevel="1" x14ac:dyDescent="0.25">
      <c r="A1145" s="552"/>
      <c r="B1145" s="552"/>
      <c r="C1145" s="552"/>
      <c r="D1145" s="574"/>
      <c r="E1145" s="536"/>
      <c r="F1145" s="537"/>
      <c r="G1145" s="61" t="s">
        <v>1224</v>
      </c>
      <c r="H1145" s="300"/>
      <c r="I1145" s="300"/>
      <c r="J1145" s="300">
        <v>60</v>
      </c>
      <c r="K1145" s="300"/>
      <c r="L1145" s="300"/>
      <c r="M1145" s="300"/>
      <c r="N1145" s="300">
        <v>15</v>
      </c>
      <c r="O1145" s="300"/>
      <c r="P1145" s="129"/>
      <c r="Q1145" s="129"/>
      <c r="R1145" s="129">
        <v>81.007999999999996</v>
      </c>
      <c r="S1145" s="325"/>
      <c r="T1145" s="224"/>
      <c r="U1145" s="5"/>
      <c r="V1145" s="5"/>
      <c r="W1145" s="5"/>
      <c r="X1145" s="5"/>
      <c r="Y1145" s="222"/>
      <c r="Z1145" s="222"/>
      <c r="AA1145" s="222"/>
      <c r="AB1145" s="5"/>
      <c r="AC1145" s="5"/>
      <c r="AD1145" s="5"/>
      <c r="AE1145" s="5"/>
    </row>
    <row r="1146" spans="1:31" s="19" customFormat="1" ht="59.25" hidden="1" customHeight="1" outlineLevel="1" x14ac:dyDescent="0.25">
      <c r="A1146" s="552"/>
      <c r="B1146" s="552"/>
      <c r="C1146" s="552"/>
      <c r="D1146" s="574"/>
      <c r="E1146" s="536"/>
      <c r="F1146" s="537"/>
      <c r="G1146" s="61" t="s">
        <v>1225</v>
      </c>
      <c r="H1146" s="300"/>
      <c r="I1146" s="300"/>
      <c r="J1146" s="300">
        <v>50</v>
      </c>
      <c r="K1146" s="300"/>
      <c r="L1146" s="300"/>
      <c r="M1146" s="300"/>
      <c r="N1146" s="300">
        <v>15</v>
      </c>
      <c r="O1146" s="300"/>
      <c r="P1146" s="129"/>
      <c r="Q1146" s="129"/>
      <c r="R1146" s="129">
        <v>193.32599999999999</v>
      </c>
      <c r="S1146" s="325"/>
      <c r="T1146" s="224"/>
      <c r="U1146" s="5"/>
      <c r="V1146" s="5"/>
      <c r="W1146" s="5"/>
      <c r="X1146" s="5"/>
      <c r="Y1146" s="222"/>
      <c r="Z1146" s="222"/>
      <c r="AA1146" s="222"/>
      <c r="AB1146" s="5"/>
      <c r="AC1146" s="5"/>
      <c r="AD1146" s="5"/>
      <c r="AE1146" s="5"/>
    </row>
    <row r="1147" spans="1:31" s="19" customFormat="1" ht="60" hidden="1" customHeight="1" outlineLevel="1" x14ac:dyDescent="0.25">
      <c r="A1147" s="552"/>
      <c r="B1147" s="552"/>
      <c r="C1147" s="552"/>
      <c r="D1147" s="574"/>
      <c r="E1147" s="536"/>
      <c r="F1147" s="537"/>
      <c r="G1147" s="61" t="s">
        <v>1226</v>
      </c>
      <c r="H1147" s="300"/>
      <c r="I1147" s="300"/>
      <c r="J1147" s="300">
        <v>250</v>
      </c>
      <c r="K1147" s="300"/>
      <c r="L1147" s="300"/>
      <c r="M1147" s="300"/>
      <c r="N1147" s="300">
        <v>15</v>
      </c>
      <c r="O1147" s="300"/>
      <c r="P1147" s="129"/>
      <c r="Q1147" s="129"/>
      <c r="R1147" s="129">
        <v>265.947</v>
      </c>
      <c r="S1147" s="325"/>
      <c r="T1147" s="224"/>
      <c r="U1147" s="5"/>
      <c r="V1147" s="5"/>
      <c r="W1147" s="5"/>
      <c r="X1147" s="5"/>
      <c r="Y1147" s="222"/>
      <c r="Z1147" s="222"/>
      <c r="AA1147" s="222"/>
      <c r="AB1147" s="5"/>
      <c r="AC1147" s="5"/>
      <c r="AD1147" s="5"/>
      <c r="AE1147" s="5"/>
    </row>
    <row r="1148" spans="1:31" s="19" customFormat="1" ht="60.75" hidden="1" customHeight="1" outlineLevel="1" x14ac:dyDescent="0.25">
      <c r="A1148" s="552"/>
      <c r="B1148" s="552"/>
      <c r="C1148" s="552"/>
      <c r="D1148" s="574"/>
      <c r="E1148" s="536"/>
      <c r="F1148" s="537"/>
      <c r="G1148" s="61" t="s">
        <v>1227</v>
      </c>
      <c r="H1148" s="300"/>
      <c r="I1148" s="300"/>
      <c r="J1148" s="300">
        <v>50</v>
      </c>
      <c r="K1148" s="300"/>
      <c r="L1148" s="300"/>
      <c r="M1148" s="300"/>
      <c r="N1148" s="300">
        <v>10</v>
      </c>
      <c r="O1148" s="300"/>
      <c r="P1148" s="129"/>
      <c r="Q1148" s="129"/>
      <c r="R1148" s="129">
        <v>61.673000000000002</v>
      </c>
      <c r="S1148" s="325"/>
      <c r="T1148" s="224"/>
      <c r="U1148" s="5"/>
      <c r="V1148" s="5"/>
      <c r="W1148" s="5"/>
      <c r="X1148" s="5"/>
      <c r="Y1148" s="222"/>
      <c r="Z1148" s="222"/>
      <c r="AA1148" s="222"/>
      <c r="AB1148" s="5"/>
      <c r="AC1148" s="5"/>
      <c r="AD1148" s="5"/>
      <c r="AE1148" s="5"/>
    </row>
    <row r="1149" spans="1:31" s="19" customFormat="1" ht="82.5" hidden="1" customHeight="1" outlineLevel="1" x14ac:dyDescent="0.25">
      <c r="A1149" s="552"/>
      <c r="B1149" s="552"/>
      <c r="C1149" s="552"/>
      <c r="D1149" s="574"/>
      <c r="E1149" s="536"/>
      <c r="F1149" s="537"/>
      <c r="G1149" s="61" t="s">
        <v>1228</v>
      </c>
      <c r="H1149" s="300"/>
      <c r="I1149" s="300"/>
      <c r="J1149" s="300">
        <v>52</v>
      </c>
      <c r="K1149" s="300"/>
      <c r="L1149" s="300"/>
      <c r="M1149" s="300"/>
      <c r="N1149" s="300">
        <v>15</v>
      </c>
      <c r="O1149" s="300"/>
      <c r="P1149" s="129"/>
      <c r="Q1149" s="129"/>
      <c r="R1149" s="129">
        <v>66.078999999999994</v>
      </c>
      <c r="S1149" s="325"/>
      <c r="T1149" s="224"/>
      <c r="U1149" s="5"/>
      <c r="V1149" s="5"/>
      <c r="W1149" s="5"/>
      <c r="X1149" s="5"/>
      <c r="Y1149" s="222"/>
      <c r="Z1149" s="222"/>
      <c r="AA1149" s="222"/>
      <c r="AB1149" s="5"/>
      <c r="AC1149" s="5"/>
      <c r="AD1149" s="5"/>
      <c r="AE1149" s="5"/>
    </row>
    <row r="1150" spans="1:31" s="19" customFormat="1" ht="64.5" hidden="1" customHeight="1" outlineLevel="1" x14ac:dyDescent="0.25">
      <c r="A1150" s="552"/>
      <c r="B1150" s="552"/>
      <c r="C1150" s="552"/>
      <c r="D1150" s="574"/>
      <c r="E1150" s="536"/>
      <c r="F1150" s="537"/>
      <c r="G1150" s="61" t="s">
        <v>1229</v>
      </c>
      <c r="H1150" s="300"/>
      <c r="I1150" s="300"/>
      <c r="J1150" s="300">
        <v>205</v>
      </c>
      <c r="K1150" s="300"/>
      <c r="L1150" s="300"/>
      <c r="M1150" s="300"/>
      <c r="N1150" s="300">
        <v>15</v>
      </c>
      <c r="O1150" s="300"/>
      <c r="P1150" s="129"/>
      <c r="Q1150" s="129"/>
      <c r="R1150" s="129">
        <v>198.304</v>
      </c>
      <c r="S1150" s="325"/>
      <c r="T1150" s="224"/>
      <c r="U1150" s="5"/>
      <c r="V1150" s="5"/>
      <c r="W1150" s="5"/>
      <c r="X1150" s="5"/>
      <c r="Y1150" s="222"/>
      <c r="Z1150" s="222"/>
      <c r="AA1150" s="222"/>
      <c r="AB1150" s="5"/>
      <c r="AC1150" s="5"/>
      <c r="AD1150" s="5"/>
      <c r="AE1150" s="5"/>
    </row>
    <row r="1151" spans="1:31" s="19" customFormat="1" ht="68.25" hidden="1" customHeight="1" outlineLevel="1" x14ac:dyDescent="0.25">
      <c r="A1151" s="552"/>
      <c r="B1151" s="552"/>
      <c r="C1151" s="552"/>
      <c r="D1151" s="574"/>
      <c r="E1151" s="536"/>
      <c r="F1151" s="537"/>
      <c r="G1151" s="61" t="s">
        <v>1230</v>
      </c>
      <c r="H1151" s="300"/>
      <c r="I1151" s="300"/>
      <c r="J1151" s="300">
        <v>40</v>
      </c>
      <c r="K1151" s="300"/>
      <c r="L1151" s="300"/>
      <c r="M1151" s="300"/>
      <c r="N1151" s="300">
        <v>15</v>
      </c>
      <c r="O1151" s="300"/>
      <c r="P1151" s="129"/>
      <c r="Q1151" s="129"/>
      <c r="R1151" s="129">
        <v>74.828999999999994</v>
      </c>
      <c r="S1151" s="325"/>
      <c r="T1151" s="224"/>
      <c r="U1151" s="5"/>
      <c r="V1151" s="5"/>
      <c r="W1151" s="5"/>
      <c r="X1151" s="5"/>
      <c r="Y1151" s="222"/>
      <c r="Z1151" s="222"/>
      <c r="AA1151" s="222"/>
      <c r="AB1151" s="5"/>
      <c r="AC1151" s="5"/>
      <c r="AD1151" s="5"/>
      <c r="AE1151" s="5"/>
    </row>
    <row r="1152" spans="1:31" s="19" customFormat="1" ht="63" hidden="1" customHeight="1" outlineLevel="1" x14ac:dyDescent="0.25">
      <c r="A1152" s="552"/>
      <c r="B1152" s="552"/>
      <c r="C1152" s="552"/>
      <c r="D1152" s="574"/>
      <c r="E1152" s="536"/>
      <c r="F1152" s="537"/>
      <c r="G1152" s="61" t="s">
        <v>1231</v>
      </c>
      <c r="H1152" s="300"/>
      <c r="I1152" s="300"/>
      <c r="J1152" s="300">
        <v>235</v>
      </c>
      <c r="K1152" s="300"/>
      <c r="L1152" s="300"/>
      <c r="M1152" s="300"/>
      <c r="N1152" s="300">
        <v>15</v>
      </c>
      <c r="O1152" s="300"/>
      <c r="P1152" s="129"/>
      <c r="Q1152" s="129"/>
      <c r="R1152" s="129">
        <v>234.40899999999999</v>
      </c>
      <c r="S1152" s="325"/>
      <c r="T1152" s="224"/>
      <c r="U1152" s="5"/>
      <c r="V1152" s="5"/>
      <c r="W1152" s="5"/>
      <c r="X1152" s="5"/>
      <c r="Y1152" s="222"/>
      <c r="Z1152" s="222"/>
      <c r="AA1152" s="222"/>
      <c r="AB1152" s="5"/>
      <c r="AC1152" s="5"/>
      <c r="AD1152" s="5"/>
      <c r="AE1152" s="5"/>
    </row>
    <row r="1153" spans="1:31" s="19" customFormat="1" ht="45.75" hidden="1" customHeight="1" outlineLevel="1" x14ac:dyDescent="0.25">
      <c r="A1153" s="552"/>
      <c r="B1153" s="552"/>
      <c r="C1153" s="552"/>
      <c r="D1153" s="574"/>
      <c r="E1153" s="536"/>
      <c r="F1153" s="537"/>
      <c r="G1153" s="61" t="s">
        <v>1232</v>
      </c>
      <c r="H1153" s="300"/>
      <c r="I1153" s="300"/>
      <c r="J1153" s="300">
        <v>454</v>
      </c>
      <c r="K1153" s="300"/>
      <c r="L1153" s="300"/>
      <c r="M1153" s="300"/>
      <c r="N1153" s="300">
        <v>15</v>
      </c>
      <c r="O1153" s="300"/>
      <c r="P1153" s="129"/>
      <c r="Q1153" s="129"/>
      <c r="R1153" s="129">
        <v>338.31200000000001</v>
      </c>
      <c r="S1153" s="325"/>
      <c r="T1153" s="224"/>
      <c r="U1153" s="5"/>
      <c r="V1153" s="5"/>
      <c r="W1153" s="5"/>
      <c r="X1153" s="5"/>
      <c r="Y1153" s="222"/>
      <c r="Z1153" s="222"/>
      <c r="AA1153" s="222"/>
      <c r="AB1153" s="5"/>
      <c r="AC1153" s="5"/>
      <c r="AD1153" s="5"/>
      <c r="AE1153" s="5"/>
    </row>
    <row r="1154" spans="1:31" s="19" customFormat="1" ht="60" hidden="1" customHeight="1" outlineLevel="1" x14ac:dyDescent="0.25">
      <c r="A1154" s="552"/>
      <c r="B1154" s="552"/>
      <c r="C1154" s="552"/>
      <c r="D1154" s="574"/>
      <c r="E1154" s="536"/>
      <c r="F1154" s="537"/>
      <c r="G1154" s="61" t="s">
        <v>1233</v>
      </c>
      <c r="H1154" s="300"/>
      <c r="I1154" s="300"/>
      <c r="J1154" s="300">
        <v>249</v>
      </c>
      <c r="K1154" s="300"/>
      <c r="L1154" s="300"/>
      <c r="M1154" s="300"/>
      <c r="N1154" s="300">
        <v>105</v>
      </c>
      <c r="O1154" s="300"/>
      <c r="P1154" s="129"/>
      <c r="Q1154" s="129"/>
      <c r="R1154" s="129">
        <v>344.79199999999997</v>
      </c>
      <c r="S1154" s="325"/>
      <c r="T1154" s="224"/>
      <c r="U1154" s="5"/>
      <c r="V1154" s="5"/>
      <c r="W1154" s="5"/>
      <c r="X1154" s="5"/>
      <c r="Y1154" s="222"/>
      <c r="Z1154" s="222"/>
      <c r="AA1154" s="222"/>
      <c r="AB1154" s="5"/>
      <c r="AC1154" s="5"/>
      <c r="AD1154" s="5"/>
      <c r="AE1154" s="5"/>
    </row>
    <row r="1155" spans="1:31" s="19" customFormat="1" ht="60" hidden="1" customHeight="1" outlineLevel="1" x14ac:dyDescent="0.25">
      <c r="A1155" s="552"/>
      <c r="B1155" s="552"/>
      <c r="C1155" s="552"/>
      <c r="D1155" s="574"/>
      <c r="E1155" s="536"/>
      <c r="F1155" s="537"/>
      <c r="G1155" s="61" t="s">
        <v>1234</v>
      </c>
      <c r="H1155" s="300"/>
      <c r="I1155" s="300"/>
      <c r="J1155" s="300">
        <v>30</v>
      </c>
      <c r="K1155" s="300"/>
      <c r="L1155" s="300"/>
      <c r="M1155" s="300"/>
      <c r="N1155" s="300">
        <v>15</v>
      </c>
      <c r="O1155" s="300"/>
      <c r="P1155" s="129"/>
      <c r="Q1155" s="129"/>
      <c r="R1155" s="129">
        <v>156.54</v>
      </c>
      <c r="S1155" s="325"/>
      <c r="T1155" s="224"/>
      <c r="U1155" s="5"/>
      <c r="V1155" s="5"/>
      <c r="W1155" s="5"/>
      <c r="X1155" s="5"/>
      <c r="Y1155" s="222"/>
      <c r="Z1155" s="222"/>
      <c r="AA1155" s="222"/>
      <c r="AB1155" s="5"/>
      <c r="AC1155" s="5"/>
      <c r="AD1155" s="5"/>
      <c r="AE1155" s="5"/>
    </row>
    <row r="1156" spans="1:31" s="19" customFormat="1" ht="60" hidden="1" customHeight="1" outlineLevel="1" x14ac:dyDescent="0.25">
      <c r="A1156" s="552"/>
      <c r="B1156" s="552"/>
      <c r="C1156" s="552"/>
      <c r="D1156" s="574"/>
      <c r="E1156" s="536"/>
      <c r="F1156" s="537"/>
      <c r="G1156" s="61" t="s">
        <v>1235</v>
      </c>
      <c r="H1156" s="300"/>
      <c r="I1156" s="300"/>
      <c r="J1156" s="300">
        <v>72</v>
      </c>
      <c r="K1156" s="300"/>
      <c r="L1156" s="300"/>
      <c r="M1156" s="300"/>
      <c r="N1156" s="300">
        <v>15</v>
      </c>
      <c r="O1156" s="300"/>
      <c r="P1156" s="129"/>
      <c r="Q1156" s="129"/>
      <c r="R1156" s="129">
        <v>160.221</v>
      </c>
      <c r="S1156" s="325"/>
      <c r="T1156" s="224"/>
      <c r="U1156" s="5"/>
      <c r="V1156" s="5"/>
      <c r="W1156" s="5"/>
      <c r="X1156" s="5"/>
      <c r="Y1156" s="222"/>
      <c r="Z1156" s="222"/>
      <c r="AA1156" s="222"/>
      <c r="AB1156" s="5"/>
      <c r="AC1156" s="5"/>
      <c r="AD1156" s="5"/>
      <c r="AE1156" s="5"/>
    </row>
    <row r="1157" spans="1:31" s="19" customFormat="1" ht="60.75" hidden="1" customHeight="1" outlineLevel="1" x14ac:dyDescent="0.25">
      <c r="A1157" s="552"/>
      <c r="B1157" s="552"/>
      <c r="C1157" s="552"/>
      <c r="D1157" s="574"/>
      <c r="E1157" s="536"/>
      <c r="F1157" s="537"/>
      <c r="G1157" s="61" t="s">
        <v>1236</v>
      </c>
      <c r="H1157" s="300"/>
      <c r="I1157" s="300"/>
      <c r="J1157" s="300">
        <v>80</v>
      </c>
      <c r="K1157" s="300"/>
      <c r="L1157" s="300"/>
      <c r="M1157" s="300"/>
      <c r="N1157" s="300">
        <v>30</v>
      </c>
      <c r="O1157" s="300"/>
      <c r="P1157" s="129"/>
      <c r="Q1157" s="129"/>
      <c r="R1157" s="129">
        <v>176.70099999999999</v>
      </c>
      <c r="S1157" s="325"/>
      <c r="T1157" s="224"/>
      <c r="U1157" s="5"/>
      <c r="V1157" s="5"/>
      <c r="W1157" s="5"/>
      <c r="X1157" s="5"/>
      <c r="Y1157" s="222"/>
      <c r="Z1157" s="222"/>
      <c r="AA1157" s="222"/>
      <c r="AB1157" s="5"/>
      <c r="AC1157" s="5"/>
      <c r="AD1157" s="5"/>
      <c r="AE1157" s="5"/>
    </row>
    <row r="1158" spans="1:31" s="19" customFormat="1" ht="60" hidden="1" customHeight="1" outlineLevel="1" x14ac:dyDescent="0.25">
      <c r="A1158" s="552"/>
      <c r="B1158" s="552"/>
      <c r="C1158" s="552"/>
      <c r="D1158" s="574"/>
      <c r="E1158" s="536"/>
      <c r="F1158" s="537"/>
      <c r="G1158" s="61" t="s">
        <v>1237</v>
      </c>
      <c r="H1158" s="300"/>
      <c r="I1158" s="300"/>
      <c r="J1158" s="300">
        <v>180</v>
      </c>
      <c r="K1158" s="300"/>
      <c r="L1158" s="300"/>
      <c r="M1158" s="300"/>
      <c r="N1158" s="300">
        <v>75</v>
      </c>
      <c r="O1158" s="300"/>
      <c r="P1158" s="129"/>
      <c r="Q1158" s="129"/>
      <c r="R1158" s="129">
        <v>221.321</v>
      </c>
      <c r="S1158" s="325"/>
      <c r="T1158" s="224"/>
      <c r="U1158" s="5"/>
      <c r="V1158" s="5"/>
      <c r="W1158" s="5"/>
      <c r="X1158" s="5"/>
      <c r="Y1158" s="222"/>
      <c r="Z1158" s="222"/>
      <c r="AA1158" s="222"/>
      <c r="AB1158" s="5"/>
      <c r="AC1158" s="5"/>
      <c r="AD1158" s="5"/>
      <c r="AE1158" s="5"/>
    </row>
    <row r="1159" spans="1:31" s="19" customFormat="1" ht="60" hidden="1" customHeight="1" outlineLevel="1" x14ac:dyDescent="0.25">
      <c r="A1159" s="552"/>
      <c r="B1159" s="552"/>
      <c r="C1159" s="552"/>
      <c r="D1159" s="574"/>
      <c r="E1159" s="536"/>
      <c r="F1159" s="537"/>
      <c r="G1159" s="61" t="s">
        <v>1238</v>
      </c>
      <c r="H1159" s="300"/>
      <c r="I1159" s="300"/>
      <c r="J1159" s="300">
        <v>65</v>
      </c>
      <c r="K1159" s="300"/>
      <c r="L1159" s="300"/>
      <c r="M1159" s="300"/>
      <c r="N1159" s="300">
        <v>5</v>
      </c>
      <c r="O1159" s="300"/>
      <c r="P1159" s="129"/>
      <c r="Q1159" s="129"/>
      <c r="R1159" s="129">
        <v>192.27600000000001</v>
      </c>
      <c r="S1159" s="325"/>
      <c r="T1159" s="224"/>
      <c r="U1159" s="5"/>
      <c r="V1159" s="5"/>
      <c r="W1159" s="5"/>
      <c r="X1159" s="5"/>
      <c r="Y1159" s="222"/>
      <c r="Z1159" s="222"/>
      <c r="AA1159" s="222"/>
      <c r="AB1159" s="5"/>
      <c r="AC1159" s="5"/>
      <c r="AD1159" s="5"/>
      <c r="AE1159" s="5"/>
    </row>
    <row r="1160" spans="1:31" s="19" customFormat="1" ht="60" hidden="1" customHeight="1" outlineLevel="1" x14ac:dyDescent="0.25">
      <c r="A1160" s="552"/>
      <c r="B1160" s="552"/>
      <c r="C1160" s="552"/>
      <c r="D1160" s="574"/>
      <c r="E1160" s="536"/>
      <c r="F1160" s="537"/>
      <c r="G1160" s="61" t="s">
        <v>1239</v>
      </c>
      <c r="H1160" s="300"/>
      <c r="I1160" s="300"/>
      <c r="J1160" s="300">
        <v>100</v>
      </c>
      <c r="K1160" s="300"/>
      <c r="L1160" s="300"/>
      <c r="M1160" s="300"/>
      <c r="N1160" s="300">
        <v>15</v>
      </c>
      <c r="O1160" s="300"/>
      <c r="P1160" s="129"/>
      <c r="Q1160" s="129"/>
      <c r="R1160" s="129">
        <v>194.82400000000001</v>
      </c>
      <c r="S1160" s="325"/>
      <c r="T1160" s="224"/>
      <c r="U1160" s="5"/>
      <c r="V1160" s="5"/>
      <c r="W1160" s="5"/>
      <c r="X1160" s="5"/>
      <c r="Y1160" s="222"/>
      <c r="Z1160" s="222"/>
      <c r="AA1160" s="222"/>
      <c r="AB1160" s="5"/>
      <c r="AC1160" s="5"/>
      <c r="AD1160" s="5"/>
      <c r="AE1160" s="5"/>
    </row>
    <row r="1161" spans="1:31" s="19" customFormat="1" ht="60" hidden="1" customHeight="1" outlineLevel="1" x14ac:dyDescent="0.25">
      <c r="A1161" s="552"/>
      <c r="B1161" s="552"/>
      <c r="C1161" s="552"/>
      <c r="D1161" s="574"/>
      <c r="E1161" s="536"/>
      <c r="F1161" s="537"/>
      <c r="G1161" s="61" t="s">
        <v>1240</v>
      </c>
      <c r="H1161" s="300"/>
      <c r="I1161" s="300"/>
      <c r="J1161" s="300">
        <v>140</v>
      </c>
      <c r="K1161" s="300"/>
      <c r="L1161" s="300"/>
      <c r="M1161" s="300"/>
      <c r="N1161" s="300">
        <v>15</v>
      </c>
      <c r="O1161" s="300"/>
      <c r="P1161" s="129"/>
      <c r="Q1161" s="129"/>
      <c r="R1161" s="129">
        <v>281.93700000000001</v>
      </c>
      <c r="S1161" s="325"/>
      <c r="T1161" s="224"/>
      <c r="U1161" s="5"/>
      <c r="V1161" s="5"/>
      <c r="W1161" s="5"/>
      <c r="X1161" s="5"/>
      <c r="Y1161" s="222"/>
      <c r="Z1161" s="222"/>
      <c r="AA1161" s="222"/>
      <c r="AB1161" s="5"/>
      <c r="AC1161" s="5"/>
      <c r="AD1161" s="5"/>
      <c r="AE1161" s="5"/>
    </row>
    <row r="1162" spans="1:31" s="19" customFormat="1" ht="60" hidden="1" customHeight="1" outlineLevel="1" x14ac:dyDescent="0.25">
      <c r="A1162" s="552"/>
      <c r="B1162" s="552"/>
      <c r="C1162" s="552"/>
      <c r="D1162" s="574"/>
      <c r="E1162" s="536"/>
      <c r="F1162" s="537"/>
      <c r="G1162" s="61" t="s">
        <v>1241</v>
      </c>
      <c r="H1162" s="300"/>
      <c r="I1162" s="300"/>
      <c r="J1162" s="300">
        <v>279</v>
      </c>
      <c r="K1162" s="300"/>
      <c r="L1162" s="300"/>
      <c r="M1162" s="300"/>
      <c r="N1162" s="300">
        <v>30</v>
      </c>
      <c r="O1162" s="300"/>
      <c r="P1162" s="129"/>
      <c r="Q1162" s="129"/>
      <c r="R1162" s="129">
        <v>261.13600000000002</v>
      </c>
      <c r="S1162" s="325"/>
      <c r="T1162" s="224"/>
      <c r="U1162" s="5"/>
      <c r="V1162" s="5"/>
      <c r="W1162" s="5"/>
      <c r="X1162" s="5"/>
      <c r="Y1162" s="222"/>
      <c r="Z1162" s="222"/>
      <c r="AA1162" s="222"/>
      <c r="AB1162" s="5"/>
      <c r="AC1162" s="5"/>
      <c r="AD1162" s="5"/>
      <c r="AE1162" s="5"/>
    </row>
    <row r="1163" spans="1:31" s="19" customFormat="1" ht="75" hidden="1" customHeight="1" outlineLevel="1" x14ac:dyDescent="0.25">
      <c r="A1163" s="552"/>
      <c r="B1163" s="552"/>
      <c r="C1163" s="552"/>
      <c r="D1163" s="574"/>
      <c r="E1163" s="536"/>
      <c r="F1163" s="537"/>
      <c r="G1163" s="61" t="s">
        <v>1242</v>
      </c>
      <c r="H1163" s="300"/>
      <c r="I1163" s="300"/>
      <c r="J1163" s="300">
        <v>69</v>
      </c>
      <c r="K1163" s="300"/>
      <c r="L1163" s="300"/>
      <c r="M1163" s="300"/>
      <c r="N1163" s="300">
        <v>15</v>
      </c>
      <c r="O1163" s="300"/>
      <c r="P1163" s="129"/>
      <c r="Q1163" s="129"/>
      <c r="R1163" s="129">
        <v>167.99299999999999</v>
      </c>
      <c r="S1163" s="325"/>
      <c r="T1163" s="224"/>
      <c r="U1163" s="5"/>
      <c r="V1163" s="5"/>
      <c r="W1163" s="5"/>
      <c r="X1163" s="5"/>
      <c r="Y1163" s="222"/>
      <c r="Z1163" s="222"/>
      <c r="AA1163" s="222"/>
      <c r="AB1163" s="5"/>
      <c r="AC1163" s="5"/>
      <c r="AD1163" s="5"/>
      <c r="AE1163" s="5"/>
    </row>
    <row r="1164" spans="1:31" s="19" customFormat="1" ht="90" hidden="1" customHeight="1" outlineLevel="1" x14ac:dyDescent="0.25">
      <c r="A1164" s="552"/>
      <c r="B1164" s="552"/>
      <c r="C1164" s="552"/>
      <c r="D1164" s="574"/>
      <c r="E1164" s="536"/>
      <c r="F1164" s="537"/>
      <c r="G1164" s="61" t="s">
        <v>1243</v>
      </c>
      <c r="H1164" s="300"/>
      <c r="I1164" s="300"/>
      <c r="J1164" s="300">
        <v>200</v>
      </c>
      <c r="K1164" s="300"/>
      <c r="L1164" s="300"/>
      <c r="M1164" s="300"/>
      <c r="N1164" s="300">
        <v>15</v>
      </c>
      <c r="O1164" s="300"/>
      <c r="P1164" s="129"/>
      <c r="Q1164" s="129"/>
      <c r="R1164" s="129">
        <v>159.69999999999999</v>
      </c>
      <c r="S1164" s="325"/>
      <c r="T1164" s="224"/>
      <c r="U1164" s="5"/>
      <c r="V1164" s="5"/>
      <c r="W1164" s="5"/>
      <c r="X1164" s="5"/>
      <c r="Y1164" s="222"/>
      <c r="Z1164" s="222"/>
      <c r="AA1164" s="222"/>
      <c r="AB1164" s="5"/>
      <c r="AC1164" s="5"/>
      <c r="AD1164" s="5"/>
      <c r="AE1164" s="5"/>
    </row>
    <row r="1165" spans="1:31" s="19" customFormat="1" ht="60" hidden="1" customHeight="1" outlineLevel="1" x14ac:dyDescent="0.25">
      <c r="A1165" s="552"/>
      <c r="B1165" s="552"/>
      <c r="C1165" s="552"/>
      <c r="D1165" s="574"/>
      <c r="E1165" s="536"/>
      <c r="F1165" s="537"/>
      <c r="G1165" s="61" t="s">
        <v>1244</v>
      </c>
      <c r="H1165" s="300"/>
      <c r="I1165" s="300"/>
      <c r="J1165" s="300">
        <v>28</v>
      </c>
      <c r="K1165" s="300"/>
      <c r="L1165" s="300"/>
      <c r="M1165" s="300"/>
      <c r="N1165" s="300">
        <v>15</v>
      </c>
      <c r="O1165" s="300"/>
      <c r="P1165" s="129"/>
      <c r="Q1165" s="129"/>
      <c r="R1165" s="129">
        <v>49.424999999999997</v>
      </c>
      <c r="S1165" s="325"/>
      <c r="T1165" s="224"/>
      <c r="U1165" s="5"/>
      <c r="V1165" s="5"/>
      <c r="W1165" s="5"/>
      <c r="X1165" s="5"/>
      <c r="Y1165" s="222"/>
      <c r="Z1165" s="222"/>
      <c r="AA1165" s="222"/>
      <c r="AB1165" s="5"/>
      <c r="AC1165" s="5"/>
      <c r="AD1165" s="5"/>
      <c r="AE1165" s="5"/>
    </row>
    <row r="1166" spans="1:31" s="19" customFormat="1" ht="60" hidden="1" customHeight="1" outlineLevel="1" x14ac:dyDescent="0.25">
      <c r="A1166" s="552"/>
      <c r="B1166" s="552"/>
      <c r="C1166" s="552"/>
      <c r="D1166" s="574"/>
      <c r="E1166" s="536"/>
      <c r="F1166" s="537"/>
      <c r="G1166" s="61" t="s">
        <v>1245</v>
      </c>
      <c r="H1166" s="300"/>
      <c r="I1166" s="300"/>
      <c r="J1166" s="300">
        <v>110</v>
      </c>
      <c r="K1166" s="300"/>
      <c r="L1166" s="300"/>
      <c r="M1166" s="300"/>
      <c r="N1166" s="300">
        <v>30</v>
      </c>
      <c r="O1166" s="300"/>
      <c r="P1166" s="129"/>
      <c r="Q1166" s="129"/>
      <c r="R1166" s="129">
        <v>65.707999999999998</v>
      </c>
      <c r="S1166" s="325"/>
      <c r="T1166" s="224"/>
      <c r="U1166" s="5"/>
      <c r="V1166" s="5"/>
      <c r="W1166" s="5"/>
      <c r="X1166" s="5"/>
      <c r="Y1166" s="222"/>
      <c r="Z1166" s="222"/>
      <c r="AA1166" s="222"/>
      <c r="AB1166" s="5"/>
      <c r="AC1166" s="5"/>
      <c r="AD1166" s="5"/>
      <c r="AE1166" s="5"/>
    </row>
    <row r="1167" spans="1:31" s="19" customFormat="1" ht="60" hidden="1" customHeight="1" outlineLevel="1" x14ac:dyDescent="0.25">
      <c r="A1167" s="552"/>
      <c r="B1167" s="552"/>
      <c r="C1167" s="552"/>
      <c r="D1167" s="574"/>
      <c r="E1167" s="536"/>
      <c r="F1167" s="537"/>
      <c r="G1167" s="61" t="s">
        <v>1246</v>
      </c>
      <c r="H1167" s="300"/>
      <c r="I1167" s="300"/>
      <c r="J1167" s="300">
        <v>100</v>
      </c>
      <c r="K1167" s="300"/>
      <c r="L1167" s="300"/>
      <c r="M1167" s="300"/>
      <c r="N1167" s="300">
        <v>15</v>
      </c>
      <c r="O1167" s="300"/>
      <c r="P1167" s="129"/>
      <c r="Q1167" s="129"/>
      <c r="R1167" s="129">
        <v>97.563999999999993</v>
      </c>
      <c r="S1167" s="325"/>
      <c r="T1167" s="224"/>
      <c r="U1167" s="5"/>
      <c r="V1167" s="5"/>
      <c r="W1167" s="5"/>
      <c r="X1167" s="5"/>
      <c r="Y1167" s="222"/>
      <c r="Z1167" s="222"/>
      <c r="AA1167" s="222"/>
      <c r="AB1167" s="5"/>
      <c r="AC1167" s="5"/>
      <c r="AD1167" s="5"/>
      <c r="AE1167" s="5"/>
    </row>
    <row r="1168" spans="1:31" s="19" customFormat="1" ht="60" hidden="1" customHeight="1" outlineLevel="1" x14ac:dyDescent="0.25">
      <c r="A1168" s="552"/>
      <c r="B1168" s="552"/>
      <c r="C1168" s="552"/>
      <c r="D1168" s="574"/>
      <c r="E1168" s="536"/>
      <c r="F1168" s="537"/>
      <c r="G1168" s="61" t="s">
        <v>1247</v>
      </c>
      <c r="H1168" s="300"/>
      <c r="I1168" s="300"/>
      <c r="J1168" s="300">
        <v>30</v>
      </c>
      <c r="K1168" s="300"/>
      <c r="L1168" s="300"/>
      <c r="M1168" s="300"/>
      <c r="N1168" s="300">
        <v>15</v>
      </c>
      <c r="O1168" s="300"/>
      <c r="P1168" s="129"/>
      <c r="Q1168" s="129"/>
      <c r="R1168" s="129">
        <v>54.085999999999999</v>
      </c>
      <c r="S1168" s="325"/>
      <c r="T1168" s="224"/>
      <c r="U1168" s="5"/>
      <c r="V1168" s="5"/>
      <c r="W1168" s="5"/>
      <c r="X1168" s="5"/>
      <c r="Y1168" s="222"/>
      <c r="Z1168" s="222"/>
      <c r="AA1168" s="222"/>
      <c r="AB1168" s="5"/>
      <c r="AC1168" s="5"/>
      <c r="AD1168" s="5"/>
      <c r="AE1168" s="5"/>
    </row>
    <row r="1169" spans="1:31" s="19" customFormat="1" ht="60" hidden="1" customHeight="1" outlineLevel="1" x14ac:dyDescent="0.25">
      <c r="A1169" s="552"/>
      <c r="B1169" s="552"/>
      <c r="C1169" s="552"/>
      <c r="D1169" s="574"/>
      <c r="E1169" s="536"/>
      <c r="F1169" s="537"/>
      <c r="G1169" s="61" t="s">
        <v>1248</v>
      </c>
      <c r="H1169" s="300"/>
      <c r="I1169" s="300"/>
      <c r="J1169" s="300">
        <v>30</v>
      </c>
      <c r="K1169" s="300"/>
      <c r="L1169" s="300"/>
      <c r="M1169" s="300"/>
      <c r="N1169" s="300">
        <v>15</v>
      </c>
      <c r="O1169" s="300"/>
      <c r="P1169" s="129"/>
      <c r="Q1169" s="129"/>
      <c r="R1169" s="129">
        <v>68.537999999999997</v>
      </c>
      <c r="S1169" s="325"/>
      <c r="T1169" s="224"/>
      <c r="U1169" s="5"/>
      <c r="V1169" s="5"/>
      <c r="W1169" s="5"/>
      <c r="X1169" s="5"/>
      <c r="Y1169" s="222"/>
      <c r="Z1169" s="222"/>
      <c r="AA1169" s="222"/>
      <c r="AB1169" s="5"/>
      <c r="AC1169" s="5"/>
      <c r="AD1169" s="5"/>
      <c r="AE1169" s="5"/>
    </row>
    <row r="1170" spans="1:31" s="19" customFormat="1" ht="70.5" hidden="1" customHeight="1" outlineLevel="1" x14ac:dyDescent="0.25">
      <c r="A1170" s="552"/>
      <c r="B1170" s="552"/>
      <c r="C1170" s="552"/>
      <c r="D1170" s="574"/>
      <c r="E1170" s="536"/>
      <c r="F1170" s="537"/>
      <c r="G1170" s="61" t="s">
        <v>1249</v>
      </c>
      <c r="H1170" s="300"/>
      <c r="I1170" s="300"/>
      <c r="J1170" s="300">
        <v>30</v>
      </c>
      <c r="K1170" s="300"/>
      <c r="L1170" s="300"/>
      <c r="M1170" s="300"/>
      <c r="N1170" s="300">
        <v>15</v>
      </c>
      <c r="O1170" s="300"/>
      <c r="P1170" s="129"/>
      <c r="Q1170" s="129"/>
      <c r="R1170" s="129">
        <v>56.765000000000001</v>
      </c>
      <c r="S1170" s="325"/>
      <c r="T1170" s="224"/>
      <c r="U1170" s="5"/>
      <c r="V1170" s="5"/>
      <c r="W1170" s="5"/>
      <c r="X1170" s="5"/>
      <c r="Y1170" s="222"/>
      <c r="Z1170" s="222"/>
      <c r="AA1170" s="222"/>
      <c r="AB1170" s="5"/>
      <c r="AC1170" s="5"/>
      <c r="AD1170" s="5"/>
      <c r="AE1170" s="5"/>
    </row>
    <row r="1171" spans="1:31" s="19" customFormat="1" ht="60" hidden="1" customHeight="1" outlineLevel="1" x14ac:dyDescent="0.25">
      <c r="A1171" s="552"/>
      <c r="B1171" s="552"/>
      <c r="C1171" s="552"/>
      <c r="D1171" s="574"/>
      <c r="E1171" s="536"/>
      <c r="F1171" s="537"/>
      <c r="G1171" s="61" t="s">
        <v>1250</v>
      </c>
      <c r="H1171" s="300"/>
      <c r="I1171" s="300"/>
      <c r="J1171" s="300">
        <v>112</v>
      </c>
      <c r="K1171" s="300"/>
      <c r="L1171" s="300"/>
      <c r="M1171" s="300"/>
      <c r="N1171" s="300">
        <v>15</v>
      </c>
      <c r="O1171" s="300"/>
      <c r="P1171" s="129"/>
      <c r="Q1171" s="129"/>
      <c r="R1171" s="129">
        <v>136.45099999999999</v>
      </c>
      <c r="S1171" s="325"/>
      <c r="T1171" s="224"/>
      <c r="U1171" s="5"/>
      <c r="V1171" s="5"/>
      <c r="W1171" s="5"/>
      <c r="X1171" s="5"/>
      <c r="Y1171" s="222"/>
      <c r="Z1171" s="222"/>
      <c r="AA1171" s="222"/>
      <c r="AB1171" s="5"/>
      <c r="AC1171" s="5"/>
      <c r="AD1171" s="5"/>
      <c r="AE1171" s="5"/>
    </row>
    <row r="1172" spans="1:31" s="19" customFormat="1" ht="60" hidden="1" customHeight="1" outlineLevel="1" x14ac:dyDescent="0.25">
      <c r="A1172" s="552"/>
      <c r="B1172" s="552"/>
      <c r="C1172" s="552"/>
      <c r="D1172" s="574"/>
      <c r="E1172" s="536"/>
      <c r="F1172" s="537"/>
      <c r="G1172" s="61" t="s">
        <v>1251</v>
      </c>
      <c r="H1172" s="300"/>
      <c r="I1172" s="300"/>
      <c r="J1172" s="300">
        <v>60</v>
      </c>
      <c r="K1172" s="300"/>
      <c r="L1172" s="300"/>
      <c r="M1172" s="300"/>
      <c r="N1172" s="300">
        <v>15</v>
      </c>
      <c r="O1172" s="300"/>
      <c r="P1172" s="129"/>
      <c r="Q1172" s="129"/>
      <c r="R1172" s="129">
        <v>133.77600000000001</v>
      </c>
      <c r="S1172" s="325"/>
      <c r="T1172" s="224"/>
      <c r="U1172" s="5"/>
      <c r="V1172" s="5"/>
      <c r="W1172" s="5"/>
      <c r="X1172" s="5"/>
      <c r="Y1172" s="222"/>
      <c r="Z1172" s="222"/>
      <c r="AA1172" s="222"/>
      <c r="AB1172" s="5"/>
      <c r="AC1172" s="5"/>
      <c r="AD1172" s="5"/>
      <c r="AE1172" s="5"/>
    </row>
    <row r="1173" spans="1:31" s="19" customFormat="1" ht="85.5" hidden="1" customHeight="1" outlineLevel="1" x14ac:dyDescent="0.25">
      <c r="A1173" s="552"/>
      <c r="B1173" s="552"/>
      <c r="C1173" s="552"/>
      <c r="D1173" s="574"/>
      <c r="E1173" s="536"/>
      <c r="F1173" s="537"/>
      <c r="G1173" s="61" t="s">
        <v>1252</v>
      </c>
      <c r="H1173" s="300"/>
      <c r="I1173" s="300"/>
      <c r="J1173" s="300">
        <v>44</v>
      </c>
      <c r="K1173" s="300"/>
      <c r="L1173" s="300"/>
      <c r="M1173" s="300"/>
      <c r="N1173" s="300">
        <v>15</v>
      </c>
      <c r="O1173" s="300"/>
      <c r="P1173" s="129"/>
      <c r="Q1173" s="129"/>
      <c r="R1173" s="129">
        <v>102.898</v>
      </c>
      <c r="S1173" s="325"/>
      <c r="T1173" s="224"/>
      <c r="U1173" s="5"/>
      <c r="V1173" s="5"/>
      <c r="W1173" s="5"/>
      <c r="X1173" s="5"/>
      <c r="Y1173" s="222"/>
      <c r="Z1173" s="222"/>
      <c r="AA1173" s="222"/>
      <c r="AB1173" s="5"/>
      <c r="AC1173" s="5"/>
      <c r="AD1173" s="5"/>
      <c r="AE1173" s="5"/>
    </row>
    <row r="1174" spans="1:31" s="19" customFormat="1" ht="60" hidden="1" customHeight="1" outlineLevel="1" x14ac:dyDescent="0.25">
      <c r="A1174" s="552"/>
      <c r="B1174" s="552"/>
      <c r="C1174" s="552"/>
      <c r="D1174" s="574"/>
      <c r="E1174" s="536"/>
      <c r="F1174" s="537"/>
      <c r="G1174" s="61" t="s">
        <v>1253</v>
      </c>
      <c r="H1174" s="300"/>
      <c r="I1174" s="300"/>
      <c r="J1174" s="300">
        <v>60</v>
      </c>
      <c r="K1174" s="300"/>
      <c r="L1174" s="300"/>
      <c r="M1174" s="300"/>
      <c r="N1174" s="300">
        <v>15</v>
      </c>
      <c r="O1174" s="300"/>
      <c r="P1174" s="129"/>
      <c r="Q1174" s="129"/>
      <c r="R1174" s="129">
        <v>137.66399999999999</v>
      </c>
      <c r="S1174" s="325"/>
      <c r="T1174" s="224"/>
      <c r="U1174" s="5"/>
      <c r="V1174" s="5"/>
      <c r="W1174" s="5"/>
      <c r="X1174" s="5"/>
      <c r="Y1174" s="222"/>
      <c r="Z1174" s="222"/>
      <c r="AA1174" s="222"/>
      <c r="AB1174" s="5"/>
      <c r="AC1174" s="5"/>
      <c r="AD1174" s="5"/>
      <c r="AE1174" s="5"/>
    </row>
    <row r="1175" spans="1:31" s="19" customFormat="1" ht="60" hidden="1" customHeight="1" outlineLevel="1" x14ac:dyDescent="0.25">
      <c r="A1175" s="552"/>
      <c r="B1175" s="552"/>
      <c r="C1175" s="552"/>
      <c r="D1175" s="574"/>
      <c r="E1175" s="536"/>
      <c r="F1175" s="537"/>
      <c r="G1175" s="61" t="s">
        <v>1254</v>
      </c>
      <c r="H1175" s="300"/>
      <c r="I1175" s="300"/>
      <c r="J1175" s="300">
        <v>42</v>
      </c>
      <c r="K1175" s="300"/>
      <c r="L1175" s="300"/>
      <c r="M1175" s="300"/>
      <c r="N1175" s="300">
        <v>15</v>
      </c>
      <c r="O1175" s="300"/>
      <c r="P1175" s="129"/>
      <c r="Q1175" s="129"/>
      <c r="R1175" s="129">
        <v>103.992</v>
      </c>
      <c r="S1175" s="325"/>
      <c r="T1175" s="224"/>
      <c r="U1175" s="5"/>
      <c r="V1175" s="5"/>
      <c r="W1175" s="5"/>
      <c r="X1175" s="5"/>
      <c r="Y1175" s="222"/>
      <c r="Z1175" s="222"/>
      <c r="AA1175" s="222"/>
      <c r="AB1175" s="5"/>
      <c r="AC1175" s="5"/>
      <c r="AD1175" s="5"/>
      <c r="AE1175" s="5"/>
    </row>
    <row r="1176" spans="1:31" s="19" customFormat="1" ht="60" hidden="1" customHeight="1" outlineLevel="1" x14ac:dyDescent="0.25">
      <c r="A1176" s="552"/>
      <c r="B1176" s="552"/>
      <c r="C1176" s="552"/>
      <c r="D1176" s="574"/>
      <c r="E1176" s="536"/>
      <c r="F1176" s="537"/>
      <c r="G1176" s="61" t="s">
        <v>1255</v>
      </c>
      <c r="H1176" s="300"/>
      <c r="I1176" s="300"/>
      <c r="J1176" s="300">
        <v>90</v>
      </c>
      <c r="K1176" s="300"/>
      <c r="L1176" s="300"/>
      <c r="M1176" s="300"/>
      <c r="N1176" s="300">
        <v>15</v>
      </c>
      <c r="O1176" s="300"/>
      <c r="P1176" s="129"/>
      <c r="Q1176" s="129"/>
      <c r="R1176" s="129">
        <v>163.46600000000001</v>
      </c>
      <c r="S1176" s="325"/>
      <c r="T1176" s="224"/>
      <c r="U1176" s="5"/>
      <c r="V1176" s="5"/>
      <c r="W1176" s="5"/>
      <c r="X1176" s="5"/>
      <c r="Y1176" s="222"/>
      <c r="Z1176" s="222"/>
      <c r="AA1176" s="222"/>
      <c r="AB1176" s="5"/>
      <c r="AC1176" s="5"/>
      <c r="AD1176" s="5"/>
      <c r="AE1176" s="5"/>
    </row>
    <row r="1177" spans="1:31" s="19" customFormat="1" ht="60" hidden="1" customHeight="1" outlineLevel="1" x14ac:dyDescent="0.25">
      <c r="A1177" s="552"/>
      <c r="B1177" s="552"/>
      <c r="C1177" s="552"/>
      <c r="D1177" s="574"/>
      <c r="E1177" s="536"/>
      <c r="F1177" s="537"/>
      <c r="G1177" s="61" t="s">
        <v>1256</v>
      </c>
      <c r="H1177" s="300"/>
      <c r="I1177" s="300"/>
      <c r="J1177" s="300">
        <v>40</v>
      </c>
      <c r="K1177" s="300"/>
      <c r="L1177" s="300"/>
      <c r="M1177" s="300"/>
      <c r="N1177" s="300">
        <v>15</v>
      </c>
      <c r="O1177" s="300"/>
      <c r="P1177" s="129"/>
      <c r="Q1177" s="129"/>
      <c r="R1177" s="129">
        <v>110.307</v>
      </c>
      <c r="S1177" s="325"/>
      <c r="T1177" s="224"/>
      <c r="U1177" s="5"/>
      <c r="V1177" s="5"/>
      <c r="W1177" s="5"/>
      <c r="X1177" s="5"/>
      <c r="Y1177" s="222"/>
      <c r="Z1177" s="222"/>
      <c r="AA1177" s="222"/>
      <c r="AB1177" s="5"/>
      <c r="AC1177" s="5"/>
      <c r="AD1177" s="5"/>
      <c r="AE1177" s="5"/>
    </row>
    <row r="1178" spans="1:31" s="19" customFormat="1" ht="75" hidden="1" customHeight="1" outlineLevel="1" x14ac:dyDescent="0.25">
      <c r="A1178" s="552"/>
      <c r="B1178" s="552"/>
      <c r="C1178" s="552"/>
      <c r="D1178" s="574"/>
      <c r="E1178" s="536"/>
      <c r="F1178" s="537"/>
      <c r="G1178" s="61" t="s">
        <v>1257</v>
      </c>
      <c r="H1178" s="300"/>
      <c r="I1178" s="300"/>
      <c r="J1178" s="300">
        <v>125</v>
      </c>
      <c r="K1178" s="300"/>
      <c r="L1178" s="300"/>
      <c r="M1178" s="300"/>
      <c r="N1178" s="300">
        <v>35</v>
      </c>
      <c r="O1178" s="300"/>
      <c r="P1178" s="129"/>
      <c r="Q1178" s="129"/>
      <c r="R1178" s="129">
        <v>327.92099999999999</v>
      </c>
      <c r="S1178" s="325"/>
      <c r="T1178" s="224"/>
      <c r="U1178" s="5"/>
      <c r="V1178" s="5"/>
      <c r="W1178" s="5"/>
      <c r="X1178" s="5"/>
      <c r="Y1178" s="222"/>
      <c r="Z1178" s="222"/>
      <c r="AA1178" s="222"/>
      <c r="AB1178" s="5"/>
      <c r="AC1178" s="5"/>
      <c r="AD1178" s="5"/>
      <c r="AE1178" s="5"/>
    </row>
    <row r="1179" spans="1:31" s="19" customFormat="1" ht="60" hidden="1" customHeight="1" outlineLevel="1" x14ac:dyDescent="0.25">
      <c r="A1179" s="552"/>
      <c r="B1179" s="552"/>
      <c r="C1179" s="552"/>
      <c r="D1179" s="574"/>
      <c r="E1179" s="536"/>
      <c r="F1179" s="537"/>
      <c r="G1179" s="61" t="s">
        <v>1258</v>
      </c>
      <c r="H1179" s="300"/>
      <c r="I1179" s="300"/>
      <c r="J1179" s="300">
        <v>73</v>
      </c>
      <c r="K1179" s="300"/>
      <c r="L1179" s="300"/>
      <c r="M1179" s="300"/>
      <c r="N1179" s="300">
        <v>30</v>
      </c>
      <c r="O1179" s="300"/>
      <c r="P1179" s="129"/>
      <c r="Q1179" s="129"/>
      <c r="R1179" s="129">
        <v>98.308000000000007</v>
      </c>
      <c r="S1179" s="325"/>
      <c r="T1179" s="224"/>
      <c r="U1179" s="5"/>
      <c r="V1179" s="5"/>
      <c r="W1179" s="5"/>
      <c r="X1179" s="5"/>
      <c r="Y1179" s="222"/>
      <c r="Z1179" s="222"/>
      <c r="AA1179" s="222"/>
      <c r="AB1179" s="5"/>
      <c r="AC1179" s="5"/>
      <c r="AD1179" s="5"/>
      <c r="AE1179" s="5"/>
    </row>
    <row r="1180" spans="1:31" s="19" customFormat="1" ht="60" hidden="1" customHeight="1" outlineLevel="1" x14ac:dyDescent="0.25">
      <c r="A1180" s="552"/>
      <c r="B1180" s="552"/>
      <c r="C1180" s="552"/>
      <c r="D1180" s="574"/>
      <c r="E1180" s="536"/>
      <c r="F1180" s="537"/>
      <c r="G1180" s="61" t="s">
        <v>1259</v>
      </c>
      <c r="H1180" s="300"/>
      <c r="I1180" s="300"/>
      <c r="J1180" s="300">
        <v>160</v>
      </c>
      <c r="K1180" s="300"/>
      <c r="L1180" s="300"/>
      <c r="M1180" s="300"/>
      <c r="N1180" s="300">
        <v>15</v>
      </c>
      <c r="O1180" s="300"/>
      <c r="P1180" s="129"/>
      <c r="Q1180" s="129"/>
      <c r="R1180" s="129">
        <v>195.435</v>
      </c>
      <c r="S1180" s="325"/>
      <c r="T1180" s="224"/>
      <c r="U1180" s="5"/>
      <c r="V1180" s="5"/>
      <c r="W1180" s="5"/>
      <c r="X1180" s="5"/>
      <c r="Y1180" s="222"/>
      <c r="Z1180" s="222"/>
      <c r="AA1180" s="222"/>
      <c r="AB1180" s="5"/>
      <c r="AC1180" s="5"/>
      <c r="AD1180" s="5"/>
      <c r="AE1180" s="5"/>
    </row>
    <row r="1181" spans="1:31" s="19" customFormat="1" ht="60" hidden="1" customHeight="1" outlineLevel="1" x14ac:dyDescent="0.25">
      <c r="A1181" s="552"/>
      <c r="B1181" s="552"/>
      <c r="C1181" s="552"/>
      <c r="D1181" s="574"/>
      <c r="E1181" s="536"/>
      <c r="F1181" s="537"/>
      <c r="G1181" s="61" t="s">
        <v>1260</v>
      </c>
      <c r="H1181" s="300"/>
      <c r="I1181" s="300"/>
      <c r="J1181" s="300">
        <v>70</v>
      </c>
      <c r="K1181" s="300"/>
      <c r="L1181" s="300"/>
      <c r="M1181" s="300"/>
      <c r="N1181" s="300">
        <v>15</v>
      </c>
      <c r="O1181" s="300"/>
      <c r="P1181" s="129"/>
      <c r="Q1181" s="129"/>
      <c r="R1181" s="129">
        <v>145.38399999999999</v>
      </c>
      <c r="S1181" s="325"/>
      <c r="T1181" s="224"/>
      <c r="U1181" s="5"/>
      <c r="V1181" s="5"/>
      <c r="W1181" s="5"/>
      <c r="X1181" s="5"/>
      <c r="Y1181" s="222"/>
      <c r="Z1181" s="222"/>
      <c r="AA1181" s="222"/>
      <c r="AB1181" s="5"/>
      <c r="AC1181" s="5"/>
      <c r="AD1181" s="5"/>
      <c r="AE1181" s="5"/>
    </row>
    <row r="1182" spans="1:31" s="19" customFormat="1" ht="60" hidden="1" customHeight="1" outlineLevel="1" x14ac:dyDescent="0.25">
      <c r="A1182" s="552"/>
      <c r="B1182" s="552"/>
      <c r="C1182" s="552"/>
      <c r="D1182" s="574"/>
      <c r="E1182" s="536"/>
      <c r="F1182" s="537"/>
      <c r="G1182" s="61" t="s">
        <v>1261</v>
      </c>
      <c r="H1182" s="300"/>
      <c r="I1182" s="300"/>
      <c r="J1182" s="300">
        <v>30</v>
      </c>
      <c r="K1182" s="300"/>
      <c r="L1182" s="300"/>
      <c r="M1182" s="300"/>
      <c r="N1182" s="300">
        <v>15</v>
      </c>
      <c r="O1182" s="300"/>
      <c r="P1182" s="129"/>
      <c r="Q1182" s="129"/>
      <c r="R1182" s="129">
        <v>118.87</v>
      </c>
      <c r="S1182" s="325"/>
      <c r="T1182" s="224"/>
      <c r="U1182" s="5"/>
      <c r="V1182" s="5"/>
      <c r="W1182" s="5"/>
      <c r="X1182" s="5"/>
      <c r="Y1182" s="222"/>
      <c r="Z1182" s="222"/>
      <c r="AA1182" s="222"/>
      <c r="AB1182" s="5"/>
      <c r="AC1182" s="5"/>
      <c r="AD1182" s="5"/>
      <c r="AE1182" s="5"/>
    </row>
    <row r="1183" spans="1:31" s="19" customFormat="1" ht="60" hidden="1" customHeight="1" outlineLevel="1" x14ac:dyDescent="0.25">
      <c r="A1183" s="552"/>
      <c r="B1183" s="552"/>
      <c r="C1183" s="552"/>
      <c r="D1183" s="574"/>
      <c r="E1183" s="536"/>
      <c r="F1183" s="537"/>
      <c r="G1183" s="61" t="s">
        <v>1262</v>
      </c>
      <c r="H1183" s="300"/>
      <c r="I1183" s="300"/>
      <c r="J1183" s="300">
        <v>75</v>
      </c>
      <c r="K1183" s="300"/>
      <c r="L1183" s="300"/>
      <c r="M1183" s="300"/>
      <c r="N1183" s="300">
        <v>15</v>
      </c>
      <c r="O1183" s="300"/>
      <c r="P1183" s="129"/>
      <c r="Q1183" s="129"/>
      <c r="R1183" s="129">
        <v>150.672</v>
      </c>
      <c r="S1183" s="325"/>
      <c r="T1183" s="224"/>
      <c r="U1183" s="5"/>
      <c r="V1183" s="5"/>
      <c r="W1183" s="5"/>
      <c r="X1183" s="5"/>
      <c r="Y1183" s="222"/>
      <c r="Z1183" s="222"/>
      <c r="AA1183" s="222"/>
      <c r="AB1183" s="5"/>
      <c r="AC1183" s="5"/>
      <c r="AD1183" s="5"/>
      <c r="AE1183" s="5"/>
    </row>
    <row r="1184" spans="1:31" s="19" customFormat="1" ht="60" hidden="1" customHeight="1" outlineLevel="1" x14ac:dyDescent="0.25">
      <c r="A1184" s="552"/>
      <c r="B1184" s="552"/>
      <c r="C1184" s="552"/>
      <c r="D1184" s="574"/>
      <c r="E1184" s="536"/>
      <c r="F1184" s="537"/>
      <c r="G1184" s="61" t="s">
        <v>1263</v>
      </c>
      <c r="H1184" s="300"/>
      <c r="I1184" s="300"/>
      <c r="J1184" s="300">
        <v>60</v>
      </c>
      <c r="K1184" s="300"/>
      <c r="L1184" s="300"/>
      <c r="M1184" s="300"/>
      <c r="N1184" s="300">
        <v>15</v>
      </c>
      <c r="O1184" s="300"/>
      <c r="P1184" s="129"/>
      <c r="Q1184" s="129"/>
      <c r="R1184" s="129">
        <v>126.233</v>
      </c>
      <c r="S1184" s="325"/>
      <c r="T1184" s="224"/>
      <c r="U1184" s="5"/>
      <c r="V1184" s="5"/>
      <c r="W1184" s="5"/>
      <c r="X1184" s="5"/>
      <c r="Y1184" s="222"/>
      <c r="Z1184" s="222"/>
      <c r="AA1184" s="222"/>
      <c r="AB1184" s="5"/>
      <c r="AC1184" s="5"/>
      <c r="AD1184" s="5"/>
      <c r="AE1184" s="5"/>
    </row>
    <row r="1185" spans="1:31" s="19" customFormat="1" ht="60" hidden="1" customHeight="1" outlineLevel="1" x14ac:dyDescent="0.25">
      <c r="A1185" s="552"/>
      <c r="B1185" s="552"/>
      <c r="C1185" s="552"/>
      <c r="D1185" s="574"/>
      <c r="E1185" s="536"/>
      <c r="F1185" s="537"/>
      <c r="G1185" s="61" t="s">
        <v>1264</v>
      </c>
      <c r="H1185" s="300"/>
      <c r="I1185" s="300"/>
      <c r="J1185" s="300">
        <v>90</v>
      </c>
      <c r="K1185" s="300"/>
      <c r="L1185" s="300"/>
      <c r="M1185" s="300"/>
      <c r="N1185" s="300">
        <v>57</v>
      </c>
      <c r="O1185" s="300"/>
      <c r="P1185" s="129"/>
      <c r="Q1185" s="129"/>
      <c r="R1185" s="129">
        <v>221.80799999999999</v>
      </c>
      <c r="S1185" s="325"/>
      <c r="T1185" s="224"/>
      <c r="U1185" s="5"/>
      <c r="V1185" s="5"/>
      <c r="W1185" s="5"/>
      <c r="X1185" s="5"/>
      <c r="Y1185" s="222"/>
      <c r="Z1185" s="222"/>
      <c r="AA1185" s="222"/>
      <c r="AB1185" s="5"/>
      <c r="AC1185" s="5"/>
      <c r="AD1185" s="5"/>
      <c r="AE1185" s="5"/>
    </row>
    <row r="1186" spans="1:31" s="19" customFormat="1" ht="75" hidden="1" customHeight="1" outlineLevel="1" x14ac:dyDescent="0.25">
      <c r="A1186" s="552"/>
      <c r="B1186" s="552"/>
      <c r="C1186" s="552"/>
      <c r="D1186" s="574"/>
      <c r="E1186" s="536"/>
      <c r="F1186" s="537"/>
      <c r="G1186" s="61" t="s">
        <v>1265</v>
      </c>
      <c r="H1186" s="300"/>
      <c r="I1186" s="300"/>
      <c r="J1186" s="300">
        <v>910</v>
      </c>
      <c r="K1186" s="300"/>
      <c r="L1186" s="300"/>
      <c r="M1186" s="300"/>
      <c r="N1186" s="300">
        <v>240</v>
      </c>
      <c r="O1186" s="300"/>
      <c r="P1186" s="129"/>
      <c r="Q1186" s="129"/>
      <c r="R1186" s="129">
        <v>786.41</v>
      </c>
      <c r="S1186" s="325"/>
      <c r="T1186" s="224"/>
      <c r="U1186" s="5"/>
      <c r="V1186" s="5"/>
      <c r="W1186" s="5"/>
      <c r="X1186" s="5"/>
      <c r="Y1186" s="222"/>
      <c r="Z1186" s="222"/>
      <c r="AA1186" s="222"/>
      <c r="AB1186" s="5"/>
      <c r="AC1186" s="5"/>
      <c r="AD1186" s="5"/>
      <c r="AE1186" s="5"/>
    </row>
    <row r="1187" spans="1:31" s="19" customFormat="1" ht="75" hidden="1" customHeight="1" outlineLevel="1" x14ac:dyDescent="0.25">
      <c r="A1187" s="552"/>
      <c r="B1187" s="552"/>
      <c r="C1187" s="552"/>
      <c r="D1187" s="574"/>
      <c r="E1187" s="536"/>
      <c r="F1187" s="537"/>
      <c r="G1187" s="61" t="s">
        <v>1266</v>
      </c>
      <c r="H1187" s="300"/>
      <c r="I1187" s="300"/>
      <c r="J1187" s="300">
        <v>26</v>
      </c>
      <c r="K1187" s="300"/>
      <c r="L1187" s="300"/>
      <c r="M1187" s="300"/>
      <c r="N1187" s="300">
        <v>15</v>
      </c>
      <c r="O1187" s="300"/>
      <c r="P1187" s="129"/>
      <c r="Q1187" s="129"/>
      <c r="R1187" s="129">
        <v>50.655000000000001</v>
      </c>
      <c r="S1187" s="325"/>
      <c r="T1187" s="224"/>
      <c r="U1187" s="5"/>
      <c r="V1187" s="5"/>
      <c r="W1187" s="5"/>
      <c r="X1187" s="5"/>
      <c r="Y1187" s="222"/>
      <c r="Z1187" s="222"/>
      <c r="AA1187" s="222"/>
      <c r="AB1187" s="5"/>
      <c r="AC1187" s="5"/>
      <c r="AD1187" s="5"/>
      <c r="AE1187" s="5"/>
    </row>
    <row r="1188" spans="1:31" s="19" customFormat="1" ht="60" hidden="1" customHeight="1" outlineLevel="1" x14ac:dyDescent="0.25">
      <c r="A1188" s="552"/>
      <c r="B1188" s="552"/>
      <c r="C1188" s="552"/>
      <c r="D1188" s="574"/>
      <c r="E1188" s="536"/>
      <c r="F1188" s="537"/>
      <c r="G1188" s="61" t="s">
        <v>1267</v>
      </c>
      <c r="H1188" s="300"/>
      <c r="I1188" s="300"/>
      <c r="J1188" s="300">
        <v>90</v>
      </c>
      <c r="K1188" s="300"/>
      <c r="L1188" s="300"/>
      <c r="M1188" s="300"/>
      <c r="N1188" s="300">
        <v>15</v>
      </c>
      <c r="O1188" s="300"/>
      <c r="P1188" s="129"/>
      <c r="Q1188" s="129"/>
      <c r="R1188" s="129">
        <v>96.328000000000003</v>
      </c>
      <c r="S1188" s="325"/>
      <c r="T1188" s="224"/>
      <c r="U1188" s="5"/>
      <c r="V1188" s="5"/>
      <c r="W1188" s="5"/>
      <c r="X1188" s="5"/>
      <c r="Y1188" s="222"/>
      <c r="Z1188" s="222"/>
      <c r="AA1188" s="222"/>
      <c r="AB1188" s="5"/>
      <c r="AC1188" s="5"/>
      <c r="AD1188" s="5"/>
      <c r="AE1188" s="5"/>
    </row>
    <row r="1189" spans="1:31" s="19" customFormat="1" ht="60" hidden="1" customHeight="1" outlineLevel="1" x14ac:dyDescent="0.25">
      <c r="A1189" s="552"/>
      <c r="B1189" s="552"/>
      <c r="C1189" s="552"/>
      <c r="D1189" s="574"/>
      <c r="E1189" s="536"/>
      <c r="F1189" s="537"/>
      <c r="G1189" s="61" t="s">
        <v>1268</v>
      </c>
      <c r="H1189" s="300"/>
      <c r="I1189" s="300"/>
      <c r="J1189" s="300">
        <v>60</v>
      </c>
      <c r="K1189" s="300"/>
      <c r="L1189" s="300"/>
      <c r="M1189" s="300"/>
      <c r="N1189" s="300">
        <v>15</v>
      </c>
      <c r="O1189" s="300"/>
      <c r="P1189" s="129"/>
      <c r="Q1189" s="129"/>
      <c r="R1189" s="129">
        <v>83.826999999999998</v>
      </c>
      <c r="S1189" s="325"/>
      <c r="T1189" s="224"/>
      <c r="U1189" s="5"/>
      <c r="V1189" s="5"/>
      <c r="W1189" s="5"/>
      <c r="X1189" s="5"/>
      <c r="Y1189" s="222"/>
      <c r="Z1189" s="222"/>
      <c r="AA1189" s="222"/>
      <c r="AB1189" s="5"/>
      <c r="AC1189" s="5"/>
      <c r="AD1189" s="5"/>
      <c r="AE1189" s="5"/>
    </row>
    <row r="1190" spans="1:31" s="19" customFormat="1" ht="60" hidden="1" customHeight="1" outlineLevel="1" x14ac:dyDescent="0.25">
      <c r="A1190" s="552"/>
      <c r="B1190" s="552"/>
      <c r="C1190" s="552"/>
      <c r="D1190" s="574"/>
      <c r="E1190" s="536"/>
      <c r="F1190" s="537"/>
      <c r="G1190" s="61" t="s">
        <v>1269</v>
      </c>
      <c r="H1190" s="300"/>
      <c r="I1190" s="300"/>
      <c r="J1190" s="300">
        <v>210</v>
      </c>
      <c r="K1190" s="300"/>
      <c r="L1190" s="300"/>
      <c r="M1190" s="300"/>
      <c r="N1190" s="300">
        <v>15</v>
      </c>
      <c r="O1190" s="300"/>
      <c r="P1190" s="129"/>
      <c r="Q1190" s="129"/>
      <c r="R1190" s="129">
        <v>372.39800000000002</v>
      </c>
      <c r="S1190" s="325"/>
      <c r="T1190" s="224"/>
      <c r="U1190" s="5"/>
      <c r="V1190" s="5"/>
      <c r="W1190" s="5"/>
      <c r="X1190" s="5"/>
      <c r="Y1190" s="222"/>
      <c r="Z1190" s="222"/>
      <c r="AA1190" s="222"/>
      <c r="AB1190" s="5"/>
      <c r="AC1190" s="5"/>
      <c r="AD1190" s="5"/>
      <c r="AE1190" s="5"/>
    </row>
    <row r="1191" spans="1:31" s="19" customFormat="1" ht="60" hidden="1" customHeight="1" outlineLevel="1" x14ac:dyDescent="0.25">
      <c r="A1191" s="552"/>
      <c r="B1191" s="552"/>
      <c r="C1191" s="552"/>
      <c r="D1191" s="574"/>
      <c r="E1191" s="536"/>
      <c r="F1191" s="537"/>
      <c r="G1191" s="61" t="s">
        <v>1270</v>
      </c>
      <c r="H1191" s="300"/>
      <c r="I1191" s="300"/>
      <c r="J1191" s="300">
        <v>37</v>
      </c>
      <c r="K1191" s="300"/>
      <c r="L1191" s="300"/>
      <c r="M1191" s="300"/>
      <c r="N1191" s="300">
        <v>15</v>
      </c>
      <c r="O1191" s="300"/>
      <c r="P1191" s="129"/>
      <c r="Q1191" s="129"/>
      <c r="R1191" s="129">
        <v>130.38499999999999</v>
      </c>
      <c r="S1191" s="325"/>
      <c r="T1191" s="224"/>
      <c r="U1191" s="5"/>
      <c r="V1191" s="5"/>
      <c r="W1191" s="5"/>
      <c r="X1191" s="5"/>
      <c r="Y1191" s="222"/>
      <c r="Z1191" s="222"/>
      <c r="AA1191" s="222"/>
      <c r="AB1191" s="5"/>
      <c r="AC1191" s="5"/>
      <c r="AD1191" s="5"/>
      <c r="AE1191" s="5"/>
    </row>
    <row r="1192" spans="1:31" s="19" customFormat="1" ht="60" hidden="1" customHeight="1" outlineLevel="1" x14ac:dyDescent="0.25">
      <c r="A1192" s="552"/>
      <c r="B1192" s="552"/>
      <c r="C1192" s="552"/>
      <c r="D1192" s="574"/>
      <c r="E1192" s="536"/>
      <c r="F1192" s="537"/>
      <c r="G1192" s="61" t="s">
        <v>1271</v>
      </c>
      <c r="H1192" s="300"/>
      <c r="I1192" s="300"/>
      <c r="J1192" s="300">
        <v>95</v>
      </c>
      <c r="K1192" s="300"/>
      <c r="L1192" s="300"/>
      <c r="M1192" s="300"/>
      <c r="N1192" s="300">
        <v>45</v>
      </c>
      <c r="O1192" s="300"/>
      <c r="P1192" s="129"/>
      <c r="Q1192" s="129"/>
      <c r="R1192" s="129">
        <v>79.150000000000006</v>
      </c>
      <c r="S1192" s="325"/>
      <c r="T1192" s="224"/>
      <c r="U1192" s="5"/>
      <c r="V1192" s="5"/>
      <c r="W1192" s="5"/>
      <c r="X1192" s="5"/>
      <c r="Y1192" s="222"/>
      <c r="Z1192" s="222"/>
      <c r="AA1192" s="222"/>
      <c r="AB1192" s="5"/>
      <c r="AC1192" s="5"/>
      <c r="AD1192" s="5"/>
      <c r="AE1192" s="5"/>
    </row>
    <row r="1193" spans="1:31" s="19" customFormat="1" ht="60" hidden="1" customHeight="1" outlineLevel="1" x14ac:dyDescent="0.25">
      <c r="A1193" s="552"/>
      <c r="B1193" s="552"/>
      <c r="C1193" s="552"/>
      <c r="D1193" s="574"/>
      <c r="E1193" s="536"/>
      <c r="F1193" s="537"/>
      <c r="G1193" s="61" t="s">
        <v>1272</v>
      </c>
      <c r="H1193" s="300"/>
      <c r="I1193" s="300"/>
      <c r="J1193" s="300">
        <v>38</v>
      </c>
      <c r="K1193" s="300"/>
      <c r="L1193" s="300"/>
      <c r="M1193" s="300"/>
      <c r="N1193" s="300">
        <v>15</v>
      </c>
      <c r="O1193" s="300"/>
      <c r="P1193" s="129"/>
      <c r="Q1193" s="129"/>
      <c r="R1193" s="129">
        <v>147.70699999999999</v>
      </c>
      <c r="S1193" s="325"/>
      <c r="T1193" s="224"/>
      <c r="U1193" s="5"/>
      <c r="V1193" s="5"/>
      <c r="W1193" s="5"/>
      <c r="X1193" s="5"/>
      <c r="Y1193" s="222"/>
      <c r="Z1193" s="222"/>
      <c r="AA1193" s="222"/>
      <c r="AB1193" s="5"/>
      <c r="AC1193" s="5"/>
      <c r="AD1193" s="5"/>
      <c r="AE1193" s="5"/>
    </row>
    <row r="1194" spans="1:31" s="19" customFormat="1" ht="75" hidden="1" customHeight="1" outlineLevel="1" x14ac:dyDescent="0.25">
      <c r="A1194" s="552"/>
      <c r="B1194" s="552"/>
      <c r="C1194" s="552"/>
      <c r="D1194" s="574"/>
      <c r="E1194" s="536"/>
      <c r="F1194" s="537"/>
      <c r="G1194" s="61" t="s">
        <v>1273</v>
      </c>
      <c r="H1194" s="300"/>
      <c r="I1194" s="300"/>
      <c r="J1194" s="300">
        <v>47</v>
      </c>
      <c r="K1194" s="300"/>
      <c r="L1194" s="300"/>
      <c r="M1194" s="300"/>
      <c r="N1194" s="300">
        <v>15</v>
      </c>
      <c r="O1194" s="300"/>
      <c r="P1194" s="129"/>
      <c r="Q1194" s="129"/>
      <c r="R1194" s="129">
        <v>99.474000000000004</v>
      </c>
      <c r="S1194" s="325"/>
      <c r="T1194" s="224"/>
      <c r="U1194" s="5"/>
      <c r="V1194" s="5"/>
      <c r="W1194" s="5"/>
      <c r="X1194" s="5"/>
      <c r="Y1194" s="222"/>
      <c r="Z1194" s="222"/>
      <c r="AA1194" s="222"/>
      <c r="AB1194" s="5"/>
      <c r="AC1194" s="5"/>
      <c r="AD1194" s="5"/>
      <c r="AE1194" s="5"/>
    </row>
    <row r="1195" spans="1:31" s="19" customFormat="1" ht="60" hidden="1" customHeight="1" outlineLevel="1" x14ac:dyDescent="0.25">
      <c r="A1195" s="552"/>
      <c r="B1195" s="552"/>
      <c r="C1195" s="552"/>
      <c r="D1195" s="574"/>
      <c r="E1195" s="536"/>
      <c r="F1195" s="537"/>
      <c r="G1195" s="61" t="s">
        <v>1274</v>
      </c>
      <c r="H1195" s="300"/>
      <c r="I1195" s="300"/>
      <c r="J1195" s="300">
        <v>93</v>
      </c>
      <c r="K1195" s="300"/>
      <c r="L1195" s="300"/>
      <c r="M1195" s="300"/>
      <c r="N1195" s="300">
        <v>15</v>
      </c>
      <c r="O1195" s="300"/>
      <c r="P1195" s="129"/>
      <c r="Q1195" s="129"/>
      <c r="R1195" s="129">
        <v>188.09299999999999</v>
      </c>
      <c r="S1195" s="325"/>
      <c r="T1195" s="224"/>
      <c r="U1195" s="5"/>
      <c r="V1195" s="5"/>
      <c r="W1195" s="5"/>
      <c r="X1195" s="5"/>
      <c r="Y1195" s="222"/>
      <c r="Z1195" s="222"/>
      <c r="AA1195" s="222"/>
      <c r="AB1195" s="5"/>
      <c r="AC1195" s="5"/>
      <c r="AD1195" s="5"/>
      <c r="AE1195" s="5"/>
    </row>
    <row r="1196" spans="1:31" s="19" customFormat="1" ht="45" hidden="1" customHeight="1" outlineLevel="1" x14ac:dyDescent="0.25">
      <c r="A1196" s="552"/>
      <c r="B1196" s="552"/>
      <c r="C1196" s="552"/>
      <c r="D1196" s="574"/>
      <c r="E1196" s="536"/>
      <c r="F1196" s="537"/>
      <c r="G1196" s="61" t="s">
        <v>1275</v>
      </c>
      <c r="H1196" s="300"/>
      <c r="I1196" s="300"/>
      <c r="J1196" s="300">
        <v>55</v>
      </c>
      <c r="K1196" s="300"/>
      <c r="L1196" s="300"/>
      <c r="M1196" s="300"/>
      <c r="N1196" s="300">
        <v>30</v>
      </c>
      <c r="O1196" s="300"/>
      <c r="P1196" s="129"/>
      <c r="Q1196" s="129"/>
      <c r="R1196" s="129">
        <v>83.132999999999996</v>
      </c>
      <c r="S1196" s="325"/>
      <c r="T1196" s="224"/>
      <c r="U1196" s="5"/>
      <c r="V1196" s="5"/>
      <c r="W1196" s="5"/>
      <c r="X1196" s="5"/>
      <c r="Y1196" s="222"/>
      <c r="Z1196" s="222"/>
      <c r="AA1196" s="222"/>
      <c r="AB1196" s="5"/>
      <c r="AC1196" s="5"/>
      <c r="AD1196" s="5"/>
      <c r="AE1196" s="5"/>
    </row>
    <row r="1197" spans="1:31" s="19" customFormat="1" ht="57" hidden="1" customHeight="1" outlineLevel="1" x14ac:dyDescent="0.25">
      <c r="A1197" s="552"/>
      <c r="B1197" s="552"/>
      <c r="C1197" s="552"/>
      <c r="D1197" s="574"/>
      <c r="E1197" s="536"/>
      <c r="F1197" s="537"/>
      <c r="G1197" s="61" t="s">
        <v>1276</v>
      </c>
      <c r="H1197" s="300"/>
      <c r="I1197" s="300"/>
      <c r="J1197" s="300">
        <v>70</v>
      </c>
      <c r="K1197" s="300"/>
      <c r="L1197" s="300"/>
      <c r="M1197" s="300"/>
      <c r="N1197" s="300">
        <v>30</v>
      </c>
      <c r="O1197" s="300"/>
      <c r="P1197" s="129"/>
      <c r="Q1197" s="129"/>
      <c r="R1197" s="129">
        <v>122.06100000000001</v>
      </c>
      <c r="S1197" s="325"/>
      <c r="T1197" s="224"/>
      <c r="U1197" s="5"/>
      <c r="V1197" s="5"/>
      <c r="W1197" s="5"/>
      <c r="X1197" s="5"/>
      <c r="Y1197" s="222"/>
      <c r="Z1197" s="222"/>
      <c r="AA1197" s="222"/>
      <c r="AB1197" s="5"/>
      <c r="AC1197" s="5"/>
      <c r="AD1197" s="5"/>
      <c r="AE1197" s="5"/>
    </row>
    <row r="1198" spans="1:31" s="19" customFormat="1" ht="60" hidden="1" customHeight="1" outlineLevel="1" x14ac:dyDescent="0.25">
      <c r="A1198" s="552"/>
      <c r="B1198" s="552"/>
      <c r="C1198" s="552"/>
      <c r="D1198" s="574"/>
      <c r="E1198" s="536"/>
      <c r="F1198" s="537"/>
      <c r="G1198" s="61" t="s">
        <v>1277</v>
      </c>
      <c r="H1198" s="300"/>
      <c r="I1198" s="300"/>
      <c r="J1198" s="300">
        <v>70</v>
      </c>
      <c r="K1198" s="300"/>
      <c r="L1198" s="300"/>
      <c r="M1198" s="300"/>
      <c r="N1198" s="300">
        <v>15</v>
      </c>
      <c r="O1198" s="300"/>
      <c r="P1198" s="129"/>
      <c r="Q1198" s="129"/>
      <c r="R1198" s="129">
        <v>94.361999999999995</v>
      </c>
      <c r="S1198" s="325"/>
      <c r="T1198" s="224"/>
      <c r="U1198" s="5"/>
      <c r="V1198" s="5"/>
      <c r="W1198" s="5"/>
      <c r="X1198" s="5"/>
      <c r="Y1198" s="222"/>
      <c r="Z1198" s="222"/>
      <c r="AA1198" s="222"/>
      <c r="AB1198" s="5"/>
      <c r="AC1198" s="5"/>
      <c r="AD1198" s="5"/>
      <c r="AE1198" s="5"/>
    </row>
    <row r="1199" spans="1:31" s="19" customFormat="1" ht="75" hidden="1" customHeight="1" outlineLevel="1" x14ac:dyDescent="0.25">
      <c r="A1199" s="552"/>
      <c r="B1199" s="552"/>
      <c r="C1199" s="552"/>
      <c r="D1199" s="574"/>
      <c r="E1199" s="536"/>
      <c r="F1199" s="537"/>
      <c r="G1199" s="61" t="s">
        <v>1278</v>
      </c>
      <c r="H1199" s="300"/>
      <c r="I1199" s="300"/>
      <c r="J1199" s="300">
        <v>35</v>
      </c>
      <c r="K1199" s="300"/>
      <c r="L1199" s="300"/>
      <c r="M1199" s="300"/>
      <c r="N1199" s="300">
        <v>15</v>
      </c>
      <c r="O1199" s="300"/>
      <c r="P1199" s="129"/>
      <c r="Q1199" s="129"/>
      <c r="R1199" s="129">
        <v>77.626000000000005</v>
      </c>
      <c r="S1199" s="325"/>
      <c r="T1199" s="224"/>
      <c r="U1199" s="5"/>
      <c r="V1199" s="5"/>
      <c r="W1199" s="5"/>
      <c r="X1199" s="5"/>
      <c r="Y1199" s="222"/>
      <c r="Z1199" s="222"/>
      <c r="AA1199" s="222"/>
      <c r="AB1199" s="5"/>
      <c r="AC1199" s="5"/>
      <c r="AD1199" s="5"/>
      <c r="AE1199" s="5"/>
    </row>
    <row r="1200" spans="1:31" s="19" customFormat="1" ht="75" hidden="1" customHeight="1" outlineLevel="1" x14ac:dyDescent="0.25">
      <c r="A1200" s="552"/>
      <c r="B1200" s="552"/>
      <c r="C1200" s="552"/>
      <c r="D1200" s="574"/>
      <c r="E1200" s="536"/>
      <c r="F1200" s="537"/>
      <c r="G1200" s="61" t="s">
        <v>1279</v>
      </c>
      <c r="H1200" s="300"/>
      <c r="I1200" s="300"/>
      <c r="J1200" s="300">
        <v>35</v>
      </c>
      <c r="K1200" s="300"/>
      <c r="L1200" s="300"/>
      <c r="M1200" s="300"/>
      <c r="N1200" s="300">
        <v>10</v>
      </c>
      <c r="O1200" s="300"/>
      <c r="P1200" s="129"/>
      <c r="Q1200" s="129"/>
      <c r="R1200" s="129">
        <v>158.017</v>
      </c>
      <c r="S1200" s="325"/>
      <c r="T1200" s="224"/>
      <c r="U1200" s="5"/>
      <c r="V1200" s="5"/>
      <c r="W1200" s="5"/>
      <c r="X1200" s="5"/>
      <c r="Y1200" s="222"/>
      <c r="Z1200" s="222"/>
      <c r="AA1200" s="222"/>
      <c r="AB1200" s="5"/>
      <c r="AC1200" s="5"/>
      <c r="AD1200" s="5"/>
      <c r="AE1200" s="5"/>
    </row>
    <row r="1201" spans="1:31" s="19" customFormat="1" ht="60" hidden="1" customHeight="1" outlineLevel="1" x14ac:dyDescent="0.25">
      <c r="A1201" s="552"/>
      <c r="B1201" s="552"/>
      <c r="C1201" s="552"/>
      <c r="D1201" s="574"/>
      <c r="E1201" s="536"/>
      <c r="F1201" s="537"/>
      <c r="G1201" s="61" t="s">
        <v>1280</v>
      </c>
      <c r="H1201" s="300"/>
      <c r="I1201" s="300"/>
      <c r="J1201" s="300">
        <v>35</v>
      </c>
      <c r="K1201" s="300"/>
      <c r="L1201" s="300"/>
      <c r="M1201" s="300"/>
      <c r="N1201" s="300">
        <v>15</v>
      </c>
      <c r="O1201" s="300"/>
      <c r="P1201" s="129"/>
      <c r="Q1201" s="129"/>
      <c r="R1201" s="129">
        <v>152.51300000000001</v>
      </c>
      <c r="S1201" s="325"/>
      <c r="T1201" s="224"/>
      <c r="U1201" s="5"/>
      <c r="V1201" s="5"/>
      <c r="W1201" s="5"/>
      <c r="X1201" s="5"/>
      <c r="Y1201" s="222"/>
      <c r="Z1201" s="222"/>
      <c r="AA1201" s="222"/>
      <c r="AB1201" s="5"/>
      <c r="AC1201" s="5"/>
      <c r="AD1201" s="5"/>
      <c r="AE1201" s="5"/>
    </row>
    <row r="1202" spans="1:31" s="19" customFormat="1" ht="60" hidden="1" customHeight="1" outlineLevel="1" x14ac:dyDescent="0.25">
      <c r="A1202" s="552"/>
      <c r="B1202" s="552"/>
      <c r="C1202" s="552"/>
      <c r="D1202" s="574"/>
      <c r="E1202" s="536"/>
      <c r="F1202" s="537"/>
      <c r="G1202" s="61" t="s">
        <v>1281</v>
      </c>
      <c r="H1202" s="300"/>
      <c r="I1202" s="300"/>
      <c r="J1202" s="300">
        <v>30</v>
      </c>
      <c r="K1202" s="300"/>
      <c r="L1202" s="300"/>
      <c r="M1202" s="300"/>
      <c r="N1202" s="300">
        <v>5</v>
      </c>
      <c r="O1202" s="300"/>
      <c r="P1202" s="129"/>
      <c r="Q1202" s="129"/>
      <c r="R1202" s="129">
        <v>167.27</v>
      </c>
      <c r="S1202" s="325"/>
      <c r="T1202" s="224"/>
      <c r="U1202" s="5"/>
      <c r="V1202" s="5"/>
      <c r="W1202" s="5"/>
      <c r="X1202" s="5"/>
      <c r="Y1202" s="222"/>
      <c r="Z1202" s="222"/>
      <c r="AA1202" s="222"/>
      <c r="AB1202" s="5"/>
      <c r="AC1202" s="5"/>
      <c r="AD1202" s="5"/>
      <c r="AE1202" s="5"/>
    </row>
    <row r="1203" spans="1:31" s="19" customFormat="1" ht="75" hidden="1" customHeight="1" outlineLevel="1" x14ac:dyDescent="0.25">
      <c r="A1203" s="552"/>
      <c r="B1203" s="552"/>
      <c r="C1203" s="552"/>
      <c r="D1203" s="574"/>
      <c r="E1203" s="536"/>
      <c r="F1203" s="537"/>
      <c r="G1203" s="61" t="s">
        <v>1282</v>
      </c>
      <c r="H1203" s="300"/>
      <c r="I1203" s="300"/>
      <c r="J1203" s="300">
        <v>90</v>
      </c>
      <c r="K1203" s="300"/>
      <c r="L1203" s="300"/>
      <c r="M1203" s="300"/>
      <c r="N1203" s="300">
        <v>10</v>
      </c>
      <c r="O1203" s="300"/>
      <c r="P1203" s="129"/>
      <c r="Q1203" s="129"/>
      <c r="R1203" s="129">
        <v>126.136</v>
      </c>
      <c r="S1203" s="325"/>
      <c r="T1203" s="224"/>
      <c r="U1203" s="5"/>
      <c r="V1203" s="5"/>
      <c r="W1203" s="5"/>
      <c r="X1203" s="5"/>
      <c r="Y1203" s="222"/>
      <c r="Z1203" s="222"/>
      <c r="AA1203" s="222"/>
      <c r="AB1203" s="5"/>
      <c r="AC1203" s="5"/>
      <c r="AD1203" s="5"/>
      <c r="AE1203" s="5"/>
    </row>
    <row r="1204" spans="1:31" s="19" customFormat="1" ht="75" hidden="1" customHeight="1" outlineLevel="1" x14ac:dyDescent="0.25">
      <c r="A1204" s="552"/>
      <c r="B1204" s="552"/>
      <c r="C1204" s="552"/>
      <c r="D1204" s="574"/>
      <c r="E1204" s="536"/>
      <c r="F1204" s="537"/>
      <c r="G1204" s="61" t="s">
        <v>1283</v>
      </c>
      <c r="H1204" s="300"/>
      <c r="I1204" s="300"/>
      <c r="J1204" s="300">
        <v>100</v>
      </c>
      <c r="K1204" s="300"/>
      <c r="L1204" s="300"/>
      <c r="M1204" s="300"/>
      <c r="N1204" s="300">
        <v>10</v>
      </c>
      <c r="O1204" s="300"/>
      <c r="P1204" s="129"/>
      <c r="Q1204" s="129"/>
      <c r="R1204" s="129">
        <v>53.860999999999997</v>
      </c>
      <c r="S1204" s="325"/>
      <c r="T1204" s="224"/>
      <c r="U1204" s="5"/>
      <c r="V1204" s="5"/>
      <c r="W1204" s="5"/>
      <c r="X1204" s="5"/>
      <c r="Y1204" s="222"/>
      <c r="Z1204" s="222"/>
      <c r="AA1204" s="222"/>
      <c r="AB1204" s="5"/>
      <c r="AC1204" s="5"/>
      <c r="AD1204" s="5"/>
      <c r="AE1204" s="5"/>
    </row>
    <row r="1205" spans="1:31" s="19" customFormat="1" ht="75" hidden="1" customHeight="1" outlineLevel="1" x14ac:dyDescent="0.25">
      <c r="A1205" s="552"/>
      <c r="B1205" s="552"/>
      <c r="C1205" s="552"/>
      <c r="D1205" s="574"/>
      <c r="E1205" s="536"/>
      <c r="F1205" s="537"/>
      <c r="G1205" s="61" t="s">
        <v>1284</v>
      </c>
      <c r="H1205" s="300"/>
      <c r="I1205" s="300"/>
      <c r="J1205" s="300">
        <v>30</v>
      </c>
      <c r="K1205" s="300"/>
      <c r="L1205" s="300"/>
      <c r="M1205" s="300"/>
      <c r="N1205" s="300">
        <v>15</v>
      </c>
      <c r="O1205" s="300"/>
      <c r="P1205" s="129"/>
      <c r="Q1205" s="129"/>
      <c r="R1205" s="129">
        <v>92.292000000000002</v>
      </c>
      <c r="S1205" s="325"/>
      <c r="T1205" s="224"/>
      <c r="U1205" s="5"/>
      <c r="V1205" s="5"/>
      <c r="W1205" s="5"/>
      <c r="X1205" s="5"/>
      <c r="Y1205" s="222"/>
      <c r="Z1205" s="222"/>
      <c r="AA1205" s="222"/>
      <c r="AB1205" s="5"/>
      <c r="AC1205" s="5"/>
      <c r="AD1205" s="5"/>
      <c r="AE1205" s="5"/>
    </row>
    <row r="1206" spans="1:31" s="19" customFormat="1" ht="75" hidden="1" customHeight="1" outlineLevel="1" x14ac:dyDescent="0.25">
      <c r="A1206" s="552"/>
      <c r="B1206" s="552"/>
      <c r="C1206" s="552"/>
      <c r="D1206" s="574"/>
      <c r="E1206" s="536"/>
      <c r="F1206" s="537"/>
      <c r="G1206" s="61" t="s">
        <v>1285</v>
      </c>
      <c r="H1206" s="300"/>
      <c r="I1206" s="300"/>
      <c r="J1206" s="300">
        <v>70</v>
      </c>
      <c r="K1206" s="300"/>
      <c r="L1206" s="300"/>
      <c r="M1206" s="300"/>
      <c r="N1206" s="300">
        <v>15</v>
      </c>
      <c r="O1206" s="300"/>
      <c r="P1206" s="129"/>
      <c r="Q1206" s="129"/>
      <c r="R1206" s="129">
        <v>104.51</v>
      </c>
      <c r="S1206" s="325"/>
      <c r="T1206" s="224"/>
      <c r="U1206" s="5"/>
      <c r="V1206" s="5"/>
      <c r="W1206" s="5"/>
      <c r="X1206" s="5"/>
      <c r="Y1206" s="222"/>
      <c r="Z1206" s="222"/>
      <c r="AA1206" s="222"/>
      <c r="AB1206" s="5"/>
      <c r="AC1206" s="5"/>
      <c r="AD1206" s="5"/>
      <c r="AE1206" s="5"/>
    </row>
    <row r="1207" spans="1:31" s="19" customFormat="1" ht="75" hidden="1" customHeight="1" outlineLevel="1" x14ac:dyDescent="0.25">
      <c r="A1207" s="552"/>
      <c r="B1207" s="552"/>
      <c r="C1207" s="552"/>
      <c r="D1207" s="574"/>
      <c r="E1207" s="536"/>
      <c r="F1207" s="537"/>
      <c r="G1207" s="61" t="s">
        <v>1286</v>
      </c>
      <c r="H1207" s="300"/>
      <c r="I1207" s="300"/>
      <c r="J1207" s="300">
        <v>30</v>
      </c>
      <c r="K1207" s="300"/>
      <c r="L1207" s="300"/>
      <c r="M1207" s="300"/>
      <c r="N1207" s="300">
        <v>5</v>
      </c>
      <c r="O1207" s="300"/>
      <c r="P1207" s="129"/>
      <c r="Q1207" s="129"/>
      <c r="R1207" s="129">
        <v>144.90899999999999</v>
      </c>
      <c r="S1207" s="325"/>
      <c r="T1207" s="224"/>
      <c r="U1207" s="5"/>
      <c r="V1207" s="5"/>
      <c r="W1207" s="5"/>
      <c r="X1207" s="5"/>
      <c r="Y1207" s="222"/>
      <c r="Z1207" s="222"/>
      <c r="AA1207" s="222"/>
      <c r="AB1207" s="5"/>
      <c r="AC1207" s="5"/>
      <c r="AD1207" s="5"/>
      <c r="AE1207" s="5"/>
    </row>
    <row r="1208" spans="1:31" s="19" customFormat="1" ht="75" hidden="1" customHeight="1" outlineLevel="1" x14ac:dyDescent="0.25">
      <c r="A1208" s="552"/>
      <c r="B1208" s="552"/>
      <c r="C1208" s="552"/>
      <c r="D1208" s="574"/>
      <c r="E1208" s="536"/>
      <c r="F1208" s="537"/>
      <c r="G1208" s="61" t="s">
        <v>1287</v>
      </c>
      <c r="H1208" s="300"/>
      <c r="I1208" s="300"/>
      <c r="J1208" s="300">
        <v>25</v>
      </c>
      <c r="K1208" s="300"/>
      <c r="L1208" s="300"/>
      <c r="M1208" s="300"/>
      <c r="N1208" s="300">
        <v>15</v>
      </c>
      <c r="O1208" s="300"/>
      <c r="P1208" s="129"/>
      <c r="Q1208" s="129"/>
      <c r="R1208" s="129">
        <v>165.916</v>
      </c>
      <c r="S1208" s="325"/>
      <c r="T1208" s="224"/>
      <c r="U1208" s="5"/>
      <c r="V1208" s="5"/>
      <c r="W1208" s="5"/>
      <c r="X1208" s="5"/>
      <c r="Y1208" s="222"/>
      <c r="Z1208" s="222"/>
      <c r="AA1208" s="222"/>
      <c r="AB1208" s="5"/>
      <c r="AC1208" s="5"/>
      <c r="AD1208" s="5"/>
      <c r="AE1208" s="5"/>
    </row>
    <row r="1209" spans="1:31" s="19" customFormat="1" ht="54.75" hidden="1" customHeight="1" outlineLevel="1" x14ac:dyDescent="0.25">
      <c r="A1209" s="552"/>
      <c r="B1209" s="552"/>
      <c r="C1209" s="552"/>
      <c r="D1209" s="574"/>
      <c r="E1209" s="536"/>
      <c r="F1209" s="537"/>
      <c r="G1209" s="61" t="s">
        <v>1288</v>
      </c>
      <c r="H1209" s="300"/>
      <c r="I1209" s="300"/>
      <c r="J1209" s="300">
        <v>165</v>
      </c>
      <c r="K1209" s="300"/>
      <c r="L1209" s="300"/>
      <c r="M1209" s="300"/>
      <c r="N1209" s="300">
        <v>30</v>
      </c>
      <c r="O1209" s="300"/>
      <c r="P1209" s="129"/>
      <c r="Q1209" s="129"/>
      <c r="R1209" s="129">
        <v>264.822</v>
      </c>
      <c r="S1209" s="325"/>
      <c r="T1209" s="224"/>
      <c r="U1209" s="5"/>
      <c r="V1209" s="5"/>
      <c r="W1209" s="5"/>
      <c r="X1209" s="5"/>
      <c r="Y1209" s="222"/>
      <c r="Z1209" s="222"/>
      <c r="AA1209" s="222"/>
      <c r="AB1209" s="5"/>
      <c r="AC1209" s="5"/>
      <c r="AD1209" s="5"/>
      <c r="AE1209" s="5"/>
    </row>
    <row r="1210" spans="1:31" s="19" customFormat="1" ht="105" hidden="1" customHeight="1" outlineLevel="1" x14ac:dyDescent="0.25">
      <c r="A1210" s="552"/>
      <c r="B1210" s="552"/>
      <c r="C1210" s="552"/>
      <c r="D1210" s="574"/>
      <c r="E1210" s="536"/>
      <c r="F1210" s="537"/>
      <c r="G1210" s="61" t="s">
        <v>1289</v>
      </c>
      <c r="H1210" s="300"/>
      <c r="I1210" s="300"/>
      <c r="J1210" s="300">
        <v>70</v>
      </c>
      <c r="K1210" s="300"/>
      <c r="L1210" s="300"/>
      <c r="M1210" s="300"/>
      <c r="N1210" s="300">
        <v>30</v>
      </c>
      <c r="O1210" s="300"/>
      <c r="P1210" s="129"/>
      <c r="Q1210" s="129"/>
      <c r="R1210" s="129">
        <v>128.41200000000001</v>
      </c>
      <c r="S1210" s="325"/>
      <c r="T1210" s="224"/>
      <c r="U1210" s="5"/>
      <c r="V1210" s="5"/>
      <c r="W1210" s="5"/>
      <c r="X1210" s="5"/>
      <c r="Y1210" s="222"/>
      <c r="Z1210" s="222"/>
      <c r="AA1210" s="222"/>
      <c r="AB1210" s="5"/>
      <c r="AC1210" s="5"/>
      <c r="AD1210" s="5"/>
      <c r="AE1210" s="5"/>
    </row>
    <row r="1211" spans="1:31" s="19" customFormat="1" ht="68.25" hidden="1" customHeight="1" outlineLevel="1" x14ac:dyDescent="0.25">
      <c r="A1211" s="552"/>
      <c r="B1211" s="552"/>
      <c r="C1211" s="552"/>
      <c r="D1211" s="574"/>
      <c r="E1211" s="536"/>
      <c r="F1211" s="537"/>
      <c r="G1211" s="61" t="s">
        <v>1290</v>
      </c>
      <c r="H1211" s="300"/>
      <c r="I1211" s="300"/>
      <c r="J1211" s="300">
        <v>70</v>
      </c>
      <c r="K1211" s="300"/>
      <c r="L1211" s="300"/>
      <c r="M1211" s="300"/>
      <c r="N1211" s="300">
        <v>15</v>
      </c>
      <c r="O1211" s="300"/>
      <c r="P1211" s="129"/>
      <c r="Q1211" s="129"/>
      <c r="R1211" s="129">
        <v>142.209</v>
      </c>
      <c r="S1211" s="325"/>
      <c r="T1211" s="224"/>
      <c r="U1211" s="5"/>
      <c r="V1211" s="5"/>
      <c r="W1211" s="5"/>
      <c r="X1211" s="5"/>
      <c r="Y1211" s="222"/>
      <c r="Z1211" s="222"/>
      <c r="AA1211" s="222"/>
      <c r="AB1211" s="5"/>
      <c r="AC1211" s="5"/>
      <c r="AD1211" s="5"/>
      <c r="AE1211" s="5"/>
    </row>
    <row r="1212" spans="1:31" s="19" customFormat="1" ht="90" hidden="1" customHeight="1" outlineLevel="1" x14ac:dyDescent="0.25">
      <c r="A1212" s="552"/>
      <c r="B1212" s="552"/>
      <c r="C1212" s="552"/>
      <c r="D1212" s="574"/>
      <c r="E1212" s="536"/>
      <c r="F1212" s="537"/>
      <c r="G1212" s="61" t="s">
        <v>1291</v>
      </c>
      <c r="H1212" s="300"/>
      <c r="I1212" s="300"/>
      <c r="J1212" s="300">
        <v>45</v>
      </c>
      <c r="K1212" s="300"/>
      <c r="L1212" s="300"/>
      <c r="M1212" s="300"/>
      <c r="N1212" s="300">
        <v>5</v>
      </c>
      <c r="O1212" s="300"/>
      <c r="P1212" s="129"/>
      <c r="Q1212" s="129"/>
      <c r="R1212" s="129">
        <v>53.856000000000002</v>
      </c>
      <c r="S1212" s="325"/>
      <c r="T1212" s="224"/>
      <c r="U1212" s="5"/>
      <c r="V1212" s="5"/>
      <c r="W1212" s="5"/>
      <c r="X1212" s="5"/>
      <c r="Y1212" s="222"/>
      <c r="Z1212" s="222"/>
      <c r="AA1212" s="222"/>
      <c r="AB1212" s="5"/>
      <c r="AC1212" s="5"/>
      <c r="AD1212" s="5"/>
      <c r="AE1212" s="5"/>
    </row>
    <row r="1213" spans="1:31" s="19" customFormat="1" ht="75" hidden="1" customHeight="1" outlineLevel="1" x14ac:dyDescent="0.25">
      <c r="A1213" s="552"/>
      <c r="B1213" s="552"/>
      <c r="C1213" s="552"/>
      <c r="D1213" s="574"/>
      <c r="E1213" s="536"/>
      <c r="F1213" s="537"/>
      <c r="G1213" s="61" t="s">
        <v>1292</v>
      </c>
      <c r="H1213" s="300"/>
      <c r="I1213" s="300"/>
      <c r="J1213" s="300">
        <v>40</v>
      </c>
      <c r="K1213" s="300"/>
      <c r="L1213" s="300"/>
      <c r="M1213" s="300"/>
      <c r="N1213" s="300">
        <v>15</v>
      </c>
      <c r="O1213" s="300"/>
      <c r="P1213" s="129"/>
      <c r="Q1213" s="129"/>
      <c r="R1213" s="129">
        <v>218.81700000000001</v>
      </c>
      <c r="S1213" s="325"/>
      <c r="T1213" s="224"/>
      <c r="U1213" s="5"/>
      <c r="V1213" s="5"/>
      <c r="W1213" s="5"/>
      <c r="X1213" s="5"/>
      <c r="Y1213" s="222"/>
      <c r="Z1213" s="222"/>
      <c r="AA1213" s="222"/>
      <c r="AB1213" s="5"/>
      <c r="AC1213" s="5"/>
      <c r="AD1213" s="5"/>
      <c r="AE1213" s="5"/>
    </row>
    <row r="1214" spans="1:31" s="19" customFormat="1" ht="90" hidden="1" customHeight="1" outlineLevel="1" x14ac:dyDescent="0.25">
      <c r="A1214" s="552"/>
      <c r="B1214" s="552"/>
      <c r="C1214" s="552"/>
      <c r="D1214" s="574"/>
      <c r="E1214" s="536"/>
      <c r="F1214" s="537"/>
      <c r="G1214" s="61" t="s">
        <v>1293</v>
      </c>
      <c r="H1214" s="300"/>
      <c r="I1214" s="300"/>
      <c r="J1214" s="300">
        <v>150</v>
      </c>
      <c r="K1214" s="300"/>
      <c r="L1214" s="300"/>
      <c r="M1214" s="300"/>
      <c r="N1214" s="300">
        <v>12</v>
      </c>
      <c r="O1214" s="300"/>
      <c r="P1214" s="129"/>
      <c r="Q1214" s="129"/>
      <c r="R1214" s="129">
        <v>280.52600000000001</v>
      </c>
      <c r="S1214" s="325"/>
      <c r="T1214" s="224"/>
      <c r="U1214" s="5"/>
      <c r="V1214" s="5"/>
      <c r="W1214" s="5"/>
      <c r="X1214" s="5"/>
      <c r="Y1214" s="222"/>
      <c r="Z1214" s="222"/>
      <c r="AA1214" s="222"/>
      <c r="AB1214" s="5"/>
      <c r="AC1214" s="5"/>
      <c r="AD1214" s="5"/>
      <c r="AE1214" s="5"/>
    </row>
    <row r="1215" spans="1:31" s="19" customFormat="1" ht="64.5" hidden="1" customHeight="1" outlineLevel="1" x14ac:dyDescent="0.25">
      <c r="A1215" s="552"/>
      <c r="B1215" s="552"/>
      <c r="C1215" s="552"/>
      <c r="D1215" s="574"/>
      <c r="E1215" s="536"/>
      <c r="F1215" s="537"/>
      <c r="G1215" s="61" t="s">
        <v>1294</v>
      </c>
      <c r="H1215" s="300"/>
      <c r="I1215" s="300"/>
      <c r="J1215" s="300">
        <v>90</v>
      </c>
      <c r="K1215" s="300"/>
      <c r="L1215" s="300"/>
      <c r="M1215" s="300"/>
      <c r="N1215" s="300">
        <v>6</v>
      </c>
      <c r="O1215" s="300"/>
      <c r="P1215" s="129"/>
      <c r="Q1215" s="129"/>
      <c r="R1215" s="129">
        <v>208.09100000000001</v>
      </c>
      <c r="S1215" s="325"/>
      <c r="T1215" s="224"/>
      <c r="U1215" s="5"/>
      <c r="V1215" s="5"/>
      <c r="W1215" s="5"/>
      <c r="X1215" s="5"/>
      <c r="Y1215" s="222"/>
      <c r="Z1215" s="222"/>
      <c r="AA1215" s="222"/>
      <c r="AB1215" s="5"/>
      <c r="AC1215" s="5"/>
      <c r="AD1215" s="5"/>
      <c r="AE1215" s="5"/>
    </row>
    <row r="1216" spans="1:31" s="19" customFormat="1" ht="75" hidden="1" customHeight="1" outlineLevel="1" x14ac:dyDescent="0.25">
      <c r="A1216" s="552"/>
      <c r="B1216" s="552"/>
      <c r="C1216" s="552"/>
      <c r="D1216" s="574"/>
      <c r="E1216" s="536"/>
      <c r="F1216" s="537"/>
      <c r="G1216" s="61" t="s">
        <v>1295</v>
      </c>
      <c r="H1216" s="300"/>
      <c r="I1216" s="300"/>
      <c r="J1216" s="300">
        <v>215</v>
      </c>
      <c r="K1216" s="300"/>
      <c r="L1216" s="300"/>
      <c r="M1216" s="300"/>
      <c r="N1216" s="300">
        <v>15</v>
      </c>
      <c r="O1216" s="300"/>
      <c r="P1216" s="129"/>
      <c r="Q1216" s="129"/>
      <c r="R1216" s="129">
        <v>230.96100000000001</v>
      </c>
      <c r="S1216" s="325"/>
      <c r="T1216" s="224"/>
      <c r="U1216" s="5"/>
      <c r="V1216" s="5"/>
      <c r="W1216" s="5"/>
      <c r="X1216" s="5"/>
      <c r="Y1216" s="222"/>
      <c r="Z1216" s="222"/>
      <c r="AA1216" s="222"/>
      <c r="AB1216" s="5"/>
      <c r="AC1216" s="5"/>
      <c r="AD1216" s="5"/>
      <c r="AE1216" s="5"/>
    </row>
    <row r="1217" spans="1:31" s="19" customFormat="1" ht="72.75" hidden="1" customHeight="1" outlineLevel="1" x14ac:dyDescent="0.25">
      <c r="A1217" s="552"/>
      <c r="B1217" s="552"/>
      <c r="C1217" s="552"/>
      <c r="D1217" s="574"/>
      <c r="E1217" s="536"/>
      <c r="F1217" s="537"/>
      <c r="G1217" s="61" t="s">
        <v>1296</v>
      </c>
      <c r="H1217" s="300"/>
      <c r="I1217" s="300"/>
      <c r="J1217" s="300">
        <v>28</v>
      </c>
      <c r="K1217" s="300"/>
      <c r="L1217" s="300"/>
      <c r="M1217" s="300"/>
      <c r="N1217" s="300">
        <v>6</v>
      </c>
      <c r="O1217" s="300"/>
      <c r="P1217" s="129"/>
      <c r="Q1217" s="129"/>
      <c r="R1217" s="129">
        <v>162.76</v>
      </c>
      <c r="S1217" s="325"/>
      <c r="T1217" s="224"/>
      <c r="U1217" s="5"/>
      <c r="V1217" s="5"/>
      <c r="W1217" s="5"/>
      <c r="X1217" s="5"/>
      <c r="Y1217" s="222"/>
      <c r="Z1217" s="222"/>
      <c r="AA1217" s="222"/>
      <c r="AB1217" s="5"/>
      <c r="AC1217" s="5"/>
      <c r="AD1217" s="5"/>
      <c r="AE1217" s="5"/>
    </row>
    <row r="1218" spans="1:31" s="19" customFormat="1" ht="75" hidden="1" customHeight="1" outlineLevel="1" x14ac:dyDescent="0.25">
      <c r="A1218" s="552"/>
      <c r="B1218" s="552"/>
      <c r="C1218" s="552"/>
      <c r="D1218" s="574"/>
      <c r="E1218" s="536"/>
      <c r="F1218" s="537"/>
      <c r="G1218" s="61" t="s">
        <v>1297</v>
      </c>
      <c r="H1218" s="300"/>
      <c r="I1218" s="300"/>
      <c r="J1218" s="300">
        <v>36</v>
      </c>
      <c r="K1218" s="300"/>
      <c r="L1218" s="300"/>
      <c r="M1218" s="300"/>
      <c r="N1218" s="300">
        <v>15</v>
      </c>
      <c r="O1218" s="300"/>
      <c r="P1218" s="129"/>
      <c r="Q1218" s="129"/>
      <c r="R1218" s="129">
        <v>73.489999999999995</v>
      </c>
      <c r="S1218" s="325"/>
      <c r="T1218" s="224"/>
      <c r="U1218" s="5"/>
      <c r="V1218" s="5"/>
      <c r="W1218" s="5"/>
      <c r="X1218" s="5"/>
      <c r="Y1218" s="222"/>
      <c r="Z1218" s="222"/>
      <c r="AA1218" s="222"/>
      <c r="AB1218" s="5"/>
      <c r="AC1218" s="5"/>
      <c r="AD1218" s="5"/>
      <c r="AE1218" s="5"/>
    </row>
    <row r="1219" spans="1:31" s="19" customFormat="1" ht="60" hidden="1" customHeight="1" outlineLevel="1" x14ac:dyDescent="0.25">
      <c r="A1219" s="552"/>
      <c r="B1219" s="552"/>
      <c r="C1219" s="552"/>
      <c r="D1219" s="574"/>
      <c r="E1219" s="536"/>
      <c r="F1219" s="537"/>
      <c r="G1219" s="61" t="s">
        <v>1298</v>
      </c>
      <c r="H1219" s="300"/>
      <c r="I1219" s="300"/>
      <c r="J1219" s="300">
        <v>20</v>
      </c>
      <c r="K1219" s="300"/>
      <c r="L1219" s="300"/>
      <c r="M1219" s="300"/>
      <c r="N1219" s="300">
        <v>120</v>
      </c>
      <c r="O1219" s="300"/>
      <c r="P1219" s="129"/>
      <c r="Q1219" s="129"/>
      <c r="R1219" s="129">
        <v>63.892000000000003</v>
      </c>
      <c r="S1219" s="325"/>
      <c r="T1219" s="224"/>
      <c r="U1219" s="5"/>
      <c r="V1219" s="5"/>
      <c r="W1219" s="5"/>
      <c r="X1219" s="5"/>
      <c r="Y1219" s="222"/>
      <c r="Z1219" s="222"/>
      <c r="AA1219" s="222"/>
      <c r="AB1219" s="5"/>
      <c r="AC1219" s="5"/>
      <c r="AD1219" s="5"/>
      <c r="AE1219" s="5"/>
    </row>
    <row r="1220" spans="1:31" s="19" customFormat="1" ht="75" hidden="1" customHeight="1" outlineLevel="1" x14ac:dyDescent="0.25">
      <c r="A1220" s="552"/>
      <c r="B1220" s="552"/>
      <c r="C1220" s="552"/>
      <c r="D1220" s="574"/>
      <c r="E1220" s="536"/>
      <c r="F1220" s="537"/>
      <c r="G1220" s="61" t="s">
        <v>1299</v>
      </c>
      <c r="H1220" s="300"/>
      <c r="I1220" s="300"/>
      <c r="J1220" s="300">
        <v>10</v>
      </c>
      <c r="K1220" s="300"/>
      <c r="L1220" s="300"/>
      <c r="M1220" s="300"/>
      <c r="N1220" s="300">
        <v>100</v>
      </c>
      <c r="O1220" s="300"/>
      <c r="P1220" s="129"/>
      <c r="Q1220" s="129"/>
      <c r="R1220" s="129">
        <v>40.796999999999997</v>
      </c>
      <c r="S1220" s="325"/>
      <c r="T1220" s="224"/>
      <c r="U1220" s="5"/>
      <c r="V1220" s="5"/>
      <c r="W1220" s="5"/>
      <c r="X1220" s="5"/>
      <c r="Y1220" s="222"/>
      <c r="Z1220" s="222"/>
      <c r="AA1220" s="222"/>
      <c r="AB1220" s="5"/>
      <c r="AC1220" s="5"/>
      <c r="AD1220" s="5"/>
      <c r="AE1220" s="5"/>
    </row>
    <row r="1221" spans="1:31" s="19" customFormat="1" ht="60" hidden="1" customHeight="1" outlineLevel="1" x14ac:dyDescent="0.25">
      <c r="A1221" s="552"/>
      <c r="B1221" s="552"/>
      <c r="C1221" s="552"/>
      <c r="D1221" s="574"/>
      <c r="E1221" s="536"/>
      <c r="F1221" s="537"/>
      <c r="G1221" s="61" t="s">
        <v>1300</v>
      </c>
      <c r="H1221" s="300"/>
      <c r="I1221" s="300"/>
      <c r="J1221" s="300">
        <v>100</v>
      </c>
      <c r="K1221" s="300"/>
      <c r="L1221" s="300"/>
      <c r="M1221" s="300"/>
      <c r="N1221" s="300">
        <v>15</v>
      </c>
      <c r="O1221" s="300"/>
      <c r="P1221" s="129"/>
      <c r="Q1221" s="129"/>
      <c r="R1221" s="129">
        <v>236.416</v>
      </c>
      <c r="S1221" s="325"/>
      <c r="T1221" s="224"/>
      <c r="U1221" s="5"/>
      <c r="V1221" s="5"/>
      <c r="W1221" s="5"/>
      <c r="X1221" s="5"/>
      <c r="Y1221" s="222"/>
      <c r="Z1221" s="222"/>
      <c r="AA1221" s="222"/>
      <c r="AB1221" s="5"/>
      <c r="AC1221" s="5"/>
      <c r="AD1221" s="5"/>
      <c r="AE1221" s="5"/>
    </row>
    <row r="1222" spans="1:31" s="19" customFormat="1" ht="60" hidden="1" customHeight="1" outlineLevel="1" x14ac:dyDescent="0.25">
      <c r="A1222" s="552"/>
      <c r="B1222" s="552"/>
      <c r="C1222" s="552"/>
      <c r="D1222" s="574"/>
      <c r="E1222" s="536"/>
      <c r="F1222" s="537"/>
      <c r="G1222" s="61" t="s">
        <v>1301</v>
      </c>
      <c r="H1222" s="300"/>
      <c r="I1222" s="300"/>
      <c r="J1222" s="300">
        <v>20</v>
      </c>
      <c r="K1222" s="300"/>
      <c r="L1222" s="300"/>
      <c r="M1222" s="300"/>
      <c r="N1222" s="300">
        <v>90</v>
      </c>
      <c r="O1222" s="300"/>
      <c r="P1222" s="129"/>
      <c r="Q1222" s="129"/>
      <c r="R1222" s="129">
        <v>50.484000000000002</v>
      </c>
      <c r="S1222" s="325"/>
      <c r="T1222" s="224"/>
      <c r="U1222" s="5"/>
      <c r="V1222" s="5"/>
      <c r="W1222" s="5"/>
      <c r="X1222" s="5"/>
      <c r="Y1222" s="222"/>
      <c r="Z1222" s="222"/>
      <c r="AA1222" s="222"/>
      <c r="AB1222" s="5"/>
      <c r="AC1222" s="5"/>
      <c r="AD1222" s="5"/>
      <c r="AE1222" s="5"/>
    </row>
    <row r="1223" spans="1:31" s="19" customFormat="1" ht="60" hidden="1" customHeight="1" outlineLevel="1" x14ac:dyDescent="0.25">
      <c r="A1223" s="552"/>
      <c r="B1223" s="552"/>
      <c r="C1223" s="552"/>
      <c r="D1223" s="574"/>
      <c r="E1223" s="536"/>
      <c r="F1223" s="537"/>
      <c r="G1223" s="61" t="s">
        <v>1302</v>
      </c>
      <c r="H1223" s="300"/>
      <c r="I1223" s="300"/>
      <c r="J1223" s="300">
        <v>66</v>
      </c>
      <c r="K1223" s="300"/>
      <c r="L1223" s="300"/>
      <c r="M1223" s="300"/>
      <c r="N1223" s="300">
        <v>15</v>
      </c>
      <c r="O1223" s="300"/>
      <c r="P1223" s="129"/>
      <c r="Q1223" s="129"/>
      <c r="R1223" s="129">
        <v>151.577</v>
      </c>
      <c r="S1223" s="325"/>
      <c r="T1223" s="224"/>
      <c r="U1223" s="5"/>
      <c r="V1223" s="5"/>
      <c r="W1223" s="5"/>
      <c r="X1223" s="5"/>
      <c r="Y1223" s="222"/>
      <c r="Z1223" s="222"/>
      <c r="AA1223" s="222"/>
      <c r="AB1223" s="5"/>
      <c r="AC1223" s="5"/>
      <c r="AD1223" s="5"/>
      <c r="AE1223" s="5"/>
    </row>
    <row r="1224" spans="1:31" s="19" customFormat="1" ht="78" hidden="1" customHeight="1" outlineLevel="1" x14ac:dyDescent="0.25">
      <c r="A1224" s="552"/>
      <c r="B1224" s="552"/>
      <c r="C1224" s="552"/>
      <c r="D1224" s="574"/>
      <c r="E1224" s="536"/>
      <c r="F1224" s="537"/>
      <c r="G1224" s="61" t="s">
        <v>1303</v>
      </c>
      <c r="H1224" s="300"/>
      <c r="I1224" s="300"/>
      <c r="J1224" s="300">
        <v>5</v>
      </c>
      <c r="K1224" s="300"/>
      <c r="L1224" s="300"/>
      <c r="M1224" s="300"/>
      <c r="N1224" s="300">
        <v>75</v>
      </c>
      <c r="O1224" s="300"/>
      <c r="P1224" s="129"/>
      <c r="Q1224" s="129"/>
      <c r="R1224" s="129">
        <v>36.963999999999999</v>
      </c>
      <c r="S1224" s="325"/>
      <c r="T1224" s="224"/>
      <c r="U1224" s="5"/>
      <c r="V1224" s="5"/>
      <c r="W1224" s="5"/>
      <c r="X1224" s="5"/>
      <c r="Y1224" s="222"/>
      <c r="Z1224" s="222"/>
      <c r="AA1224" s="222"/>
      <c r="AB1224" s="5"/>
      <c r="AC1224" s="5"/>
      <c r="AD1224" s="5"/>
      <c r="AE1224" s="5"/>
    </row>
    <row r="1225" spans="1:31" s="19" customFormat="1" ht="60" hidden="1" customHeight="1" outlineLevel="1" x14ac:dyDescent="0.25">
      <c r="A1225" s="552"/>
      <c r="B1225" s="552"/>
      <c r="C1225" s="552"/>
      <c r="D1225" s="574"/>
      <c r="E1225" s="536"/>
      <c r="F1225" s="537"/>
      <c r="G1225" s="61" t="s">
        <v>1304</v>
      </c>
      <c r="H1225" s="300"/>
      <c r="I1225" s="300"/>
      <c r="J1225" s="300">
        <v>689</v>
      </c>
      <c r="K1225" s="300"/>
      <c r="L1225" s="300"/>
      <c r="M1225" s="300"/>
      <c r="N1225" s="300">
        <v>30</v>
      </c>
      <c r="O1225" s="300"/>
      <c r="P1225" s="129"/>
      <c r="Q1225" s="129"/>
      <c r="R1225" s="129">
        <v>537.226</v>
      </c>
      <c r="S1225" s="325"/>
      <c r="T1225" s="224"/>
      <c r="U1225" s="5"/>
      <c r="V1225" s="5"/>
      <c r="W1225" s="5"/>
      <c r="X1225" s="5"/>
      <c r="Y1225" s="222"/>
      <c r="Z1225" s="222"/>
      <c r="AA1225" s="222"/>
      <c r="AB1225" s="5"/>
      <c r="AC1225" s="5"/>
      <c r="AD1225" s="5"/>
      <c r="AE1225" s="5"/>
    </row>
    <row r="1226" spans="1:31" s="19" customFormat="1" ht="60" hidden="1" customHeight="1" outlineLevel="1" x14ac:dyDescent="0.25">
      <c r="A1226" s="552"/>
      <c r="B1226" s="552"/>
      <c r="C1226" s="552"/>
      <c r="D1226" s="574"/>
      <c r="E1226" s="536"/>
      <c r="F1226" s="537"/>
      <c r="G1226" s="61" t="s">
        <v>1305</v>
      </c>
      <c r="H1226" s="300"/>
      <c r="I1226" s="300"/>
      <c r="J1226" s="300">
        <v>15</v>
      </c>
      <c r="K1226" s="300"/>
      <c r="L1226" s="300"/>
      <c r="M1226" s="300"/>
      <c r="N1226" s="300">
        <v>150</v>
      </c>
      <c r="O1226" s="300"/>
      <c r="P1226" s="129"/>
      <c r="Q1226" s="129"/>
      <c r="R1226" s="129">
        <v>53.354999999999997</v>
      </c>
      <c r="S1226" s="325"/>
      <c r="T1226" s="224"/>
      <c r="U1226" s="5"/>
      <c r="V1226" s="5"/>
      <c r="W1226" s="5"/>
      <c r="X1226" s="5"/>
      <c r="Y1226" s="222"/>
      <c r="Z1226" s="222"/>
      <c r="AA1226" s="222"/>
      <c r="AB1226" s="5"/>
      <c r="AC1226" s="5"/>
      <c r="AD1226" s="5"/>
      <c r="AE1226" s="5"/>
    </row>
    <row r="1227" spans="1:31" s="19" customFormat="1" ht="60" hidden="1" customHeight="1" outlineLevel="1" x14ac:dyDescent="0.25">
      <c r="A1227" s="552"/>
      <c r="B1227" s="552"/>
      <c r="C1227" s="552"/>
      <c r="D1227" s="574"/>
      <c r="E1227" s="536"/>
      <c r="F1227" s="537"/>
      <c r="G1227" s="61" t="s">
        <v>1306</v>
      </c>
      <c r="H1227" s="300"/>
      <c r="I1227" s="300"/>
      <c r="J1227" s="300">
        <v>14</v>
      </c>
      <c r="K1227" s="300"/>
      <c r="L1227" s="300"/>
      <c r="M1227" s="300"/>
      <c r="N1227" s="300">
        <v>15</v>
      </c>
      <c r="O1227" s="300"/>
      <c r="P1227" s="129"/>
      <c r="Q1227" s="129"/>
      <c r="R1227" s="129">
        <v>56.817999999999998</v>
      </c>
      <c r="S1227" s="325"/>
      <c r="T1227" s="224"/>
      <c r="U1227" s="5"/>
      <c r="V1227" s="5"/>
      <c r="W1227" s="5"/>
      <c r="X1227" s="5"/>
      <c r="Y1227" s="222"/>
      <c r="Z1227" s="222"/>
      <c r="AA1227" s="222"/>
      <c r="AB1227" s="5"/>
      <c r="AC1227" s="5"/>
      <c r="AD1227" s="5"/>
      <c r="AE1227" s="5"/>
    </row>
    <row r="1228" spans="1:31" s="19" customFormat="1" ht="75" hidden="1" customHeight="1" outlineLevel="1" x14ac:dyDescent="0.25">
      <c r="A1228" s="552"/>
      <c r="B1228" s="552"/>
      <c r="C1228" s="552"/>
      <c r="D1228" s="574"/>
      <c r="E1228" s="536"/>
      <c r="F1228" s="537"/>
      <c r="G1228" s="61" t="s">
        <v>1307</v>
      </c>
      <c r="H1228" s="300"/>
      <c r="I1228" s="300"/>
      <c r="J1228" s="300">
        <v>45</v>
      </c>
      <c r="K1228" s="300"/>
      <c r="L1228" s="300"/>
      <c r="M1228" s="300"/>
      <c r="N1228" s="300">
        <v>150</v>
      </c>
      <c r="O1228" s="300"/>
      <c r="P1228" s="129"/>
      <c r="Q1228" s="129"/>
      <c r="R1228" s="129">
        <v>52.33</v>
      </c>
      <c r="S1228" s="325"/>
      <c r="T1228" s="224"/>
      <c r="U1228" s="5"/>
      <c r="V1228" s="5"/>
      <c r="W1228" s="5"/>
      <c r="X1228" s="5"/>
      <c r="Y1228" s="222"/>
      <c r="Z1228" s="222"/>
      <c r="AA1228" s="222"/>
      <c r="AB1228" s="5"/>
      <c r="AC1228" s="5"/>
      <c r="AD1228" s="5"/>
      <c r="AE1228" s="5"/>
    </row>
    <row r="1229" spans="1:31" s="19" customFormat="1" ht="75" hidden="1" customHeight="1" outlineLevel="1" x14ac:dyDescent="0.25">
      <c r="A1229" s="552"/>
      <c r="B1229" s="552"/>
      <c r="C1229" s="552"/>
      <c r="D1229" s="574"/>
      <c r="E1229" s="536"/>
      <c r="F1229" s="537"/>
      <c r="G1229" s="61" t="s">
        <v>1308</v>
      </c>
      <c r="H1229" s="300"/>
      <c r="I1229" s="300"/>
      <c r="J1229" s="300">
        <v>50</v>
      </c>
      <c r="K1229" s="300"/>
      <c r="L1229" s="300"/>
      <c r="M1229" s="300"/>
      <c r="N1229" s="300">
        <v>150</v>
      </c>
      <c r="O1229" s="300"/>
      <c r="P1229" s="129"/>
      <c r="Q1229" s="129"/>
      <c r="R1229" s="129">
        <v>63.46</v>
      </c>
      <c r="S1229" s="325"/>
      <c r="T1229" s="224"/>
      <c r="U1229" s="5"/>
      <c r="V1229" s="5"/>
      <c r="W1229" s="5"/>
      <c r="X1229" s="5"/>
      <c r="Y1229" s="222"/>
      <c r="Z1229" s="222"/>
      <c r="AA1229" s="222"/>
      <c r="AB1229" s="5"/>
      <c r="AC1229" s="5"/>
      <c r="AD1229" s="5"/>
      <c r="AE1229" s="5"/>
    </row>
    <row r="1230" spans="1:31" s="19" customFormat="1" ht="90" hidden="1" customHeight="1" outlineLevel="1" x14ac:dyDescent="0.25">
      <c r="A1230" s="552"/>
      <c r="B1230" s="552"/>
      <c r="C1230" s="552"/>
      <c r="D1230" s="574"/>
      <c r="E1230" s="536"/>
      <c r="F1230" s="537"/>
      <c r="G1230" s="61" t="s">
        <v>1309</v>
      </c>
      <c r="H1230" s="300"/>
      <c r="I1230" s="300"/>
      <c r="J1230" s="300">
        <v>5</v>
      </c>
      <c r="K1230" s="300"/>
      <c r="L1230" s="300"/>
      <c r="M1230" s="300"/>
      <c r="N1230" s="300">
        <v>90</v>
      </c>
      <c r="O1230" s="300"/>
      <c r="P1230" s="129"/>
      <c r="Q1230" s="129"/>
      <c r="R1230" s="129">
        <v>19.555</v>
      </c>
      <c r="S1230" s="325"/>
      <c r="T1230" s="224"/>
      <c r="U1230" s="5"/>
      <c r="V1230" s="5"/>
      <c r="W1230" s="5"/>
      <c r="X1230" s="5"/>
      <c r="Y1230" s="222"/>
      <c r="Z1230" s="222"/>
      <c r="AA1230" s="222"/>
      <c r="AB1230" s="5"/>
      <c r="AC1230" s="5"/>
      <c r="AD1230" s="5"/>
      <c r="AE1230" s="5"/>
    </row>
    <row r="1231" spans="1:31" s="19" customFormat="1" ht="90" hidden="1" customHeight="1" outlineLevel="1" x14ac:dyDescent="0.25">
      <c r="A1231" s="552"/>
      <c r="B1231" s="552"/>
      <c r="C1231" s="552"/>
      <c r="D1231" s="574"/>
      <c r="E1231" s="536"/>
      <c r="F1231" s="537"/>
      <c r="G1231" s="61" t="s">
        <v>1310</v>
      </c>
      <c r="H1231" s="300"/>
      <c r="I1231" s="300"/>
      <c r="J1231" s="300">
        <v>45</v>
      </c>
      <c r="K1231" s="300"/>
      <c r="L1231" s="300"/>
      <c r="M1231" s="300"/>
      <c r="N1231" s="300">
        <v>150</v>
      </c>
      <c r="O1231" s="300"/>
      <c r="P1231" s="129"/>
      <c r="Q1231" s="129"/>
      <c r="R1231" s="129">
        <v>75.100999999999999</v>
      </c>
      <c r="S1231" s="325"/>
      <c r="T1231" s="224"/>
      <c r="U1231" s="5"/>
      <c r="V1231" s="5"/>
      <c r="W1231" s="5"/>
      <c r="X1231" s="5"/>
      <c r="Y1231" s="222"/>
      <c r="Z1231" s="222"/>
      <c r="AA1231" s="222"/>
      <c r="AB1231" s="5"/>
      <c r="AC1231" s="5"/>
      <c r="AD1231" s="5"/>
      <c r="AE1231" s="5"/>
    </row>
    <row r="1232" spans="1:31" s="19" customFormat="1" ht="135" hidden="1" customHeight="1" outlineLevel="1" x14ac:dyDescent="0.25">
      <c r="A1232" s="552"/>
      <c r="B1232" s="552"/>
      <c r="C1232" s="552"/>
      <c r="D1232" s="574"/>
      <c r="E1232" s="536"/>
      <c r="F1232" s="537"/>
      <c r="G1232" s="61" t="s">
        <v>1311</v>
      </c>
      <c r="H1232" s="300"/>
      <c r="I1232" s="300"/>
      <c r="J1232" s="300">
        <v>15</v>
      </c>
      <c r="K1232" s="300"/>
      <c r="L1232" s="300"/>
      <c r="M1232" s="300"/>
      <c r="N1232" s="300">
        <v>30</v>
      </c>
      <c r="O1232" s="300"/>
      <c r="P1232" s="129"/>
      <c r="Q1232" s="129"/>
      <c r="R1232" s="129">
        <v>171.96</v>
      </c>
      <c r="S1232" s="325"/>
      <c r="T1232" s="224"/>
      <c r="U1232" s="5"/>
      <c r="V1232" s="5"/>
      <c r="W1232" s="5"/>
      <c r="X1232" s="5"/>
      <c r="Y1232" s="222"/>
      <c r="Z1232" s="222"/>
      <c r="AA1232" s="222"/>
      <c r="AB1232" s="5"/>
      <c r="AC1232" s="5"/>
      <c r="AD1232" s="5"/>
      <c r="AE1232" s="5"/>
    </row>
    <row r="1233" spans="1:31" s="19" customFormat="1" ht="82.5" hidden="1" customHeight="1" outlineLevel="1" x14ac:dyDescent="0.25">
      <c r="A1233" s="552"/>
      <c r="B1233" s="552"/>
      <c r="C1233" s="552"/>
      <c r="D1233" s="574"/>
      <c r="E1233" s="536"/>
      <c r="F1233" s="537"/>
      <c r="G1233" s="61" t="s">
        <v>1312</v>
      </c>
      <c r="H1233" s="300"/>
      <c r="I1233" s="300"/>
      <c r="J1233" s="300">
        <v>3253</v>
      </c>
      <c r="K1233" s="300"/>
      <c r="L1233" s="300"/>
      <c r="M1233" s="300"/>
      <c r="N1233" s="300">
        <v>380</v>
      </c>
      <c r="O1233" s="300"/>
      <c r="P1233" s="129"/>
      <c r="Q1233" s="129"/>
      <c r="R1233" s="129">
        <v>3198.3939999999998</v>
      </c>
      <c r="S1233" s="325"/>
      <c r="T1233" s="224"/>
      <c r="U1233" s="5"/>
      <c r="V1233" s="5"/>
      <c r="W1233" s="5"/>
      <c r="X1233" s="5"/>
      <c r="Y1233" s="222"/>
      <c r="Z1233" s="222"/>
      <c r="AA1233" s="222"/>
      <c r="AB1233" s="5"/>
      <c r="AC1233" s="5"/>
      <c r="AD1233" s="5"/>
      <c r="AE1233" s="5"/>
    </row>
    <row r="1234" spans="1:31" s="19" customFormat="1" ht="90" hidden="1" customHeight="1" outlineLevel="1" x14ac:dyDescent="0.25">
      <c r="A1234" s="552"/>
      <c r="B1234" s="552"/>
      <c r="C1234" s="552"/>
      <c r="D1234" s="574"/>
      <c r="E1234" s="536"/>
      <c r="F1234" s="537"/>
      <c r="G1234" s="61" t="s">
        <v>1313</v>
      </c>
      <c r="H1234" s="300"/>
      <c r="I1234" s="300"/>
      <c r="J1234" s="300">
        <v>1532</v>
      </c>
      <c r="K1234" s="300"/>
      <c r="L1234" s="300"/>
      <c r="M1234" s="300"/>
      <c r="N1234" s="300">
        <v>295</v>
      </c>
      <c r="O1234" s="300"/>
      <c r="P1234" s="129"/>
      <c r="Q1234" s="129"/>
      <c r="R1234" s="129">
        <v>1590.808</v>
      </c>
      <c r="S1234" s="325"/>
      <c r="T1234" s="224"/>
      <c r="U1234" s="5"/>
      <c r="V1234" s="5"/>
      <c r="W1234" s="5"/>
      <c r="X1234" s="5"/>
      <c r="Y1234" s="222"/>
      <c r="Z1234" s="222"/>
      <c r="AA1234" s="222"/>
      <c r="AB1234" s="5"/>
      <c r="AC1234" s="5"/>
      <c r="AD1234" s="5"/>
      <c r="AE1234" s="5"/>
    </row>
    <row r="1235" spans="1:31" s="19" customFormat="1" ht="75" hidden="1" customHeight="1" outlineLevel="1" x14ac:dyDescent="0.25">
      <c r="A1235" s="552"/>
      <c r="B1235" s="552"/>
      <c r="C1235" s="552"/>
      <c r="D1235" s="574"/>
      <c r="E1235" s="536"/>
      <c r="F1235" s="537"/>
      <c r="G1235" s="61" t="s">
        <v>1314</v>
      </c>
      <c r="H1235" s="300"/>
      <c r="I1235" s="300"/>
      <c r="J1235" s="300">
        <v>170</v>
      </c>
      <c r="K1235" s="300"/>
      <c r="L1235" s="300"/>
      <c r="M1235" s="300"/>
      <c r="N1235" s="300">
        <v>30</v>
      </c>
      <c r="O1235" s="300"/>
      <c r="P1235" s="129"/>
      <c r="Q1235" s="129"/>
      <c r="R1235" s="129">
        <v>214.68899999999999</v>
      </c>
      <c r="S1235" s="325"/>
      <c r="T1235" s="224"/>
      <c r="U1235" s="5"/>
      <c r="V1235" s="5"/>
      <c r="W1235" s="5"/>
      <c r="X1235" s="5"/>
      <c r="Y1235" s="222"/>
      <c r="Z1235" s="222"/>
      <c r="AA1235" s="222"/>
      <c r="AB1235" s="5"/>
      <c r="AC1235" s="5"/>
      <c r="AD1235" s="5"/>
      <c r="AE1235" s="5"/>
    </row>
    <row r="1236" spans="1:31" s="19" customFormat="1" ht="60" hidden="1" customHeight="1" outlineLevel="1" x14ac:dyDescent="0.25">
      <c r="A1236" s="552"/>
      <c r="B1236" s="552"/>
      <c r="C1236" s="552"/>
      <c r="D1236" s="574"/>
      <c r="E1236" s="536"/>
      <c r="F1236" s="537"/>
      <c r="G1236" s="61" t="s">
        <v>1315</v>
      </c>
      <c r="H1236" s="300"/>
      <c r="I1236" s="300"/>
      <c r="J1236" s="300">
        <v>30</v>
      </c>
      <c r="K1236" s="300"/>
      <c r="L1236" s="300"/>
      <c r="M1236" s="300"/>
      <c r="N1236" s="300">
        <v>15</v>
      </c>
      <c r="O1236" s="300"/>
      <c r="P1236" s="129"/>
      <c r="Q1236" s="129"/>
      <c r="R1236" s="129">
        <v>54.33</v>
      </c>
      <c r="S1236" s="325"/>
      <c r="T1236" s="224"/>
      <c r="U1236" s="5"/>
      <c r="V1236" s="5"/>
      <c r="W1236" s="5"/>
      <c r="X1236" s="5"/>
      <c r="Y1236" s="222"/>
      <c r="Z1236" s="222"/>
      <c r="AA1236" s="222"/>
      <c r="AB1236" s="5"/>
      <c r="AC1236" s="5"/>
      <c r="AD1236" s="5"/>
      <c r="AE1236" s="5"/>
    </row>
    <row r="1237" spans="1:31" s="19" customFormat="1" ht="60" hidden="1" customHeight="1" outlineLevel="1" x14ac:dyDescent="0.25">
      <c r="A1237" s="552"/>
      <c r="B1237" s="552"/>
      <c r="C1237" s="552"/>
      <c r="D1237" s="574"/>
      <c r="E1237" s="536"/>
      <c r="F1237" s="537"/>
      <c r="G1237" s="61" t="s">
        <v>1316</v>
      </c>
      <c r="H1237" s="300"/>
      <c r="I1237" s="300"/>
      <c r="J1237" s="300">
        <v>30</v>
      </c>
      <c r="K1237" s="300"/>
      <c r="L1237" s="300"/>
      <c r="M1237" s="300"/>
      <c r="N1237" s="300">
        <v>15</v>
      </c>
      <c r="O1237" s="300"/>
      <c r="P1237" s="129"/>
      <c r="Q1237" s="129"/>
      <c r="R1237" s="129">
        <v>44.929000000000002</v>
      </c>
      <c r="S1237" s="325"/>
      <c r="T1237" s="224"/>
      <c r="U1237" s="5"/>
      <c r="V1237" s="5"/>
      <c r="W1237" s="5"/>
      <c r="X1237" s="5"/>
      <c r="Y1237" s="222"/>
      <c r="Z1237" s="222"/>
      <c r="AA1237" s="222"/>
      <c r="AB1237" s="5"/>
      <c r="AC1237" s="5"/>
      <c r="AD1237" s="5"/>
      <c r="AE1237" s="5"/>
    </row>
    <row r="1238" spans="1:31" s="19" customFormat="1" ht="60" hidden="1" customHeight="1" outlineLevel="1" x14ac:dyDescent="0.25">
      <c r="A1238" s="552"/>
      <c r="B1238" s="552"/>
      <c r="C1238" s="552"/>
      <c r="D1238" s="574"/>
      <c r="E1238" s="536"/>
      <c r="F1238" s="537"/>
      <c r="G1238" s="61" t="s">
        <v>1317</v>
      </c>
      <c r="H1238" s="300"/>
      <c r="I1238" s="300"/>
      <c r="J1238" s="300">
        <v>30</v>
      </c>
      <c r="K1238" s="300"/>
      <c r="L1238" s="300"/>
      <c r="M1238" s="300"/>
      <c r="N1238" s="300">
        <v>149</v>
      </c>
      <c r="O1238" s="300"/>
      <c r="P1238" s="129"/>
      <c r="Q1238" s="129"/>
      <c r="R1238" s="129">
        <v>62.405000000000001</v>
      </c>
      <c r="S1238" s="325"/>
      <c r="T1238" s="224"/>
      <c r="U1238" s="5"/>
      <c r="V1238" s="5"/>
      <c r="W1238" s="5"/>
      <c r="X1238" s="5"/>
      <c r="Y1238" s="222"/>
      <c r="Z1238" s="222"/>
      <c r="AA1238" s="222"/>
      <c r="AB1238" s="5"/>
      <c r="AC1238" s="5"/>
      <c r="AD1238" s="5"/>
      <c r="AE1238" s="5"/>
    </row>
    <row r="1239" spans="1:31" s="19" customFormat="1" ht="79.5" hidden="1" customHeight="1" outlineLevel="1" x14ac:dyDescent="0.25">
      <c r="A1239" s="552"/>
      <c r="B1239" s="552"/>
      <c r="C1239" s="552"/>
      <c r="D1239" s="574"/>
      <c r="E1239" s="536"/>
      <c r="F1239" s="537"/>
      <c r="G1239" s="61" t="s">
        <v>1318</v>
      </c>
      <c r="H1239" s="300"/>
      <c r="I1239" s="300"/>
      <c r="J1239" s="300">
        <v>880</v>
      </c>
      <c r="K1239" s="300"/>
      <c r="L1239" s="300"/>
      <c r="M1239" s="300"/>
      <c r="N1239" s="300">
        <v>42</v>
      </c>
      <c r="O1239" s="300"/>
      <c r="P1239" s="129"/>
      <c r="Q1239" s="129"/>
      <c r="R1239" s="129">
        <v>712.71500000000003</v>
      </c>
      <c r="S1239" s="325"/>
      <c r="T1239" s="224"/>
      <c r="U1239" s="5"/>
      <c r="V1239" s="5"/>
      <c r="W1239" s="5"/>
      <c r="X1239" s="5"/>
      <c r="Y1239" s="222"/>
      <c r="Z1239" s="222"/>
      <c r="AA1239" s="222"/>
      <c r="AB1239" s="5"/>
      <c r="AC1239" s="5"/>
      <c r="AD1239" s="5"/>
      <c r="AE1239" s="5"/>
    </row>
    <row r="1240" spans="1:31" s="19" customFormat="1" ht="105" hidden="1" customHeight="1" outlineLevel="1" x14ac:dyDescent="0.25">
      <c r="A1240" s="552"/>
      <c r="B1240" s="552"/>
      <c r="C1240" s="552"/>
      <c r="D1240" s="574"/>
      <c r="E1240" s="536"/>
      <c r="F1240" s="537"/>
      <c r="G1240" s="61" t="s">
        <v>1319</v>
      </c>
      <c r="H1240" s="300"/>
      <c r="I1240" s="300"/>
      <c r="J1240" s="300">
        <v>45</v>
      </c>
      <c r="K1240" s="300"/>
      <c r="L1240" s="300"/>
      <c r="M1240" s="300"/>
      <c r="N1240" s="300">
        <v>30</v>
      </c>
      <c r="O1240" s="300"/>
      <c r="P1240" s="129"/>
      <c r="Q1240" s="129"/>
      <c r="R1240" s="129">
        <v>64.135000000000005</v>
      </c>
      <c r="S1240" s="325"/>
      <c r="T1240" s="224"/>
      <c r="U1240" s="5"/>
      <c r="V1240" s="5"/>
      <c r="W1240" s="5"/>
      <c r="X1240" s="5"/>
      <c r="Y1240" s="222"/>
      <c r="Z1240" s="222"/>
      <c r="AA1240" s="222"/>
      <c r="AB1240" s="5"/>
      <c r="AC1240" s="5"/>
      <c r="AD1240" s="5"/>
      <c r="AE1240" s="5"/>
    </row>
    <row r="1241" spans="1:31" s="19" customFormat="1" ht="67.5" hidden="1" customHeight="1" outlineLevel="1" x14ac:dyDescent="0.25">
      <c r="A1241" s="552"/>
      <c r="B1241" s="552"/>
      <c r="C1241" s="552"/>
      <c r="D1241" s="574"/>
      <c r="E1241" s="536"/>
      <c r="F1241" s="537"/>
      <c r="G1241" s="61" t="s">
        <v>1320</v>
      </c>
      <c r="H1241" s="300"/>
      <c r="I1241" s="300"/>
      <c r="J1241" s="300">
        <v>450</v>
      </c>
      <c r="K1241" s="300"/>
      <c r="L1241" s="300"/>
      <c r="M1241" s="300"/>
      <c r="N1241" s="300">
        <v>15</v>
      </c>
      <c r="O1241" s="300"/>
      <c r="P1241" s="129"/>
      <c r="Q1241" s="129"/>
      <c r="R1241" s="129">
        <v>395.899</v>
      </c>
      <c r="S1241" s="325"/>
      <c r="T1241" s="224"/>
      <c r="U1241" s="5"/>
      <c r="V1241" s="5"/>
      <c r="W1241" s="5"/>
      <c r="X1241" s="5"/>
      <c r="Y1241" s="222"/>
      <c r="Z1241" s="222"/>
      <c r="AA1241" s="222"/>
      <c r="AB1241" s="5"/>
      <c r="AC1241" s="5"/>
      <c r="AD1241" s="5"/>
      <c r="AE1241" s="5"/>
    </row>
    <row r="1242" spans="1:31" s="19" customFormat="1" ht="51.75" hidden="1" customHeight="1" outlineLevel="1" x14ac:dyDescent="0.25">
      <c r="A1242" s="552"/>
      <c r="B1242" s="552"/>
      <c r="C1242" s="552"/>
      <c r="D1242" s="574"/>
      <c r="E1242" s="536"/>
      <c r="F1242" s="537"/>
      <c r="G1242" s="61" t="s">
        <v>1321</v>
      </c>
      <c r="H1242" s="300"/>
      <c r="I1242" s="300"/>
      <c r="J1242" s="300">
        <v>431</v>
      </c>
      <c r="K1242" s="300"/>
      <c r="L1242" s="300"/>
      <c r="M1242" s="300"/>
      <c r="N1242" s="300">
        <v>27</v>
      </c>
      <c r="O1242" s="300"/>
      <c r="P1242" s="129"/>
      <c r="Q1242" s="129"/>
      <c r="R1242" s="129">
        <v>401.52800000000002</v>
      </c>
      <c r="S1242" s="325"/>
      <c r="T1242" s="224"/>
      <c r="U1242" s="5"/>
      <c r="V1242" s="5"/>
      <c r="W1242" s="5"/>
      <c r="X1242" s="5"/>
      <c r="Y1242" s="222"/>
      <c r="Z1242" s="222"/>
      <c r="AA1242" s="222"/>
      <c r="AB1242" s="5"/>
      <c r="AC1242" s="5"/>
      <c r="AD1242" s="5"/>
      <c r="AE1242" s="5"/>
    </row>
    <row r="1243" spans="1:31" s="19" customFormat="1" ht="62.25" hidden="1" customHeight="1" outlineLevel="1" x14ac:dyDescent="0.25">
      <c r="A1243" s="552"/>
      <c r="B1243" s="552"/>
      <c r="C1243" s="552"/>
      <c r="D1243" s="574"/>
      <c r="E1243" s="536"/>
      <c r="F1243" s="537"/>
      <c r="G1243" s="61" t="s">
        <v>1322</v>
      </c>
      <c r="H1243" s="300"/>
      <c r="I1243" s="300"/>
      <c r="J1243" s="300">
        <v>135</v>
      </c>
      <c r="K1243" s="300"/>
      <c r="L1243" s="300"/>
      <c r="M1243" s="300"/>
      <c r="N1243" s="300">
        <v>15</v>
      </c>
      <c r="O1243" s="300"/>
      <c r="P1243" s="129"/>
      <c r="Q1243" s="129"/>
      <c r="R1243" s="129">
        <v>267.976</v>
      </c>
      <c r="S1243" s="325"/>
      <c r="T1243" s="224"/>
      <c r="U1243" s="5"/>
      <c r="V1243" s="5"/>
      <c r="W1243" s="5"/>
      <c r="X1243" s="5"/>
      <c r="Y1243" s="222"/>
      <c r="Z1243" s="222"/>
      <c r="AA1243" s="222"/>
      <c r="AB1243" s="5"/>
      <c r="AC1243" s="5"/>
      <c r="AD1243" s="5"/>
      <c r="AE1243" s="5"/>
    </row>
    <row r="1244" spans="1:31" s="19" customFormat="1" ht="63" hidden="1" customHeight="1" outlineLevel="1" x14ac:dyDescent="0.25">
      <c r="A1244" s="552"/>
      <c r="B1244" s="552"/>
      <c r="C1244" s="552"/>
      <c r="D1244" s="574"/>
      <c r="E1244" s="536"/>
      <c r="F1244" s="537"/>
      <c r="G1244" s="61" t="s">
        <v>1323</v>
      </c>
      <c r="H1244" s="300"/>
      <c r="I1244" s="300"/>
      <c r="J1244" s="300">
        <v>150</v>
      </c>
      <c r="K1244" s="300"/>
      <c r="L1244" s="300"/>
      <c r="M1244" s="300"/>
      <c r="N1244" s="300">
        <v>15</v>
      </c>
      <c r="O1244" s="300"/>
      <c r="P1244" s="129"/>
      <c r="Q1244" s="129"/>
      <c r="R1244" s="129">
        <v>246.744</v>
      </c>
      <c r="S1244" s="325"/>
      <c r="T1244" s="224"/>
      <c r="U1244" s="5"/>
      <c r="V1244" s="5"/>
      <c r="W1244" s="5"/>
      <c r="X1244" s="5"/>
      <c r="Y1244" s="222"/>
      <c r="Z1244" s="222"/>
      <c r="AA1244" s="222"/>
      <c r="AB1244" s="5"/>
      <c r="AC1244" s="5"/>
      <c r="AD1244" s="5"/>
      <c r="AE1244" s="5"/>
    </row>
    <row r="1245" spans="1:31" s="19" customFormat="1" ht="66.75" hidden="1" customHeight="1" outlineLevel="1" x14ac:dyDescent="0.25">
      <c r="A1245" s="552"/>
      <c r="B1245" s="552"/>
      <c r="C1245" s="552"/>
      <c r="D1245" s="574"/>
      <c r="E1245" s="536"/>
      <c r="F1245" s="537"/>
      <c r="G1245" s="61" t="s">
        <v>1324</v>
      </c>
      <c r="H1245" s="300"/>
      <c r="I1245" s="300"/>
      <c r="J1245" s="300">
        <v>90</v>
      </c>
      <c r="K1245" s="300"/>
      <c r="L1245" s="300"/>
      <c r="M1245" s="300"/>
      <c r="N1245" s="300">
        <v>15</v>
      </c>
      <c r="O1245" s="300"/>
      <c r="P1245" s="129"/>
      <c r="Q1245" s="129"/>
      <c r="R1245" s="129">
        <v>216.256</v>
      </c>
      <c r="S1245" s="325"/>
      <c r="T1245" s="224"/>
      <c r="U1245" s="5"/>
      <c r="V1245" s="5"/>
      <c r="W1245" s="5"/>
      <c r="X1245" s="5"/>
      <c r="Y1245" s="222"/>
      <c r="Z1245" s="222"/>
      <c r="AA1245" s="222"/>
      <c r="AB1245" s="5"/>
      <c r="AC1245" s="5"/>
      <c r="AD1245" s="5"/>
      <c r="AE1245" s="5"/>
    </row>
    <row r="1246" spans="1:31" s="19" customFormat="1" ht="64.5" hidden="1" customHeight="1" outlineLevel="1" x14ac:dyDescent="0.25">
      <c r="A1246" s="552"/>
      <c r="B1246" s="552"/>
      <c r="C1246" s="552"/>
      <c r="D1246" s="574"/>
      <c r="E1246" s="536"/>
      <c r="F1246" s="537"/>
      <c r="G1246" s="61" t="s">
        <v>1325</v>
      </c>
      <c r="H1246" s="300"/>
      <c r="I1246" s="300"/>
      <c r="J1246" s="300">
        <v>141</v>
      </c>
      <c r="K1246" s="300"/>
      <c r="L1246" s="300"/>
      <c r="M1246" s="300"/>
      <c r="N1246" s="300">
        <v>7</v>
      </c>
      <c r="O1246" s="300"/>
      <c r="P1246" s="129"/>
      <c r="Q1246" s="129"/>
      <c r="R1246" s="129">
        <v>233.143</v>
      </c>
      <c r="S1246" s="325"/>
      <c r="T1246" s="224"/>
      <c r="U1246" s="5"/>
      <c r="V1246" s="5"/>
      <c r="W1246" s="5"/>
      <c r="X1246" s="5"/>
      <c r="Y1246" s="222"/>
      <c r="Z1246" s="222"/>
      <c r="AA1246" s="222"/>
      <c r="AB1246" s="5"/>
      <c r="AC1246" s="5"/>
      <c r="AD1246" s="5"/>
      <c r="AE1246" s="5"/>
    </row>
    <row r="1247" spans="1:31" s="19" customFormat="1" ht="54.75" hidden="1" customHeight="1" outlineLevel="1" x14ac:dyDescent="0.25">
      <c r="A1247" s="552"/>
      <c r="B1247" s="552"/>
      <c r="C1247" s="552"/>
      <c r="D1247" s="574"/>
      <c r="E1247" s="536"/>
      <c r="F1247" s="537"/>
      <c r="G1247" s="61" t="s">
        <v>1326</v>
      </c>
      <c r="H1247" s="300"/>
      <c r="I1247" s="300"/>
      <c r="J1247" s="300">
        <v>170</v>
      </c>
      <c r="K1247" s="300"/>
      <c r="L1247" s="300"/>
      <c r="M1247" s="300"/>
      <c r="N1247" s="300">
        <v>15</v>
      </c>
      <c r="O1247" s="300"/>
      <c r="P1247" s="129"/>
      <c r="Q1247" s="129"/>
      <c r="R1247" s="129">
        <v>296.22500000000002</v>
      </c>
      <c r="S1247" s="325"/>
      <c r="T1247" s="224"/>
      <c r="U1247" s="5"/>
      <c r="V1247" s="5"/>
      <c r="W1247" s="5"/>
      <c r="X1247" s="5"/>
      <c r="Y1247" s="222"/>
      <c r="Z1247" s="222"/>
      <c r="AA1247" s="222"/>
      <c r="AB1247" s="5"/>
      <c r="AC1247" s="5"/>
      <c r="AD1247" s="5"/>
      <c r="AE1247" s="5"/>
    </row>
    <row r="1248" spans="1:31" s="19" customFormat="1" ht="50.25" hidden="1" customHeight="1" outlineLevel="1" x14ac:dyDescent="0.25">
      <c r="A1248" s="552"/>
      <c r="B1248" s="552"/>
      <c r="C1248" s="552"/>
      <c r="D1248" s="574"/>
      <c r="E1248" s="536"/>
      <c r="F1248" s="537"/>
      <c r="G1248" s="61" t="s">
        <v>1327</v>
      </c>
      <c r="H1248" s="300"/>
      <c r="I1248" s="300"/>
      <c r="J1248" s="300">
        <v>144</v>
      </c>
      <c r="K1248" s="300"/>
      <c r="L1248" s="300"/>
      <c r="M1248" s="300"/>
      <c r="N1248" s="300">
        <v>12</v>
      </c>
      <c r="O1248" s="300"/>
      <c r="P1248" s="129"/>
      <c r="Q1248" s="129"/>
      <c r="R1248" s="129">
        <v>245.49</v>
      </c>
      <c r="S1248" s="325"/>
      <c r="T1248" s="224"/>
      <c r="U1248" s="5"/>
      <c r="V1248" s="5"/>
      <c r="W1248" s="5"/>
      <c r="X1248" s="5"/>
      <c r="Y1248" s="222"/>
      <c r="Z1248" s="222"/>
      <c r="AA1248" s="222"/>
      <c r="AB1248" s="5"/>
      <c r="AC1248" s="5"/>
      <c r="AD1248" s="5"/>
      <c r="AE1248" s="5"/>
    </row>
    <row r="1249" spans="1:31" s="19" customFormat="1" ht="57" hidden="1" customHeight="1" outlineLevel="1" x14ac:dyDescent="0.25">
      <c r="A1249" s="552"/>
      <c r="B1249" s="552"/>
      <c r="C1249" s="552"/>
      <c r="D1249" s="574"/>
      <c r="E1249" s="536"/>
      <c r="F1249" s="537"/>
      <c r="G1249" s="61" t="s">
        <v>1328</v>
      </c>
      <c r="H1249" s="300"/>
      <c r="I1249" s="300"/>
      <c r="J1249" s="300">
        <v>33</v>
      </c>
      <c r="K1249" s="300"/>
      <c r="L1249" s="300"/>
      <c r="M1249" s="300"/>
      <c r="N1249" s="300">
        <v>15</v>
      </c>
      <c r="O1249" s="300"/>
      <c r="P1249" s="129"/>
      <c r="Q1249" s="129"/>
      <c r="R1249" s="129">
        <v>163.94399999999999</v>
      </c>
      <c r="S1249" s="325"/>
      <c r="T1249" s="224"/>
      <c r="U1249" s="5"/>
      <c r="V1249" s="5"/>
      <c r="W1249" s="5"/>
      <c r="X1249" s="5"/>
      <c r="Y1249" s="222"/>
      <c r="Z1249" s="222"/>
      <c r="AA1249" s="222"/>
      <c r="AB1249" s="5"/>
      <c r="AC1249" s="5"/>
      <c r="AD1249" s="5"/>
      <c r="AE1249" s="5"/>
    </row>
    <row r="1250" spans="1:31" s="19" customFormat="1" ht="53.25" hidden="1" customHeight="1" outlineLevel="1" x14ac:dyDescent="0.25">
      <c r="A1250" s="552"/>
      <c r="B1250" s="552"/>
      <c r="C1250" s="552"/>
      <c r="D1250" s="574"/>
      <c r="E1250" s="536"/>
      <c r="F1250" s="537"/>
      <c r="G1250" s="61" t="s">
        <v>1329</v>
      </c>
      <c r="H1250" s="300"/>
      <c r="I1250" s="300"/>
      <c r="J1250" s="300">
        <v>80</v>
      </c>
      <c r="K1250" s="300"/>
      <c r="L1250" s="300"/>
      <c r="M1250" s="300"/>
      <c r="N1250" s="300">
        <v>6</v>
      </c>
      <c r="O1250" s="300"/>
      <c r="P1250" s="129"/>
      <c r="Q1250" s="129"/>
      <c r="R1250" s="129">
        <v>219.08799999999999</v>
      </c>
      <c r="S1250" s="325"/>
      <c r="T1250" s="224"/>
      <c r="U1250" s="5"/>
      <c r="V1250" s="5"/>
      <c r="W1250" s="5"/>
      <c r="X1250" s="5"/>
      <c r="Y1250" s="222"/>
      <c r="Z1250" s="222"/>
      <c r="AA1250" s="222"/>
      <c r="AB1250" s="5"/>
      <c r="AC1250" s="5"/>
      <c r="AD1250" s="5"/>
      <c r="AE1250" s="5"/>
    </row>
    <row r="1251" spans="1:31" s="19" customFormat="1" ht="57.75" hidden="1" customHeight="1" outlineLevel="1" x14ac:dyDescent="0.25">
      <c r="A1251" s="552"/>
      <c r="B1251" s="552"/>
      <c r="C1251" s="552"/>
      <c r="D1251" s="574"/>
      <c r="E1251" s="536"/>
      <c r="F1251" s="537"/>
      <c r="G1251" s="61" t="s">
        <v>1330</v>
      </c>
      <c r="H1251" s="300"/>
      <c r="I1251" s="300"/>
      <c r="J1251" s="300">
        <v>193</v>
      </c>
      <c r="K1251" s="300"/>
      <c r="L1251" s="300"/>
      <c r="M1251" s="300"/>
      <c r="N1251" s="300">
        <v>15</v>
      </c>
      <c r="O1251" s="300"/>
      <c r="P1251" s="129"/>
      <c r="Q1251" s="129"/>
      <c r="R1251" s="129">
        <v>290.14299999999997</v>
      </c>
      <c r="S1251" s="325"/>
      <c r="T1251" s="224"/>
      <c r="U1251" s="5"/>
      <c r="V1251" s="5"/>
      <c r="W1251" s="5"/>
      <c r="X1251" s="5"/>
      <c r="Y1251" s="222"/>
      <c r="Z1251" s="222"/>
      <c r="AA1251" s="222"/>
      <c r="AB1251" s="5"/>
      <c r="AC1251" s="5"/>
      <c r="AD1251" s="5"/>
      <c r="AE1251" s="5"/>
    </row>
    <row r="1252" spans="1:31" s="19" customFormat="1" ht="47.25" hidden="1" customHeight="1" outlineLevel="1" x14ac:dyDescent="0.25">
      <c r="A1252" s="552"/>
      <c r="B1252" s="552"/>
      <c r="C1252" s="552"/>
      <c r="D1252" s="574"/>
      <c r="E1252" s="536"/>
      <c r="F1252" s="537"/>
      <c r="G1252" s="61" t="s">
        <v>1331</v>
      </c>
      <c r="H1252" s="300"/>
      <c r="I1252" s="300"/>
      <c r="J1252" s="300">
        <v>156</v>
      </c>
      <c r="K1252" s="300"/>
      <c r="L1252" s="300"/>
      <c r="M1252" s="300"/>
      <c r="N1252" s="300">
        <v>15</v>
      </c>
      <c r="O1252" s="300"/>
      <c r="P1252" s="129"/>
      <c r="Q1252" s="129"/>
      <c r="R1252" s="129">
        <v>233.29499999999999</v>
      </c>
      <c r="S1252" s="325"/>
      <c r="T1252" s="224"/>
      <c r="U1252" s="5"/>
      <c r="V1252" s="5"/>
      <c r="W1252" s="5"/>
      <c r="X1252" s="5"/>
      <c r="Y1252" s="222"/>
      <c r="Z1252" s="222"/>
      <c r="AA1252" s="222"/>
      <c r="AB1252" s="5"/>
      <c r="AC1252" s="5"/>
      <c r="AD1252" s="5"/>
      <c r="AE1252" s="5"/>
    </row>
    <row r="1253" spans="1:31" s="19" customFormat="1" ht="81.75" hidden="1" customHeight="1" outlineLevel="1" x14ac:dyDescent="0.25">
      <c r="A1253" s="552"/>
      <c r="B1253" s="552"/>
      <c r="C1253" s="552"/>
      <c r="D1253" s="574"/>
      <c r="E1253" s="536"/>
      <c r="F1253" s="537"/>
      <c r="G1253" s="61" t="s">
        <v>1332</v>
      </c>
      <c r="H1253" s="300"/>
      <c r="I1253" s="300"/>
      <c r="J1253" s="300">
        <v>45</v>
      </c>
      <c r="K1253" s="300"/>
      <c r="L1253" s="300"/>
      <c r="M1253" s="300"/>
      <c r="N1253" s="300">
        <v>15</v>
      </c>
      <c r="O1253" s="300"/>
      <c r="P1253" s="129"/>
      <c r="Q1253" s="129"/>
      <c r="R1253" s="129">
        <v>237.65299999999999</v>
      </c>
      <c r="S1253" s="325"/>
      <c r="T1253" s="224"/>
      <c r="U1253" s="5"/>
      <c r="V1253" s="5"/>
      <c r="W1253" s="5"/>
      <c r="X1253" s="5"/>
      <c r="Y1253" s="222"/>
      <c r="Z1253" s="222"/>
      <c r="AA1253" s="222"/>
      <c r="AB1253" s="5"/>
      <c r="AC1253" s="5"/>
      <c r="AD1253" s="5"/>
      <c r="AE1253" s="5"/>
    </row>
    <row r="1254" spans="1:31" s="19" customFormat="1" ht="60.75" hidden="1" customHeight="1" outlineLevel="1" x14ac:dyDescent="0.25">
      <c r="A1254" s="552"/>
      <c r="B1254" s="552"/>
      <c r="C1254" s="552"/>
      <c r="D1254" s="574"/>
      <c r="E1254" s="536"/>
      <c r="F1254" s="537"/>
      <c r="G1254" s="61" t="s">
        <v>1333</v>
      </c>
      <c r="H1254" s="300"/>
      <c r="I1254" s="300"/>
      <c r="J1254" s="300">
        <v>192</v>
      </c>
      <c r="K1254" s="300"/>
      <c r="L1254" s="300"/>
      <c r="M1254" s="300"/>
      <c r="N1254" s="300">
        <v>15</v>
      </c>
      <c r="O1254" s="300"/>
      <c r="P1254" s="129"/>
      <c r="Q1254" s="129"/>
      <c r="R1254" s="129">
        <v>339.32799999999997</v>
      </c>
      <c r="S1254" s="325"/>
      <c r="T1254" s="224"/>
      <c r="U1254" s="5"/>
      <c r="V1254" s="5"/>
      <c r="W1254" s="5"/>
      <c r="X1254" s="5"/>
      <c r="Y1254" s="222"/>
      <c r="Z1254" s="222"/>
      <c r="AA1254" s="222"/>
      <c r="AB1254" s="5"/>
      <c r="AC1254" s="5"/>
      <c r="AD1254" s="5"/>
      <c r="AE1254" s="5"/>
    </row>
    <row r="1255" spans="1:31" s="19" customFormat="1" ht="60.75" hidden="1" customHeight="1" outlineLevel="1" x14ac:dyDescent="0.25">
      <c r="A1255" s="552"/>
      <c r="B1255" s="552"/>
      <c r="C1255" s="552"/>
      <c r="D1255" s="574"/>
      <c r="E1255" s="536"/>
      <c r="F1255" s="537"/>
      <c r="G1255" s="61" t="s">
        <v>1334</v>
      </c>
      <c r="H1255" s="300"/>
      <c r="I1255" s="300"/>
      <c r="J1255" s="300">
        <v>60</v>
      </c>
      <c r="K1255" s="300"/>
      <c r="L1255" s="300"/>
      <c r="M1255" s="300"/>
      <c r="N1255" s="300">
        <v>15</v>
      </c>
      <c r="O1255" s="300"/>
      <c r="P1255" s="129"/>
      <c r="Q1255" s="129"/>
      <c r="R1255" s="129">
        <v>143.946</v>
      </c>
      <c r="S1255" s="325"/>
      <c r="T1255" s="224"/>
      <c r="U1255" s="5"/>
      <c r="V1255" s="5"/>
      <c r="W1255" s="5"/>
      <c r="X1255" s="5"/>
      <c r="Y1255" s="222"/>
      <c r="Z1255" s="222"/>
      <c r="AA1255" s="222"/>
      <c r="AB1255" s="5"/>
      <c r="AC1255" s="5"/>
      <c r="AD1255" s="5"/>
      <c r="AE1255" s="5"/>
    </row>
    <row r="1256" spans="1:31" s="19" customFormat="1" ht="63" hidden="1" customHeight="1" outlineLevel="1" x14ac:dyDescent="0.25">
      <c r="A1256" s="552"/>
      <c r="B1256" s="552"/>
      <c r="C1256" s="552"/>
      <c r="D1256" s="574"/>
      <c r="E1256" s="536"/>
      <c r="F1256" s="537"/>
      <c r="G1256" s="61" t="s">
        <v>1335</v>
      </c>
      <c r="H1256" s="300"/>
      <c r="I1256" s="300"/>
      <c r="J1256" s="300">
        <v>114</v>
      </c>
      <c r="K1256" s="300"/>
      <c r="L1256" s="300"/>
      <c r="M1256" s="300"/>
      <c r="N1256" s="300">
        <v>15</v>
      </c>
      <c r="O1256" s="300"/>
      <c r="P1256" s="129"/>
      <c r="Q1256" s="129"/>
      <c r="R1256" s="129">
        <v>237.91300000000001</v>
      </c>
      <c r="S1256" s="325"/>
      <c r="T1256" s="224"/>
      <c r="U1256" s="5"/>
      <c r="V1256" s="5"/>
      <c r="W1256" s="5"/>
      <c r="X1256" s="5"/>
      <c r="Y1256" s="222"/>
      <c r="Z1256" s="222"/>
      <c r="AA1256" s="222"/>
      <c r="AB1256" s="5"/>
      <c r="AC1256" s="5"/>
      <c r="AD1256" s="5"/>
      <c r="AE1256" s="5"/>
    </row>
    <row r="1257" spans="1:31" s="19" customFormat="1" ht="62.25" hidden="1" customHeight="1" outlineLevel="1" x14ac:dyDescent="0.25">
      <c r="A1257" s="552"/>
      <c r="B1257" s="552"/>
      <c r="C1257" s="552"/>
      <c r="D1257" s="574"/>
      <c r="E1257" s="536"/>
      <c r="F1257" s="537"/>
      <c r="G1257" s="61" t="s">
        <v>1336</v>
      </c>
      <c r="H1257" s="300"/>
      <c r="I1257" s="300"/>
      <c r="J1257" s="300">
        <v>175</v>
      </c>
      <c r="K1257" s="300"/>
      <c r="L1257" s="300"/>
      <c r="M1257" s="300"/>
      <c r="N1257" s="300">
        <v>15</v>
      </c>
      <c r="O1257" s="300"/>
      <c r="P1257" s="129"/>
      <c r="Q1257" s="129"/>
      <c r="R1257" s="129">
        <v>256.24799999999999</v>
      </c>
      <c r="S1257" s="325"/>
      <c r="T1257" s="224"/>
      <c r="U1257" s="5"/>
      <c r="V1257" s="5"/>
      <c r="W1257" s="5"/>
      <c r="X1257" s="5"/>
      <c r="Y1257" s="222"/>
      <c r="Z1257" s="222"/>
      <c r="AA1257" s="222"/>
      <c r="AB1257" s="5"/>
      <c r="AC1257" s="5"/>
      <c r="AD1257" s="5"/>
      <c r="AE1257" s="5"/>
    </row>
    <row r="1258" spans="1:31" s="19" customFormat="1" ht="51.75" hidden="1" customHeight="1" outlineLevel="1" x14ac:dyDescent="0.25">
      <c r="A1258" s="552"/>
      <c r="B1258" s="552"/>
      <c r="C1258" s="552"/>
      <c r="D1258" s="574"/>
      <c r="E1258" s="536"/>
      <c r="F1258" s="537"/>
      <c r="G1258" s="61" t="s">
        <v>1337</v>
      </c>
      <c r="H1258" s="300"/>
      <c r="I1258" s="300"/>
      <c r="J1258" s="300">
        <v>136</v>
      </c>
      <c r="K1258" s="300"/>
      <c r="L1258" s="300"/>
      <c r="M1258" s="300"/>
      <c r="N1258" s="300">
        <v>12</v>
      </c>
      <c r="O1258" s="300"/>
      <c r="P1258" s="129"/>
      <c r="Q1258" s="129"/>
      <c r="R1258" s="129">
        <v>217.16200000000001</v>
      </c>
      <c r="S1258" s="325"/>
      <c r="T1258" s="224"/>
      <c r="U1258" s="5"/>
      <c r="V1258" s="5"/>
      <c r="W1258" s="5"/>
      <c r="X1258" s="5"/>
      <c r="Y1258" s="222"/>
      <c r="Z1258" s="222"/>
      <c r="AA1258" s="222"/>
      <c r="AB1258" s="5"/>
      <c r="AC1258" s="5"/>
      <c r="AD1258" s="5"/>
      <c r="AE1258" s="5"/>
    </row>
    <row r="1259" spans="1:31" s="19" customFormat="1" ht="55.5" hidden="1" customHeight="1" outlineLevel="1" x14ac:dyDescent="0.25">
      <c r="A1259" s="552"/>
      <c r="B1259" s="552"/>
      <c r="C1259" s="552"/>
      <c r="D1259" s="574"/>
      <c r="E1259" s="536"/>
      <c r="F1259" s="537"/>
      <c r="G1259" s="61" t="s">
        <v>1338</v>
      </c>
      <c r="H1259" s="300"/>
      <c r="I1259" s="300"/>
      <c r="J1259" s="300">
        <v>50</v>
      </c>
      <c r="K1259" s="300"/>
      <c r="L1259" s="300"/>
      <c r="M1259" s="300"/>
      <c r="N1259" s="300">
        <v>12</v>
      </c>
      <c r="O1259" s="300"/>
      <c r="P1259" s="129"/>
      <c r="Q1259" s="129"/>
      <c r="R1259" s="129">
        <v>190.65799999999999</v>
      </c>
      <c r="S1259" s="325"/>
      <c r="T1259" s="224"/>
      <c r="U1259" s="5"/>
      <c r="V1259" s="5"/>
      <c r="W1259" s="5"/>
      <c r="X1259" s="5"/>
      <c r="Y1259" s="222"/>
      <c r="Z1259" s="222"/>
      <c r="AA1259" s="222"/>
      <c r="AB1259" s="5"/>
      <c r="AC1259" s="5"/>
      <c r="AD1259" s="5"/>
      <c r="AE1259" s="5"/>
    </row>
    <row r="1260" spans="1:31" s="19" customFormat="1" ht="67.5" hidden="1" customHeight="1" outlineLevel="1" x14ac:dyDescent="0.25">
      <c r="A1260" s="552"/>
      <c r="B1260" s="552"/>
      <c r="C1260" s="552"/>
      <c r="D1260" s="574"/>
      <c r="E1260" s="536"/>
      <c r="F1260" s="537"/>
      <c r="G1260" s="61" t="s">
        <v>1339</v>
      </c>
      <c r="H1260" s="300"/>
      <c r="I1260" s="300"/>
      <c r="J1260" s="300">
        <v>225</v>
      </c>
      <c r="K1260" s="300"/>
      <c r="L1260" s="300"/>
      <c r="M1260" s="300"/>
      <c r="N1260" s="300">
        <v>10</v>
      </c>
      <c r="O1260" s="300"/>
      <c r="P1260" s="129"/>
      <c r="Q1260" s="129"/>
      <c r="R1260" s="129">
        <v>282.42899999999997</v>
      </c>
      <c r="S1260" s="325"/>
      <c r="T1260" s="224"/>
      <c r="U1260" s="5"/>
      <c r="V1260" s="5"/>
      <c r="W1260" s="5"/>
      <c r="X1260" s="5"/>
      <c r="Y1260" s="222"/>
      <c r="Z1260" s="222"/>
      <c r="AA1260" s="222"/>
      <c r="AB1260" s="5"/>
      <c r="AC1260" s="5"/>
      <c r="AD1260" s="5"/>
      <c r="AE1260" s="5"/>
    </row>
    <row r="1261" spans="1:31" s="19" customFormat="1" ht="66.75" hidden="1" customHeight="1" outlineLevel="1" x14ac:dyDescent="0.25">
      <c r="A1261" s="552"/>
      <c r="B1261" s="552"/>
      <c r="C1261" s="552"/>
      <c r="D1261" s="574"/>
      <c r="E1261" s="536"/>
      <c r="F1261" s="537"/>
      <c r="G1261" s="61" t="s">
        <v>1340</v>
      </c>
      <c r="H1261" s="300"/>
      <c r="I1261" s="300"/>
      <c r="J1261" s="300">
        <v>16</v>
      </c>
      <c r="K1261" s="300"/>
      <c r="L1261" s="300"/>
      <c r="M1261" s="300"/>
      <c r="N1261" s="300">
        <v>12</v>
      </c>
      <c r="O1261" s="300"/>
      <c r="P1261" s="129"/>
      <c r="Q1261" s="129"/>
      <c r="R1261" s="129">
        <v>168.69499999999999</v>
      </c>
      <c r="S1261" s="325"/>
      <c r="T1261" s="224"/>
      <c r="U1261" s="5"/>
      <c r="V1261" s="5"/>
      <c r="W1261" s="5"/>
      <c r="X1261" s="5"/>
      <c r="Y1261" s="222"/>
      <c r="Z1261" s="222"/>
      <c r="AA1261" s="222"/>
      <c r="AB1261" s="5"/>
      <c r="AC1261" s="5"/>
      <c r="AD1261" s="5"/>
      <c r="AE1261" s="5"/>
    </row>
    <row r="1262" spans="1:31" s="19" customFormat="1" ht="55.5" hidden="1" customHeight="1" outlineLevel="1" x14ac:dyDescent="0.25">
      <c r="A1262" s="552"/>
      <c r="B1262" s="552"/>
      <c r="C1262" s="552"/>
      <c r="D1262" s="574"/>
      <c r="E1262" s="536"/>
      <c r="F1262" s="537"/>
      <c r="G1262" s="61" t="s">
        <v>1341</v>
      </c>
      <c r="H1262" s="300"/>
      <c r="I1262" s="300"/>
      <c r="J1262" s="300">
        <v>16</v>
      </c>
      <c r="K1262" s="300"/>
      <c r="L1262" s="300"/>
      <c r="M1262" s="300"/>
      <c r="N1262" s="300">
        <v>15</v>
      </c>
      <c r="O1262" s="300"/>
      <c r="P1262" s="129"/>
      <c r="Q1262" s="129"/>
      <c r="R1262" s="129">
        <v>145.864</v>
      </c>
      <c r="S1262" s="325"/>
      <c r="T1262" s="224"/>
      <c r="U1262" s="5"/>
      <c r="V1262" s="5"/>
      <c r="W1262" s="5"/>
      <c r="X1262" s="5"/>
      <c r="Y1262" s="222"/>
      <c r="Z1262" s="222"/>
      <c r="AA1262" s="222"/>
      <c r="AB1262" s="5"/>
      <c r="AC1262" s="5"/>
      <c r="AD1262" s="5"/>
      <c r="AE1262" s="5"/>
    </row>
    <row r="1263" spans="1:31" s="19" customFormat="1" ht="57.75" hidden="1" customHeight="1" outlineLevel="1" x14ac:dyDescent="0.25">
      <c r="A1263" s="552"/>
      <c r="B1263" s="552"/>
      <c r="C1263" s="552"/>
      <c r="D1263" s="574"/>
      <c r="E1263" s="536"/>
      <c r="F1263" s="537"/>
      <c r="G1263" s="61" t="s">
        <v>1342</v>
      </c>
      <c r="H1263" s="300"/>
      <c r="I1263" s="300"/>
      <c r="J1263" s="300">
        <v>152</v>
      </c>
      <c r="K1263" s="300"/>
      <c r="L1263" s="300"/>
      <c r="M1263" s="300"/>
      <c r="N1263" s="300">
        <v>12</v>
      </c>
      <c r="O1263" s="300"/>
      <c r="P1263" s="129"/>
      <c r="Q1263" s="129"/>
      <c r="R1263" s="129">
        <v>369.387</v>
      </c>
      <c r="S1263" s="325"/>
      <c r="T1263" s="224"/>
      <c r="U1263" s="5"/>
      <c r="V1263" s="5"/>
      <c r="W1263" s="5"/>
      <c r="X1263" s="5"/>
      <c r="Y1263" s="222"/>
      <c r="Z1263" s="222"/>
      <c r="AA1263" s="222"/>
      <c r="AB1263" s="5"/>
      <c r="AC1263" s="5"/>
      <c r="AD1263" s="5"/>
      <c r="AE1263" s="5"/>
    </row>
    <row r="1264" spans="1:31" s="19" customFormat="1" ht="60" hidden="1" customHeight="1" outlineLevel="1" x14ac:dyDescent="0.25">
      <c r="A1264" s="552"/>
      <c r="B1264" s="552"/>
      <c r="C1264" s="552"/>
      <c r="D1264" s="574"/>
      <c r="E1264" s="536"/>
      <c r="F1264" s="537"/>
      <c r="G1264" s="61" t="s">
        <v>1343</v>
      </c>
      <c r="H1264" s="300"/>
      <c r="I1264" s="300"/>
      <c r="J1264" s="300">
        <v>179</v>
      </c>
      <c r="K1264" s="300"/>
      <c r="L1264" s="300"/>
      <c r="M1264" s="300"/>
      <c r="N1264" s="300">
        <v>5</v>
      </c>
      <c r="O1264" s="300"/>
      <c r="P1264" s="129"/>
      <c r="Q1264" s="129"/>
      <c r="R1264" s="129">
        <v>251.30600000000001</v>
      </c>
      <c r="S1264" s="325"/>
      <c r="T1264" s="224"/>
      <c r="U1264" s="5"/>
      <c r="V1264" s="5"/>
      <c r="W1264" s="5"/>
      <c r="X1264" s="5"/>
      <c r="Y1264" s="222"/>
      <c r="Z1264" s="222"/>
      <c r="AA1264" s="222"/>
      <c r="AB1264" s="5"/>
      <c r="AC1264" s="5"/>
      <c r="AD1264" s="5"/>
      <c r="AE1264" s="5"/>
    </row>
    <row r="1265" spans="1:31" s="19" customFormat="1" ht="90" hidden="1" customHeight="1" outlineLevel="1" x14ac:dyDescent="0.25">
      <c r="A1265" s="552"/>
      <c r="B1265" s="552"/>
      <c r="C1265" s="552"/>
      <c r="D1265" s="574"/>
      <c r="E1265" s="536"/>
      <c r="F1265" s="537"/>
      <c r="G1265" s="61" t="s">
        <v>1344</v>
      </c>
      <c r="H1265" s="300"/>
      <c r="I1265" s="300"/>
      <c r="J1265" s="300">
        <v>76</v>
      </c>
      <c r="K1265" s="300"/>
      <c r="L1265" s="300"/>
      <c r="M1265" s="300"/>
      <c r="N1265" s="300">
        <v>10</v>
      </c>
      <c r="O1265" s="300"/>
      <c r="P1265" s="129"/>
      <c r="Q1265" s="129"/>
      <c r="R1265" s="129">
        <v>186.173</v>
      </c>
      <c r="S1265" s="325"/>
      <c r="T1265" s="224"/>
      <c r="U1265" s="5"/>
      <c r="V1265" s="5"/>
      <c r="W1265" s="5"/>
      <c r="X1265" s="5"/>
      <c r="Y1265" s="222"/>
      <c r="Z1265" s="222"/>
      <c r="AA1265" s="222"/>
      <c r="AB1265" s="5"/>
      <c r="AC1265" s="5"/>
      <c r="AD1265" s="5"/>
      <c r="AE1265" s="5"/>
    </row>
    <row r="1266" spans="1:31" s="19" customFormat="1" ht="77.25" hidden="1" customHeight="1" outlineLevel="1" x14ac:dyDescent="0.25">
      <c r="A1266" s="552"/>
      <c r="B1266" s="552"/>
      <c r="C1266" s="552"/>
      <c r="D1266" s="574"/>
      <c r="E1266" s="536"/>
      <c r="F1266" s="537"/>
      <c r="G1266" s="61" t="s">
        <v>1345</v>
      </c>
      <c r="H1266" s="300"/>
      <c r="I1266" s="300"/>
      <c r="J1266" s="300">
        <v>120</v>
      </c>
      <c r="K1266" s="300"/>
      <c r="L1266" s="300"/>
      <c r="M1266" s="300"/>
      <c r="N1266" s="300">
        <v>15</v>
      </c>
      <c r="O1266" s="300"/>
      <c r="P1266" s="129"/>
      <c r="Q1266" s="129"/>
      <c r="R1266" s="129">
        <v>254.58</v>
      </c>
      <c r="S1266" s="325"/>
      <c r="T1266" s="224"/>
      <c r="U1266" s="5"/>
      <c r="V1266" s="5"/>
      <c r="W1266" s="5"/>
      <c r="X1266" s="5"/>
      <c r="Y1266" s="222"/>
      <c r="Z1266" s="222"/>
      <c r="AA1266" s="222"/>
      <c r="AB1266" s="5"/>
      <c r="AC1266" s="5"/>
      <c r="AD1266" s="5"/>
      <c r="AE1266" s="5"/>
    </row>
    <row r="1267" spans="1:31" s="19" customFormat="1" ht="74.25" hidden="1" customHeight="1" outlineLevel="1" x14ac:dyDescent="0.25">
      <c r="A1267" s="552"/>
      <c r="B1267" s="552"/>
      <c r="C1267" s="552"/>
      <c r="D1267" s="574"/>
      <c r="E1267" s="536"/>
      <c r="F1267" s="537"/>
      <c r="G1267" s="61" t="s">
        <v>1346</v>
      </c>
      <c r="H1267" s="300"/>
      <c r="I1267" s="300"/>
      <c r="J1267" s="300">
        <v>70</v>
      </c>
      <c r="K1267" s="300"/>
      <c r="L1267" s="300"/>
      <c r="M1267" s="300"/>
      <c r="N1267" s="300">
        <v>10</v>
      </c>
      <c r="O1267" s="300"/>
      <c r="P1267" s="129"/>
      <c r="Q1267" s="129"/>
      <c r="R1267" s="129">
        <v>210.9</v>
      </c>
      <c r="S1267" s="325"/>
      <c r="T1267" s="224"/>
      <c r="U1267" s="5"/>
      <c r="V1267" s="5"/>
      <c r="W1267" s="5"/>
      <c r="X1267" s="5"/>
      <c r="Y1267" s="222"/>
      <c r="Z1267" s="222"/>
      <c r="AA1267" s="222"/>
      <c r="AB1267" s="5"/>
      <c r="AC1267" s="5"/>
      <c r="AD1267" s="5"/>
      <c r="AE1267" s="5"/>
    </row>
    <row r="1268" spans="1:31" s="19" customFormat="1" ht="57" hidden="1" customHeight="1" outlineLevel="1" x14ac:dyDescent="0.25">
      <c r="A1268" s="552"/>
      <c r="B1268" s="552"/>
      <c r="C1268" s="552"/>
      <c r="D1268" s="574"/>
      <c r="E1268" s="536"/>
      <c r="F1268" s="537"/>
      <c r="G1268" s="61" t="s">
        <v>1347</v>
      </c>
      <c r="H1268" s="300"/>
      <c r="I1268" s="300"/>
      <c r="J1268" s="300">
        <v>50</v>
      </c>
      <c r="K1268" s="300"/>
      <c r="L1268" s="300"/>
      <c r="M1268" s="300"/>
      <c r="N1268" s="300">
        <v>8</v>
      </c>
      <c r="O1268" s="300"/>
      <c r="P1268" s="129"/>
      <c r="Q1268" s="129"/>
      <c r="R1268" s="129">
        <v>128.137</v>
      </c>
      <c r="S1268" s="325"/>
      <c r="T1268" s="224"/>
      <c r="U1268" s="5"/>
      <c r="V1268" s="5"/>
      <c r="W1268" s="5"/>
      <c r="X1268" s="5"/>
      <c r="Y1268" s="222"/>
      <c r="Z1268" s="222"/>
      <c r="AA1268" s="222"/>
      <c r="AB1268" s="5"/>
      <c r="AC1268" s="5"/>
      <c r="AD1268" s="5"/>
      <c r="AE1268" s="5"/>
    </row>
    <row r="1269" spans="1:31" s="19" customFormat="1" ht="57.75" hidden="1" customHeight="1" outlineLevel="1" x14ac:dyDescent="0.25">
      <c r="A1269" s="552"/>
      <c r="B1269" s="552"/>
      <c r="C1269" s="552"/>
      <c r="D1269" s="574"/>
      <c r="E1269" s="536"/>
      <c r="F1269" s="537"/>
      <c r="G1269" s="61" t="s">
        <v>1348</v>
      </c>
      <c r="H1269" s="300"/>
      <c r="I1269" s="300"/>
      <c r="J1269" s="300">
        <v>96</v>
      </c>
      <c r="K1269" s="300"/>
      <c r="L1269" s="300"/>
      <c r="M1269" s="300"/>
      <c r="N1269" s="300">
        <v>15</v>
      </c>
      <c r="O1269" s="300"/>
      <c r="P1269" s="129"/>
      <c r="Q1269" s="129"/>
      <c r="R1269" s="129">
        <v>178.958</v>
      </c>
      <c r="S1269" s="325"/>
      <c r="T1269" s="224"/>
      <c r="U1269" s="5"/>
      <c r="V1269" s="5"/>
      <c r="W1269" s="5"/>
      <c r="X1269" s="5"/>
      <c r="Y1269" s="222"/>
      <c r="Z1269" s="222"/>
      <c r="AA1269" s="222"/>
      <c r="AB1269" s="5"/>
      <c r="AC1269" s="5"/>
      <c r="AD1269" s="5"/>
      <c r="AE1269" s="5"/>
    </row>
    <row r="1270" spans="1:31" s="19" customFormat="1" ht="87" hidden="1" customHeight="1" outlineLevel="1" x14ac:dyDescent="0.25">
      <c r="A1270" s="552"/>
      <c r="B1270" s="552"/>
      <c r="C1270" s="552"/>
      <c r="D1270" s="574"/>
      <c r="E1270" s="536"/>
      <c r="F1270" s="537"/>
      <c r="G1270" s="61" t="s">
        <v>1349</v>
      </c>
      <c r="H1270" s="300"/>
      <c r="I1270" s="300"/>
      <c r="J1270" s="300">
        <v>90</v>
      </c>
      <c r="K1270" s="300"/>
      <c r="L1270" s="300"/>
      <c r="M1270" s="300"/>
      <c r="N1270" s="300">
        <v>45</v>
      </c>
      <c r="O1270" s="300"/>
      <c r="P1270" s="129"/>
      <c r="Q1270" s="129"/>
      <c r="R1270" s="129">
        <v>197.86099999999999</v>
      </c>
      <c r="S1270" s="325"/>
      <c r="T1270" s="224"/>
      <c r="U1270" s="5"/>
      <c r="V1270" s="5"/>
      <c r="W1270" s="5"/>
      <c r="X1270" s="5"/>
      <c r="Y1270" s="222"/>
      <c r="Z1270" s="222"/>
      <c r="AA1270" s="222"/>
      <c r="AB1270" s="5"/>
      <c r="AC1270" s="5"/>
      <c r="AD1270" s="5"/>
      <c r="AE1270" s="5"/>
    </row>
    <row r="1271" spans="1:31" s="19" customFormat="1" ht="60" hidden="1" customHeight="1" outlineLevel="1" x14ac:dyDescent="0.25">
      <c r="A1271" s="552"/>
      <c r="B1271" s="552"/>
      <c r="C1271" s="552"/>
      <c r="D1271" s="574"/>
      <c r="E1271" s="536"/>
      <c r="F1271" s="537"/>
      <c r="G1271" s="61" t="s">
        <v>1350</v>
      </c>
      <c r="H1271" s="300"/>
      <c r="I1271" s="300"/>
      <c r="J1271" s="300">
        <v>30</v>
      </c>
      <c r="K1271" s="300"/>
      <c r="L1271" s="300"/>
      <c r="M1271" s="300"/>
      <c r="N1271" s="300">
        <v>8</v>
      </c>
      <c r="O1271" s="300"/>
      <c r="P1271" s="129"/>
      <c r="Q1271" s="129"/>
      <c r="R1271" s="129">
        <v>110.977</v>
      </c>
      <c r="S1271" s="325"/>
      <c r="T1271" s="224"/>
      <c r="U1271" s="5"/>
      <c r="V1271" s="5"/>
      <c r="W1271" s="5"/>
      <c r="X1271" s="5"/>
      <c r="Y1271" s="222"/>
      <c r="Z1271" s="222"/>
      <c r="AA1271" s="222"/>
      <c r="AB1271" s="5"/>
      <c r="AC1271" s="5"/>
      <c r="AD1271" s="5"/>
      <c r="AE1271" s="5"/>
    </row>
    <row r="1272" spans="1:31" s="19" customFormat="1" ht="63" hidden="1" customHeight="1" outlineLevel="1" x14ac:dyDescent="0.25">
      <c r="A1272" s="552"/>
      <c r="B1272" s="552"/>
      <c r="C1272" s="552"/>
      <c r="D1272" s="574"/>
      <c r="E1272" s="536"/>
      <c r="F1272" s="537"/>
      <c r="G1272" s="61" t="s">
        <v>1351</v>
      </c>
      <c r="H1272" s="300"/>
      <c r="I1272" s="300"/>
      <c r="J1272" s="300">
        <v>149</v>
      </c>
      <c r="K1272" s="300"/>
      <c r="L1272" s="300"/>
      <c r="M1272" s="300"/>
      <c r="N1272" s="300">
        <v>15</v>
      </c>
      <c r="O1272" s="300"/>
      <c r="P1272" s="129"/>
      <c r="Q1272" s="129"/>
      <c r="R1272" s="129">
        <v>248.66300000000001</v>
      </c>
      <c r="S1272" s="325"/>
      <c r="T1272" s="224"/>
      <c r="U1272" s="5"/>
      <c r="V1272" s="5"/>
      <c r="W1272" s="5"/>
      <c r="X1272" s="5"/>
      <c r="Y1272" s="222"/>
      <c r="Z1272" s="222"/>
      <c r="AA1272" s="222"/>
      <c r="AB1272" s="5"/>
      <c r="AC1272" s="5"/>
      <c r="AD1272" s="5"/>
      <c r="AE1272" s="5"/>
    </row>
    <row r="1273" spans="1:31" s="19" customFormat="1" ht="77.25" hidden="1" customHeight="1" outlineLevel="1" x14ac:dyDescent="0.25">
      <c r="A1273" s="552"/>
      <c r="B1273" s="552"/>
      <c r="C1273" s="552"/>
      <c r="D1273" s="574"/>
      <c r="E1273" s="536"/>
      <c r="F1273" s="537"/>
      <c r="G1273" s="61" t="s">
        <v>1352</v>
      </c>
      <c r="H1273" s="300"/>
      <c r="I1273" s="300"/>
      <c r="J1273" s="300">
        <v>50</v>
      </c>
      <c r="K1273" s="300"/>
      <c r="L1273" s="300"/>
      <c r="M1273" s="300"/>
      <c r="N1273" s="300">
        <v>10</v>
      </c>
      <c r="O1273" s="300"/>
      <c r="P1273" s="129"/>
      <c r="Q1273" s="129"/>
      <c r="R1273" s="129">
        <v>106.733</v>
      </c>
      <c r="S1273" s="325"/>
      <c r="T1273" s="224"/>
      <c r="U1273" s="5"/>
      <c r="V1273" s="5"/>
      <c r="W1273" s="5"/>
      <c r="X1273" s="5"/>
      <c r="Y1273" s="222"/>
      <c r="Z1273" s="222"/>
      <c r="AA1273" s="222"/>
      <c r="AB1273" s="5"/>
      <c r="AC1273" s="5"/>
      <c r="AD1273" s="5"/>
      <c r="AE1273" s="5"/>
    </row>
    <row r="1274" spans="1:31" s="19" customFormat="1" ht="47.25" hidden="1" customHeight="1" outlineLevel="1" x14ac:dyDescent="0.25">
      <c r="A1274" s="552"/>
      <c r="B1274" s="552"/>
      <c r="C1274" s="552"/>
      <c r="D1274" s="574"/>
      <c r="E1274" s="536"/>
      <c r="F1274" s="537"/>
      <c r="G1274" s="61" t="s">
        <v>1353</v>
      </c>
      <c r="H1274" s="300"/>
      <c r="I1274" s="300"/>
      <c r="J1274" s="300">
        <v>70</v>
      </c>
      <c r="K1274" s="300"/>
      <c r="L1274" s="300"/>
      <c r="M1274" s="300"/>
      <c r="N1274" s="300">
        <v>15</v>
      </c>
      <c r="O1274" s="300"/>
      <c r="P1274" s="129"/>
      <c r="Q1274" s="129"/>
      <c r="R1274" s="129">
        <v>115.566</v>
      </c>
      <c r="S1274" s="325"/>
      <c r="T1274" s="224"/>
      <c r="U1274" s="5"/>
      <c r="V1274" s="5"/>
      <c r="W1274" s="5"/>
      <c r="X1274" s="5"/>
      <c r="Y1274" s="222"/>
      <c r="Z1274" s="222"/>
      <c r="AA1274" s="222"/>
      <c r="AB1274" s="5"/>
      <c r="AC1274" s="5"/>
      <c r="AD1274" s="5"/>
      <c r="AE1274" s="5"/>
    </row>
    <row r="1275" spans="1:31" s="19" customFormat="1" ht="60" hidden="1" customHeight="1" outlineLevel="1" x14ac:dyDescent="0.25">
      <c r="A1275" s="552"/>
      <c r="B1275" s="552"/>
      <c r="C1275" s="552"/>
      <c r="D1275" s="574"/>
      <c r="E1275" s="536"/>
      <c r="F1275" s="537"/>
      <c r="G1275" s="61" t="s">
        <v>1354</v>
      </c>
      <c r="H1275" s="300"/>
      <c r="I1275" s="300"/>
      <c r="J1275" s="300">
        <v>99</v>
      </c>
      <c r="K1275" s="300"/>
      <c r="L1275" s="300"/>
      <c r="M1275" s="300"/>
      <c r="N1275" s="300">
        <v>15</v>
      </c>
      <c r="O1275" s="300"/>
      <c r="P1275" s="129"/>
      <c r="Q1275" s="129"/>
      <c r="R1275" s="129">
        <v>225.899</v>
      </c>
      <c r="S1275" s="325"/>
      <c r="T1275" s="224"/>
      <c r="U1275" s="5"/>
      <c r="V1275" s="5"/>
      <c r="W1275" s="5"/>
      <c r="X1275" s="5"/>
      <c r="Y1275" s="222"/>
      <c r="Z1275" s="222"/>
      <c r="AA1275" s="222"/>
      <c r="AB1275" s="5"/>
      <c r="AC1275" s="5"/>
      <c r="AD1275" s="5"/>
      <c r="AE1275" s="5"/>
    </row>
    <row r="1276" spans="1:31" s="19" customFormat="1" ht="45" hidden="1" customHeight="1" outlineLevel="1" x14ac:dyDescent="0.25">
      <c r="A1276" s="552"/>
      <c r="B1276" s="552"/>
      <c r="C1276" s="552"/>
      <c r="D1276" s="574"/>
      <c r="E1276" s="536"/>
      <c r="F1276" s="537"/>
      <c r="G1276" s="61" t="s">
        <v>1355</v>
      </c>
      <c r="H1276" s="300"/>
      <c r="I1276" s="300"/>
      <c r="J1276" s="300">
        <v>270</v>
      </c>
      <c r="K1276" s="300"/>
      <c r="L1276" s="300"/>
      <c r="M1276" s="300"/>
      <c r="N1276" s="300">
        <v>30</v>
      </c>
      <c r="O1276" s="300"/>
      <c r="P1276" s="129"/>
      <c r="Q1276" s="129"/>
      <c r="R1276" s="129">
        <v>213.803</v>
      </c>
      <c r="S1276" s="325"/>
      <c r="T1276" s="224"/>
      <c r="U1276" s="5"/>
      <c r="V1276" s="5"/>
      <c r="W1276" s="5"/>
      <c r="X1276" s="5"/>
      <c r="Y1276" s="222"/>
      <c r="Z1276" s="222"/>
      <c r="AA1276" s="222"/>
      <c r="AB1276" s="5"/>
      <c r="AC1276" s="5"/>
      <c r="AD1276" s="5"/>
      <c r="AE1276" s="5"/>
    </row>
    <row r="1277" spans="1:31" s="19" customFormat="1" ht="60" hidden="1" customHeight="1" outlineLevel="1" x14ac:dyDescent="0.25">
      <c r="A1277" s="552"/>
      <c r="B1277" s="552"/>
      <c r="C1277" s="552"/>
      <c r="D1277" s="574"/>
      <c r="E1277" s="536"/>
      <c r="F1277" s="537"/>
      <c r="G1277" s="61" t="s">
        <v>1356</v>
      </c>
      <c r="H1277" s="300"/>
      <c r="I1277" s="300"/>
      <c r="J1277" s="300">
        <v>144</v>
      </c>
      <c r="K1277" s="300"/>
      <c r="L1277" s="300"/>
      <c r="M1277" s="300"/>
      <c r="N1277" s="300">
        <v>15</v>
      </c>
      <c r="O1277" s="300"/>
      <c r="P1277" s="129"/>
      <c r="Q1277" s="129"/>
      <c r="R1277" s="129">
        <v>143.68100000000001</v>
      </c>
      <c r="S1277" s="325"/>
      <c r="T1277" s="224"/>
      <c r="U1277" s="5"/>
      <c r="V1277" s="5"/>
      <c r="W1277" s="5"/>
      <c r="X1277" s="5"/>
      <c r="Y1277" s="222"/>
      <c r="Z1277" s="222"/>
      <c r="AA1277" s="222"/>
      <c r="AB1277" s="5"/>
      <c r="AC1277" s="5"/>
      <c r="AD1277" s="5"/>
      <c r="AE1277" s="5"/>
    </row>
    <row r="1278" spans="1:31" s="19" customFormat="1" ht="64.5" hidden="1" customHeight="1" outlineLevel="1" x14ac:dyDescent="0.25">
      <c r="A1278" s="552"/>
      <c r="B1278" s="552"/>
      <c r="C1278" s="552"/>
      <c r="D1278" s="574"/>
      <c r="E1278" s="536"/>
      <c r="F1278" s="537"/>
      <c r="G1278" s="61" t="s">
        <v>1357</v>
      </c>
      <c r="H1278" s="300"/>
      <c r="I1278" s="300"/>
      <c r="J1278" s="300">
        <v>60</v>
      </c>
      <c r="K1278" s="300"/>
      <c r="L1278" s="300"/>
      <c r="M1278" s="300"/>
      <c r="N1278" s="300">
        <v>12</v>
      </c>
      <c r="O1278" s="300"/>
      <c r="P1278" s="129"/>
      <c r="Q1278" s="129"/>
      <c r="R1278" s="129">
        <v>99.974999999999994</v>
      </c>
      <c r="S1278" s="325"/>
      <c r="T1278" s="224"/>
      <c r="U1278" s="5"/>
      <c r="V1278" s="5"/>
      <c r="W1278" s="5"/>
      <c r="X1278" s="5"/>
      <c r="Y1278" s="222"/>
      <c r="Z1278" s="222"/>
      <c r="AA1278" s="222"/>
      <c r="AB1278" s="5"/>
      <c r="AC1278" s="5"/>
      <c r="AD1278" s="5"/>
      <c r="AE1278" s="5"/>
    </row>
    <row r="1279" spans="1:31" s="19" customFormat="1" ht="57.75" hidden="1" customHeight="1" outlineLevel="1" x14ac:dyDescent="0.25">
      <c r="A1279" s="552"/>
      <c r="B1279" s="552"/>
      <c r="C1279" s="552"/>
      <c r="D1279" s="574"/>
      <c r="E1279" s="536"/>
      <c r="F1279" s="537"/>
      <c r="G1279" s="61" t="s">
        <v>1358</v>
      </c>
      <c r="H1279" s="300"/>
      <c r="I1279" s="300"/>
      <c r="J1279" s="300">
        <v>90</v>
      </c>
      <c r="K1279" s="300"/>
      <c r="L1279" s="300"/>
      <c r="M1279" s="300"/>
      <c r="N1279" s="300">
        <v>15</v>
      </c>
      <c r="O1279" s="300"/>
      <c r="P1279" s="129"/>
      <c r="Q1279" s="129"/>
      <c r="R1279" s="129">
        <v>75.328000000000003</v>
      </c>
      <c r="S1279" s="325"/>
      <c r="T1279" s="224"/>
      <c r="U1279" s="5"/>
      <c r="V1279" s="5"/>
      <c r="W1279" s="5"/>
      <c r="X1279" s="5"/>
      <c r="Y1279" s="222"/>
      <c r="Z1279" s="222"/>
      <c r="AA1279" s="222"/>
      <c r="AB1279" s="5"/>
      <c r="AC1279" s="5"/>
      <c r="AD1279" s="5"/>
      <c r="AE1279" s="5"/>
    </row>
    <row r="1280" spans="1:31" s="19" customFormat="1" ht="60" hidden="1" customHeight="1" outlineLevel="1" x14ac:dyDescent="0.25">
      <c r="A1280" s="552"/>
      <c r="B1280" s="552"/>
      <c r="C1280" s="552"/>
      <c r="D1280" s="574"/>
      <c r="E1280" s="536"/>
      <c r="F1280" s="537"/>
      <c r="G1280" s="61" t="s">
        <v>1359</v>
      </c>
      <c r="H1280" s="300"/>
      <c r="I1280" s="300"/>
      <c r="J1280" s="300">
        <v>45</v>
      </c>
      <c r="K1280" s="300"/>
      <c r="L1280" s="300"/>
      <c r="M1280" s="300"/>
      <c r="N1280" s="300">
        <v>15</v>
      </c>
      <c r="O1280" s="300"/>
      <c r="P1280" s="129"/>
      <c r="Q1280" s="129"/>
      <c r="R1280" s="129">
        <v>88.135000000000005</v>
      </c>
      <c r="S1280" s="325"/>
      <c r="T1280" s="224"/>
      <c r="U1280" s="5"/>
      <c r="V1280" s="5"/>
      <c r="W1280" s="5"/>
      <c r="X1280" s="5"/>
      <c r="Y1280" s="222"/>
      <c r="Z1280" s="222"/>
      <c r="AA1280" s="222"/>
      <c r="AB1280" s="5"/>
      <c r="AC1280" s="5"/>
      <c r="AD1280" s="5"/>
      <c r="AE1280" s="5"/>
    </row>
    <row r="1281" spans="1:31" s="19" customFormat="1" ht="90" hidden="1" customHeight="1" outlineLevel="1" x14ac:dyDescent="0.25">
      <c r="A1281" s="552"/>
      <c r="B1281" s="552"/>
      <c r="C1281" s="552"/>
      <c r="D1281" s="574"/>
      <c r="E1281" s="536"/>
      <c r="F1281" s="537"/>
      <c r="G1281" s="61" t="s">
        <v>1360</v>
      </c>
      <c r="H1281" s="300"/>
      <c r="I1281" s="300"/>
      <c r="J1281" s="300">
        <v>60</v>
      </c>
      <c r="K1281" s="300"/>
      <c r="L1281" s="300"/>
      <c r="M1281" s="300"/>
      <c r="N1281" s="300">
        <v>10</v>
      </c>
      <c r="O1281" s="300"/>
      <c r="P1281" s="129"/>
      <c r="Q1281" s="129"/>
      <c r="R1281" s="129">
        <v>87.097999999999999</v>
      </c>
      <c r="S1281" s="325"/>
      <c r="T1281" s="224"/>
      <c r="U1281" s="5"/>
      <c r="V1281" s="5"/>
      <c r="W1281" s="5"/>
      <c r="X1281" s="5"/>
      <c r="Y1281" s="222"/>
      <c r="Z1281" s="222"/>
      <c r="AA1281" s="222"/>
      <c r="AB1281" s="5"/>
      <c r="AC1281" s="5"/>
      <c r="AD1281" s="5"/>
      <c r="AE1281" s="5"/>
    </row>
    <row r="1282" spans="1:31" s="19" customFormat="1" ht="60.75" hidden="1" customHeight="1" outlineLevel="1" x14ac:dyDescent="0.25">
      <c r="A1282" s="552"/>
      <c r="B1282" s="552"/>
      <c r="C1282" s="552"/>
      <c r="D1282" s="574"/>
      <c r="E1282" s="536"/>
      <c r="F1282" s="537"/>
      <c r="G1282" s="61" t="s">
        <v>1361</v>
      </c>
      <c r="H1282" s="300"/>
      <c r="I1282" s="300"/>
      <c r="J1282" s="300">
        <v>142</v>
      </c>
      <c r="K1282" s="300"/>
      <c r="L1282" s="300"/>
      <c r="M1282" s="300"/>
      <c r="N1282" s="300">
        <v>15</v>
      </c>
      <c r="O1282" s="300"/>
      <c r="P1282" s="129"/>
      <c r="Q1282" s="129"/>
      <c r="R1282" s="129">
        <v>214.922</v>
      </c>
      <c r="S1282" s="325"/>
      <c r="T1282" s="224"/>
      <c r="U1282" s="5"/>
      <c r="V1282" s="5"/>
      <c r="W1282" s="5"/>
      <c r="X1282" s="5"/>
      <c r="Y1282" s="222"/>
      <c r="Z1282" s="222"/>
      <c r="AA1282" s="222"/>
      <c r="AB1282" s="5"/>
      <c r="AC1282" s="5"/>
      <c r="AD1282" s="5"/>
      <c r="AE1282" s="5"/>
    </row>
    <row r="1283" spans="1:31" s="19" customFormat="1" ht="79.5" hidden="1" customHeight="1" outlineLevel="1" x14ac:dyDescent="0.25">
      <c r="A1283" s="552"/>
      <c r="B1283" s="552"/>
      <c r="C1283" s="552"/>
      <c r="D1283" s="574"/>
      <c r="E1283" s="536"/>
      <c r="F1283" s="537"/>
      <c r="G1283" s="61" t="s">
        <v>1362</v>
      </c>
      <c r="H1283" s="300"/>
      <c r="I1283" s="300"/>
      <c r="J1283" s="300">
        <v>103</v>
      </c>
      <c r="K1283" s="300"/>
      <c r="L1283" s="300"/>
      <c r="M1283" s="300"/>
      <c r="N1283" s="300">
        <v>15</v>
      </c>
      <c r="O1283" s="300"/>
      <c r="P1283" s="129"/>
      <c r="Q1283" s="129"/>
      <c r="R1283" s="129">
        <v>142.13900000000001</v>
      </c>
      <c r="S1283" s="325"/>
      <c r="T1283" s="224"/>
      <c r="U1283" s="5"/>
      <c r="V1283" s="5"/>
      <c r="W1283" s="5"/>
      <c r="X1283" s="5"/>
      <c r="Y1283" s="222"/>
      <c r="Z1283" s="222"/>
      <c r="AA1283" s="222"/>
      <c r="AB1283" s="5"/>
      <c r="AC1283" s="5"/>
      <c r="AD1283" s="5"/>
      <c r="AE1283" s="5"/>
    </row>
    <row r="1284" spans="1:31" s="19" customFormat="1" ht="59.25" hidden="1" customHeight="1" outlineLevel="1" x14ac:dyDescent="0.25">
      <c r="A1284" s="552"/>
      <c r="B1284" s="552"/>
      <c r="C1284" s="552"/>
      <c r="D1284" s="574"/>
      <c r="E1284" s="536"/>
      <c r="F1284" s="537"/>
      <c r="G1284" s="61" t="s">
        <v>1363</v>
      </c>
      <c r="H1284" s="300"/>
      <c r="I1284" s="300"/>
      <c r="J1284" s="300">
        <v>409</v>
      </c>
      <c r="K1284" s="300"/>
      <c r="L1284" s="300"/>
      <c r="M1284" s="300"/>
      <c r="N1284" s="300">
        <v>30</v>
      </c>
      <c r="O1284" s="300"/>
      <c r="P1284" s="129"/>
      <c r="Q1284" s="129"/>
      <c r="R1284" s="129">
        <v>503.83300000000003</v>
      </c>
      <c r="S1284" s="325"/>
      <c r="T1284" s="224"/>
      <c r="U1284" s="5"/>
      <c r="V1284" s="5"/>
      <c r="W1284" s="5"/>
      <c r="X1284" s="5"/>
      <c r="Y1284" s="222"/>
      <c r="Z1284" s="222"/>
      <c r="AA1284" s="222"/>
      <c r="AB1284" s="5"/>
      <c r="AC1284" s="5"/>
      <c r="AD1284" s="5"/>
      <c r="AE1284" s="5"/>
    </row>
    <row r="1285" spans="1:31" s="19" customFormat="1" ht="70.5" hidden="1" customHeight="1" outlineLevel="1" x14ac:dyDescent="0.25">
      <c r="A1285" s="552"/>
      <c r="B1285" s="552"/>
      <c r="C1285" s="552"/>
      <c r="D1285" s="574"/>
      <c r="E1285" s="536"/>
      <c r="F1285" s="537"/>
      <c r="G1285" s="61" t="s">
        <v>1364</v>
      </c>
      <c r="H1285" s="300"/>
      <c r="I1285" s="300"/>
      <c r="J1285" s="300">
        <v>202</v>
      </c>
      <c r="K1285" s="300"/>
      <c r="L1285" s="300"/>
      <c r="M1285" s="300"/>
      <c r="N1285" s="300">
        <v>10</v>
      </c>
      <c r="O1285" s="300"/>
      <c r="P1285" s="129"/>
      <c r="Q1285" s="129"/>
      <c r="R1285" s="129">
        <v>236.535</v>
      </c>
      <c r="S1285" s="325"/>
      <c r="T1285" s="224"/>
      <c r="U1285" s="5"/>
      <c r="V1285" s="5"/>
      <c r="W1285" s="5"/>
      <c r="X1285" s="5"/>
      <c r="Y1285" s="222"/>
      <c r="Z1285" s="222"/>
      <c r="AA1285" s="222"/>
      <c r="AB1285" s="5"/>
      <c r="AC1285" s="5"/>
      <c r="AD1285" s="5"/>
      <c r="AE1285" s="5"/>
    </row>
    <row r="1286" spans="1:31" s="19" customFormat="1" ht="62.25" hidden="1" customHeight="1" outlineLevel="1" x14ac:dyDescent="0.25">
      <c r="A1286" s="552"/>
      <c r="B1286" s="552"/>
      <c r="C1286" s="552"/>
      <c r="D1286" s="574"/>
      <c r="E1286" s="536"/>
      <c r="F1286" s="537"/>
      <c r="G1286" s="61" t="s">
        <v>1365</v>
      </c>
      <c r="H1286" s="300"/>
      <c r="I1286" s="300"/>
      <c r="J1286" s="300">
        <v>150</v>
      </c>
      <c r="K1286" s="300"/>
      <c r="L1286" s="300"/>
      <c r="M1286" s="300"/>
      <c r="N1286" s="300">
        <v>50</v>
      </c>
      <c r="O1286" s="300"/>
      <c r="P1286" s="129"/>
      <c r="Q1286" s="129"/>
      <c r="R1286" s="129">
        <v>160.72900000000001</v>
      </c>
      <c r="S1286" s="325"/>
      <c r="T1286" s="224"/>
      <c r="U1286" s="5"/>
      <c r="V1286" s="5"/>
      <c r="W1286" s="5"/>
      <c r="X1286" s="5"/>
      <c r="Y1286" s="222"/>
      <c r="Z1286" s="222"/>
      <c r="AA1286" s="222"/>
      <c r="AB1286" s="5"/>
      <c r="AC1286" s="5"/>
      <c r="AD1286" s="5"/>
      <c r="AE1286" s="5"/>
    </row>
    <row r="1287" spans="1:31" s="19" customFormat="1" ht="75" hidden="1" customHeight="1" outlineLevel="1" x14ac:dyDescent="0.25">
      <c r="A1287" s="552"/>
      <c r="B1287" s="552"/>
      <c r="C1287" s="552"/>
      <c r="D1287" s="574"/>
      <c r="E1287" s="536"/>
      <c r="F1287" s="537"/>
      <c r="G1287" s="61" t="s">
        <v>1366</v>
      </c>
      <c r="H1287" s="300"/>
      <c r="I1287" s="300"/>
      <c r="J1287" s="300">
        <v>30</v>
      </c>
      <c r="K1287" s="300"/>
      <c r="L1287" s="300"/>
      <c r="M1287" s="300"/>
      <c r="N1287" s="300">
        <v>15</v>
      </c>
      <c r="O1287" s="300"/>
      <c r="P1287" s="129"/>
      <c r="Q1287" s="129"/>
      <c r="R1287" s="129">
        <v>78.614000000000004</v>
      </c>
      <c r="S1287" s="325"/>
      <c r="T1287" s="224"/>
      <c r="U1287" s="5"/>
      <c r="V1287" s="5"/>
      <c r="W1287" s="5"/>
      <c r="X1287" s="5"/>
      <c r="Y1287" s="222"/>
      <c r="Z1287" s="222"/>
      <c r="AA1287" s="222"/>
      <c r="AB1287" s="5"/>
      <c r="AC1287" s="5"/>
      <c r="AD1287" s="5"/>
      <c r="AE1287" s="5"/>
    </row>
    <row r="1288" spans="1:31" s="19" customFormat="1" ht="65.25" hidden="1" customHeight="1" outlineLevel="1" x14ac:dyDescent="0.25">
      <c r="A1288" s="552"/>
      <c r="B1288" s="552"/>
      <c r="C1288" s="552"/>
      <c r="D1288" s="574"/>
      <c r="E1288" s="536"/>
      <c r="F1288" s="537"/>
      <c r="G1288" s="61" t="s">
        <v>1367</v>
      </c>
      <c r="H1288" s="300"/>
      <c r="I1288" s="300"/>
      <c r="J1288" s="300">
        <v>213</v>
      </c>
      <c r="K1288" s="300"/>
      <c r="L1288" s="300"/>
      <c r="M1288" s="300"/>
      <c r="N1288" s="300">
        <v>10</v>
      </c>
      <c r="O1288" s="300"/>
      <c r="P1288" s="129"/>
      <c r="Q1288" s="129"/>
      <c r="R1288" s="129">
        <v>356.27499999999998</v>
      </c>
      <c r="S1288" s="325"/>
      <c r="T1288" s="224"/>
      <c r="U1288" s="5"/>
      <c r="V1288" s="5"/>
      <c r="W1288" s="5"/>
      <c r="X1288" s="5"/>
      <c r="Y1288" s="222"/>
      <c r="Z1288" s="222"/>
      <c r="AA1288" s="222"/>
      <c r="AB1288" s="5"/>
      <c r="AC1288" s="5"/>
      <c r="AD1288" s="5"/>
      <c r="AE1288" s="5"/>
    </row>
    <row r="1289" spans="1:31" s="19" customFormat="1" ht="55.5" hidden="1" customHeight="1" outlineLevel="1" x14ac:dyDescent="0.25">
      <c r="A1289" s="552"/>
      <c r="B1289" s="552"/>
      <c r="C1289" s="552"/>
      <c r="D1289" s="574"/>
      <c r="E1289" s="536"/>
      <c r="F1289" s="537"/>
      <c r="G1289" s="61" t="s">
        <v>1368</v>
      </c>
      <c r="H1289" s="300"/>
      <c r="I1289" s="300"/>
      <c r="J1289" s="300">
        <v>261</v>
      </c>
      <c r="K1289" s="300"/>
      <c r="L1289" s="300"/>
      <c r="M1289" s="300"/>
      <c r="N1289" s="300">
        <v>7.7</v>
      </c>
      <c r="O1289" s="300"/>
      <c r="P1289" s="129"/>
      <c r="Q1289" s="129"/>
      <c r="R1289" s="129">
        <v>357.80200000000002</v>
      </c>
      <c r="S1289" s="325"/>
      <c r="T1289" s="224"/>
      <c r="U1289" s="5"/>
      <c r="V1289" s="5"/>
      <c r="W1289" s="5"/>
      <c r="X1289" s="5"/>
      <c r="Y1289" s="222"/>
      <c r="Z1289" s="222"/>
      <c r="AA1289" s="222"/>
      <c r="AB1289" s="5"/>
      <c r="AC1289" s="5"/>
      <c r="AD1289" s="5"/>
      <c r="AE1289" s="5"/>
    </row>
    <row r="1290" spans="1:31" s="19" customFormat="1" ht="47.25" hidden="1" customHeight="1" outlineLevel="1" x14ac:dyDescent="0.25">
      <c r="A1290" s="552"/>
      <c r="B1290" s="552"/>
      <c r="C1290" s="552"/>
      <c r="D1290" s="574"/>
      <c r="E1290" s="536"/>
      <c r="F1290" s="537"/>
      <c r="G1290" s="61" t="s">
        <v>1369</v>
      </c>
      <c r="H1290" s="300"/>
      <c r="I1290" s="300"/>
      <c r="J1290" s="300">
        <v>260</v>
      </c>
      <c r="K1290" s="300"/>
      <c r="L1290" s="300"/>
      <c r="M1290" s="300"/>
      <c r="N1290" s="300">
        <v>7</v>
      </c>
      <c r="O1290" s="300"/>
      <c r="P1290" s="129"/>
      <c r="Q1290" s="129"/>
      <c r="R1290" s="129">
        <v>348.34699999999998</v>
      </c>
      <c r="S1290" s="325"/>
      <c r="T1290" s="224"/>
      <c r="U1290" s="5"/>
      <c r="V1290" s="5"/>
      <c r="W1290" s="5"/>
      <c r="X1290" s="5"/>
      <c r="Y1290" s="222"/>
      <c r="Z1290" s="222"/>
      <c r="AA1290" s="222"/>
      <c r="AB1290" s="5"/>
      <c r="AC1290" s="5"/>
      <c r="AD1290" s="5"/>
      <c r="AE1290" s="5"/>
    </row>
    <row r="1291" spans="1:31" s="19" customFormat="1" ht="68.25" hidden="1" customHeight="1" outlineLevel="1" x14ac:dyDescent="0.25">
      <c r="A1291" s="552"/>
      <c r="B1291" s="552"/>
      <c r="C1291" s="552"/>
      <c r="D1291" s="574"/>
      <c r="E1291" s="536"/>
      <c r="F1291" s="537"/>
      <c r="G1291" s="61" t="s">
        <v>1370</v>
      </c>
      <c r="H1291" s="300"/>
      <c r="I1291" s="300"/>
      <c r="J1291" s="300">
        <v>237</v>
      </c>
      <c r="K1291" s="300"/>
      <c r="L1291" s="300"/>
      <c r="M1291" s="300"/>
      <c r="N1291" s="300">
        <v>10</v>
      </c>
      <c r="O1291" s="300"/>
      <c r="P1291" s="129"/>
      <c r="Q1291" s="129"/>
      <c r="R1291" s="129">
        <v>309.38</v>
      </c>
      <c r="S1291" s="325"/>
      <c r="T1291" s="224"/>
      <c r="U1291" s="5"/>
      <c r="V1291" s="5"/>
      <c r="W1291" s="5"/>
      <c r="X1291" s="5"/>
      <c r="Y1291" s="222"/>
      <c r="Z1291" s="222"/>
      <c r="AA1291" s="222"/>
      <c r="AB1291" s="5"/>
      <c r="AC1291" s="5"/>
      <c r="AD1291" s="5"/>
      <c r="AE1291" s="5"/>
    </row>
    <row r="1292" spans="1:31" s="19" customFormat="1" ht="65.25" hidden="1" customHeight="1" outlineLevel="1" x14ac:dyDescent="0.25">
      <c r="A1292" s="552"/>
      <c r="B1292" s="552"/>
      <c r="C1292" s="552"/>
      <c r="D1292" s="574"/>
      <c r="E1292" s="536"/>
      <c r="F1292" s="537"/>
      <c r="G1292" s="61" t="s">
        <v>1371</v>
      </c>
      <c r="H1292" s="300"/>
      <c r="I1292" s="300"/>
      <c r="J1292" s="300">
        <v>146</v>
      </c>
      <c r="K1292" s="300"/>
      <c r="L1292" s="300"/>
      <c r="M1292" s="300"/>
      <c r="N1292" s="300">
        <v>60</v>
      </c>
      <c r="O1292" s="300"/>
      <c r="P1292" s="129"/>
      <c r="Q1292" s="129"/>
      <c r="R1292" s="129">
        <v>421.62900000000002</v>
      </c>
      <c r="S1292" s="325"/>
      <c r="T1292" s="224"/>
      <c r="U1292" s="5"/>
      <c r="V1292" s="5"/>
      <c r="W1292" s="5"/>
      <c r="X1292" s="5"/>
      <c r="Y1292" s="222"/>
      <c r="Z1292" s="222"/>
      <c r="AA1292" s="222"/>
      <c r="AB1292" s="5"/>
      <c r="AC1292" s="5"/>
      <c r="AD1292" s="5"/>
      <c r="AE1292" s="5"/>
    </row>
    <row r="1293" spans="1:31" s="19" customFormat="1" ht="51.75" hidden="1" customHeight="1" outlineLevel="1" x14ac:dyDescent="0.25">
      <c r="A1293" s="552"/>
      <c r="B1293" s="552"/>
      <c r="C1293" s="552"/>
      <c r="D1293" s="574"/>
      <c r="E1293" s="536"/>
      <c r="F1293" s="537"/>
      <c r="G1293" s="61" t="s">
        <v>1372</v>
      </c>
      <c r="H1293" s="300"/>
      <c r="I1293" s="300"/>
      <c r="J1293" s="300">
        <v>290</v>
      </c>
      <c r="K1293" s="300"/>
      <c r="L1293" s="300"/>
      <c r="M1293" s="300"/>
      <c r="N1293" s="300">
        <v>10</v>
      </c>
      <c r="O1293" s="300"/>
      <c r="P1293" s="129"/>
      <c r="Q1293" s="129"/>
      <c r="R1293" s="129">
        <v>303.07400000000001</v>
      </c>
      <c r="S1293" s="325"/>
      <c r="T1293" s="224"/>
      <c r="U1293" s="5"/>
      <c r="V1293" s="5"/>
      <c r="W1293" s="5"/>
      <c r="X1293" s="5"/>
      <c r="Y1293" s="222"/>
      <c r="Z1293" s="222"/>
      <c r="AA1293" s="222"/>
      <c r="AB1293" s="5"/>
      <c r="AC1293" s="5"/>
      <c r="AD1293" s="5"/>
      <c r="AE1293" s="5"/>
    </row>
    <row r="1294" spans="1:31" s="19" customFormat="1" ht="69.75" hidden="1" customHeight="1" outlineLevel="1" x14ac:dyDescent="0.25">
      <c r="A1294" s="552"/>
      <c r="B1294" s="552"/>
      <c r="C1294" s="552"/>
      <c r="D1294" s="574"/>
      <c r="E1294" s="536"/>
      <c r="F1294" s="537"/>
      <c r="G1294" s="61" t="s">
        <v>1373</v>
      </c>
      <c r="H1294" s="300"/>
      <c r="I1294" s="300"/>
      <c r="J1294" s="300">
        <v>100</v>
      </c>
      <c r="K1294" s="300"/>
      <c r="L1294" s="300"/>
      <c r="M1294" s="300"/>
      <c r="N1294" s="300">
        <v>15</v>
      </c>
      <c r="O1294" s="300"/>
      <c r="P1294" s="129"/>
      <c r="Q1294" s="129"/>
      <c r="R1294" s="129">
        <v>135.65299999999999</v>
      </c>
      <c r="S1294" s="325"/>
      <c r="T1294" s="224"/>
      <c r="U1294" s="5"/>
      <c r="V1294" s="5"/>
      <c r="W1294" s="5"/>
      <c r="X1294" s="5"/>
      <c r="Y1294" s="222"/>
      <c r="Z1294" s="222"/>
      <c r="AA1294" s="222"/>
      <c r="AB1294" s="5"/>
      <c r="AC1294" s="5"/>
      <c r="AD1294" s="5"/>
      <c r="AE1294" s="5"/>
    </row>
    <row r="1295" spans="1:31" s="19" customFormat="1" ht="62.25" hidden="1" customHeight="1" outlineLevel="1" x14ac:dyDescent="0.25">
      <c r="A1295" s="552"/>
      <c r="B1295" s="552"/>
      <c r="C1295" s="552"/>
      <c r="D1295" s="574"/>
      <c r="E1295" s="536"/>
      <c r="F1295" s="537"/>
      <c r="G1295" s="61" t="s">
        <v>1374</v>
      </c>
      <c r="H1295" s="300"/>
      <c r="I1295" s="300"/>
      <c r="J1295" s="300">
        <v>25</v>
      </c>
      <c r="K1295" s="300"/>
      <c r="L1295" s="300"/>
      <c r="M1295" s="300"/>
      <c r="N1295" s="300">
        <v>30</v>
      </c>
      <c r="O1295" s="300"/>
      <c r="P1295" s="129"/>
      <c r="Q1295" s="129"/>
      <c r="R1295" s="129">
        <v>94.506</v>
      </c>
      <c r="S1295" s="325"/>
      <c r="T1295" s="224"/>
      <c r="U1295" s="5"/>
      <c r="V1295" s="5"/>
      <c r="W1295" s="5"/>
      <c r="X1295" s="5"/>
      <c r="Y1295" s="222"/>
      <c r="Z1295" s="222"/>
      <c r="AA1295" s="222"/>
      <c r="AB1295" s="5"/>
      <c r="AC1295" s="5"/>
      <c r="AD1295" s="5"/>
      <c r="AE1295" s="5"/>
    </row>
    <row r="1296" spans="1:31" s="19" customFormat="1" ht="50.25" hidden="1" customHeight="1" outlineLevel="1" x14ac:dyDescent="0.25">
      <c r="A1296" s="552"/>
      <c r="B1296" s="552"/>
      <c r="C1296" s="552"/>
      <c r="D1296" s="574"/>
      <c r="E1296" s="536"/>
      <c r="F1296" s="537"/>
      <c r="G1296" s="61" t="s">
        <v>1375</v>
      </c>
      <c r="H1296" s="300"/>
      <c r="I1296" s="300"/>
      <c r="J1296" s="300">
        <v>5</v>
      </c>
      <c r="K1296" s="300"/>
      <c r="L1296" s="300"/>
      <c r="M1296" s="300"/>
      <c r="N1296" s="300">
        <v>15</v>
      </c>
      <c r="O1296" s="300"/>
      <c r="P1296" s="129"/>
      <c r="Q1296" s="129"/>
      <c r="R1296" s="129">
        <v>45.573999999999998</v>
      </c>
      <c r="S1296" s="325"/>
      <c r="T1296" s="224"/>
      <c r="U1296" s="5"/>
      <c r="V1296" s="5"/>
      <c r="W1296" s="5"/>
      <c r="X1296" s="5"/>
      <c r="Y1296" s="222"/>
      <c r="Z1296" s="222"/>
      <c r="AA1296" s="222"/>
      <c r="AB1296" s="5"/>
      <c r="AC1296" s="5"/>
      <c r="AD1296" s="5"/>
      <c r="AE1296" s="5"/>
    </row>
    <row r="1297" spans="1:31" s="19" customFormat="1" ht="70.5" hidden="1" customHeight="1" outlineLevel="1" x14ac:dyDescent="0.25">
      <c r="A1297" s="552"/>
      <c r="B1297" s="552"/>
      <c r="C1297" s="552"/>
      <c r="D1297" s="574"/>
      <c r="E1297" s="538"/>
      <c r="F1297" s="539"/>
      <c r="G1297" s="61" t="s">
        <v>1376</v>
      </c>
      <c r="H1297" s="300"/>
      <c r="I1297" s="300"/>
      <c r="J1297" s="300">
        <v>280</v>
      </c>
      <c r="K1297" s="300"/>
      <c r="L1297" s="300"/>
      <c r="M1297" s="300"/>
      <c r="N1297" s="300">
        <v>15</v>
      </c>
      <c r="O1297" s="300"/>
      <c r="P1297" s="129"/>
      <c r="Q1297" s="129"/>
      <c r="R1297" s="129">
        <v>752.01099999999997</v>
      </c>
      <c r="S1297" s="325"/>
      <c r="T1297" s="224"/>
      <c r="U1297" s="5"/>
      <c r="V1297" s="5"/>
      <c r="W1297" s="5"/>
      <c r="X1297" s="5"/>
      <c r="Y1297" s="222"/>
      <c r="Z1297" s="222"/>
      <c r="AA1297" s="222"/>
      <c r="AB1297" s="5"/>
      <c r="AC1297" s="5"/>
      <c r="AD1297" s="5"/>
      <c r="AE1297" s="5"/>
    </row>
    <row r="1298" spans="1:31" s="38" customFormat="1" ht="15" customHeight="1" collapsed="1" x14ac:dyDescent="0.25">
      <c r="A1298" s="552"/>
      <c r="B1298" s="552"/>
      <c r="C1298" s="552"/>
      <c r="D1298" s="574"/>
      <c r="E1298" s="534" t="s">
        <v>54</v>
      </c>
      <c r="F1298" s="535"/>
      <c r="G1298" s="189"/>
      <c r="H1298" s="122">
        <f t="shared" ref="H1298:R1298" si="7">SUM(H1299:H1810)</f>
        <v>40955</v>
      </c>
      <c r="I1298" s="122">
        <f t="shared" si="7"/>
        <v>22297</v>
      </c>
      <c r="J1298" s="122">
        <f t="shared" si="7"/>
        <v>54727</v>
      </c>
      <c r="K1298" s="122"/>
      <c r="L1298" s="122">
        <f t="shared" si="7"/>
        <v>3085.33</v>
      </c>
      <c r="M1298" s="122">
        <f t="shared" si="7"/>
        <v>3945.8999999999996</v>
      </c>
      <c r="N1298" s="122">
        <f t="shared" si="7"/>
        <v>9903.89</v>
      </c>
      <c r="O1298" s="122"/>
      <c r="P1298" s="128">
        <f t="shared" si="7"/>
        <v>45124.577259999991</v>
      </c>
      <c r="Q1298" s="128">
        <f t="shared" si="7"/>
        <v>24096.355520000001</v>
      </c>
      <c r="R1298" s="128">
        <f t="shared" si="7"/>
        <v>62204.869279999992</v>
      </c>
      <c r="S1298" s="334"/>
      <c r="T1298" s="276"/>
      <c r="U1298" s="356"/>
      <c r="V1298" s="356"/>
      <c r="W1298" s="356"/>
      <c r="X1298" s="356"/>
      <c r="Y1298" s="354"/>
      <c r="Z1298" s="355"/>
      <c r="AA1298" s="354"/>
      <c r="AB1298" s="356"/>
      <c r="AC1298" s="356"/>
      <c r="AD1298" s="356"/>
      <c r="AE1298" s="356"/>
    </row>
    <row r="1299" spans="1:31" s="19" customFormat="1" ht="60" hidden="1" customHeight="1" outlineLevel="1" x14ac:dyDescent="0.25">
      <c r="A1299" s="552"/>
      <c r="B1299" s="552"/>
      <c r="C1299" s="552"/>
      <c r="D1299" s="574"/>
      <c r="E1299" s="536"/>
      <c r="F1299" s="537"/>
      <c r="G1299" s="64" t="s">
        <v>1377</v>
      </c>
      <c r="H1299" s="122">
        <v>120</v>
      </c>
      <c r="I1299" s="122"/>
      <c r="J1299" s="122"/>
      <c r="K1299" s="122"/>
      <c r="L1299" s="122">
        <v>7.5</v>
      </c>
      <c r="M1299" s="122"/>
      <c r="N1299" s="122"/>
      <c r="O1299" s="122"/>
      <c r="P1299" s="128">
        <v>122.94</v>
      </c>
      <c r="Q1299" s="128"/>
      <c r="R1299" s="128"/>
      <c r="S1299" s="334"/>
      <c r="T1299" s="224"/>
      <c r="U1299" s="5"/>
      <c r="V1299" s="5"/>
      <c r="W1299" s="5"/>
      <c r="X1299" s="5"/>
      <c r="Y1299" s="224"/>
      <c r="Z1299" s="225"/>
      <c r="AA1299" s="222"/>
      <c r="AB1299" s="5"/>
      <c r="AC1299" s="5"/>
      <c r="AD1299" s="5"/>
      <c r="AE1299" s="5"/>
    </row>
    <row r="1300" spans="1:31" s="19" customFormat="1" ht="60" hidden="1" customHeight="1" outlineLevel="1" x14ac:dyDescent="0.25">
      <c r="A1300" s="552"/>
      <c r="B1300" s="552"/>
      <c r="C1300" s="552"/>
      <c r="D1300" s="574"/>
      <c r="E1300" s="536"/>
      <c r="F1300" s="537"/>
      <c r="G1300" s="64" t="s">
        <v>1378</v>
      </c>
      <c r="H1300" s="122">
        <v>65</v>
      </c>
      <c r="I1300" s="122"/>
      <c r="J1300" s="122"/>
      <c r="K1300" s="122"/>
      <c r="L1300" s="122">
        <v>15</v>
      </c>
      <c r="M1300" s="122"/>
      <c r="N1300" s="122"/>
      <c r="O1300" s="122"/>
      <c r="P1300" s="128">
        <v>150</v>
      </c>
      <c r="Q1300" s="128"/>
      <c r="R1300" s="128"/>
      <c r="S1300" s="334"/>
      <c r="T1300" s="224"/>
      <c r="U1300" s="5"/>
      <c r="V1300" s="57"/>
      <c r="W1300" s="57"/>
      <c r="X1300" s="57"/>
      <c r="Y1300" s="221"/>
      <c r="Z1300" s="221"/>
      <c r="AA1300" s="221"/>
      <c r="AB1300" s="5"/>
      <c r="AC1300" s="5"/>
      <c r="AD1300" s="5"/>
      <c r="AE1300" s="5"/>
    </row>
    <row r="1301" spans="1:31" s="19" customFormat="1" ht="90" hidden="1" customHeight="1" outlineLevel="1" x14ac:dyDescent="0.25">
      <c r="A1301" s="552"/>
      <c r="B1301" s="552"/>
      <c r="C1301" s="552"/>
      <c r="D1301" s="574"/>
      <c r="E1301" s="536"/>
      <c r="F1301" s="537"/>
      <c r="G1301" s="64" t="s">
        <v>1379</v>
      </c>
      <c r="H1301" s="122">
        <v>170</v>
      </c>
      <c r="I1301" s="122"/>
      <c r="J1301" s="122"/>
      <c r="K1301" s="122"/>
      <c r="L1301" s="122">
        <v>15</v>
      </c>
      <c r="M1301" s="122"/>
      <c r="N1301" s="122"/>
      <c r="O1301" s="122"/>
      <c r="P1301" s="128">
        <v>217</v>
      </c>
      <c r="Q1301" s="128"/>
      <c r="R1301" s="128"/>
      <c r="S1301" s="334"/>
      <c r="T1301" s="224"/>
      <c r="U1301" s="5"/>
      <c r="V1301" s="57"/>
      <c r="W1301" s="57"/>
      <c r="X1301" s="57"/>
      <c r="Y1301" s="221"/>
      <c r="Z1301" s="221"/>
      <c r="AA1301" s="221"/>
      <c r="AB1301" s="5"/>
      <c r="AC1301" s="5"/>
      <c r="AD1301" s="5"/>
      <c r="AE1301" s="5"/>
    </row>
    <row r="1302" spans="1:31" s="19" customFormat="1" ht="75" hidden="1" customHeight="1" outlineLevel="1" x14ac:dyDescent="0.25">
      <c r="A1302" s="552"/>
      <c r="B1302" s="552"/>
      <c r="C1302" s="552"/>
      <c r="D1302" s="574"/>
      <c r="E1302" s="536"/>
      <c r="F1302" s="537"/>
      <c r="G1302" s="64" t="s">
        <v>1380</v>
      </c>
      <c r="H1302" s="122">
        <v>128</v>
      </c>
      <c r="I1302" s="122"/>
      <c r="J1302" s="122"/>
      <c r="K1302" s="122"/>
      <c r="L1302" s="122">
        <v>8.33</v>
      </c>
      <c r="M1302" s="122"/>
      <c r="N1302" s="122"/>
      <c r="O1302" s="122"/>
      <c r="P1302" s="128">
        <v>162</v>
      </c>
      <c r="Q1302" s="128"/>
      <c r="R1302" s="128"/>
      <c r="S1302" s="334"/>
      <c r="T1302" s="224"/>
      <c r="U1302" s="5"/>
      <c r="V1302" s="57"/>
      <c r="W1302" s="57"/>
      <c r="X1302" s="57"/>
      <c r="Y1302" s="221"/>
      <c r="Z1302" s="221"/>
      <c r="AA1302" s="221"/>
      <c r="AB1302" s="5"/>
      <c r="AC1302" s="5"/>
      <c r="AD1302" s="5"/>
      <c r="AE1302" s="5"/>
    </row>
    <row r="1303" spans="1:31" s="19" customFormat="1" ht="60" hidden="1" customHeight="1" outlineLevel="1" x14ac:dyDescent="0.25">
      <c r="A1303" s="552"/>
      <c r="B1303" s="552"/>
      <c r="C1303" s="552"/>
      <c r="D1303" s="574"/>
      <c r="E1303" s="536"/>
      <c r="F1303" s="537"/>
      <c r="G1303" s="64" t="s">
        <v>1381</v>
      </c>
      <c r="H1303" s="122">
        <v>271</v>
      </c>
      <c r="I1303" s="122"/>
      <c r="J1303" s="122"/>
      <c r="K1303" s="122"/>
      <c r="L1303" s="122">
        <v>20</v>
      </c>
      <c r="M1303" s="122"/>
      <c r="N1303" s="122"/>
      <c r="O1303" s="122"/>
      <c r="P1303" s="128">
        <v>270</v>
      </c>
      <c r="Q1303" s="128"/>
      <c r="R1303" s="128"/>
      <c r="S1303" s="334"/>
      <c r="T1303" s="224"/>
      <c r="U1303" s="5"/>
      <c r="V1303" s="57"/>
      <c r="W1303" s="57"/>
      <c r="X1303" s="57"/>
      <c r="Y1303" s="221"/>
      <c r="Z1303" s="221"/>
      <c r="AA1303" s="221"/>
      <c r="AB1303" s="5"/>
      <c r="AC1303" s="5"/>
      <c r="AD1303" s="5"/>
      <c r="AE1303" s="5"/>
    </row>
    <row r="1304" spans="1:31" s="19" customFormat="1" ht="90" hidden="1" customHeight="1" outlineLevel="1" x14ac:dyDescent="0.25">
      <c r="A1304" s="552"/>
      <c r="B1304" s="552"/>
      <c r="C1304" s="552"/>
      <c r="D1304" s="574"/>
      <c r="E1304" s="536"/>
      <c r="F1304" s="537"/>
      <c r="G1304" s="64" t="s">
        <v>1382</v>
      </c>
      <c r="H1304" s="122">
        <v>459</v>
      </c>
      <c r="I1304" s="122"/>
      <c r="J1304" s="122"/>
      <c r="K1304" s="122"/>
      <c r="L1304" s="122">
        <v>25</v>
      </c>
      <c r="M1304" s="122"/>
      <c r="N1304" s="122"/>
      <c r="O1304" s="122"/>
      <c r="P1304" s="128">
        <v>449</v>
      </c>
      <c r="Q1304" s="128"/>
      <c r="R1304" s="128"/>
      <c r="S1304" s="334"/>
      <c r="T1304" s="224"/>
      <c r="U1304" s="5"/>
      <c r="V1304" s="57"/>
      <c r="W1304" s="57"/>
      <c r="X1304" s="57"/>
      <c r="Y1304" s="221"/>
      <c r="Z1304" s="221"/>
      <c r="AA1304" s="221"/>
      <c r="AB1304" s="5"/>
      <c r="AC1304" s="5"/>
      <c r="AD1304" s="5"/>
      <c r="AE1304" s="5"/>
    </row>
    <row r="1305" spans="1:31" s="19" customFormat="1" ht="60" hidden="1" customHeight="1" outlineLevel="1" x14ac:dyDescent="0.25">
      <c r="A1305" s="552"/>
      <c r="B1305" s="552"/>
      <c r="C1305" s="552"/>
      <c r="D1305" s="574"/>
      <c r="E1305" s="536"/>
      <c r="F1305" s="537"/>
      <c r="G1305" s="64" t="s">
        <v>1383</v>
      </c>
      <c r="H1305" s="122">
        <v>24</v>
      </c>
      <c r="I1305" s="122"/>
      <c r="J1305" s="122"/>
      <c r="K1305" s="122"/>
      <c r="L1305" s="122">
        <v>5</v>
      </c>
      <c r="M1305" s="122"/>
      <c r="N1305" s="122"/>
      <c r="O1305" s="122"/>
      <c r="P1305" s="128">
        <v>65</v>
      </c>
      <c r="Q1305" s="128"/>
      <c r="R1305" s="128"/>
      <c r="S1305" s="334"/>
      <c r="T1305" s="357"/>
      <c r="U1305" s="5"/>
      <c r="V1305" s="57"/>
      <c r="W1305" s="57"/>
      <c r="X1305" s="57"/>
      <c r="Y1305" s="358"/>
      <c r="Z1305" s="221"/>
      <c r="AA1305" s="221"/>
      <c r="AB1305" s="5"/>
      <c r="AC1305" s="5"/>
      <c r="AD1305" s="5"/>
      <c r="AE1305" s="5"/>
    </row>
    <row r="1306" spans="1:31" s="19" customFormat="1" ht="60" hidden="1" customHeight="1" outlineLevel="1" x14ac:dyDescent="0.25">
      <c r="A1306" s="552"/>
      <c r="B1306" s="552"/>
      <c r="C1306" s="552"/>
      <c r="D1306" s="574"/>
      <c r="E1306" s="536"/>
      <c r="F1306" s="537"/>
      <c r="G1306" s="64" t="s">
        <v>1384</v>
      </c>
      <c r="H1306" s="122">
        <v>69</v>
      </c>
      <c r="I1306" s="122"/>
      <c r="J1306" s="122"/>
      <c r="K1306" s="122"/>
      <c r="L1306" s="122">
        <v>1.67</v>
      </c>
      <c r="M1306" s="122"/>
      <c r="N1306" s="122"/>
      <c r="O1306" s="122"/>
      <c r="P1306" s="128">
        <v>104</v>
      </c>
      <c r="Q1306" s="128"/>
      <c r="R1306" s="128"/>
      <c r="S1306" s="334"/>
      <c r="T1306" s="224"/>
      <c r="U1306" s="5"/>
      <c r="V1306" s="57"/>
      <c r="W1306" s="57"/>
      <c r="X1306" s="57"/>
      <c r="Y1306" s="221"/>
      <c r="Z1306" s="221"/>
      <c r="AA1306" s="221"/>
      <c r="AB1306" s="5"/>
      <c r="AC1306" s="5"/>
      <c r="AD1306" s="5"/>
      <c r="AE1306" s="5"/>
    </row>
    <row r="1307" spans="1:31" s="19" customFormat="1" ht="60" hidden="1" customHeight="1" outlineLevel="1" x14ac:dyDescent="0.25">
      <c r="A1307" s="552"/>
      <c r="B1307" s="552"/>
      <c r="C1307" s="552"/>
      <c r="D1307" s="574"/>
      <c r="E1307" s="536"/>
      <c r="F1307" s="537"/>
      <c r="G1307" s="64" t="s">
        <v>1385</v>
      </c>
      <c r="H1307" s="122">
        <v>188</v>
      </c>
      <c r="I1307" s="122"/>
      <c r="J1307" s="122"/>
      <c r="K1307" s="122"/>
      <c r="L1307" s="122">
        <v>6.67</v>
      </c>
      <c r="M1307" s="122"/>
      <c r="N1307" s="122"/>
      <c r="O1307" s="122"/>
      <c r="P1307" s="128">
        <v>193</v>
      </c>
      <c r="Q1307" s="128"/>
      <c r="R1307" s="128"/>
      <c r="S1307" s="334"/>
      <c r="T1307" s="224"/>
      <c r="U1307" s="5"/>
      <c r="V1307" s="57"/>
      <c r="W1307" s="57"/>
      <c r="X1307" s="57"/>
      <c r="Y1307" s="221"/>
      <c r="Z1307" s="221"/>
      <c r="AA1307" s="221"/>
      <c r="AB1307" s="5"/>
      <c r="AC1307" s="5"/>
      <c r="AD1307" s="5"/>
      <c r="AE1307" s="5"/>
    </row>
    <row r="1308" spans="1:31" s="19" customFormat="1" ht="60" hidden="1" customHeight="1" outlineLevel="1" x14ac:dyDescent="0.25">
      <c r="A1308" s="552"/>
      <c r="B1308" s="552"/>
      <c r="C1308" s="552"/>
      <c r="D1308" s="574"/>
      <c r="E1308" s="536"/>
      <c r="F1308" s="537"/>
      <c r="G1308" s="64" t="s">
        <v>1386</v>
      </c>
      <c r="H1308" s="122">
        <v>120</v>
      </c>
      <c r="I1308" s="122"/>
      <c r="J1308" s="122"/>
      <c r="K1308" s="122"/>
      <c r="L1308" s="122">
        <v>5</v>
      </c>
      <c r="M1308" s="122"/>
      <c r="N1308" s="122"/>
      <c r="O1308" s="122"/>
      <c r="P1308" s="128">
        <v>124</v>
      </c>
      <c r="Q1308" s="128"/>
      <c r="R1308" s="128"/>
      <c r="S1308" s="334"/>
      <c r="T1308" s="224"/>
      <c r="U1308" s="5"/>
      <c r="V1308" s="57"/>
      <c r="W1308" s="57"/>
      <c r="X1308" s="57"/>
      <c r="Y1308" s="221"/>
      <c r="Z1308" s="221"/>
      <c r="AA1308" s="221"/>
      <c r="AB1308" s="5"/>
      <c r="AC1308" s="5"/>
      <c r="AD1308" s="5"/>
      <c r="AE1308" s="5"/>
    </row>
    <row r="1309" spans="1:31" s="19" customFormat="1" ht="60" hidden="1" customHeight="1" outlineLevel="1" x14ac:dyDescent="0.25">
      <c r="A1309" s="552"/>
      <c r="B1309" s="552"/>
      <c r="C1309" s="552"/>
      <c r="D1309" s="574"/>
      <c r="E1309" s="536"/>
      <c r="F1309" s="537"/>
      <c r="G1309" s="64" t="s">
        <v>1387</v>
      </c>
      <c r="H1309" s="122">
        <v>184</v>
      </c>
      <c r="I1309" s="122"/>
      <c r="J1309" s="122"/>
      <c r="K1309" s="122"/>
      <c r="L1309" s="122">
        <v>15</v>
      </c>
      <c r="M1309" s="122"/>
      <c r="N1309" s="122"/>
      <c r="O1309" s="122"/>
      <c r="P1309" s="128">
        <v>202</v>
      </c>
      <c r="Q1309" s="128"/>
      <c r="R1309" s="128"/>
      <c r="S1309" s="334"/>
      <c r="T1309" s="224"/>
      <c r="U1309" s="5"/>
      <c r="V1309" s="57"/>
      <c r="W1309" s="57"/>
      <c r="X1309" s="57"/>
      <c r="Y1309" s="221"/>
      <c r="Z1309" s="221"/>
      <c r="AA1309" s="221"/>
      <c r="AB1309" s="5"/>
      <c r="AC1309" s="5"/>
      <c r="AD1309" s="5"/>
      <c r="AE1309" s="5"/>
    </row>
    <row r="1310" spans="1:31" s="19" customFormat="1" ht="45" hidden="1" customHeight="1" outlineLevel="1" x14ac:dyDescent="0.25">
      <c r="A1310" s="552"/>
      <c r="B1310" s="552"/>
      <c r="C1310" s="552"/>
      <c r="D1310" s="574"/>
      <c r="E1310" s="536"/>
      <c r="F1310" s="537"/>
      <c r="G1310" s="64" t="s">
        <v>1388</v>
      </c>
      <c r="H1310" s="122">
        <v>197</v>
      </c>
      <c r="I1310" s="122"/>
      <c r="J1310" s="122"/>
      <c r="K1310" s="122"/>
      <c r="L1310" s="122">
        <v>15</v>
      </c>
      <c r="M1310" s="122"/>
      <c r="N1310" s="122"/>
      <c r="O1310" s="122"/>
      <c r="P1310" s="128">
        <v>207</v>
      </c>
      <c r="Q1310" s="128"/>
      <c r="R1310" s="128"/>
      <c r="S1310" s="334"/>
      <c r="T1310" s="224"/>
      <c r="U1310" s="5"/>
      <c r="V1310" s="57"/>
      <c r="W1310" s="57"/>
      <c r="X1310" s="57"/>
      <c r="Y1310" s="221"/>
      <c r="Z1310" s="221"/>
      <c r="AA1310" s="221"/>
      <c r="AB1310" s="5"/>
      <c r="AC1310" s="5"/>
      <c r="AD1310" s="5"/>
      <c r="AE1310" s="5"/>
    </row>
    <row r="1311" spans="1:31" s="19" customFormat="1" ht="60" hidden="1" customHeight="1" outlineLevel="1" x14ac:dyDescent="0.25">
      <c r="A1311" s="552"/>
      <c r="B1311" s="552"/>
      <c r="C1311" s="552"/>
      <c r="D1311" s="574"/>
      <c r="E1311" s="536"/>
      <c r="F1311" s="537"/>
      <c r="G1311" s="64" t="s">
        <v>1389</v>
      </c>
      <c r="H1311" s="122">
        <v>378</v>
      </c>
      <c r="I1311" s="122"/>
      <c r="J1311" s="122"/>
      <c r="K1311" s="122"/>
      <c r="L1311" s="122">
        <v>20</v>
      </c>
      <c r="M1311" s="122"/>
      <c r="N1311" s="122"/>
      <c r="O1311" s="122"/>
      <c r="P1311" s="128">
        <v>573</v>
      </c>
      <c r="Q1311" s="128"/>
      <c r="R1311" s="128"/>
      <c r="S1311" s="334"/>
      <c r="T1311" s="224"/>
      <c r="U1311" s="5"/>
      <c r="V1311" s="57"/>
      <c r="W1311" s="57"/>
      <c r="X1311" s="57"/>
      <c r="Y1311" s="221"/>
      <c r="Z1311" s="221"/>
      <c r="AA1311" s="221"/>
      <c r="AB1311" s="5"/>
      <c r="AC1311" s="5"/>
      <c r="AD1311" s="5"/>
      <c r="AE1311" s="5"/>
    </row>
    <row r="1312" spans="1:31" s="19" customFormat="1" ht="45" hidden="1" customHeight="1" outlineLevel="1" x14ac:dyDescent="0.25">
      <c r="A1312" s="552"/>
      <c r="B1312" s="552"/>
      <c r="C1312" s="552"/>
      <c r="D1312" s="574"/>
      <c r="E1312" s="536"/>
      <c r="F1312" s="537"/>
      <c r="G1312" s="64" t="s">
        <v>1390</v>
      </c>
      <c r="H1312" s="122">
        <v>277</v>
      </c>
      <c r="I1312" s="122"/>
      <c r="J1312" s="122"/>
      <c r="K1312" s="122"/>
      <c r="L1312" s="122">
        <v>45</v>
      </c>
      <c r="M1312" s="122"/>
      <c r="N1312" s="122"/>
      <c r="O1312" s="122"/>
      <c r="P1312" s="128">
        <v>142</v>
      </c>
      <c r="Q1312" s="128"/>
      <c r="R1312" s="128"/>
      <c r="S1312" s="334"/>
      <c r="T1312" s="224"/>
      <c r="U1312" s="5"/>
      <c r="V1312" s="57"/>
      <c r="W1312" s="57"/>
      <c r="X1312" s="57"/>
      <c r="Y1312" s="221"/>
      <c r="Z1312" s="221"/>
      <c r="AA1312" s="221"/>
      <c r="AB1312" s="5"/>
      <c r="AC1312" s="5"/>
      <c r="AD1312" s="5"/>
      <c r="AE1312" s="5"/>
    </row>
    <row r="1313" spans="1:31" s="19" customFormat="1" ht="60" hidden="1" customHeight="1" outlineLevel="1" x14ac:dyDescent="0.25">
      <c r="A1313" s="552"/>
      <c r="B1313" s="552"/>
      <c r="C1313" s="552"/>
      <c r="D1313" s="574"/>
      <c r="E1313" s="536"/>
      <c r="F1313" s="537"/>
      <c r="G1313" s="64" t="s">
        <v>1391</v>
      </c>
      <c r="H1313" s="122">
        <v>44</v>
      </c>
      <c r="I1313" s="122"/>
      <c r="J1313" s="122"/>
      <c r="K1313" s="122"/>
      <c r="L1313" s="122">
        <v>15</v>
      </c>
      <c r="M1313" s="122"/>
      <c r="N1313" s="122"/>
      <c r="O1313" s="122"/>
      <c r="P1313" s="128">
        <v>80</v>
      </c>
      <c r="Q1313" s="128"/>
      <c r="R1313" s="128"/>
      <c r="S1313" s="334"/>
      <c r="T1313" s="224"/>
      <c r="U1313" s="5"/>
      <c r="V1313" s="57"/>
      <c r="W1313" s="57"/>
      <c r="X1313" s="57"/>
      <c r="Y1313" s="221"/>
      <c r="Z1313" s="221"/>
      <c r="AA1313" s="221"/>
      <c r="AB1313" s="5"/>
      <c r="AC1313" s="5"/>
      <c r="AD1313" s="5"/>
      <c r="AE1313" s="5"/>
    </row>
    <row r="1314" spans="1:31" s="19" customFormat="1" ht="60" hidden="1" customHeight="1" outlineLevel="1" x14ac:dyDescent="0.25">
      <c r="A1314" s="552"/>
      <c r="B1314" s="552"/>
      <c r="C1314" s="552"/>
      <c r="D1314" s="574"/>
      <c r="E1314" s="536"/>
      <c r="F1314" s="537"/>
      <c r="G1314" s="64" t="s">
        <v>1392</v>
      </c>
      <c r="H1314" s="122">
        <v>41</v>
      </c>
      <c r="I1314" s="122"/>
      <c r="J1314" s="122"/>
      <c r="K1314" s="122"/>
      <c r="L1314" s="122">
        <v>5</v>
      </c>
      <c r="M1314" s="122"/>
      <c r="N1314" s="122"/>
      <c r="O1314" s="122"/>
      <c r="P1314" s="128">
        <v>90</v>
      </c>
      <c r="Q1314" s="128"/>
      <c r="R1314" s="128"/>
      <c r="S1314" s="334"/>
      <c r="T1314" s="224"/>
      <c r="U1314" s="5"/>
      <c r="V1314" s="57"/>
      <c r="W1314" s="57"/>
      <c r="X1314" s="57"/>
      <c r="Y1314" s="221"/>
      <c r="Z1314" s="221"/>
      <c r="AA1314" s="221"/>
      <c r="AB1314" s="5"/>
      <c r="AC1314" s="5"/>
      <c r="AD1314" s="5"/>
      <c r="AE1314" s="5"/>
    </row>
    <row r="1315" spans="1:31" s="19" customFormat="1" ht="60" hidden="1" customHeight="1" outlineLevel="1" x14ac:dyDescent="0.25">
      <c r="A1315" s="552"/>
      <c r="B1315" s="552"/>
      <c r="C1315" s="552"/>
      <c r="D1315" s="574"/>
      <c r="E1315" s="536"/>
      <c r="F1315" s="537"/>
      <c r="G1315" s="64" t="s">
        <v>1393</v>
      </c>
      <c r="H1315" s="122">
        <v>50</v>
      </c>
      <c r="I1315" s="122"/>
      <c r="J1315" s="122"/>
      <c r="K1315" s="122"/>
      <c r="L1315" s="122">
        <v>5</v>
      </c>
      <c r="M1315" s="122"/>
      <c r="N1315" s="122"/>
      <c r="O1315" s="122"/>
      <c r="P1315" s="128">
        <v>94</v>
      </c>
      <c r="Q1315" s="128"/>
      <c r="R1315" s="128"/>
      <c r="S1315" s="334"/>
      <c r="T1315" s="224"/>
      <c r="U1315" s="5"/>
      <c r="V1315" s="57"/>
      <c r="W1315" s="57"/>
      <c r="X1315" s="57"/>
      <c r="Y1315" s="221"/>
      <c r="Z1315" s="221"/>
      <c r="AA1315" s="221"/>
      <c r="AB1315" s="5"/>
      <c r="AC1315" s="5"/>
      <c r="AD1315" s="5"/>
      <c r="AE1315" s="5"/>
    </row>
    <row r="1316" spans="1:31" s="19" customFormat="1" ht="60" hidden="1" customHeight="1" outlineLevel="1" x14ac:dyDescent="0.25">
      <c r="A1316" s="552"/>
      <c r="B1316" s="552"/>
      <c r="C1316" s="552"/>
      <c r="D1316" s="574"/>
      <c r="E1316" s="536"/>
      <c r="F1316" s="537"/>
      <c r="G1316" s="64" t="s">
        <v>1394</v>
      </c>
      <c r="H1316" s="122">
        <v>96</v>
      </c>
      <c r="I1316" s="122"/>
      <c r="J1316" s="122"/>
      <c r="K1316" s="122"/>
      <c r="L1316" s="122">
        <v>6</v>
      </c>
      <c r="M1316" s="122"/>
      <c r="N1316" s="122"/>
      <c r="O1316" s="122"/>
      <c r="P1316" s="128">
        <v>118</v>
      </c>
      <c r="Q1316" s="128"/>
      <c r="R1316" s="128"/>
      <c r="S1316" s="334"/>
      <c r="T1316" s="224"/>
      <c r="U1316" s="5"/>
      <c r="V1316" s="57"/>
      <c r="W1316" s="57"/>
      <c r="X1316" s="57"/>
      <c r="Y1316" s="221"/>
      <c r="Z1316" s="221"/>
      <c r="AA1316" s="221"/>
      <c r="AB1316" s="5"/>
      <c r="AC1316" s="5"/>
      <c r="AD1316" s="5"/>
      <c r="AE1316" s="5"/>
    </row>
    <row r="1317" spans="1:31" s="19" customFormat="1" ht="60" hidden="1" customHeight="1" outlineLevel="1" x14ac:dyDescent="0.25">
      <c r="A1317" s="552"/>
      <c r="B1317" s="552"/>
      <c r="C1317" s="552"/>
      <c r="D1317" s="574"/>
      <c r="E1317" s="536"/>
      <c r="F1317" s="537"/>
      <c r="G1317" s="64" t="s">
        <v>1395</v>
      </c>
      <c r="H1317" s="122">
        <v>24</v>
      </c>
      <c r="I1317" s="122"/>
      <c r="J1317" s="122"/>
      <c r="K1317" s="122"/>
      <c r="L1317" s="122">
        <v>15</v>
      </c>
      <c r="M1317" s="122"/>
      <c r="N1317" s="122"/>
      <c r="O1317" s="122"/>
      <c r="P1317" s="128">
        <v>56</v>
      </c>
      <c r="Q1317" s="128"/>
      <c r="R1317" s="128"/>
      <c r="S1317" s="334"/>
      <c r="T1317" s="224"/>
      <c r="U1317" s="5"/>
      <c r="V1317" s="57"/>
      <c r="W1317" s="57"/>
      <c r="X1317" s="57"/>
      <c r="Y1317" s="221"/>
      <c r="Z1317" s="221"/>
      <c r="AA1317" s="221"/>
      <c r="AB1317" s="5"/>
      <c r="AC1317" s="5"/>
      <c r="AD1317" s="5"/>
      <c r="AE1317" s="5"/>
    </row>
    <row r="1318" spans="1:31" s="19" customFormat="1" ht="60" hidden="1" customHeight="1" outlineLevel="1" x14ac:dyDescent="0.25">
      <c r="A1318" s="552"/>
      <c r="B1318" s="552"/>
      <c r="C1318" s="552"/>
      <c r="D1318" s="574"/>
      <c r="E1318" s="536"/>
      <c r="F1318" s="537"/>
      <c r="G1318" s="64" t="s">
        <v>1396</v>
      </c>
      <c r="H1318" s="122">
        <v>50</v>
      </c>
      <c r="I1318" s="122"/>
      <c r="J1318" s="122"/>
      <c r="K1318" s="122"/>
      <c r="L1318" s="122">
        <v>23</v>
      </c>
      <c r="M1318" s="122"/>
      <c r="N1318" s="122"/>
      <c r="O1318" s="122"/>
      <c r="P1318" s="128">
        <v>76</v>
      </c>
      <c r="Q1318" s="128"/>
      <c r="R1318" s="128"/>
      <c r="S1318" s="334"/>
      <c r="T1318" s="224"/>
      <c r="U1318" s="5"/>
      <c r="V1318" s="57"/>
      <c r="W1318" s="57"/>
      <c r="X1318" s="57"/>
      <c r="Y1318" s="221"/>
      <c r="Z1318" s="221"/>
      <c r="AA1318" s="221"/>
      <c r="AB1318" s="5"/>
      <c r="AC1318" s="5"/>
      <c r="AD1318" s="5"/>
      <c r="AE1318" s="5"/>
    </row>
    <row r="1319" spans="1:31" s="19" customFormat="1" ht="60" hidden="1" customHeight="1" outlineLevel="1" x14ac:dyDescent="0.25">
      <c r="A1319" s="552"/>
      <c r="B1319" s="552"/>
      <c r="C1319" s="552"/>
      <c r="D1319" s="574"/>
      <c r="E1319" s="536"/>
      <c r="F1319" s="537"/>
      <c r="G1319" s="64" t="s">
        <v>1397</v>
      </c>
      <c r="H1319" s="122">
        <v>17</v>
      </c>
      <c r="I1319" s="122"/>
      <c r="J1319" s="122"/>
      <c r="K1319" s="122"/>
      <c r="L1319" s="122">
        <v>15</v>
      </c>
      <c r="M1319" s="122"/>
      <c r="N1319" s="122"/>
      <c r="O1319" s="122"/>
      <c r="P1319" s="128">
        <v>49</v>
      </c>
      <c r="Q1319" s="128"/>
      <c r="R1319" s="128"/>
      <c r="S1319" s="334"/>
      <c r="T1319" s="224"/>
      <c r="U1319" s="5"/>
      <c r="V1319" s="57"/>
      <c r="W1319" s="57"/>
      <c r="X1319" s="57"/>
      <c r="Y1319" s="221"/>
      <c r="Z1319" s="221"/>
      <c r="AA1319" s="221"/>
      <c r="AB1319" s="5"/>
      <c r="AC1319" s="5"/>
      <c r="AD1319" s="5"/>
      <c r="AE1319" s="5"/>
    </row>
    <row r="1320" spans="1:31" s="19" customFormat="1" ht="60" hidden="1" customHeight="1" outlineLevel="1" x14ac:dyDescent="0.25">
      <c r="A1320" s="552"/>
      <c r="B1320" s="552"/>
      <c r="C1320" s="552"/>
      <c r="D1320" s="574"/>
      <c r="E1320" s="536"/>
      <c r="F1320" s="537"/>
      <c r="G1320" s="64" t="s">
        <v>1398</v>
      </c>
      <c r="H1320" s="122">
        <v>138</v>
      </c>
      <c r="I1320" s="122"/>
      <c r="J1320" s="122"/>
      <c r="K1320" s="122"/>
      <c r="L1320" s="122">
        <v>15</v>
      </c>
      <c r="M1320" s="122"/>
      <c r="N1320" s="122"/>
      <c r="O1320" s="122"/>
      <c r="P1320" s="128">
        <v>153</v>
      </c>
      <c r="Q1320" s="128"/>
      <c r="R1320" s="128"/>
      <c r="S1320" s="334"/>
      <c r="T1320" s="224"/>
      <c r="U1320" s="5"/>
      <c r="V1320" s="57"/>
      <c r="W1320" s="57"/>
      <c r="X1320" s="57"/>
      <c r="Y1320" s="221"/>
      <c r="Z1320" s="221"/>
      <c r="AA1320" s="221"/>
      <c r="AB1320" s="5"/>
      <c r="AC1320" s="5"/>
      <c r="AD1320" s="5"/>
      <c r="AE1320" s="5"/>
    </row>
    <row r="1321" spans="1:31" s="19" customFormat="1" ht="45" hidden="1" customHeight="1" outlineLevel="1" x14ac:dyDescent="0.25">
      <c r="A1321" s="552"/>
      <c r="B1321" s="552"/>
      <c r="C1321" s="552"/>
      <c r="D1321" s="574"/>
      <c r="E1321" s="536"/>
      <c r="F1321" s="537"/>
      <c r="G1321" s="64" t="s">
        <v>1399</v>
      </c>
      <c r="H1321" s="122">
        <v>205</v>
      </c>
      <c r="I1321" s="122"/>
      <c r="J1321" s="122"/>
      <c r="K1321" s="122"/>
      <c r="L1321" s="122">
        <v>7</v>
      </c>
      <c r="M1321" s="122"/>
      <c r="N1321" s="122"/>
      <c r="O1321" s="122"/>
      <c r="P1321" s="128">
        <v>211</v>
      </c>
      <c r="Q1321" s="128"/>
      <c r="R1321" s="128"/>
      <c r="S1321" s="334"/>
      <c r="T1321" s="224"/>
      <c r="U1321" s="5"/>
      <c r="V1321" s="57"/>
      <c r="W1321" s="57"/>
      <c r="X1321" s="57"/>
      <c r="Y1321" s="221"/>
      <c r="Z1321" s="221"/>
      <c r="AA1321" s="221"/>
      <c r="AB1321" s="5"/>
      <c r="AC1321" s="5"/>
      <c r="AD1321" s="5"/>
      <c r="AE1321" s="5"/>
    </row>
    <row r="1322" spans="1:31" s="19" customFormat="1" ht="60" hidden="1" customHeight="1" outlineLevel="1" x14ac:dyDescent="0.25">
      <c r="A1322" s="552"/>
      <c r="B1322" s="552"/>
      <c r="C1322" s="552"/>
      <c r="D1322" s="574"/>
      <c r="E1322" s="536"/>
      <c r="F1322" s="537"/>
      <c r="G1322" s="64" t="s">
        <v>1400</v>
      </c>
      <c r="H1322" s="122">
        <v>25</v>
      </c>
      <c r="I1322" s="122"/>
      <c r="J1322" s="122"/>
      <c r="K1322" s="122"/>
      <c r="L1322" s="122">
        <v>15</v>
      </c>
      <c r="M1322" s="122"/>
      <c r="N1322" s="122"/>
      <c r="O1322" s="122"/>
      <c r="P1322" s="128">
        <v>69</v>
      </c>
      <c r="Q1322" s="128"/>
      <c r="R1322" s="128"/>
      <c r="S1322" s="334"/>
      <c r="T1322" s="224"/>
      <c r="U1322" s="5"/>
      <c r="V1322" s="57"/>
      <c r="W1322" s="57"/>
      <c r="X1322" s="57"/>
      <c r="Y1322" s="221"/>
      <c r="Z1322" s="221"/>
      <c r="AA1322" s="221"/>
      <c r="AB1322" s="5"/>
      <c r="AC1322" s="5"/>
      <c r="AD1322" s="5"/>
      <c r="AE1322" s="5"/>
    </row>
    <row r="1323" spans="1:31" s="19" customFormat="1" ht="45" hidden="1" customHeight="1" outlineLevel="1" x14ac:dyDescent="0.25">
      <c r="A1323" s="552"/>
      <c r="B1323" s="552"/>
      <c r="C1323" s="552"/>
      <c r="D1323" s="574"/>
      <c r="E1323" s="536"/>
      <c r="F1323" s="537"/>
      <c r="G1323" s="64" t="s">
        <v>1401</v>
      </c>
      <c r="H1323" s="122">
        <v>497</v>
      </c>
      <c r="I1323" s="122"/>
      <c r="J1323" s="122"/>
      <c r="K1323" s="122"/>
      <c r="L1323" s="122">
        <v>25</v>
      </c>
      <c r="M1323" s="122"/>
      <c r="N1323" s="122"/>
      <c r="O1323" s="122"/>
      <c r="P1323" s="128">
        <v>419</v>
      </c>
      <c r="Q1323" s="128"/>
      <c r="R1323" s="128"/>
      <c r="S1323" s="334"/>
      <c r="T1323" s="224"/>
      <c r="U1323" s="5"/>
      <c r="V1323" s="57"/>
      <c r="W1323" s="57"/>
      <c r="X1323" s="57"/>
      <c r="Y1323" s="221"/>
      <c r="Z1323" s="221"/>
      <c r="AA1323" s="221"/>
      <c r="AB1323" s="5"/>
      <c r="AC1323" s="5"/>
      <c r="AD1323" s="5"/>
      <c r="AE1323" s="5"/>
    </row>
    <row r="1324" spans="1:31" s="19" customFormat="1" ht="90" hidden="1" customHeight="1" outlineLevel="1" x14ac:dyDescent="0.25">
      <c r="A1324" s="552"/>
      <c r="B1324" s="552"/>
      <c r="C1324" s="552"/>
      <c r="D1324" s="574"/>
      <c r="E1324" s="536"/>
      <c r="F1324" s="537"/>
      <c r="G1324" s="64" t="s">
        <v>1402</v>
      </c>
      <c r="H1324" s="122">
        <v>314</v>
      </c>
      <c r="I1324" s="122"/>
      <c r="J1324" s="122"/>
      <c r="K1324" s="122"/>
      <c r="L1324" s="122">
        <v>20</v>
      </c>
      <c r="M1324" s="122"/>
      <c r="N1324" s="122"/>
      <c r="O1324" s="122"/>
      <c r="P1324" s="128">
        <v>285</v>
      </c>
      <c r="Q1324" s="128"/>
      <c r="R1324" s="128"/>
      <c r="S1324" s="334"/>
      <c r="T1324" s="224"/>
      <c r="U1324" s="5"/>
      <c r="V1324" s="57"/>
      <c r="W1324" s="57"/>
      <c r="X1324" s="57"/>
      <c r="Y1324" s="221"/>
      <c r="Z1324" s="221"/>
      <c r="AA1324" s="221"/>
      <c r="AB1324" s="5"/>
      <c r="AC1324" s="5"/>
      <c r="AD1324" s="5"/>
      <c r="AE1324" s="5"/>
    </row>
    <row r="1325" spans="1:31" s="19" customFormat="1" ht="45" hidden="1" customHeight="1" outlineLevel="1" x14ac:dyDescent="0.25">
      <c r="A1325" s="552"/>
      <c r="B1325" s="552"/>
      <c r="C1325" s="552"/>
      <c r="D1325" s="574"/>
      <c r="E1325" s="536"/>
      <c r="F1325" s="537"/>
      <c r="G1325" s="64" t="s">
        <v>1403</v>
      </c>
      <c r="H1325" s="122">
        <v>224</v>
      </c>
      <c r="I1325" s="122"/>
      <c r="J1325" s="122"/>
      <c r="K1325" s="122"/>
      <c r="L1325" s="122">
        <v>40</v>
      </c>
      <c r="M1325" s="122"/>
      <c r="N1325" s="122"/>
      <c r="O1325" s="122"/>
      <c r="P1325" s="128">
        <v>397</v>
      </c>
      <c r="Q1325" s="128"/>
      <c r="R1325" s="128"/>
      <c r="S1325" s="334"/>
      <c r="T1325" s="224"/>
      <c r="U1325" s="5"/>
      <c r="V1325" s="57"/>
      <c r="W1325" s="57"/>
      <c r="X1325" s="57"/>
      <c r="Y1325" s="221"/>
      <c r="Z1325" s="221"/>
      <c r="AA1325" s="221"/>
      <c r="AB1325" s="5"/>
      <c r="AC1325" s="5"/>
      <c r="AD1325" s="5"/>
      <c r="AE1325" s="5"/>
    </row>
    <row r="1326" spans="1:31" s="19" customFormat="1" ht="45" hidden="1" customHeight="1" outlineLevel="1" x14ac:dyDescent="0.25">
      <c r="A1326" s="552"/>
      <c r="B1326" s="552"/>
      <c r="C1326" s="552"/>
      <c r="D1326" s="574"/>
      <c r="E1326" s="536"/>
      <c r="F1326" s="537"/>
      <c r="G1326" s="64" t="s">
        <v>1404</v>
      </c>
      <c r="H1326" s="122">
        <v>339</v>
      </c>
      <c r="I1326" s="122"/>
      <c r="J1326" s="122"/>
      <c r="K1326" s="122"/>
      <c r="L1326" s="122">
        <v>20</v>
      </c>
      <c r="M1326" s="122"/>
      <c r="N1326" s="122"/>
      <c r="O1326" s="122"/>
      <c r="P1326" s="128">
        <v>418</v>
      </c>
      <c r="Q1326" s="128"/>
      <c r="R1326" s="128"/>
      <c r="S1326" s="334"/>
      <c r="T1326" s="224"/>
      <c r="U1326" s="5"/>
      <c r="V1326" s="57"/>
      <c r="W1326" s="57"/>
      <c r="X1326" s="57"/>
      <c r="Y1326" s="221"/>
      <c r="Z1326" s="221"/>
      <c r="AA1326" s="221"/>
      <c r="AB1326" s="5"/>
      <c r="AC1326" s="5"/>
      <c r="AD1326" s="5"/>
      <c r="AE1326" s="5"/>
    </row>
    <row r="1327" spans="1:31" s="19" customFormat="1" ht="75" hidden="1" customHeight="1" outlineLevel="1" x14ac:dyDescent="0.25">
      <c r="A1327" s="552"/>
      <c r="B1327" s="552"/>
      <c r="C1327" s="552"/>
      <c r="D1327" s="574"/>
      <c r="E1327" s="536"/>
      <c r="F1327" s="537"/>
      <c r="G1327" s="64" t="s">
        <v>1405</v>
      </c>
      <c r="H1327" s="122">
        <v>75</v>
      </c>
      <c r="I1327" s="122"/>
      <c r="J1327" s="122"/>
      <c r="K1327" s="122"/>
      <c r="L1327" s="122">
        <v>15</v>
      </c>
      <c r="M1327" s="122"/>
      <c r="N1327" s="122"/>
      <c r="O1327" s="122"/>
      <c r="P1327" s="128">
        <v>96</v>
      </c>
      <c r="Q1327" s="128"/>
      <c r="R1327" s="128"/>
      <c r="S1327" s="334"/>
      <c r="T1327" s="224"/>
      <c r="U1327" s="5"/>
      <c r="V1327" s="57"/>
      <c r="W1327" s="57"/>
      <c r="X1327" s="57"/>
      <c r="Y1327" s="221"/>
      <c r="Z1327" s="221"/>
      <c r="AA1327" s="221"/>
      <c r="AB1327" s="5"/>
      <c r="AC1327" s="5"/>
      <c r="AD1327" s="5"/>
      <c r="AE1327" s="5"/>
    </row>
    <row r="1328" spans="1:31" s="19" customFormat="1" ht="105" hidden="1" customHeight="1" outlineLevel="1" x14ac:dyDescent="0.25">
      <c r="A1328" s="552"/>
      <c r="B1328" s="552"/>
      <c r="C1328" s="552"/>
      <c r="D1328" s="574"/>
      <c r="E1328" s="536"/>
      <c r="F1328" s="537"/>
      <c r="G1328" s="64" t="s">
        <v>1406</v>
      </c>
      <c r="H1328" s="122">
        <v>211</v>
      </c>
      <c r="I1328" s="122"/>
      <c r="J1328" s="122"/>
      <c r="K1328" s="122"/>
      <c r="L1328" s="122">
        <v>10</v>
      </c>
      <c r="M1328" s="122"/>
      <c r="N1328" s="122"/>
      <c r="O1328" s="122"/>
      <c r="P1328" s="128">
        <v>190</v>
      </c>
      <c r="Q1328" s="128"/>
      <c r="R1328" s="128"/>
      <c r="S1328" s="334"/>
      <c r="T1328" s="224"/>
      <c r="U1328" s="5"/>
      <c r="V1328" s="57"/>
      <c r="W1328" s="57"/>
      <c r="X1328" s="57"/>
      <c r="Y1328" s="221"/>
      <c r="Z1328" s="221"/>
      <c r="AA1328" s="221"/>
      <c r="AB1328" s="5"/>
      <c r="AC1328" s="5"/>
      <c r="AD1328" s="5"/>
      <c r="AE1328" s="5"/>
    </row>
    <row r="1329" spans="1:31" s="19" customFormat="1" ht="45" hidden="1" customHeight="1" outlineLevel="1" x14ac:dyDescent="0.25">
      <c r="A1329" s="552"/>
      <c r="B1329" s="552"/>
      <c r="C1329" s="552"/>
      <c r="D1329" s="574"/>
      <c r="E1329" s="536"/>
      <c r="F1329" s="537"/>
      <c r="G1329" s="64" t="s">
        <v>1407</v>
      </c>
      <c r="H1329" s="122">
        <v>995</v>
      </c>
      <c r="I1329" s="122"/>
      <c r="J1329" s="122"/>
      <c r="K1329" s="122"/>
      <c r="L1329" s="122">
        <v>15</v>
      </c>
      <c r="M1329" s="122"/>
      <c r="N1329" s="122"/>
      <c r="O1329" s="122"/>
      <c r="P1329" s="128">
        <v>924</v>
      </c>
      <c r="Q1329" s="128"/>
      <c r="R1329" s="128"/>
      <c r="S1329" s="334"/>
      <c r="T1329" s="224"/>
      <c r="U1329" s="5"/>
      <c r="V1329" s="57"/>
      <c r="W1329" s="57"/>
      <c r="X1329" s="57"/>
      <c r="Y1329" s="221"/>
      <c r="Z1329" s="221"/>
      <c r="AA1329" s="221"/>
      <c r="AB1329" s="5"/>
      <c r="AC1329" s="5"/>
      <c r="AD1329" s="5"/>
      <c r="AE1329" s="5"/>
    </row>
    <row r="1330" spans="1:31" s="19" customFormat="1" ht="45" hidden="1" customHeight="1" outlineLevel="1" x14ac:dyDescent="0.25">
      <c r="A1330" s="552"/>
      <c r="B1330" s="552"/>
      <c r="C1330" s="552"/>
      <c r="D1330" s="574"/>
      <c r="E1330" s="536"/>
      <c r="F1330" s="537"/>
      <c r="G1330" s="64" t="s">
        <v>1408</v>
      </c>
      <c r="H1330" s="122">
        <v>569</v>
      </c>
      <c r="I1330" s="122"/>
      <c r="J1330" s="122"/>
      <c r="K1330" s="122"/>
      <c r="L1330" s="122">
        <v>150</v>
      </c>
      <c r="M1330" s="122"/>
      <c r="N1330" s="122"/>
      <c r="O1330" s="122"/>
      <c r="P1330" s="128">
        <v>573</v>
      </c>
      <c r="Q1330" s="128"/>
      <c r="R1330" s="128"/>
      <c r="S1330" s="334"/>
      <c r="T1330" s="224"/>
      <c r="U1330" s="5"/>
      <c r="V1330" s="57"/>
      <c r="W1330" s="57"/>
      <c r="X1330" s="57"/>
      <c r="Y1330" s="221"/>
      <c r="Z1330" s="221"/>
      <c r="AA1330" s="221"/>
      <c r="AB1330" s="5"/>
      <c r="AC1330" s="5"/>
      <c r="AD1330" s="5"/>
      <c r="AE1330" s="5"/>
    </row>
    <row r="1331" spans="1:31" s="19" customFormat="1" ht="30" hidden="1" customHeight="1" outlineLevel="1" x14ac:dyDescent="0.25">
      <c r="A1331" s="552"/>
      <c r="B1331" s="552"/>
      <c r="C1331" s="552"/>
      <c r="D1331" s="574"/>
      <c r="E1331" s="536"/>
      <c r="F1331" s="537"/>
      <c r="G1331" s="64" t="s">
        <v>1409</v>
      </c>
      <c r="H1331" s="122">
        <v>138</v>
      </c>
      <c r="I1331" s="122"/>
      <c r="J1331" s="122"/>
      <c r="K1331" s="122"/>
      <c r="L1331" s="122">
        <v>15</v>
      </c>
      <c r="M1331" s="122"/>
      <c r="N1331" s="122"/>
      <c r="O1331" s="122"/>
      <c r="P1331" s="128">
        <v>174</v>
      </c>
      <c r="Q1331" s="128"/>
      <c r="R1331" s="128"/>
      <c r="S1331" s="334"/>
      <c r="T1331" s="224"/>
      <c r="U1331" s="5"/>
      <c r="V1331" s="57"/>
      <c r="W1331" s="57"/>
      <c r="X1331" s="57"/>
      <c r="Y1331" s="221"/>
      <c r="Z1331" s="221"/>
      <c r="AA1331" s="221"/>
      <c r="AB1331" s="5"/>
      <c r="AC1331" s="5"/>
      <c r="AD1331" s="5"/>
      <c r="AE1331" s="5"/>
    </row>
    <row r="1332" spans="1:31" s="19" customFormat="1" ht="45" hidden="1" customHeight="1" outlineLevel="1" x14ac:dyDescent="0.25">
      <c r="A1332" s="552"/>
      <c r="B1332" s="552"/>
      <c r="C1332" s="552"/>
      <c r="D1332" s="574"/>
      <c r="E1332" s="536"/>
      <c r="F1332" s="537"/>
      <c r="G1332" s="64" t="s">
        <v>1410</v>
      </c>
      <c r="H1332" s="122">
        <v>449</v>
      </c>
      <c r="I1332" s="122"/>
      <c r="J1332" s="122"/>
      <c r="K1332" s="122"/>
      <c r="L1332" s="122">
        <v>8</v>
      </c>
      <c r="M1332" s="122"/>
      <c r="N1332" s="122"/>
      <c r="O1332" s="122"/>
      <c r="P1332" s="128">
        <v>513</v>
      </c>
      <c r="Q1332" s="128"/>
      <c r="R1332" s="128"/>
      <c r="S1332" s="334"/>
      <c r="T1332" s="224"/>
      <c r="U1332" s="5"/>
      <c r="V1332" s="57"/>
      <c r="W1332" s="57"/>
      <c r="X1332" s="57"/>
      <c r="Y1332" s="221"/>
      <c r="Z1332" s="221"/>
      <c r="AA1332" s="221"/>
      <c r="AB1332" s="5"/>
      <c r="AC1332" s="5"/>
      <c r="AD1332" s="5"/>
      <c r="AE1332" s="5"/>
    </row>
    <row r="1333" spans="1:31" s="19" customFormat="1" ht="45" hidden="1" customHeight="1" outlineLevel="1" x14ac:dyDescent="0.25">
      <c r="A1333" s="552"/>
      <c r="B1333" s="552"/>
      <c r="C1333" s="552"/>
      <c r="D1333" s="574"/>
      <c r="E1333" s="536"/>
      <c r="F1333" s="537"/>
      <c r="G1333" s="64" t="s">
        <v>1411</v>
      </c>
      <c r="H1333" s="122">
        <v>210</v>
      </c>
      <c r="I1333" s="122"/>
      <c r="J1333" s="122"/>
      <c r="K1333" s="122"/>
      <c r="L1333" s="122">
        <v>25</v>
      </c>
      <c r="M1333" s="122"/>
      <c r="N1333" s="122"/>
      <c r="O1333" s="122"/>
      <c r="P1333" s="128">
        <v>274</v>
      </c>
      <c r="Q1333" s="128"/>
      <c r="R1333" s="128"/>
      <c r="S1333" s="334"/>
      <c r="T1333" s="224"/>
      <c r="U1333" s="5"/>
      <c r="V1333" s="57"/>
      <c r="W1333" s="57"/>
      <c r="X1333" s="57"/>
      <c r="Y1333" s="221"/>
      <c r="Z1333" s="221"/>
      <c r="AA1333" s="221"/>
      <c r="AB1333" s="5"/>
      <c r="AC1333" s="5"/>
      <c r="AD1333" s="5"/>
      <c r="AE1333" s="5"/>
    </row>
    <row r="1334" spans="1:31" s="19" customFormat="1" ht="60" hidden="1" customHeight="1" outlineLevel="1" x14ac:dyDescent="0.25">
      <c r="A1334" s="552"/>
      <c r="B1334" s="552"/>
      <c r="C1334" s="552"/>
      <c r="D1334" s="574"/>
      <c r="E1334" s="536"/>
      <c r="F1334" s="537"/>
      <c r="G1334" s="64" t="s">
        <v>1412</v>
      </c>
      <c r="H1334" s="122">
        <v>632</v>
      </c>
      <c r="I1334" s="122"/>
      <c r="J1334" s="122"/>
      <c r="K1334" s="122"/>
      <c r="L1334" s="122">
        <v>14</v>
      </c>
      <c r="M1334" s="122"/>
      <c r="N1334" s="122"/>
      <c r="O1334" s="122"/>
      <c r="P1334" s="128">
        <v>658</v>
      </c>
      <c r="Q1334" s="128"/>
      <c r="R1334" s="128"/>
      <c r="S1334" s="334"/>
      <c r="T1334" s="224"/>
      <c r="U1334" s="5"/>
      <c r="V1334" s="57"/>
      <c r="W1334" s="57"/>
      <c r="X1334" s="57"/>
      <c r="Y1334" s="221"/>
      <c r="Z1334" s="221"/>
      <c r="AA1334" s="221"/>
      <c r="AB1334" s="5"/>
      <c r="AC1334" s="5"/>
      <c r="AD1334" s="5"/>
      <c r="AE1334" s="5"/>
    </row>
    <row r="1335" spans="1:31" s="19" customFormat="1" ht="45" hidden="1" customHeight="1" outlineLevel="1" x14ac:dyDescent="0.25">
      <c r="A1335" s="552"/>
      <c r="B1335" s="552"/>
      <c r="C1335" s="552"/>
      <c r="D1335" s="574"/>
      <c r="E1335" s="536"/>
      <c r="F1335" s="537"/>
      <c r="G1335" s="64" t="s">
        <v>1413</v>
      </c>
      <c r="H1335" s="122">
        <v>163</v>
      </c>
      <c r="I1335" s="122"/>
      <c r="J1335" s="122"/>
      <c r="K1335" s="122"/>
      <c r="L1335" s="122">
        <v>15</v>
      </c>
      <c r="M1335" s="122"/>
      <c r="N1335" s="122"/>
      <c r="O1335" s="122"/>
      <c r="P1335" s="128">
        <v>207</v>
      </c>
      <c r="Q1335" s="128"/>
      <c r="R1335" s="128"/>
      <c r="S1335" s="334"/>
      <c r="T1335" s="224"/>
      <c r="U1335" s="5"/>
      <c r="V1335" s="57"/>
      <c r="W1335" s="57"/>
      <c r="X1335" s="57"/>
      <c r="Y1335" s="221"/>
      <c r="Z1335" s="221"/>
      <c r="AA1335" s="221"/>
      <c r="AB1335" s="5"/>
      <c r="AC1335" s="5"/>
      <c r="AD1335" s="5"/>
      <c r="AE1335" s="5"/>
    </row>
    <row r="1336" spans="1:31" s="19" customFormat="1" ht="45" hidden="1" customHeight="1" outlineLevel="1" x14ac:dyDescent="0.25">
      <c r="A1336" s="552"/>
      <c r="B1336" s="552"/>
      <c r="C1336" s="552"/>
      <c r="D1336" s="574"/>
      <c r="E1336" s="536"/>
      <c r="F1336" s="537"/>
      <c r="G1336" s="64" t="s">
        <v>1414</v>
      </c>
      <c r="H1336" s="122">
        <v>154</v>
      </c>
      <c r="I1336" s="122"/>
      <c r="J1336" s="122"/>
      <c r="K1336" s="122"/>
      <c r="L1336" s="122">
        <v>10</v>
      </c>
      <c r="M1336" s="122"/>
      <c r="N1336" s="122"/>
      <c r="O1336" s="122"/>
      <c r="P1336" s="128">
        <v>154</v>
      </c>
      <c r="Q1336" s="128"/>
      <c r="R1336" s="128"/>
      <c r="S1336" s="334"/>
      <c r="T1336" s="224"/>
      <c r="U1336" s="5"/>
      <c r="V1336" s="57"/>
      <c r="W1336" s="57"/>
      <c r="X1336" s="57"/>
      <c r="Y1336" s="221"/>
      <c r="Z1336" s="221"/>
      <c r="AA1336" s="221"/>
      <c r="AB1336" s="5"/>
      <c r="AC1336" s="5"/>
      <c r="AD1336" s="5"/>
      <c r="AE1336" s="5"/>
    </row>
    <row r="1337" spans="1:31" s="19" customFormat="1" ht="45" hidden="1" customHeight="1" outlineLevel="1" x14ac:dyDescent="0.25">
      <c r="A1337" s="552"/>
      <c r="B1337" s="552"/>
      <c r="C1337" s="552"/>
      <c r="D1337" s="574"/>
      <c r="E1337" s="536"/>
      <c r="F1337" s="537"/>
      <c r="G1337" s="64" t="s">
        <v>1415</v>
      </c>
      <c r="H1337" s="122">
        <v>412</v>
      </c>
      <c r="I1337" s="122"/>
      <c r="J1337" s="122"/>
      <c r="K1337" s="122"/>
      <c r="L1337" s="122">
        <v>20</v>
      </c>
      <c r="M1337" s="122"/>
      <c r="N1337" s="122"/>
      <c r="O1337" s="122"/>
      <c r="P1337" s="128">
        <v>365</v>
      </c>
      <c r="Q1337" s="128"/>
      <c r="R1337" s="128"/>
      <c r="S1337" s="334"/>
      <c r="T1337" s="224"/>
      <c r="U1337" s="5"/>
      <c r="V1337" s="57"/>
      <c r="W1337" s="57"/>
      <c r="X1337" s="57"/>
      <c r="Y1337" s="221"/>
      <c r="Z1337" s="221"/>
      <c r="AA1337" s="221"/>
      <c r="AB1337" s="5"/>
      <c r="AC1337" s="5"/>
      <c r="AD1337" s="5"/>
      <c r="AE1337" s="5"/>
    </row>
    <row r="1338" spans="1:31" s="19" customFormat="1" ht="60" hidden="1" customHeight="1" outlineLevel="1" x14ac:dyDescent="0.25">
      <c r="A1338" s="552"/>
      <c r="B1338" s="552"/>
      <c r="C1338" s="552"/>
      <c r="D1338" s="574"/>
      <c r="E1338" s="536"/>
      <c r="F1338" s="537"/>
      <c r="G1338" s="64" t="s">
        <v>1416</v>
      </c>
      <c r="H1338" s="122">
        <v>431</v>
      </c>
      <c r="I1338" s="122"/>
      <c r="J1338" s="122"/>
      <c r="K1338" s="122"/>
      <c r="L1338" s="122">
        <v>15</v>
      </c>
      <c r="M1338" s="122"/>
      <c r="N1338" s="122"/>
      <c r="O1338" s="122"/>
      <c r="P1338" s="128">
        <v>407</v>
      </c>
      <c r="Q1338" s="128"/>
      <c r="R1338" s="128"/>
      <c r="S1338" s="334"/>
      <c r="T1338" s="224"/>
      <c r="U1338" s="5"/>
      <c r="V1338" s="57"/>
      <c r="W1338" s="57"/>
      <c r="X1338" s="57"/>
      <c r="Y1338" s="221"/>
      <c r="Z1338" s="221"/>
      <c r="AA1338" s="221"/>
      <c r="AB1338" s="5"/>
      <c r="AC1338" s="5"/>
      <c r="AD1338" s="5"/>
      <c r="AE1338" s="5"/>
    </row>
    <row r="1339" spans="1:31" s="19" customFormat="1" ht="60" hidden="1" customHeight="1" outlineLevel="1" x14ac:dyDescent="0.25">
      <c r="A1339" s="552"/>
      <c r="B1339" s="552"/>
      <c r="C1339" s="552"/>
      <c r="D1339" s="574"/>
      <c r="E1339" s="536"/>
      <c r="F1339" s="537"/>
      <c r="G1339" s="64" t="s">
        <v>1417</v>
      </c>
      <c r="H1339" s="122">
        <v>92</v>
      </c>
      <c r="I1339" s="122"/>
      <c r="J1339" s="122"/>
      <c r="K1339" s="122"/>
      <c r="L1339" s="122">
        <v>15</v>
      </c>
      <c r="M1339" s="122"/>
      <c r="N1339" s="122"/>
      <c r="O1339" s="122"/>
      <c r="P1339" s="128">
        <v>136</v>
      </c>
      <c r="Q1339" s="128"/>
      <c r="R1339" s="128"/>
      <c r="S1339" s="334"/>
      <c r="T1339" s="224"/>
      <c r="U1339" s="5"/>
      <c r="V1339" s="57"/>
      <c r="W1339" s="57"/>
      <c r="X1339" s="57"/>
      <c r="Y1339" s="221"/>
      <c r="Z1339" s="221"/>
      <c r="AA1339" s="221"/>
      <c r="AB1339" s="5"/>
      <c r="AC1339" s="5"/>
      <c r="AD1339" s="5"/>
      <c r="AE1339" s="5"/>
    </row>
    <row r="1340" spans="1:31" s="19" customFormat="1" ht="45" hidden="1" customHeight="1" outlineLevel="1" x14ac:dyDescent="0.25">
      <c r="A1340" s="552"/>
      <c r="B1340" s="552"/>
      <c r="C1340" s="552"/>
      <c r="D1340" s="574"/>
      <c r="E1340" s="536"/>
      <c r="F1340" s="537"/>
      <c r="G1340" s="64" t="s">
        <v>1418</v>
      </c>
      <c r="H1340" s="122">
        <v>142</v>
      </c>
      <c r="I1340" s="122"/>
      <c r="J1340" s="122"/>
      <c r="K1340" s="122"/>
      <c r="L1340" s="122">
        <v>20</v>
      </c>
      <c r="M1340" s="122"/>
      <c r="N1340" s="122"/>
      <c r="O1340" s="122"/>
      <c r="P1340" s="128">
        <v>154</v>
      </c>
      <c r="Q1340" s="128"/>
      <c r="R1340" s="128"/>
      <c r="S1340" s="334"/>
      <c r="T1340" s="224"/>
      <c r="U1340" s="5"/>
      <c r="V1340" s="57"/>
      <c r="W1340" s="57"/>
      <c r="X1340" s="57"/>
      <c r="Y1340" s="221"/>
      <c r="Z1340" s="221"/>
      <c r="AA1340" s="221"/>
      <c r="AB1340" s="5"/>
      <c r="AC1340" s="5"/>
      <c r="AD1340" s="5"/>
      <c r="AE1340" s="5"/>
    </row>
    <row r="1341" spans="1:31" s="19" customFormat="1" ht="105" hidden="1" customHeight="1" outlineLevel="1" x14ac:dyDescent="0.25">
      <c r="A1341" s="552"/>
      <c r="B1341" s="552"/>
      <c r="C1341" s="552"/>
      <c r="D1341" s="574"/>
      <c r="E1341" s="536"/>
      <c r="F1341" s="537"/>
      <c r="G1341" s="64" t="s">
        <v>1419</v>
      </c>
      <c r="H1341" s="122">
        <v>351</v>
      </c>
      <c r="I1341" s="122"/>
      <c r="J1341" s="122"/>
      <c r="K1341" s="122"/>
      <c r="L1341" s="122">
        <v>16</v>
      </c>
      <c r="M1341" s="122"/>
      <c r="N1341" s="122"/>
      <c r="O1341" s="122"/>
      <c r="P1341" s="128">
        <v>304</v>
      </c>
      <c r="Q1341" s="128"/>
      <c r="R1341" s="128"/>
      <c r="S1341" s="334"/>
      <c r="T1341" s="224"/>
      <c r="U1341" s="5"/>
      <c r="V1341" s="57"/>
      <c r="W1341" s="57"/>
      <c r="X1341" s="57"/>
      <c r="Y1341" s="221"/>
      <c r="Z1341" s="221"/>
      <c r="AA1341" s="221"/>
      <c r="AB1341" s="5"/>
      <c r="AC1341" s="5"/>
      <c r="AD1341" s="5"/>
      <c r="AE1341" s="5"/>
    </row>
    <row r="1342" spans="1:31" s="19" customFormat="1" ht="45" hidden="1" customHeight="1" outlineLevel="1" x14ac:dyDescent="0.25">
      <c r="A1342" s="552"/>
      <c r="B1342" s="552"/>
      <c r="C1342" s="552"/>
      <c r="D1342" s="574"/>
      <c r="E1342" s="536"/>
      <c r="F1342" s="537"/>
      <c r="G1342" s="64" t="s">
        <v>1420</v>
      </c>
      <c r="H1342" s="122">
        <v>125</v>
      </c>
      <c r="I1342" s="122"/>
      <c r="J1342" s="122"/>
      <c r="K1342" s="122"/>
      <c r="L1342" s="122">
        <v>10.8</v>
      </c>
      <c r="M1342" s="122"/>
      <c r="N1342" s="122"/>
      <c r="O1342" s="122"/>
      <c r="P1342" s="128">
        <v>145</v>
      </c>
      <c r="Q1342" s="128"/>
      <c r="R1342" s="128"/>
      <c r="S1342" s="334"/>
      <c r="T1342" s="224"/>
      <c r="U1342" s="5"/>
      <c r="V1342" s="57"/>
      <c r="W1342" s="57"/>
      <c r="X1342" s="57"/>
      <c r="Y1342" s="221"/>
      <c r="Z1342" s="221"/>
      <c r="AA1342" s="221"/>
      <c r="AB1342" s="5"/>
      <c r="AC1342" s="5"/>
      <c r="AD1342" s="5"/>
      <c r="AE1342" s="5"/>
    </row>
    <row r="1343" spans="1:31" s="19" customFormat="1" ht="45" hidden="1" customHeight="1" outlineLevel="1" x14ac:dyDescent="0.25">
      <c r="A1343" s="552"/>
      <c r="B1343" s="552"/>
      <c r="C1343" s="552"/>
      <c r="D1343" s="574"/>
      <c r="E1343" s="536"/>
      <c r="F1343" s="537"/>
      <c r="G1343" s="64" t="s">
        <v>1421</v>
      </c>
      <c r="H1343" s="122">
        <v>66</v>
      </c>
      <c r="I1343" s="122"/>
      <c r="J1343" s="122"/>
      <c r="K1343" s="122"/>
      <c r="L1343" s="122">
        <v>10</v>
      </c>
      <c r="M1343" s="122"/>
      <c r="N1343" s="122"/>
      <c r="O1343" s="122"/>
      <c r="P1343" s="128">
        <v>75</v>
      </c>
      <c r="Q1343" s="128"/>
      <c r="R1343" s="128"/>
      <c r="S1343" s="334"/>
      <c r="T1343" s="224"/>
      <c r="U1343" s="5"/>
      <c r="V1343" s="57"/>
      <c r="W1343" s="57"/>
      <c r="X1343" s="57"/>
      <c r="Y1343" s="221"/>
      <c r="Z1343" s="221"/>
      <c r="AA1343" s="221"/>
      <c r="AB1343" s="5"/>
      <c r="AC1343" s="5"/>
      <c r="AD1343" s="5"/>
      <c r="AE1343" s="5"/>
    </row>
    <row r="1344" spans="1:31" s="19" customFormat="1" ht="45" hidden="1" customHeight="1" outlineLevel="1" x14ac:dyDescent="0.25">
      <c r="A1344" s="552"/>
      <c r="B1344" s="552"/>
      <c r="C1344" s="552"/>
      <c r="D1344" s="574"/>
      <c r="E1344" s="536"/>
      <c r="F1344" s="537"/>
      <c r="G1344" s="64" t="s">
        <v>1422</v>
      </c>
      <c r="H1344" s="122">
        <v>33</v>
      </c>
      <c r="I1344" s="122"/>
      <c r="J1344" s="122"/>
      <c r="K1344" s="122"/>
      <c r="L1344" s="122">
        <v>10</v>
      </c>
      <c r="M1344" s="122"/>
      <c r="N1344" s="122"/>
      <c r="O1344" s="122"/>
      <c r="P1344" s="128">
        <v>80</v>
      </c>
      <c r="Q1344" s="128"/>
      <c r="R1344" s="128"/>
      <c r="S1344" s="334"/>
      <c r="T1344" s="224"/>
      <c r="U1344" s="5"/>
      <c r="V1344" s="57"/>
      <c r="W1344" s="57"/>
      <c r="X1344" s="57"/>
      <c r="Y1344" s="221"/>
      <c r="Z1344" s="221"/>
      <c r="AA1344" s="221"/>
      <c r="AB1344" s="5"/>
      <c r="AC1344" s="5"/>
      <c r="AD1344" s="5"/>
      <c r="AE1344" s="5"/>
    </row>
    <row r="1345" spans="1:31" s="19" customFormat="1" ht="60" hidden="1" customHeight="1" outlineLevel="1" x14ac:dyDescent="0.25">
      <c r="A1345" s="552"/>
      <c r="B1345" s="552"/>
      <c r="C1345" s="552"/>
      <c r="D1345" s="574"/>
      <c r="E1345" s="536"/>
      <c r="F1345" s="537"/>
      <c r="G1345" s="64" t="s">
        <v>1423</v>
      </c>
      <c r="H1345" s="122">
        <v>56</v>
      </c>
      <c r="I1345" s="122"/>
      <c r="J1345" s="122"/>
      <c r="K1345" s="122"/>
      <c r="L1345" s="122">
        <v>50</v>
      </c>
      <c r="M1345" s="122"/>
      <c r="N1345" s="122"/>
      <c r="O1345" s="122"/>
      <c r="P1345" s="128">
        <v>99</v>
      </c>
      <c r="Q1345" s="128"/>
      <c r="R1345" s="128"/>
      <c r="S1345" s="334"/>
      <c r="T1345" s="224"/>
      <c r="U1345" s="5"/>
      <c r="V1345" s="57"/>
      <c r="W1345" s="57"/>
      <c r="X1345" s="57"/>
      <c r="Y1345" s="221"/>
      <c r="Z1345" s="221"/>
      <c r="AA1345" s="221"/>
      <c r="AB1345" s="5"/>
      <c r="AC1345" s="5"/>
      <c r="AD1345" s="5"/>
      <c r="AE1345" s="5"/>
    </row>
    <row r="1346" spans="1:31" s="19" customFormat="1" ht="45" hidden="1" customHeight="1" outlineLevel="1" x14ac:dyDescent="0.25">
      <c r="A1346" s="552"/>
      <c r="B1346" s="552"/>
      <c r="C1346" s="552"/>
      <c r="D1346" s="574"/>
      <c r="E1346" s="536"/>
      <c r="F1346" s="537"/>
      <c r="G1346" s="64" t="s">
        <v>1424</v>
      </c>
      <c r="H1346" s="122">
        <v>55</v>
      </c>
      <c r="I1346" s="122"/>
      <c r="J1346" s="122"/>
      <c r="K1346" s="122"/>
      <c r="L1346" s="122">
        <v>15</v>
      </c>
      <c r="M1346" s="122"/>
      <c r="N1346" s="122"/>
      <c r="O1346" s="122"/>
      <c r="P1346" s="128">
        <v>104</v>
      </c>
      <c r="Q1346" s="128"/>
      <c r="R1346" s="128"/>
      <c r="S1346" s="334"/>
      <c r="T1346" s="224"/>
      <c r="U1346" s="5"/>
      <c r="V1346" s="57"/>
      <c r="W1346" s="57"/>
      <c r="X1346" s="57"/>
      <c r="Y1346" s="221"/>
      <c r="Z1346" s="221"/>
      <c r="AA1346" s="221"/>
      <c r="AB1346" s="5"/>
      <c r="AC1346" s="5"/>
      <c r="AD1346" s="5"/>
      <c r="AE1346" s="5"/>
    </row>
    <row r="1347" spans="1:31" s="19" customFormat="1" ht="45" hidden="1" customHeight="1" outlineLevel="1" x14ac:dyDescent="0.25">
      <c r="A1347" s="552"/>
      <c r="B1347" s="552"/>
      <c r="C1347" s="552"/>
      <c r="D1347" s="574"/>
      <c r="E1347" s="536"/>
      <c r="F1347" s="537"/>
      <c r="G1347" s="64" t="s">
        <v>1425</v>
      </c>
      <c r="H1347" s="122">
        <v>54</v>
      </c>
      <c r="I1347" s="122"/>
      <c r="J1347" s="122"/>
      <c r="K1347" s="122"/>
      <c r="L1347" s="122">
        <v>15</v>
      </c>
      <c r="M1347" s="122"/>
      <c r="N1347" s="122"/>
      <c r="O1347" s="122"/>
      <c r="P1347" s="128">
        <v>79</v>
      </c>
      <c r="Q1347" s="128"/>
      <c r="R1347" s="128"/>
      <c r="S1347" s="334"/>
      <c r="T1347" s="224"/>
      <c r="U1347" s="5"/>
      <c r="V1347" s="57"/>
      <c r="W1347" s="57"/>
      <c r="X1347" s="57"/>
      <c r="Y1347" s="221"/>
      <c r="Z1347" s="221"/>
      <c r="AA1347" s="221"/>
      <c r="AB1347" s="5"/>
      <c r="AC1347" s="5"/>
      <c r="AD1347" s="5"/>
      <c r="AE1347" s="5"/>
    </row>
    <row r="1348" spans="1:31" s="19" customFormat="1" ht="60" hidden="1" customHeight="1" outlineLevel="1" x14ac:dyDescent="0.25">
      <c r="A1348" s="552"/>
      <c r="B1348" s="552"/>
      <c r="C1348" s="552"/>
      <c r="D1348" s="574"/>
      <c r="E1348" s="536"/>
      <c r="F1348" s="537"/>
      <c r="G1348" s="64" t="s">
        <v>1426</v>
      </c>
      <c r="H1348" s="122">
        <v>38</v>
      </c>
      <c r="I1348" s="122"/>
      <c r="J1348" s="122"/>
      <c r="K1348" s="122"/>
      <c r="L1348" s="122">
        <v>5</v>
      </c>
      <c r="M1348" s="122"/>
      <c r="N1348" s="122"/>
      <c r="O1348" s="122"/>
      <c r="P1348" s="128">
        <v>65</v>
      </c>
      <c r="Q1348" s="128"/>
      <c r="R1348" s="128"/>
      <c r="S1348" s="334"/>
      <c r="T1348" s="224"/>
      <c r="U1348" s="5"/>
      <c r="V1348" s="57"/>
      <c r="W1348" s="57"/>
      <c r="X1348" s="57"/>
      <c r="Y1348" s="221"/>
      <c r="Z1348" s="221"/>
      <c r="AA1348" s="221"/>
      <c r="AB1348" s="5"/>
      <c r="AC1348" s="5"/>
      <c r="AD1348" s="5"/>
      <c r="AE1348" s="5"/>
    </row>
    <row r="1349" spans="1:31" s="19" customFormat="1" ht="45" hidden="1" customHeight="1" outlineLevel="1" x14ac:dyDescent="0.25">
      <c r="A1349" s="552"/>
      <c r="B1349" s="552"/>
      <c r="C1349" s="552"/>
      <c r="D1349" s="574"/>
      <c r="E1349" s="536"/>
      <c r="F1349" s="537"/>
      <c r="G1349" s="64" t="s">
        <v>1427</v>
      </c>
      <c r="H1349" s="122">
        <v>106</v>
      </c>
      <c r="I1349" s="122"/>
      <c r="J1349" s="122"/>
      <c r="K1349" s="122"/>
      <c r="L1349" s="122">
        <v>15</v>
      </c>
      <c r="M1349" s="122"/>
      <c r="N1349" s="122"/>
      <c r="O1349" s="122"/>
      <c r="P1349" s="128">
        <v>191</v>
      </c>
      <c r="Q1349" s="128"/>
      <c r="R1349" s="128"/>
      <c r="S1349" s="334"/>
      <c r="T1349" s="224"/>
      <c r="U1349" s="5"/>
      <c r="V1349" s="57"/>
      <c r="W1349" s="57"/>
      <c r="X1349" s="57"/>
      <c r="Y1349" s="221"/>
      <c r="Z1349" s="221"/>
      <c r="AA1349" s="221"/>
      <c r="AB1349" s="5"/>
      <c r="AC1349" s="5"/>
      <c r="AD1349" s="5"/>
      <c r="AE1349" s="5"/>
    </row>
    <row r="1350" spans="1:31" s="19" customFormat="1" ht="45" hidden="1" customHeight="1" outlineLevel="1" x14ac:dyDescent="0.25">
      <c r="A1350" s="552"/>
      <c r="B1350" s="552"/>
      <c r="C1350" s="552"/>
      <c r="D1350" s="574"/>
      <c r="E1350" s="536"/>
      <c r="F1350" s="537"/>
      <c r="G1350" s="64" t="s">
        <v>1428</v>
      </c>
      <c r="H1350" s="122">
        <v>191</v>
      </c>
      <c r="I1350" s="122"/>
      <c r="J1350" s="122"/>
      <c r="K1350" s="122"/>
      <c r="L1350" s="122">
        <v>10</v>
      </c>
      <c r="M1350" s="122"/>
      <c r="N1350" s="122"/>
      <c r="O1350" s="122"/>
      <c r="P1350" s="128">
        <v>225</v>
      </c>
      <c r="Q1350" s="128"/>
      <c r="R1350" s="128"/>
      <c r="S1350" s="334"/>
      <c r="T1350" s="224"/>
      <c r="U1350" s="5"/>
      <c r="V1350" s="57"/>
      <c r="W1350" s="57"/>
      <c r="X1350" s="57"/>
      <c r="Y1350" s="221"/>
      <c r="Z1350" s="221"/>
      <c r="AA1350" s="221"/>
      <c r="AB1350" s="5"/>
      <c r="AC1350" s="5"/>
      <c r="AD1350" s="5"/>
      <c r="AE1350" s="5"/>
    </row>
    <row r="1351" spans="1:31" s="19" customFormat="1" ht="45" hidden="1" customHeight="1" outlineLevel="1" x14ac:dyDescent="0.25">
      <c r="A1351" s="552"/>
      <c r="B1351" s="552"/>
      <c r="C1351" s="552"/>
      <c r="D1351" s="574"/>
      <c r="E1351" s="536"/>
      <c r="F1351" s="537"/>
      <c r="G1351" s="64" t="s">
        <v>1429</v>
      </c>
      <c r="H1351" s="122">
        <v>145</v>
      </c>
      <c r="I1351" s="122"/>
      <c r="J1351" s="122"/>
      <c r="K1351" s="122"/>
      <c r="L1351" s="122">
        <v>10</v>
      </c>
      <c r="M1351" s="122"/>
      <c r="N1351" s="122"/>
      <c r="O1351" s="122"/>
      <c r="P1351" s="128">
        <v>185</v>
      </c>
      <c r="Q1351" s="128"/>
      <c r="R1351" s="128"/>
      <c r="S1351" s="334"/>
      <c r="T1351" s="224"/>
      <c r="U1351" s="5"/>
      <c r="V1351" s="57"/>
      <c r="W1351" s="57"/>
      <c r="X1351" s="57"/>
      <c r="Y1351" s="221"/>
      <c r="Z1351" s="221"/>
      <c r="AA1351" s="221"/>
      <c r="AB1351" s="5"/>
      <c r="AC1351" s="5"/>
      <c r="AD1351" s="5"/>
      <c r="AE1351" s="5"/>
    </row>
    <row r="1352" spans="1:31" s="19" customFormat="1" ht="45" hidden="1" customHeight="1" outlineLevel="1" x14ac:dyDescent="0.25">
      <c r="A1352" s="552"/>
      <c r="B1352" s="552"/>
      <c r="C1352" s="552"/>
      <c r="D1352" s="574"/>
      <c r="E1352" s="536"/>
      <c r="F1352" s="537"/>
      <c r="G1352" s="64" t="s">
        <v>1430</v>
      </c>
      <c r="H1352" s="122">
        <v>56</v>
      </c>
      <c r="I1352" s="122"/>
      <c r="J1352" s="122"/>
      <c r="K1352" s="122"/>
      <c r="L1352" s="122">
        <v>10</v>
      </c>
      <c r="M1352" s="122"/>
      <c r="N1352" s="122"/>
      <c r="O1352" s="122"/>
      <c r="P1352" s="128">
        <v>157</v>
      </c>
      <c r="Q1352" s="128"/>
      <c r="R1352" s="128"/>
      <c r="S1352" s="334"/>
      <c r="T1352" s="224"/>
      <c r="U1352" s="5"/>
      <c r="V1352" s="57"/>
      <c r="W1352" s="57"/>
      <c r="X1352" s="57"/>
      <c r="Y1352" s="221"/>
      <c r="Z1352" s="221"/>
      <c r="AA1352" s="221"/>
      <c r="AB1352" s="5"/>
      <c r="AC1352" s="5"/>
      <c r="AD1352" s="5"/>
      <c r="AE1352" s="5"/>
    </row>
    <row r="1353" spans="1:31" s="19" customFormat="1" ht="45" hidden="1" customHeight="1" outlineLevel="1" x14ac:dyDescent="0.25">
      <c r="A1353" s="552"/>
      <c r="B1353" s="552"/>
      <c r="C1353" s="552"/>
      <c r="D1353" s="574"/>
      <c r="E1353" s="536"/>
      <c r="F1353" s="537"/>
      <c r="G1353" s="64" t="s">
        <v>1431</v>
      </c>
      <c r="H1353" s="122">
        <v>104</v>
      </c>
      <c r="I1353" s="122"/>
      <c r="J1353" s="122"/>
      <c r="K1353" s="122"/>
      <c r="L1353" s="122">
        <v>10</v>
      </c>
      <c r="M1353" s="122"/>
      <c r="N1353" s="122"/>
      <c r="O1353" s="122"/>
      <c r="P1353" s="128">
        <v>156</v>
      </c>
      <c r="Q1353" s="128"/>
      <c r="R1353" s="128"/>
      <c r="S1353" s="334"/>
      <c r="T1353" s="224"/>
      <c r="U1353" s="5"/>
      <c r="V1353" s="57"/>
      <c r="W1353" s="57"/>
      <c r="X1353" s="57"/>
      <c r="Y1353" s="221"/>
      <c r="Z1353" s="221"/>
      <c r="AA1353" s="221"/>
      <c r="AB1353" s="5"/>
      <c r="AC1353" s="5"/>
      <c r="AD1353" s="5"/>
      <c r="AE1353" s="5"/>
    </row>
    <row r="1354" spans="1:31" s="19" customFormat="1" ht="60" hidden="1" customHeight="1" outlineLevel="1" x14ac:dyDescent="0.25">
      <c r="A1354" s="552"/>
      <c r="B1354" s="552"/>
      <c r="C1354" s="552"/>
      <c r="D1354" s="574"/>
      <c r="E1354" s="536"/>
      <c r="F1354" s="537"/>
      <c r="G1354" s="64" t="s">
        <v>1432</v>
      </c>
      <c r="H1354" s="122">
        <v>121</v>
      </c>
      <c r="I1354" s="122"/>
      <c r="J1354" s="122"/>
      <c r="K1354" s="122"/>
      <c r="L1354" s="122">
        <v>10</v>
      </c>
      <c r="M1354" s="122"/>
      <c r="N1354" s="122"/>
      <c r="O1354" s="122"/>
      <c r="P1354" s="128">
        <v>137</v>
      </c>
      <c r="Q1354" s="128"/>
      <c r="R1354" s="128"/>
      <c r="S1354" s="334"/>
      <c r="T1354" s="224"/>
      <c r="U1354" s="5"/>
      <c r="V1354" s="57"/>
      <c r="W1354" s="57"/>
      <c r="X1354" s="57"/>
      <c r="Y1354" s="221"/>
      <c r="Z1354" s="221"/>
      <c r="AA1354" s="221"/>
      <c r="AB1354" s="5"/>
      <c r="AC1354" s="5"/>
      <c r="AD1354" s="5"/>
      <c r="AE1354" s="5"/>
    </row>
    <row r="1355" spans="1:31" s="19" customFormat="1" ht="45" hidden="1" customHeight="1" outlineLevel="1" x14ac:dyDescent="0.25">
      <c r="A1355" s="552"/>
      <c r="B1355" s="552"/>
      <c r="C1355" s="552"/>
      <c r="D1355" s="574"/>
      <c r="E1355" s="536"/>
      <c r="F1355" s="537"/>
      <c r="G1355" s="64" t="s">
        <v>1433</v>
      </c>
      <c r="H1355" s="122">
        <v>54</v>
      </c>
      <c r="I1355" s="122"/>
      <c r="J1355" s="122"/>
      <c r="K1355" s="122"/>
      <c r="L1355" s="122">
        <v>15</v>
      </c>
      <c r="M1355" s="122"/>
      <c r="N1355" s="122"/>
      <c r="O1355" s="122"/>
      <c r="P1355" s="128">
        <v>98</v>
      </c>
      <c r="Q1355" s="128"/>
      <c r="R1355" s="128"/>
      <c r="S1355" s="334"/>
      <c r="T1355" s="224"/>
      <c r="U1355" s="5"/>
      <c r="V1355" s="57"/>
      <c r="W1355" s="57"/>
      <c r="X1355" s="57"/>
      <c r="Y1355" s="221"/>
      <c r="Z1355" s="221"/>
      <c r="AA1355" s="221"/>
      <c r="AB1355" s="5"/>
      <c r="AC1355" s="5"/>
      <c r="AD1355" s="5"/>
      <c r="AE1355" s="5"/>
    </row>
    <row r="1356" spans="1:31" s="19" customFormat="1" ht="45" hidden="1" customHeight="1" outlineLevel="1" x14ac:dyDescent="0.25">
      <c r="A1356" s="552"/>
      <c r="B1356" s="552"/>
      <c r="C1356" s="552"/>
      <c r="D1356" s="574"/>
      <c r="E1356" s="536"/>
      <c r="F1356" s="537"/>
      <c r="G1356" s="64" t="s">
        <v>1434</v>
      </c>
      <c r="H1356" s="122">
        <v>70</v>
      </c>
      <c r="I1356" s="122"/>
      <c r="J1356" s="122"/>
      <c r="K1356" s="122"/>
      <c r="L1356" s="122">
        <v>10</v>
      </c>
      <c r="M1356" s="122"/>
      <c r="N1356" s="122"/>
      <c r="O1356" s="122"/>
      <c r="P1356" s="128">
        <v>95</v>
      </c>
      <c r="Q1356" s="128"/>
      <c r="R1356" s="128"/>
      <c r="S1356" s="334"/>
      <c r="T1356" s="224"/>
      <c r="U1356" s="5"/>
      <c r="V1356" s="57"/>
      <c r="W1356" s="57"/>
      <c r="X1356" s="57"/>
      <c r="Y1356" s="221"/>
      <c r="Z1356" s="221"/>
      <c r="AA1356" s="221"/>
      <c r="AB1356" s="5"/>
      <c r="AC1356" s="5"/>
      <c r="AD1356" s="5"/>
      <c r="AE1356" s="5"/>
    </row>
    <row r="1357" spans="1:31" s="19" customFormat="1" ht="60" hidden="1" customHeight="1" outlineLevel="1" x14ac:dyDescent="0.25">
      <c r="A1357" s="552"/>
      <c r="B1357" s="552"/>
      <c r="C1357" s="552"/>
      <c r="D1357" s="574"/>
      <c r="E1357" s="536"/>
      <c r="F1357" s="537"/>
      <c r="G1357" s="64" t="s">
        <v>1435</v>
      </c>
      <c r="H1357" s="122">
        <v>146</v>
      </c>
      <c r="I1357" s="122"/>
      <c r="J1357" s="122"/>
      <c r="K1357" s="122"/>
      <c r="L1357" s="122">
        <v>15</v>
      </c>
      <c r="M1357" s="122"/>
      <c r="N1357" s="122"/>
      <c r="O1357" s="122"/>
      <c r="P1357" s="128">
        <v>176</v>
      </c>
      <c r="Q1357" s="128"/>
      <c r="R1357" s="128"/>
      <c r="S1357" s="334"/>
      <c r="T1357" s="224"/>
      <c r="U1357" s="5"/>
      <c r="V1357" s="57"/>
      <c r="W1357" s="57"/>
      <c r="X1357" s="57"/>
      <c r="Y1357" s="221"/>
      <c r="Z1357" s="221"/>
      <c r="AA1357" s="221"/>
      <c r="AB1357" s="5"/>
      <c r="AC1357" s="5"/>
      <c r="AD1357" s="5"/>
      <c r="AE1357" s="5"/>
    </row>
    <row r="1358" spans="1:31" s="19" customFormat="1" ht="45" hidden="1" customHeight="1" outlineLevel="1" x14ac:dyDescent="0.25">
      <c r="A1358" s="552"/>
      <c r="B1358" s="552"/>
      <c r="C1358" s="552"/>
      <c r="D1358" s="574"/>
      <c r="E1358" s="536"/>
      <c r="F1358" s="537"/>
      <c r="G1358" s="64" t="s">
        <v>1436</v>
      </c>
      <c r="H1358" s="122">
        <v>49</v>
      </c>
      <c r="I1358" s="122"/>
      <c r="J1358" s="122"/>
      <c r="K1358" s="122"/>
      <c r="L1358" s="122">
        <v>10</v>
      </c>
      <c r="M1358" s="122"/>
      <c r="N1358" s="122"/>
      <c r="O1358" s="122"/>
      <c r="P1358" s="128">
        <v>88</v>
      </c>
      <c r="Q1358" s="128"/>
      <c r="R1358" s="128"/>
      <c r="S1358" s="334"/>
      <c r="T1358" s="224"/>
      <c r="U1358" s="5"/>
      <c r="V1358" s="57"/>
      <c r="W1358" s="57"/>
      <c r="X1358" s="57"/>
      <c r="Y1358" s="221"/>
      <c r="Z1358" s="221"/>
      <c r="AA1358" s="221"/>
      <c r="AB1358" s="5"/>
      <c r="AC1358" s="5"/>
      <c r="AD1358" s="5"/>
      <c r="AE1358" s="5"/>
    </row>
    <row r="1359" spans="1:31" s="19" customFormat="1" ht="45" hidden="1" customHeight="1" outlineLevel="1" x14ac:dyDescent="0.25">
      <c r="A1359" s="552"/>
      <c r="B1359" s="552"/>
      <c r="C1359" s="552"/>
      <c r="D1359" s="574"/>
      <c r="E1359" s="536"/>
      <c r="F1359" s="537"/>
      <c r="G1359" s="64" t="s">
        <v>1437</v>
      </c>
      <c r="H1359" s="122">
        <v>110</v>
      </c>
      <c r="I1359" s="122"/>
      <c r="J1359" s="122"/>
      <c r="K1359" s="122"/>
      <c r="L1359" s="122">
        <v>15</v>
      </c>
      <c r="M1359" s="122"/>
      <c r="N1359" s="122"/>
      <c r="O1359" s="122"/>
      <c r="P1359" s="128">
        <v>105</v>
      </c>
      <c r="Q1359" s="128"/>
      <c r="R1359" s="128"/>
      <c r="S1359" s="334"/>
      <c r="T1359" s="224"/>
      <c r="U1359" s="5"/>
      <c r="V1359" s="57"/>
      <c r="W1359" s="57"/>
      <c r="X1359" s="57"/>
      <c r="Y1359" s="221"/>
      <c r="Z1359" s="221"/>
      <c r="AA1359" s="221"/>
      <c r="AB1359" s="5"/>
      <c r="AC1359" s="5"/>
      <c r="AD1359" s="5"/>
      <c r="AE1359" s="5"/>
    </row>
    <row r="1360" spans="1:31" s="19" customFormat="1" ht="45" hidden="1" customHeight="1" outlineLevel="1" x14ac:dyDescent="0.25">
      <c r="A1360" s="552"/>
      <c r="B1360" s="552"/>
      <c r="C1360" s="552"/>
      <c r="D1360" s="574"/>
      <c r="E1360" s="536"/>
      <c r="F1360" s="537"/>
      <c r="G1360" s="64" t="s">
        <v>1438</v>
      </c>
      <c r="H1360" s="122">
        <v>303</v>
      </c>
      <c r="I1360" s="122"/>
      <c r="J1360" s="122"/>
      <c r="K1360" s="122"/>
      <c r="L1360" s="122">
        <v>10</v>
      </c>
      <c r="M1360" s="122"/>
      <c r="N1360" s="122"/>
      <c r="O1360" s="122"/>
      <c r="P1360" s="128">
        <v>260</v>
      </c>
      <c r="Q1360" s="128"/>
      <c r="R1360" s="128"/>
      <c r="S1360" s="334"/>
      <c r="T1360" s="224"/>
      <c r="U1360" s="5"/>
      <c r="V1360" s="57"/>
      <c r="W1360" s="57"/>
      <c r="X1360" s="57"/>
      <c r="Y1360" s="221"/>
      <c r="Z1360" s="221"/>
      <c r="AA1360" s="221"/>
      <c r="AB1360" s="5"/>
      <c r="AC1360" s="5"/>
      <c r="AD1360" s="5"/>
      <c r="AE1360" s="5"/>
    </row>
    <row r="1361" spans="1:31" s="19" customFormat="1" ht="75" hidden="1" customHeight="1" outlineLevel="1" x14ac:dyDescent="0.25">
      <c r="A1361" s="552"/>
      <c r="B1361" s="552"/>
      <c r="C1361" s="552"/>
      <c r="D1361" s="574"/>
      <c r="E1361" s="536"/>
      <c r="F1361" s="537"/>
      <c r="G1361" s="64" t="s">
        <v>1439</v>
      </c>
      <c r="H1361" s="123">
        <v>5</v>
      </c>
      <c r="I1361" s="123"/>
      <c r="J1361" s="123"/>
      <c r="K1361" s="123"/>
      <c r="L1361" s="123">
        <v>7.5</v>
      </c>
      <c r="M1361" s="123"/>
      <c r="N1361" s="123"/>
      <c r="O1361" s="123"/>
      <c r="P1361" s="128">
        <v>117.82599999999999</v>
      </c>
      <c r="Q1361" s="128"/>
      <c r="R1361" s="128"/>
      <c r="S1361" s="334"/>
      <c r="T1361" s="224"/>
      <c r="U1361" s="5"/>
      <c r="V1361" s="57"/>
      <c r="W1361" s="57"/>
      <c r="X1361" s="57"/>
      <c r="Y1361" s="221"/>
      <c r="Z1361" s="221"/>
      <c r="AA1361" s="221"/>
      <c r="AB1361" s="5"/>
      <c r="AC1361" s="5"/>
      <c r="AD1361" s="5"/>
      <c r="AE1361" s="5"/>
    </row>
    <row r="1362" spans="1:31" s="19" customFormat="1" ht="90" hidden="1" customHeight="1" outlineLevel="1" x14ac:dyDescent="0.25">
      <c r="A1362" s="552"/>
      <c r="B1362" s="552"/>
      <c r="C1362" s="552"/>
      <c r="D1362" s="574"/>
      <c r="E1362" s="536"/>
      <c r="F1362" s="537"/>
      <c r="G1362" s="64" t="s">
        <v>1440</v>
      </c>
      <c r="H1362" s="123">
        <v>471</v>
      </c>
      <c r="I1362" s="123"/>
      <c r="J1362" s="123"/>
      <c r="K1362" s="123"/>
      <c r="L1362" s="123">
        <v>20</v>
      </c>
      <c r="M1362" s="123"/>
      <c r="N1362" s="123"/>
      <c r="O1362" s="123"/>
      <c r="P1362" s="128">
        <v>534.42835000000002</v>
      </c>
      <c r="Q1362" s="128"/>
      <c r="R1362" s="128"/>
      <c r="S1362" s="334"/>
      <c r="T1362" s="224"/>
      <c r="U1362" s="5"/>
      <c r="V1362" s="57"/>
      <c r="W1362" s="57"/>
      <c r="X1362" s="57"/>
      <c r="Y1362" s="221"/>
      <c r="Z1362" s="221"/>
      <c r="AA1362" s="221"/>
      <c r="AB1362" s="5"/>
      <c r="AC1362" s="5"/>
      <c r="AD1362" s="5"/>
      <c r="AE1362" s="5"/>
    </row>
    <row r="1363" spans="1:31" s="19" customFormat="1" ht="120" hidden="1" customHeight="1" outlineLevel="1" x14ac:dyDescent="0.25">
      <c r="A1363" s="552"/>
      <c r="B1363" s="552"/>
      <c r="C1363" s="552"/>
      <c r="D1363" s="574"/>
      <c r="E1363" s="536"/>
      <c r="F1363" s="537"/>
      <c r="G1363" s="64" t="s">
        <v>1441</v>
      </c>
      <c r="H1363" s="123">
        <v>390</v>
      </c>
      <c r="I1363" s="123"/>
      <c r="J1363" s="123"/>
      <c r="K1363" s="123"/>
      <c r="L1363" s="123">
        <v>20</v>
      </c>
      <c r="M1363" s="123"/>
      <c r="N1363" s="123"/>
      <c r="O1363" s="123"/>
      <c r="P1363" s="128">
        <v>448.84397999999999</v>
      </c>
      <c r="Q1363" s="128"/>
      <c r="R1363" s="128"/>
      <c r="S1363" s="334"/>
      <c r="T1363" s="224"/>
      <c r="U1363" s="5"/>
      <c r="V1363" s="57"/>
      <c r="W1363" s="57"/>
      <c r="X1363" s="57"/>
      <c r="Y1363" s="221"/>
      <c r="Z1363" s="221"/>
      <c r="AA1363" s="221"/>
      <c r="AB1363" s="5"/>
      <c r="AC1363" s="5"/>
      <c r="AD1363" s="5"/>
      <c r="AE1363" s="5"/>
    </row>
    <row r="1364" spans="1:31" s="19" customFormat="1" ht="180" hidden="1" customHeight="1" outlineLevel="1" x14ac:dyDescent="0.25">
      <c r="A1364" s="552"/>
      <c r="B1364" s="552"/>
      <c r="C1364" s="552"/>
      <c r="D1364" s="574"/>
      <c r="E1364" s="536"/>
      <c r="F1364" s="537"/>
      <c r="G1364" s="64" t="s">
        <v>1442</v>
      </c>
      <c r="H1364" s="123">
        <v>483</v>
      </c>
      <c r="I1364" s="123"/>
      <c r="J1364" s="123"/>
      <c r="K1364" s="123"/>
      <c r="L1364" s="123">
        <v>15</v>
      </c>
      <c r="M1364" s="123"/>
      <c r="N1364" s="123"/>
      <c r="O1364" s="123"/>
      <c r="P1364" s="128">
        <v>1134.7738099999999</v>
      </c>
      <c r="Q1364" s="128"/>
      <c r="R1364" s="128"/>
      <c r="S1364" s="334"/>
      <c r="T1364" s="224"/>
      <c r="U1364" s="5"/>
      <c r="V1364" s="57"/>
      <c r="W1364" s="57"/>
      <c r="X1364" s="57"/>
      <c r="Y1364" s="221"/>
      <c r="Z1364" s="221"/>
      <c r="AA1364" s="221"/>
      <c r="AB1364" s="5"/>
      <c r="AC1364" s="5"/>
      <c r="AD1364" s="5"/>
      <c r="AE1364" s="5"/>
    </row>
    <row r="1365" spans="1:31" s="19" customFormat="1" ht="75" hidden="1" customHeight="1" outlineLevel="1" x14ac:dyDescent="0.25">
      <c r="A1365" s="552"/>
      <c r="B1365" s="552"/>
      <c r="C1365" s="552"/>
      <c r="D1365" s="574"/>
      <c r="E1365" s="536"/>
      <c r="F1365" s="537"/>
      <c r="G1365" s="64" t="s">
        <v>1443</v>
      </c>
      <c r="H1365" s="123">
        <v>124</v>
      </c>
      <c r="I1365" s="123"/>
      <c r="J1365" s="123"/>
      <c r="K1365" s="123"/>
      <c r="L1365" s="123">
        <v>62.7</v>
      </c>
      <c r="M1365" s="123"/>
      <c r="N1365" s="123"/>
      <c r="O1365" s="123"/>
      <c r="P1365" s="128">
        <v>155.41570999999999</v>
      </c>
      <c r="Q1365" s="128"/>
      <c r="R1365" s="128"/>
      <c r="S1365" s="334"/>
      <c r="T1365" s="224"/>
      <c r="U1365" s="5"/>
      <c r="V1365" s="57"/>
      <c r="W1365" s="57"/>
      <c r="X1365" s="57"/>
      <c r="Y1365" s="221"/>
      <c r="Z1365" s="221"/>
      <c r="AA1365" s="221"/>
      <c r="AB1365" s="5"/>
      <c r="AC1365" s="5"/>
      <c r="AD1365" s="5"/>
      <c r="AE1365" s="5"/>
    </row>
    <row r="1366" spans="1:31" s="19" customFormat="1" ht="90" hidden="1" customHeight="1" outlineLevel="1" x14ac:dyDescent="0.25">
      <c r="A1366" s="552"/>
      <c r="B1366" s="552"/>
      <c r="C1366" s="552"/>
      <c r="D1366" s="574"/>
      <c r="E1366" s="536"/>
      <c r="F1366" s="537"/>
      <c r="G1366" s="64" t="s">
        <v>1444</v>
      </c>
      <c r="H1366" s="123">
        <v>710</v>
      </c>
      <c r="I1366" s="123"/>
      <c r="J1366" s="123"/>
      <c r="K1366" s="123"/>
      <c r="L1366" s="123">
        <v>30</v>
      </c>
      <c r="M1366" s="123"/>
      <c r="N1366" s="123"/>
      <c r="O1366" s="123"/>
      <c r="P1366" s="128">
        <v>747.18903999999998</v>
      </c>
      <c r="Q1366" s="128"/>
      <c r="R1366" s="128"/>
      <c r="S1366" s="334"/>
      <c r="T1366" s="224"/>
      <c r="U1366" s="5"/>
      <c r="V1366" s="57"/>
      <c r="W1366" s="57"/>
      <c r="X1366" s="57"/>
      <c r="Y1366" s="221"/>
      <c r="Z1366" s="221"/>
      <c r="AA1366" s="221"/>
      <c r="AB1366" s="5"/>
      <c r="AC1366" s="5"/>
      <c r="AD1366" s="5"/>
      <c r="AE1366" s="5"/>
    </row>
    <row r="1367" spans="1:31" s="19" customFormat="1" ht="75" hidden="1" customHeight="1" outlineLevel="1" x14ac:dyDescent="0.25">
      <c r="A1367" s="552"/>
      <c r="B1367" s="552"/>
      <c r="C1367" s="552"/>
      <c r="D1367" s="574"/>
      <c r="E1367" s="536"/>
      <c r="F1367" s="537"/>
      <c r="G1367" s="64" t="s">
        <v>1445</v>
      </c>
      <c r="H1367" s="123">
        <v>184</v>
      </c>
      <c r="I1367" s="123"/>
      <c r="J1367" s="123"/>
      <c r="K1367" s="123"/>
      <c r="L1367" s="123">
        <v>3.33</v>
      </c>
      <c r="M1367" s="123"/>
      <c r="N1367" s="123"/>
      <c r="O1367" s="123"/>
      <c r="P1367" s="128">
        <v>184.87085999999999</v>
      </c>
      <c r="Q1367" s="128"/>
      <c r="R1367" s="128"/>
      <c r="S1367" s="334"/>
      <c r="T1367" s="224"/>
      <c r="U1367" s="5"/>
      <c r="V1367" s="57"/>
      <c r="W1367" s="57"/>
      <c r="X1367" s="57"/>
      <c r="Y1367" s="221"/>
      <c r="Z1367" s="221"/>
      <c r="AA1367" s="221"/>
      <c r="AB1367" s="5"/>
      <c r="AC1367" s="5"/>
      <c r="AD1367" s="5"/>
      <c r="AE1367" s="5"/>
    </row>
    <row r="1368" spans="1:31" s="19" customFormat="1" ht="60" hidden="1" customHeight="1" outlineLevel="1" x14ac:dyDescent="0.25">
      <c r="A1368" s="552"/>
      <c r="B1368" s="552"/>
      <c r="C1368" s="552"/>
      <c r="D1368" s="574"/>
      <c r="E1368" s="536"/>
      <c r="F1368" s="537"/>
      <c r="G1368" s="64" t="s">
        <v>1446</v>
      </c>
      <c r="H1368" s="123">
        <v>18</v>
      </c>
      <c r="I1368" s="123"/>
      <c r="J1368" s="123"/>
      <c r="K1368" s="123"/>
      <c r="L1368" s="123">
        <v>5</v>
      </c>
      <c r="M1368" s="123"/>
      <c r="N1368" s="123"/>
      <c r="O1368" s="123"/>
      <c r="P1368" s="128">
        <v>45.885330000000003</v>
      </c>
      <c r="Q1368" s="128"/>
      <c r="R1368" s="128"/>
      <c r="S1368" s="334"/>
      <c r="T1368" s="224"/>
      <c r="U1368" s="5"/>
      <c r="V1368" s="57"/>
      <c r="W1368" s="57"/>
      <c r="X1368" s="57"/>
      <c r="Y1368" s="221"/>
      <c r="Z1368" s="221"/>
      <c r="AA1368" s="221"/>
      <c r="AB1368" s="5"/>
      <c r="AC1368" s="5"/>
      <c r="AD1368" s="5"/>
      <c r="AE1368" s="5"/>
    </row>
    <row r="1369" spans="1:31" s="19" customFormat="1" ht="60" hidden="1" customHeight="1" outlineLevel="1" x14ac:dyDescent="0.25">
      <c r="A1369" s="552"/>
      <c r="B1369" s="552"/>
      <c r="C1369" s="552"/>
      <c r="D1369" s="574"/>
      <c r="E1369" s="536"/>
      <c r="F1369" s="537"/>
      <c r="G1369" s="64" t="s">
        <v>1447</v>
      </c>
      <c r="H1369" s="123">
        <v>186</v>
      </c>
      <c r="I1369" s="123"/>
      <c r="J1369" s="123"/>
      <c r="K1369" s="123"/>
      <c r="L1369" s="123">
        <v>5</v>
      </c>
      <c r="M1369" s="123"/>
      <c r="N1369" s="123"/>
      <c r="O1369" s="123"/>
      <c r="P1369" s="128">
        <v>213.42714000000001</v>
      </c>
      <c r="Q1369" s="128"/>
      <c r="R1369" s="128"/>
      <c r="S1369" s="334"/>
      <c r="T1369" s="224"/>
      <c r="U1369" s="5"/>
      <c r="V1369" s="57"/>
      <c r="W1369" s="57"/>
      <c r="X1369" s="57"/>
      <c r="Y1369" s="221"/>
      <c r="Z1369" s="221"/>
      <c r="AA1369" s="221"/>
      <c r="AB1369" s="5"/>
      <c r="AC1369" s="5"/>
      <c r="AD1369" s="5"/>
      <c r="AE1369" s="5"/>
    </row>
    <row r="1370" spans="1:31" s="19" customFormat="1" ht="60" hidden="1" customHeight="1" outlineLevel="1" x14ac:dyDescent="0.25">
      <c r="A1370" s="552"/>
      <c r="B1370" s="552"/>
      <c r="C1370" s="552"/>
      <c r="D1370" s="574"/>
      <c r="E1370" s="536"/>
      <c r="F1370" s="537"/>
      <c r="G1370" s="64" t="s">
        <v>1448</v>
      </c>
      <c r="H1370" s="122">
        <v>267</v>
      </c>
      <c r="I1370" s="122"/>
      <c r="J1370" s="122"/>
      <c r="K1370" s="122"/>
      <c r="L1370" s="122">
        <v>8</v>
      </c>
      <c r="M1370" s="122"/>
      <c r="N1370" s="122"/>
      <c r="O1370" s="122"/>
      <c r="P1370" s="128">
        <v>283.01</v>
      </c>
      <c r="Q1370" s="128"/>
      <c r="R1370" s="128"/>
      <c r="S1370" s="334"/>
      <c r="T1370" s="224"/>
      <c r="U1370" s="5"/>
      <c r="V1370" s="57"/>
      <c r="W1370" s="57"/>
      <c r="X1370" s="57"/>
      <c r="Y1370" s="221"/>
      <c r="Z1370" s="221"/>
      <c r="AA1370" s="221"/>
      <c r="AB1370" s="5"/>
      <c r="AC1370" s="5"/>
      <c r="AD1370" s="5"/>
      <c r="AE1370" s="5"/>
    </row>
    <row r="1371" spans="1:31" s="19" customFormat="1" ht="75" hidden="1" customHeight="1" outlineLevel="1" x14ac:dyDescent="0.25">
      <c r="A1371" s="552"/>
      <c r="B1371" s="552"/>
      <c r="C1371" s="552"/>
      <c r="D1371" s="574"/>
      <c r="E1371" s="536"/>
      <c r="F1371" s="537"/>
      <c r="G1371" s="64" t="s">
        <v>1449</v>
      </c>
      <c r="H1371" s="122">
        <v>473</v>
      </c>
      <c r="I1371" s="122"/>
      <c r="J1371" s="122"/>
      <c r="K1371" s="122"/>
      <c r="L1371" s="122">
        <v>20</v>
      </c>
      <c r="M1371" s="122"/>
      <c r="N1371" s="122"/>
      <c r="O1371" s="122"/>
      <c r="P1371" s="128">
        <v>556.21</v>
      </c>
      <c r="Q1371" s="128"/>
      <c r="R1371" s="128"/>
      <c r="S1371" s="334"/>
      <c r="T1371" s="224"/>
      <c r="U1371" s="5"/>
      <c r="V1371" s="57"/>
      <c r="W1371" s="57"/>
      <c r="X1371" s="57"/>
      <c r="Y1371" s="221"/>
      <c r="Z1371" s="221"/>
      <c r="AA1371" s="221"/>
      <c r="AB1371" s="5"/>
      <c r="AC1371" s="5"/>
      <c r="AD1371" s="5"/>
      <c r="AE1371" s="5"/>
    </row>
    <row r="1372" spans="1:31" s="19" customFormat="1" ht="45" hidden="1" customHeight="1" outlineLevel="1" x14ac:dyDescent="0.25">
      <c r="A1372" s="552"/>
      <c r="B1372" s="552"/>
      <c r="C1372" s="552"/>
      <c r="D1372" s="574"/>
      <c r="E1372" s="536"/>
      <c r="F1372" s="537"/>
      <c r="G1372" s="64" t="s">
        <v>1450</v>
      </c>
      <c r="H1372" s="122">
        <v>521</v>
      </c>
      <c r="I1372" s="122"/>
      <c r="J1372" s="122"/>
      <c r="K1372" s="122"/>
      <c r="L1372" s="122">
        <v>36</v>
      </c>
      <c r="M1372" s="122"/>
      <c r="N1372" s="122"/>
      <c r="O1372" s="122"/>
      <c r="P1372" s="128">
        <v>614.529</v>
      </c>
      <c r="Q1372" s="128"/>
      <c r="R1372" s="128"/>
      <c r="S1372" s="334"/>
      <c r="T1372" s="224"/>
      <c r="U1372" s="5"/>
      <c r="V1372" s="57"/>
      <c r="W1372" s="57"/>
      <c r="X1372" s="57"/>
      <c r="Y1372" s="221"/>
      <c r="Z1372" s="221"/>
      <c r="AA1372" s="221"/>
      <c r="AB1372" s="5"/>
      <c r="AC1372" s="5"/>
      <c r="AD1372" s="5"/>
      <c r="AE1372" s="5"/>
    </row>
    <row r="1373" spans="1:31" s="19" customFormat="1" ht="45" hidden="1" customHeight="1" outlineLevel="1" x14ac:dyDescent="0.25">
      <c r="A1373" s="552"/>
      <c r="B1373" s="552"/>
      <c r="C1373" s="552"/>
      <c r="D1373" s="574"/>
      <c r="E1373" s="536"/>
      <c r="F1373" s="537"/>
      <c r="G1373" s="64" t="s">
        <v>1451</v>
      </c>
      <c r="H1373" s="122">
        <v>285</v>
      </c>
      <c r="I1373" s="122"/>
      <c r="J1373" s="122"/>
      <c r="K1373" s="122"/>
      <c r="L1373" s="122">
        <v>5</v>
      </c>
      <c r="M1373" s="122"/>
      <c r="N1373" s="122"/>
      <c r="O1373" s="122"/>
      <c r="P1373" s="128">
        <v>318.20100000000002</v>
      </c>
      <c r="Q1373" s="128"/>
      <c r="R1373" s="128"/>
      <c r="S1373" s="334"/>
      <c r="T1373" s="224"/>
      <c r="U1373" s="5"/>
      <c r="V1373" s="57"/>
      <c r="W1373" s="57"/>
      <c r="X1373" s="57"/>
      <c r="Y1373" s="221"/>
      <c r="Z1373" s="221"/>
      <c r="AA1373" s="221"/>
      <c r="AB1373" s="5"/>
      <c r="AC1373" s="5"/>
      <c r="AD1373" s="5"/>
      <c r="AE1373" s="5"/>
    </row>
    <row r="1374" spans="1:31" s="19" customFormat="1" ht="45" hidden="1" customHeight="1" outlineLevel="1" x14ac:dyDescent="0.25">
      <c r="A1374" s="552"/>
      <c r="B1374" s="552"/>
      <c r="C1374" s="552"/>
      <c r="D1374" s="574"/>
      <c r="E1374" s="536"/>
      <c r="F1374" s="537"/>
      <c r="G1374" s="64" t="s">
        <v>1452</v>
      </c>
      <c r="H1374" s="122">
        <v>62</v>
      </c>
      <c r="I1374" s="122"/>
      <c r="J1374" s="122"/>
      <c r="K1374" s="122"/>
      <c r="L1374" s="122">
        <v>15</v>
      </c>
      <c r="M1374" s="122"/>
      <c r="N1374" s="122"/>
      <c r="O1374" s="122"/>
      <c r="P1374" s="128">
        <v>111.773</v>
      </c>
      <c r="Q1374" s="128"/>
      <c r="R1374" s="128"/>
      <c r="S1374" s="334"/>
      <c r="T1374" s="224"/>
      <c r="U1374" s="5"/>
      <c r="V1374" s="57"/>
      <c r="W1374" s="57"/>
      <c r="X1374" s="57"/>
      <c r="Y1374" s="221"/>
      <c r="Z1374" s="221"/>
      <c r="AA1374" s="221"/>
      <c r="AB1374" s="5"/>
      <c r="AC1374" s="5"/>
      <c r="AD1374" s="5"/>
      <c r="AE1374" s="5"/>
    </row>
    <row r="1375" spans="1:31" s="19" customFormat="1" ht="45" hidden="1" customHeight="1" outlineLevel="1" x14ac:dyDescent="0.25">
      <c r="A1375" s="552"/>
      <c r="B1375" s="552"/>
      <c r="C1375" s="552"/>
      <c r="D1375" s="574"/>
      <c r="E1375" s="536"/>
      <c r="F1375" s="537"/>
      <c r="G1375" s="64" t="s">
        <v>1453</v>
      </c>
      <c r="H1375" s="122">
        <v>90</v>
      </c>
      <c r="I1375" s="122"/>
      <c r="J1375" s="122"/>
      <c r="K1375" s="122"/>
      <c r="L1375" s="122">
        <v>5</v>
      </c>
      <c r="M1375" s="122"/>
      <c r="N1375" s="122"/>
      <c r="O1375" s="122"/>
      <c r="P1375" s="128">
        <v>179.83</v>
      </c>
      <c r="Q1375" s="128"/>
      <c r="R1375" s="128"/>
      <c r="S1375" s="334"/>
      <c r="T1375" s="224"/>
      <c r="U1375" s="5"/>
      <c r="V1375" s="57"/>
      <c r="W1375" s="57"/>
      <c r="X1375" s="57"/>
      <c r="Y1375" s="221"/>
      <c r="Z1375" s="221"/>
      <c r="AA1375" s="221"/>
      <c r="AB1375" s="5"/>
      <c r="AC1375" s="5"/>
      <c r="AD1375" s="5"/>
      <c r="AE1375" s="5"/>
    </row>
    <row r="1376" spans="1:31" s="19" customFormat="1" ht="45" hidden="1" customHeight="1" outlineLevel="1" x14ac:dyDescent="0.25">
      <c r="A1376" s="552"/>
      <c r="B1376" s="552"/>
      <c r="C1376" s="552"/>
      <c r="D1376" s="574"/>
      <c r="E1376" s="536"/>
      <c r="F1376" s="537"/>
      <c r="G1376" s="64" t="s">
        <v>1454</v>
      </c>
      <c r="H1376" s="122">
        <v>111</v>
      </c>
      <c r="I1376" s="122"/>
      <c r="J1376" s="122"/>
      <c r="K1376" s="122"/>
      <c r="L1376" s="122">
        <v>15</v>
      </c>
      <c r="M1376" s="122"/>
      <c r="N1376" s="122"/>
      <c r="O1376" s="122"/>
      <c r="P1376" s="128">
        <v>135.24</v>
      </c>
      <c r="Q1376" s="128"/>
      <c r="R1376" s="128"/>
      <c r="S1376" s="334"/>
      <c r="T1376" s="224"/>
      <c r="U1376" s="5"/>
      <c r="V1376" s="57"/>
      <c r="W1376" s="57"/>
      <c r="X1376" s="57"/>
      <c r="Y1376" s="221"/>
      <c r="Z1376" s="221"/>
      <c r="AA1376" s="221"/>
      <c r="AB1376" s="5"/>
      <c r="AC1376" s="5"/>
      <c r="AD1376" s="5"/>
      <c r="AE1376" s="5"/>
    </row>
    <row r="1377" spans="1:31" s="19" customFormat="1" ht="45" hidden="1" customHeight="1" outlineLevel="1" x14ac:dyDescent="0.25">
      <c r="A1377" s="552"/>
      <c r="B1377" s="552"/>
      <c r="C1377" s="552"/>
      <c r="D1377" s="574"/>
      <c r="E1377" s="536"/>
      <c r="F1377" s="537"/>
      <c r="G1377" s="64" t="s">
        <v>1455</v>
      </c>
      <c r="H1377" s="122">
        <v>172</v>
      </c>
      <c r="I1377" s="122"/>
      <c r="J1377" s="122"/>
      <c r="K1377" s="122"/>
      <c r="L1377" s="122">
        <v>15</v>
      </c>
      <c r="M1377" s="122"/>
      <c r="N1377" s="122"/>
      <c r="O1377" s="122"/>
      <c r="P1377" s="128">
        <v>172.404</v>
      </c>
      <c r="Q1377" s="128"/>
      <c r="R1377" s="128"/>
      <c r="S1377" s="334"/>
      <c r="T1377" s="224"/>
      <c r="U1377" s="5"/>
      <c r="V1377" s="57"/>
      <c r="W1377" s="57"/>
      <c r="X1377" s="57"/>
      <c r="Y1377" s="221"/>
      <c r="Z1377" s="221"/>
      <c r="AA1377" s="221"/>
      <c r="AB1377" s="5"/>
      <c r="AC1377" s="5"/>
      <c r="AD1377" s="5"/>
      <c r="AE1377" s="5"/>
    </row>
    <row r="1378" spans="1:31" s="19" customFormat="1" ht="45" hidden="1" customHeight="1" outlineLevel="1" x14ac:dyDescent="0.25">
      <c r="A1378" s="552"/>
      <c r="B1378" s="552"/>
      <c r="C1378" s="552"/>
      <c r="D1378" s="574"/>
      <c r="E1378" s="536"/>
      <c r="F1378" s="537"/>
      <c r="G1378" s="64" t="s">
        <v>1456</v>
      </c>
      <c r="H1378" s="122">
        <v>376</v>
      </c>
      <c r="I1378" s="122"/>
      <c r="J1378" s="122"/>
      <c r="K1378" s="122"/>
      <c r="L1378" s="122">
        <v>7.5</v>
      </c>
      <c r="M1378" s="122"/>
      <c r="N1378" s="122"/>
      <c r="O1378" s="122"/>
      <c r="P1378" s="128">
        <v>712.24199999999996</v>
      </c>
      <c r="Q1378" s="128"/>
      <c r="R1378" s="128"/>
      <c r="S1378" s="334"/>
      <c r="T1378" s="224"/>
      <c r="U1378" s="5"/>
      <c r="V1378" s="57"/>
      <c r="W1378" s="57"/>
      <c r="X1378" s="57"/>
      <c r="Y1378" s="221"/>
      <c r="Z1378" s="221"/>
      <c r="AA1378" s="221"/>
      <c r="AB1378" s="5"/>
      <c r="AC1378" s="5"/>
      <c r="AD1378" s="5"/>
      <c r="AE1378" s="5"/>
    </row>
    <row r="1379" spans="1:31" s="19" customFormat="1" ht="30" hidden="1" customHeight="1" outlineLevel="1" x14ac:dyDescent="0.25">
      <c r="A1379" s="552"/>
      <c r="B1379" s="552"/>
      <c r="C1379" s="552"/>
      <c r="D1379" s="574"/>
      <c r="E1379" s="536"/>
      <c r="F1379" s="537"/>
      <c r="G1379" s="64" t="s">
        <v>1457</v>
      </c>
      <c r="H1379" s="122">
        <v>58</v>
      </c>
      <c r="I1379" s="122"/>
      <c r="J1379" s="122"/>
      <c r="K1379" s="122"/>
      <c r="L1379" s="122">
        <v>15</v>
      </c>
      <c r="M1379" s="122"/>
      <c r="N1379" s="122"/>
      <c r="O1379" s="122"/>
      <c r="P1379" s="128">
        <v>106.21299999999999</v>
      </c>
      <c r="Q1379" s="128"/>
      <c r="R1379" s="128"/>
      <c r="S1379" s="334"/>
      <c r="T1379" s="224"/>
      <c r="U1379" s="5"/>
      <c r="V1379" s="57"/>
      <c r="W1379" s="57"/>
      <c r="X1379" s="57"/>
      <c r="Y1379" s="221"/>
      <c r="Z1379" s="221"/>
      <c r="AA1379" s="221"/>
      <c r="AB1379" s="5"/>
      <c r="AC1379" s="5"/>
      <c r="AD1379" s="5"/>
      <c r="AE1379" s="5"/>
    </row>
    <row r="1380" spans="1:31" s="19" customFormat="1" ht="45" hidden="1" customHeight="1" outlineLevel="1" x14ac:dyDescent="0.25">
      <c r="A1380" s="552"/>
      <c r="B1380" s="552"/>
      <c r="C1380" s="552"/>
      <c r="D1380" s="574"/>
      <c r="E1380" s="536"/>
      <c r="F1380" s="537"/>
      <c r="G1380" s="64" t="s">
        <v>1458</v>
      </c>
      <c r="H1380" s="122">
        <v>395</v>
      </c>
      <c r="I1380" s="122"/>
      <c r="J1380" s="122"/>
      <c r="K1380" s="122"/>
      <c r="L1380" s="122">
        <v>15</v>
      </c>
      <c r="M1380" s="122"/>
      <c r="N1380" s="122"/>
      <c r="O1380" s="122"/>
      <c r="P1380" s="128">
        <v>447.16399999999999</v>
      </c>
      <c r="Q1380" s="128"/>
      <c r="R1380" s="128"/>
      <c r="S1380" s="334"/>
      <c r="T1380" s="224"/>
      <c r="U1380" s="5"/>
      <c r="V1380" s="57"/>
      <c r="W1380" s="57"/>
      <c r="X1380" s="57"/>
      <c r="Y1380" s="221"/>
      <c r="Z1380" s="221"/>
      <c r="AA1380" s="221"/>
      <c r="AB1380" s="5"/>
      <c r="AC1380" s="5"/>
      <c r="AD1380" s="5"/>
      <c r="AE1380" s="5"/>
    </row>
    <row r="1381" spans="1:31" s="19" customFormat="1" ht="45" hidden="1" customHeight="1" outlineLevel="1" x14ac:dyDescent="0.25">
      <c r="A1381" s="552"/>
      <c r="B1381" s="552"/>
      <c r="C1381" s="552"/>
      <c r="D1381" s="574"/>
      <c r="E1381" s="536"/>
      <c r="F1381" s="537"/>
      <c r="G1381" s="64" t="s">
        <v>1459</v>
      </c>
      <c r="H1381" s="122">
        <v>139</v>
      </c>
      <c r="I1381" s="122"/>
      <c r="J1381" s="122"/>
      <c r="K1381" s="122"/>
      <c r="L1381" s="122">
        <v>9</v>
      </c>
      <c r="M1381" s="122"/>
      <c r="N1381" s="122"/>
      <c r="O1381" s="122"/>
      <c r="P1381" s="128">
        <v>169.63399999999999</v>
      </c>
      <c r="Q1381" s="128"/>
      <c r="R1381" s="128"/>
      <c r="S1381" s="334"/>
      <c r="T1381" s="224"/>
      <c r="U1381" s="5"/>
      <c r="V1381" s="57"/>
      <c r="W1381" s="57"/>
      <c r="X1381" s="57"/>
      <c r="Y1381" s="221"/>
      <c r="Z1381" s="221"/>
      <c r="AA1381" s="221"/>
      <c r="AB1381" s="5"/>
      <c r="AC1381" s="5"/>
      <c r="AD1381" s="5"/>
      <c r="AE1381" s="5"/>
    </row>
    <row r="1382" spans="1:31" s="19" customFormat="1" ht="45" hidden="1" customHeight="1" outlineLevel="1" x14ac:dyDescent="0.25">
      <c r="A1382" s="552"/>
      <c r="B1382" s="552"/>
      <c r="C1382" s="552"/>
      <c r="D1382" s="574"/>
      <c r="E1382" s="536"/>
      <c r="F1382" s="537"/>
      <c r="G1382" s="64" t="s">
        <v>1460</v>
      </c>
      <c r="H1382" s="122">
        <v>283</v>
      </c>
      <c r="I1382" s="122"/>
      <c r="J1382" s="122"/>
      <c r="K1382" s="122"/>
      <c r="L1382" s="122">
        <v>15</v>
      </c>
      <c r="M1382" s="122"/>
      <c r="N1382" s="122"/>
      <c r="O1382" s="122"/>
      <c r="P1382" s="128">
        <v>319.50099999999998</v>
      </c>
      <c r="Q1382" s="128"/>
      <c r="R1382" s="128"/>
      <c r="S1382" s="334"/>
      <c r="T1382" s="224"/>
      <c r="U1382" s="5"/>
      <c r="V1382" s="57"/>
      <c r="W1382" s="57"/>
      <c r="X1382" s="57"/>
      <c r="Y1382" s="221"/>
      <c r="Z1382" s="221"/>
      <c r="AA1382" s="221"/>
      <c r="AB1382" s="5"/>
      <c r="AC1382" s="5"/>
      <c r="AD1382" s="5"/>
      <c r="AE1382" s="5"/>
    </row>
    <row r="1383" spans="1:31" s="19" customFormat="1" ht="60" hidden="1" customHeight="1" outlineLevel="1" x14ac:dyDescent="0.25">
      <c r="A1383" s="552"/>
      <c r="B1383" s="552"/>
      <c r="C1383" s="552"/>
      <c r="D1383" s="574"/>
      <c r="E1383" s="536"/>
      <c r="F1383" s="537"/>
      <c r="G1383" s="64" t="s">
        <v>1461</v>
      </c>
      <c r="H1383" s="122">
        <v>229</v>
      </c>
      <c r="I1383" s="122"/>
      <c r="J1383" s="122"/>
      <c r="K1383" s="122"/>
      <c r="L1383" s="122">
        <v>13.33</v>
      </c>
      <c r="M1383" s="122"/>
      <c r="N1383" s="122"/>
      <c r="O1383" s="122"/>
      <c r="P1383" s="128">
        <v>262.11500000000001</v>
      </c>
      <c r="Q1383" s="128"/>
      <c r="R1383" s="128"/>
      <c r="S1383" s="334"/>
      <c r="T1383" s="224"/>
      <c r="U1383" s="5"/>
      <c r="V1383" s="57"/>
      <c r="W1383" s="57"/>
      <c r="X1383" s="57"/>
      <c r="Y1383" s="221"/>
      <c r="Z1383" s="221"/>
      <c r="AA1383" s="221"/>
      <c r="AB1383" s="5"/>
      <c r="AC1383" s="5"/>
      <c r="AD1383" s="5"/>
      <c r="AE1383" s="5"/>
    </row>
    <row r="1384" spans="1:31" s="19" customFormat="1" ht="60" hidden="1" customHeight="1" outlineLevel="1" x14ac:dyDescent="0.25">
      <c r="A1384" s="552"/>
      <c r="B1384" s="552"/>
      <c r="C1384" s="552"/>
      <c r="D1384" s="574"/>
      <c r="E1384" s="536"/>
      <c r="F1384" s="537"/>
      <c r="G1384" s="64" t="s">
        <v>1462</v>
      </c>
      <c r="H1384" s="122">
        <v>351</v>
      </c>
      <c r="I1384" s="122"/>
      <c r="J1384" s="122"/>
      <c r="K1384" s="122"/>
      <c r="L1384" s="122">
        <v>30</v>
      </c>
      <c r="M1384" s="122"/>
      <c r="N1384" s="122"/>
      <c r="O1384" s="122"/>
      <c r="P1384" s="128">
        <v>342.62</v>
      </c>
      <c r="Q1384" s="128"/>
      <c r="R1384" s="128"/>
      <c r="S1384" s="334"/>
      <c r="T1384" s="224"/>
      <c r="U1384" s="5"/>
      <c r="V1384" s="57"/>
      <c r="W1384" s="57"/>
      <c r="X1384" s="57"/>
      <c r="Y1384" s="221"/>
      <c r="Z1384" s="221"/>
      <c r="AA1384" s="221"/>
      <c r="AB1384" s="5"/>
      <c r="AC1384" s="5"/>
      <c r="AD1384" s="5"/>
      <c r="AE1384" s="5"/>
    </row>
    <row r="1385" spans="1:31" s="19" customFormat="1" ht="45" hidden="1" customHeight="1" outlineLevel="1" x14ac:dyDescent="0.25">
      <c r="A1385" s="552"/>
      <c r="B1385" s="552"/>
      <c r="C1385" s="552"/>
      <c r="D1385" s="574"/>
      <c r="E1385" s="536"/>
      <c r="F1385" s="537"/>
      <c r="G1385" s="64" t="s">
        <v>1463</v>
      </c>
      <c r="H1385" s="122">
        <v>625</v>
      </c>
      <c r="I1385" s="122"/>
      <c r="J1385" s="122"/>
      <c r="K1385" s="122"/>
      <c r="L1385" s="122">
        <v>15</v>
      </c>
      <c r="M1385" s="122"/>
      <c r="N1385" s="122"/>
      <c r="O1385" s="122"/>
      <c r="P1385" s="128">
        <v>614.80600000000004</v>
      </c>
      <c r="Q1385" s="128"/>
      <c r="R1385" s="128"/>
      <c r="S1385" s="334"/>
      <c r="T1385" s="224"/>
      <c r="U1385" s="5"/>
      <c r="V1385" s="57"/>
      <c r="W1385" s="57"/>
      <c r="X1385" s="57"/>
      <c r="Y1385" s="221"/>
      <c r="Z1385" s="221"/>
      <c r="AA1385" s="221"/>
      <c r="AB1385" s="5"/>
      <c r="AC1385" s="5"/>
      <c r="AD1385" s="5"/>
      <c r="AE1385" s="5"/>
    </row>
    <row r="1386" spans="1:31" s="19" customFormat="1" ht="45" hidden="1" customHeight="1" outlineLevel="1" x14ac:dyDescent="0.25">
      <c r="A1386" s="552"/>
      <c r="B1386" s="552"/>
      <c r="C1386" s="552"/>
      <c r="D1386" s="574"/>
      <c r="E1386" s="536"/>
      <c r="F1386" s="537"/>
      <c r="G1386" s="64" t="s">
        <v>1464</v>
      </c>
      <c r="H1386" s="122">
        <v>176</v>
      </c>
      <c r="I1386" s="122"/>
      <c r="J1386" s="122"/>
      <c r="K1386" s="122"/>
      <c r="L1386" s="122">
        <v>30</v>
      </c>
      <c r="M1386" s="122"/>
      <c r="N1386" s="122"/>
      <c r="O1386" s="122"/>
      <c r="P1386" s="128">
        <v>220.29300000000001</v>
      </c>
      <c r="Q1386" s="128"/>
      <c r="R1386" s="128"/>
      <c r="S1386" s="334"/>
      <c r="T1386" s="224"/>
      <c r="U1386" s="5"/>
      <c r="V1386" s="57"/>
      <c r="W1386" s="57"/>
      <c r="X1386" s="57"/>
      <c r="Y1386" s="221"/>
      <c r="Z1386" s="221"/>
      <c r="AA1386" s="221"/>
      <c r="AB1386" s="5"/>
      <c r="AC1386" s="5"/>
      <c r="AD1386" s="5"/>
      <c r="AE1386" s="5"/>
    </row>
    <row r="1387" spans="1:31" s="19" customFormat="1" ht="45" hidden="1" customHeight="1" outlineLevel="1" x14ac:dyDescent="0.25">
      <c r="A1387" s="552"/>
      <c r="B1387" s="552"/>
      <c r="C1387" s="552"/>
      <c r="D1387" s="574"/>
      <c r="E1387" s="536"/>
      <c r="F1387" s="537"/>
      <c r="G1387" s="64" t="s">
        <v>1465</v>
      </c>
      <c r="H1387" s="122">
        <v>90</v>
      </c>
      <c r="I1387" s="122"/>
      <c r="J1387" s="122"/>
      <c r="K1387" s="122"/>
      <c r="L1387" s="122">
        <v>12</v>
      </c>
      <c r="M1387" s="122"/>
      <c r="N1387" s="122"/>
      <c r="O1387" s="122"/>
      <c r="P1387" s="128">
        <v>132.96</v>
      </c>
      <c r="Q1387" s="128"/>
      <c r="R1387" s="128"/>
      <c r="S1387" s="334"/>
      <c r="T1387" s="224"/>
      <c r="U1387" s="5"/>
      <c r="V1387" s="57"/>
      <c r="W1387" s="57"/>
      <c r="X1387" s="57"/>
      <c r="Y1387" s="221"/>
      <c r="Z1387" s="221"/>
      <c r="AA1387" s="221"/>
      <c r="AB1387" s="5"/>
      <c r="AC1387" s="5"/>
      <c r="AD1387" s="5"/>
      <c r="AE1387" s="5"/>
    </row>
    <row r="1388" spans="1:31" s="19" customFormat="1" ht="45" hidden="1" customHeight="1" outlineLevel="1" x14ac:dyDescent="0.25">
      <c r="A1388" s="552"/>
      <c r="B1388" s="552"/>
      <c r="C1388" s="552"/>
      <c r="D1388" s="574"/>
      <c r="E1388" s="536"/>
      <c r="F1388" s="537"/>
      <c r="G1388" s="64" t="s">
        <v>1466</v>
      </c>
      <c r="H1388" s="122">
        <v>88</v>
      </c>
      <c r="I1388" s="122"/>
      <c r="J1388" s="122"/>
      <c r="K1388" s="122"/>
      <c r="L1388" s="122">
        <v>25</v>
      </c>
      <c r="M1388" s="122"/>
      <c r="N1388" s="122"/>
      <c r="O1388" s="122"/>
      <c r="P1388" s="128">
        <v>106.15600000000001</v>
      </c>
      <c r="Q1388" s="128"/>
      <c r="R1388" s="128"/>
      <c r="S1388" s="334"/>
      <c r="T1388" s="224"/>
      <c r="U1388" s="5"/>
      <c r="V1388" s="57"/>
      <c r="W1388" s="57"/>
      <c r="X1388" s="57"/>
      <c r="Y1388" s="221"/>
      <c r="Z1388" s="221"/>
      <c r="AA1388" s="221"/>
      <c r="AB1388" s="5"/>
      <c r="AC1388" s="5"/>
      <c r="AD1388" s="5"/>
      <c r="AE1388" s="5"/>
    </row>
    <row r="1389" spans="1:31" s="19" customFormat="1" ht="45" hidden="1" customHeight="1" outlineLevel="1" x14ac:dyDescent="0.25">
      <c r="A1389" s="552"/>
      <c r="B1389" s="552"/>
      <c r="C1389" s="552"/>
      <c r="D1389" s="574"/>
      <c r="E1389" s="536"/>
      <c r="F1389" s="537"/>
      <c r="G1389" s="64" t="s">
        <v>1467</v>
      </c>
      <c r="H1389" s="122">
        <v>108</v>
      </c>
      <c r="I1389" s="122"/>
      <c r="J1389" s="122"/>
      <c r="K1389" s="122"/>
      <c r="L1389" s="122">
        <v>15</v>
      </c>
      <c r="M1389" s="122"/>
      <c r="N1389" s="122"/>
      <c r="O1389" s="122"/>
      <c r="P1389" s="128">
        <v>140.892</v>
      </c>
      <c r="Q1389" s="128"/>
      <c r="R1389" s="128"/>
      <c r="S1389" s="334"/>
      <c r="T1389" s="224"/>
      <c r="U1389" s="5"/>
      <c r="V1389" s="57"/>
      <c r="W1389" s="57"/>
      <c r="X1389" s="57"/>
      <c r="Y1389" s="221"/>
      <c r="Z1389" s="221"/>
      <c r="AA1389" s="221"/>
      <c r="AB1389" s="5"/>
      <c r="AC1389" s="5"/>
      <c r="AD1389" s="5"/>
      <c r="AE1389" s="5"/>
    </row>
    <row r="1390" spans="1:31" s="19" customFormat="1" ht="45" hidden="1" customHeight="1" outlineLevel="1" x14ac:dyDescent="0.25">
      <c r="A1390" s="552"/>
      <c r="B1390" s="552"/>
      <c r="C1390" s="552"/>
      <c r="D1390" s="574"/>
      <c r="E1390" s="536"/>
      <c r="F1390" s="537"/>
      <c r="G1390" s="64" t="s">
        <v>1468</v>
      </c>
      <c r="H1390" s="122">
        <v>87</v>
      </c>
      <c r="I1390" s="122"/>
      <c r="J1390" s="122"/>
      <c r="K1390" s="122"/>
      <c r="L1390" s="122">
        <v>15</v>
      </c>
      <c r="M1390" s="122"/>
      <c r="N1390" s="122"/>
      <c r="O1390" s="122"/>
      <c r="P1390" s="128">
        <v>136.68100000000001</v>
      </c>
      <c r="Q1390" s="128"/>
      <c r="R1390" s="128"/>
      <c r="S1390" s="334"/>
      <c r="T1390" s="224"/>
      <c r="U1390" s="5"/>
      <c r="V1390" s="57"/>
      <c r="W1390" s="57"/>
      <c r="X1390" s="57"/>
      <c r="Y1390" s="221"/>
      <c r="Z1390" s="221"/>
      <c r="AA1390" s="221"/>
      <c r="AB1390" s="5"/>
      <c r="AC1390" s="5"/>
      <c r="AD1390" s="5"/>
      <c r="AE1390" s="5"/>
    </row>
    <row r="1391" spans="1:31" s="19" customFormat="1" ht="45" hidden="1" customHeight="1" outlineLevel="1" x14ac:dyDescent="0.25">
      <c r="A1391" s="552"/>
      <c r="B1391" s="552"/>
      <c r="C1391" s="552"/>
      <c r="D1391" s="574"/>
      <c r="E1391" s="536"/>
      <c r="F1391" s="537"/>
      <c r="G1391" s="64" t="s">
        <v>1469</v>
      </c>
      <c r="H1391" s="122">
        <v>158</v>
      </c>
      <c r="I1391" s="122"/>
      <c r="J1391" s="122"/>
      <c r="K1391" s="122"/>
      <c r="L1391" s="122">
        <v>15</v>
      </c>
      <c r="M1391" s="122"/>
      <c r="N1391" s="122"/>
      <c r="O1391" s="122"/>
      <c r="P1391" s="128">
        <v>141.64500000000001</v>
      </c>
      <c r="Q1391" s="128"/>
      <c r="R1391" s="128"/>
      <c r="S1391" s="334"/>
      <c r="T1391" s="224"/>
      <c r="U1391" s="5"/>
      <c r="V1391" s="57"/>
      <c r="W1391" s="57"/>
      <c r="X1391" s="57"/>
      <c r="Y1391" s="221"/>
      <c r="Z1391" s="221"/>
      <c r="AA1391" s="221"/>
      <c r="AB1391" s="5"/>
      <c r="AC1391" s="5"/>
      <c r="AD1391" s="5"/>
      <c r="AE1391" s="5"/>
    </row>
    <row r="1392" spans="1:31" s="19" customFormat="1" ht="30" hidden="1" customHeight="1" outlineLevel="1" x14ac:dyDescent="0.25">
      <c r="A1392" s="552"/>
      <c r="B1392" s="552"/>
      <c r="C1392" s="552"/>
      <c r="D1392" s="574"/>
      <c r="E1392" s="536"/>
      <c r="F1392" s="537"/>
      <c r="G1392" s="64" t="s">
        <v>1470</v>
      </c>
      <c r="H1392" s="122">
        <v>394</v>
      </c>
      <c r="I1392" s="122"/>
      <c r="J1392" s="122"/>
      <c r="K1392" s="122"/>
      <c r="L1392" s="122">
        <v>30</v>
      </c>
      <c r="M1392" s="122"/>
      <c r="N1392" s="122"/>
      <c r="O1392" s="122"/>
      <c r="P1392" s="128">
        <v>394.73899999999998</v>
      </c>
      <c r="Q1392" s="128"/>
      <c r="R1392" s="128"/>
      <c r="S1392" s="334"/>
      <c r="T1392" s="224"/>
      <c r="U1392" s="5"/>
      <c r="V1392" s="57"/>
      <c r="W1392" s="57"/>
      <c r="X1392" s="57"/>
      <c r="Y1392" s="221"/>
      <c r="Z1392" s="221"/>
      <c r="AA1392" s="221"/>
      <c r="AB1392" s="5"/>
      <c r="AC1392" s="5"/>
      <c r="AD1392" s="5"/>
      <c r="AE1392" s="5"/>
    </row>
    <row r="1393" spans="1:31" s="19" customFormat="1" ht="30" hidden="1" customHeight="1" outlineLevel="1" x14ac:dyDescent="0.25">
      <c r="A1393" s="552"/>
      <c r="B1393" s="552"/>
      <c r="C1393" s="552"/>
      <c r="D1393" s="574"/>
      <c r="E1393" s="536"/>
      <c r="F1393" s="537"/>
      <c r="G1393" s="64" t="s">
        <v>1471</v>
      </c>
      <c r="H1393" s="122">
        <v>170</v>
      </c>
      <c r="I1393" s="122"/>
      <c r="J1393" s="122"/>
      <c r="K1393" s="122"/>
      <c r="L1393" s="122">
        <v>15</v>
      </c>
      <c r="M1393" s="122"/>
      <c r="N1393" s="122"/>
      <c r="O1393" s="122"/>
      <c r="P1393" s="128">
        <v>146.46100000000001</v>
      </c>
      <c r="Q1393" s="128"/>
      <c r="R1393" s="128"/>
      <c r="S1393" s="334"/>
      <c r="T1393" s="224"/>
      <c r="U1393" s="5"/>
      <c r="V1393" s="57"/>
      <c r="W1393" s="57"/>
      <c r="X1393" s="57"/>
      <c r="Y1393" s="221"/>
      <c r="Z1393" s="221"/>
      <c r="AA1393" s="221"/>
      <c r="AB1393" s="5"/>
      <c r="AC1393" s="5"/>
      <c r="AD1393" s="5"/>
      <c r="AE1393" s="5"/>
    </row>
    <row r="1394" spans="1:31" s="19" customFormat="1" ht="45" hidden="1" customHeight="1" outlineLevel="1" x14ac:dyDescent="0.25">
      <c r="A1394" s="552"/>
      <c r="B1394" s="552"/>
      <c r="C1394" s="552"/>
      <c r="D1394" s="574"/>
      <c r="E1394" s="536"/>
      <c r="F1394" s="537"/>
      <c r="G1394" s="64" t="s">
        <v>1472</v>
      </c>
      <c r="H1394" s="122">
        <v>212</v>
      </c>
      <c r="I1394" s="122"/>
      <c r="J1394" s="122"/>
      <c r="K1394" s="122"/>
      <c r="L1394" s="122">
        <v>15</v>
      </c>
      <c r="M1394" s="122"/>
      <c r="N1394" s="122"/>
      <c r="O1394" s="122"/>
      <c r="P1394" s="128">
        <v>247.155</v>
      </c>
      <c r="Q1394" s="128"/>
      <c r="R1394" s="128"/>
      <c r="S1394" s="334"/>
      <c r="T1394" s="224"/>
      <c r="U1394" s="5"/>
      <c r="V1394" s="57"/>
      <c r="W1394" s="57"/>
      <c r="X1394" s="57"/>
      <c r="Y1394" s="221"/>
      <c r="Z1394" s="221"/>
      <c r="AA1394" s="221"/>
      <c r="AB1394" s="5"/>
      <c r="AC1394" s="5"/>
      <c r="AD1394" s="5"/>
      <c r="AE1394" s="5"/>
    </row>
    <row r="1395" spans="1:31" s="19" customFormat="1" ht="60" hidden="1" customHeight="1" outlineLevel="1" x14ac:dyDescent="0.25">
      <c r="A1395" s="552"/>
      <c r="B1395" s="552"/>
      <c r="C1395" s="552"/>
      <c r="D1395" s="574"/>
      <c r="E1395" s="536"/>
      <c r="F1395" s="537"/>
      <c r="G1395" s="64" t="s">
        <v>1473</v>
      </c>
      <c r="H1395" s="122">
        <v>289</v>
      </c>
      <c r="I1395" s="122"/>
      <c r="J1395" s="122"/>
      <c r="K1395" s="122"/>
      <c r="L1395" s="122">
        <v>25</v>
      </c>
      <c r="M1395" s="122"/>
      <c r="N1395" s="122"/>
      <c r="O1395" s="122"/>
      <c r="P1395" s="128">
        <v>278.52100000000002</v>
      </c>
      <c r="Q1395" s="128"/>
      <c r="R1395" s="128"/>
      <c r="S1395" s="334"/>
      <c r="T1395" s="224"/>
      <c r="U1395" s="5"/>
      <c r="V1395" s="57"/>
      <c r="W1395" s="57"/>
      <c r="X1395" s="57"/>
      <c r="Y1395" s="221"/>
      <c r="Z1395" s="221"/>
      <c r="AA1395" s="221"/>
      <c r="AB1395" s="5"/>
      <c r="AC1395" s="5"/>
      <c r="AD1395" s="5"/>
      <c r="AE1395" s="5"/>
    </row>
    <row r="1396" spans="1:31" s="19" customFormat="1" ht="60" hidden="1" customHeight="1" outlineLevel="1" x14ac:dyDescent="0.25">
      <c r="A1396" s="552"/>
      <c r="B1396" s="552"/>
      <c r="C1396" s="552"/>
      <c r="D1396" s="574"/>
      <c r="E1396" s="536"/>
      <c r="F1396" s="537"/>
      <c r="G1396" s="64" t="s">
        <v>1474</v>
      </c>
      <c r="H1396" s="122">
        <v>236</v>
      </c>
      <c r="I1396" s="122"/>
      <c r="J1396" s="122"/>
      <c r="K1396" s="122"/>
      <c r="L1396" s="122">
        <v>10</v>
      </c>
      <c r="M1396" s="122"/>
      <c r="N1396" s="122"/>
      <c r="O1396" s="122"/>
      <c r="P1396" s="128">
        <v>235.14699999999999</v>
      </c>
      <c r="Q1396" s="128"/>
      <c r="R1396" s="128"/>
      <c r="S1396" s="334"/>
      <c r="T1396" s="224"/>
      <c r="U1396" s="5"/>
      <c r="V1396" s="57"/>
      <c r="W1396" s="57"/>
      <c r="X1396" s="57"/>
      <c r="Y1396" s="221"/>
      <c r="Z1396" s="221"/>
      <c r="AA1396" s="221"/>
      <c r="AB1396" s="5"/>
      <c r="AC1396" s="5"/>
      <c r="AD1396" s="5"/>
      <c r="AE1396" s="5"/>
    </row>
    <row r="1397" spans="1:31" s="19" customFormat="1" ht="60" hidden="1" customHeight="1" outlineLevel="1" x14ac:dyDescent="0.25">
      <c r="A1397" s="552"/>
      <c r="B1397" s="552"/>
      <c r="C1397" s="552"/>
      <c r="D1397" s="574"/>
      <c r="E1397" s="536"/>
      <c r="F1397" s="537"/>
      <c r="G1397" s="64" t="s">
        <v>1475</v>
      </c>
      <c r="H1397" s="122">
        <v>113</v>
      </c>
      <c r="I1397" s="122"/>
      <c r="J1397" s="122"/>
      <c r="K1397" s="122"/>
      <c r="L1397" s="122">
        <v>11.67</v>
      </c>
      <c r="M1397" s="122"/>
      <c r="N1397" s="122"/>
      <c r="O1397" s="122"/>
      <c r="P1397" s="128">
        <v>163.09800000000001</v>
      </c>
      <c r="Q1397" s="128"/>
      <c r="R1397" s="128"/>
      <c r="S1397" s="334"/>
      <c r="T1397" s="224"/>
      <c r="U1397" s="5"/>
      <c r="V1397" s="57"/>
      <c r="W1397" s="57"/>
      <c r="X1397" s="57"/>
      <c r="Y1397" s="221"/>
      <c r="Z1397" s="221"/>
      <c r="AA1397" s="221"/>
      <c r="AB1397" s="5"/>
      <c r="AC1397" s="5"/>
      <c r="AD1397" s="5"/>
      <c r="AE1397" s="5"/>
    </row>
    <row r="1398" spans="1:31" s="19" customFormat="1" ht="75" hidden="1" customHeight="1" outlineLevel="1" x14ac:dyDescent="0.25">
      <c r="A1398" s="552"/>
      <c r="B1398" s="552"/>
      <c r="C1398" s="552"/>
      <c r="D1398" s="574"/>
      <c r="E1398" s="536"/>
      <c r="F1398" s="537"/>
      <c r="G1398" s="64" t="s">
        <v>1476</v>
      </c>
      <c r="H1398" s="122">
        <v>885</v>
      </c>
      <c r="I1398" s="122"/>
      <c r="J1398" s="122"/>
      <c r="K1398" s="122"/>
      <c r="L1398" s="122">
        <v>74</v>
      </c>
      <c r="M1398" s="122"/>
      <c r="N1398" s="122"/>
      <c r="O1398" s="122"/>
      <c r="P1398" s="128">
        <v>729.10599999999999</v>
      </c>
      <c r="Q1398" s="128"/>
      <c r="R1398" s="128"/>
      <c r="S1398" s="334"/>
      <c r="T1398" s="224"/>
      <c r="U1398" s="5"/>
      <c r="V1398" s="57"/>
      <c r="W1398" s="57"/>
      <c r="X1398" s="57"/>
      <c r="Y1398" s="221"/>
      <c r="Z1398" s="221"/>
      <c r="AA1398" s="221"/>
      <c r="AB1398" s="5"/>
      <c r="AC1398" s="5"/>
      <c r="AD1398" s="5"/>
      <c r="AE1398" s="5"/>
    </row>
    <row r="1399" spans="1:31" s="19" customFormat="1" ht="45" hidden="1" customHeight="1" outlineLevel="1" x14ac:dyDescent="0.25">
      <c r="A1399" s="552"/>
      <c r="B1399" s="552"/>
      <c r="C1399" s="552"/>
      <c r="D1399" s="574"/>
      <c r="E1399" s="536"/>
      <c r="F1399" s="537"/>
      <c r="G1399" s="64" t="s">
        <v>1477</v>
      </c>
      <c r="H1399" s="122">
        <v>399</v>
      </c>
      <c r="I1399" s="122"/>
      <c r="J1399" s="122"/>
      <c r="K1399" s="122"/>
      <c r="L1399" s="122">
        <v>10</v>
      </c>
      <c r="M1399" s="122"/>
      <c r="N1399" s="122"/>
      <c r="O1399" s="122"/>
      <c r="P1399" s="128">
        <v>376.548</v>
      </c>
      <c r="Q1399" s="128"/>
      <c r="R1399" s="128"/>
      <c r="S1399" s="334"/>
      <c r="T1399" s="224"/>
      <c r="U1399" s="5"/>
      <c r="V1399" s="57"/>
      <c r="W1399" s="57"/>
      <c r="X1399" s="57"/>
      <c r="Y1399" s="221"/>
      <c r="Z1399" s="221"/>
      <c r="AA1399" s="221"/>
      <c r="AB1399" s="5"/>
      <c r="AC1399" s="5"/>
      <c r="AD1399" s="5"/>
      <c r="AE1399" s="5"/>
    </row>
    <row r="1400" spans="1:31" s="19" customFormat="1" ht="60" hidden="1" customHeight="1" outlineLevel="1" x14ac:dyDescent="0.25">
      <c r="A1400" s="552"/>
      <c r="B1400" s="552"/>
      <c r="C1400" s="552"/>
      <c r="D1400" s="574"/>
      <c r="E1400" s="536"/>
      <c r="F1400" s="537"/>
      <c r="G1400" s="64" t="s">
        <v>1478</v>
      </c>
      <c r="H1400" s="122">
        <v>185</v>
      </c>
      <c r="I1400" s="122"/>
      <c r="J1400" s="122"/>
      <c r="K1400" s="122"/>
      <c r="L1400" s="122">
        <v>3.33</v>
      </c>
      <c r="M1400" s="122"/>
      <c r="N1400" s="122"/>
      <c r="O1400" s="122"/>
      <c r="P1400" s="128">
        <v>200.398</v>
      </c>
      <c r="Q1400" s="128"/>
      <c r="R1400" s="128"/>
      <c r="S1400" s="334"/>
      <c r="T1400" s="224"/>
      <c r="U1400" s="5"/>
      <c r="V1400" s="57"/>
      <c r="W1400" s="57"/>
      <c r="X1400" s="57"/>
      <c r="Y1400" s="221"/>
      <c r="Z1400" s="221"/>
      <c r="AA1400" s="221"/>
      <c r="AB1400" s="5"/>
      <c r="AC1400" s="5"/>
      <c r="AD1400" s="5"/>
      <c r="AE1400" s="5"/>
    </row>
    <row r="1401" spans="1:31" s="19" customFormat="1" ht="45" hidden="1" customHeight="1" outlineLevel="1" x14ac:dyDescent="0.25">
      <c r="A1401" s="552"/>
      <c r="B1401" s="552"/>
      <c r="C1401" s="552"/>
      <c r="D1401" s="574"/>
      <c r="E1401" s="536"/>
      <c r="F1401" s="537"/>
      <c r="G1401" s="64" t="s">
        <v>1479</v>
      </c>
      <c r="H1401" s="122">
        <v>622</v>
      </c>
      <c r="I1401" s="122"/>
      <c r="J1401" s="122"/>
      <c r="K1401" s="122"/>
      <c r="L1401" s="122">
        <v>15</v>
      </c>
      <c r="M1401" s="122"/>
      <c r="N1401" s="122"/>
      <c r="O1401" s="122"/>
      <c r="P1401" s="128">
        <v>565.23900000000003</v>
      </c>
      <c r="Q1401" s="128"/>
      <c r="R1401" s="128"/>
      <c r="S1401" s="334"/>
      <c r="T1401" s="224"/>
      <c r="U1401" s="5"/>
      <c r="V1401" s="57"/>
      <c r="W1401" s="57"/>
      <c r="X1401" s="57"/>
      <c r="Y1401" s="221"/>
      <c r="Z1401" s="221"/>
      <c r="AA1401" s="221"/>
      <c r="AB1401" s="5"/>
      <c r="AC1401" s="5"/>
      <c r="AD1401" s="5"/>
      <c r="AE1401" s="5"/>
    </row>
    <row r="1402" spans="1:31" s="19" customFormat="1" ht="45" hidden="1" customHeight="1" outlineLevel="1" x14ac:dyDescent="0.25">
      <c r="A1402" s="552"/>
      <c r="B1402" s="552"/>
      <c r="C1402" s="552"/>
      <c r="D1402" s="574"/>
      <c r="E1402" s="536"/>
      <c r="F1402" s="537"/>
      <c r="G1402" s="64" t="s">
        <v>1480</v>
      </c>
      <c r="H1402" s="122">
        <v>1923</v>
      </c>
      <c r="I1402" s="122"/>
      <c r="J1402" s="122"/>
      <c r="K1402" s="122"/>
      <c r="L1402" s="122">
        <v>60</v>
      </c>
      <c r="M1402" s="122"/>
      <c r="N1402" s="122"/>
      <c r="O1402" s="122"/>
      <c r="P1402" s="128">
        <v>1854.847</v>
      </c>
      <c r="Q1402" s="128"/>
      <c r="R1402" s="128"/>
      <c r="S1402" s="334"/>
      <c r="T1402" s="224"/>
      <c r="U1402" s="5"/>
      <c r="V1402" s="57"/>
      <c r="W1402" s="57"/>
      <c r="X1402" s="57"/>
      <c r="Y1402" s="221"/>
      <c r="Z1402" s="221"/>
      <c r="AA1402" s="221"/>
      <c r="AB1402" s="5"/>
      <c r="AC1402" s="5"/>
      <c r="AD1402" s="5"/>
      <c r="AE1402" s="5"/>
    </row>
    <row r="1403" spans="1:31" s="19" customFormat="1" ht="45" hidden="1" customHeight="1" outlineLevel="1" x14ac:dyDescent="0.25">
      <c r="A1403" s="552"/>
      <c r="B1403" s="552"/>
      <c r="C1403" s="552"/>
      <c r="D1403" s="574"/>
      <c r="E1403" s="536"/>
      <c r="F1403" s="537"/>
      <c r="G1403" s="64" t="s">
        <v>1481</v>
      </c>
      <c r="H1403" s="122">
        <v>20</v>
      </c>
      <c r="I1403" s="122"/>
      <c r="J1403" s="122"/>
      <c r="K1403" s="122"/>
      <c r="L1403" s="122">
        <v>5</v>
      </c>
      <c r="M1403" s="122"/>
      <c r="N1403" s="122"/>
      <c r="O1403" s="122"/>
      <c r="P1403" s="128">
        <v>60.619</v>
      </c>
      <c r="Q1403" s="128"/>
      <c r="R1403" s="128"/>
      <c r="S1403" s="334"/>
      <c r="T1403" s="224"/>
      <c r="U1403" s="5"/>
      <c r="V1403" s="57"/>
      <c r="W1403" s="57"/>
      <c r="X1403" s="57"/>
      <c r="Y1403" s="221"/>
      <c r="Z1403" s="221"/>
      <c r="AA1403" s="221"/>
      <c r="AB1403" s="5"/>
      <c r="AC1403" s="5"/>
      <c r="AD1403" s="5"/>
      <c r="AE1403" s="5"/>
    </row>
    <row r="1404" spans="1:31" s="19" customFormat="1" ht="45" hidden="1" customHeight="1" outlineLevel="1" x14ac:dyDescent="0.25">
      <c r="A1404" s="552"/>
      <c r="B1404" s="552"/>
      <c r="C1404" s="552"/>
      <c r="D1404" s="574"/>
      <c r="E1404" s="536"/>
      <c r="F1404" s="537"/>
      <c r="G1404" s="64" t="s">
        <v>1482</v>
      </c>
      <c r="H1404" s="122">
        <v>234</v>
      </c>
      <c r="I1404" s="122"/>
      <c r="J1404" s="122"/>
      <c r="K1404" s="122"/>
      <c r="L1404" s="122">
        <v>15</v>
      </c>
      <c r="M1404" s="122"/>
      <c r="N1404" s="122"/>
      <c r="O1404" s="122"/>
      <c r="P1404" s="128">
        <v>218.52799999999999</v>
      </c>
      <c r="Q1404" s="128"/>
      <c r="R1404" s="128"/>
      <c r="S1404" s="334"/>
      <c r="T1404" s="224"/>
      <c r="U1404" s="5"/>
      <c r="V1404" s="57"/>
      <c r="W1404" s="57"/>
      <c r="X1404" s="57"/>
      <c r="Y1404" s="221"/>
      <c r="Z1404" s="221"/>
      <c r="AA1404" s="221"/>
      <c r="AB1404" s="5"/>
      <c r="AC1404" s="5"/>
      <c r="AD1404" s="5"/>
      <c r="AE1404" s="5"/>
    </row>
    <row r="1405" spans="1:31" s="19" customFormat="1" ht="45" hidden="1" customHeight="1" outlineLevel="1" x14ac:dyDescent="0.25">
      <c r="A1405" s="552"/>
      <c r="B1405" s="552"/>
      <c r="C1405" s="552"/>
      <c r="D1405" s="574"/>
      <c r="E1405" s="536"/>
      <c r="F1405" s="537"/>
      <c r="G1405" s="64" t="s">
        <v>1483</v>
      </c>
      <c r="H1405" s="122">
        <v>66</v>
      </c>
      <c r="I1405" s="122"/>
      <c r="J1405" s="122"/>
      <c r="K1405" s="122"/>
      <c r="L1405" s="122">
        <v>15</v>
      </c>
      <c r="M1405" s="122"/>
      <c r="N1405" s="122"/>
      <c r="O1405" s="122"/>
      <c r="P1405" s="128">
        <v>142.04900000000001</v>
      </c>
      <c r="Q1405" s="128"/>
      <c r="R1405" s="128"/>
      <c r="S1405" s="334"/>
      <c r="T1405" s="224"/>
      <c r="U1405" s="5"/>
      <c r="V1405" s="57"/>
      <c r="W1405" s="57"/>
      <c r="X1405" s="57"/>
      <c r="Y1405" s="221"/>
      <c r="Z1405" s="221"/>
      <c r="AA1405" s="221"/>
      <c r="AB1405" s="5"/>
      <c r="AC1405" s="5"/>
      <c r="AD1405" s="5"/>
      <c r="AE1405" s="5"/>
    </row>
    <row r="1406" spans="1:31" s="19" customFormat="1" ht="45" hidden="1" customHeight="1" outlineLevel="1" x14ac:dyDescent="0.25">
      <c r="A1406" s="552"/>
      <c r="B1406" s="552"/>
      <c r="C1406" s="552"/>
      <c r="D1406" s="574"/>
      <c r="E1406" s="536"/>
      <c r="F1406" s="537"/>
      <c r="G1406" s="64" t="s">
        <v>1484</v>
      </c>
      <c r="H1406" s="122">
        <v>73</v>
      </c>
      <c r="I1406" s="122"/>
      <c r="J1406" s="122"/>
      <c r="K1406" s="122"/>
      <c r="L1406" s="122">
        <v>15</v>
      </c>
      <c r="M1406" s="122"/>
      <c r="N1406" s="122"/>
      <c r="O1406" s="122"/>
      <c r="P1406" s="128">
        <v>169.393</v>
      </c>
      <c r="Q1406" s="128"/>
      <c r="R1406" s="128"/>
      <c r="S1406" s="334"/>
      <c r="T1406" s="224"/>
      <c r="U1406" s="5"/>
      <c r="V1406" s="57"/>
      <c r="W1406" s="57"/>
      <c r="X1406" s="57"/>
      <c r="Y1406" s="221"/>
      <c r="Z1406" s="221"/>
      <c r="AA1406" s="221"/>
      <c r="AB1406" s="5"/>
      <c r="AC1406" s="5"/>
      <c r="AD1406" s="5"/>
      <c r="AE1406" s="5"/>
    </row>
    <row r="1407" spans="1:31" s="19" customFormat="1" ht="45" hidden="1" customHeight="1" outlineLevel="1" x14ac:dyDescent="0.25">
      <c r="A1407" s="552"/>
      <c r="B1407" s="552"/>
      <c r="C1407" s="552"/>
      <c r="D1407" s="574"/>
      <c r="E1407" s="536"/>
      <c r="F1407" s="537"/>
      <c r="G1407" s="64" t="s">
        <v>1485</v>
      </c>
      <c r="H1407" s="122">
        <v>84</v>
      </c>
      <c r="I1407" s="122"/>
      <c r="J1407" s="122"/>
      <c r="K1407" s="122"/>
      <c r="L1407" s="122">
        <v>15</v>
      </c>
      <c r="M1407" s="122"/>
      <c r="N1407" s="122"/>
      <c r="O1407" s="122"/>
      <c r="P1407" s="128">
        <v>119.91500000000001</v>
      </c>
      <c r="Q1407" s="128"/>
      <c r="R1407" s="128"/>
      <c r="S1407" s="334"/>
      <c r="T1407" s="224"/>
      <c r="U1407" s="5"/>
      <c r="V1407" s="57"/>
      <c r="W1407" s="57"/>
      <c r="X1407" s="57"/>
      <c r="Y1407" s="221"/>
      <c r="Z1407" s="221"/>
      <c r="AA1407" s="221"/>
      <c r="AB1407" s="5"/>
      <c r="AC1407" s="5"/>
      <c r="AD1407" s="5"/>
      <c r="AE1407" s="5"/>
    </row>
    <row r="1408" spans="1:31" s="19" customFormat="1" ht="30" hidden="1" customHeight="1" outlineLevel="1" x14ac:dyDescent="0.25">
      <c r="A1408" s="552"/>
      <c r="B1408" s="552"/>
      <c r="C1408" s="552"/>
      <c r="D1408" s="574"/>
      <c r="E1408" s="536"/>
      <c r="F1408" s="537"/>
      <c r="G1408" s="64" t="s">
        <v>1486</v>
      </c>
      <c r="H1408" s="122">
        <v>113</v>
      </c>
      <c r="I1408" s="122"/>
      <c r="J1408" s="122"/>
      <c r="K1408" s="122"/>
      <c r="L1408" s="122">
        <v>8</v>
      </c>
      <c r="M1408" s="122"/>
      <c r="N1408" s="122"/>
      <c r="O1408" s="122"/>
      <c r="P1408" s="128">
        <v>194.03399999999999</v>
      </c>
      <c r="Q1408" s="128"/>
      <c r="R1408" s="128"/>
      <c r="S1408" s="334"/>
      <c r="T1408" s="224"/>
      <c r="U1408" s="5"/>
      <c r="V1408" s="57"/>
      <c r="W1408" s="57"/>
      <c r="X1408" s="57"/>
      <c r="Y1408" s="221"/>
      <c r="Z1408" s="221"/>
      <c r="AA1408" s="221"/>
      <c r="AB1408" s="5"/>
      <c r="AC1408" s="5"/>
      <c r="AD1408" s="5"/>
      <c r="AE1408" s="5"/>
    </row>
    <row r="1409" spans="1:31" s="19" customFormat="1" ht="45" hidden="1" customHeight="1" outlineLevel="1" x14ac:dyDescent="0.25">
      <c r="A1409" s="552"/>
      <c r="B1409" s="552"/>
      <c r="C1409" s="552"/>
      <c r="D1409" s="574"/>
      <c r="E1409" s="536"/>
      <c r="F1409" s="537"/>
      <c r="G1409" s="64" t="s">
        <v>1487</v>
      </c>
      <c r="H1409" s="122">
        <v>134</v>
      </c>
      <c r="I1409" s="122"/>
      <c r="J1409" s="122"/>
      <c r="K1409" s="122"/>
      <c r="L1409" s="122">
        <v>15</v>
      </c>
      <c r="M1409" s="122"/>
      <c r="N1409" s="122"/>
      <c r="O1409" s="122"/>
      <c r="P1409" s="128">
        <v>171.565</v>
      </c>
      <c r="Q1409" s="128"/>
      <c r="R1409" s="128"/>
      <c r="S1409" s="334"/>
      <c r="T1409" s="224"/>
      <c r="U1409" s="5"/>
      <c r="V1409" s="57"/>
      <c r="W1409" s="57"/>
      <c r="X1409" s="57"/>
      <c r="Y1409" s="221"/>
      <c r="Z1409" s="221"/>
      <c r="AA1409" s="221"/>
      <c r="AB1409" s="5"/>
      <c r="AC1409" s="5"/>
      <c r="AD1409" s="5"/>
      <c r="AE1409" s="5"/>
    </row>
    <row r="1410" spans="1:31" s="19" customFormat="1" ht="45" hidden="1" customHeight="1" outlineLevel="1" x14ac:dyDescent="0.25">
      <c r="A1410" s="552"/>
      <c r="B1410" s="552"/>
      <c r="C1410" s="552"/>
      <c r="D1410" s="574"/>
      <c r="E1410" s="536"/>
      <c r="F1410" s="537"/>
      <c r="G1410" s="64" t="s">
        <v>1488</v>
      </c>
      <c r="H1410" s="122">
        <v>138</v>
      </c>
      <c r="I1410" s="122"/>
      <c r="J1410" s="122"/>
      <c r="K1410" s="122"/>
      <c r="L1410" s="122">
        <v>8</v>
      </c>
      <c r="M1410" s="122"/>
      <c r="N1410" s="122"/>
      <c r="O1410" s="122"/>
      <c r="P1410" s="128">
        <v>114.40600000000001</v>
      </c>
      <c r="Q1410" s="128"/>
      <c r="R1410" s="128"/>
      <c r="S1410" s="334"/>
      <c r="T1410" s="224"/>
      <c r="U1410" s="5"/>
      <c r="V1410" s="57"/>
      <c r="W1410" s="57"/>
      <c r="X1410" s="57"/>
      <c r="Y1410" s="221"/>
      <c r="Z1410" s="221"/>
      <c r="AA1410" s="221"/>
      <c r="AB1410" s="5"/>
      <c r="AC1410" s="5"/>
      <c r="AD1410" s="5"/>
      <c r="AE1410" s="5"/>
    </row>
    <row r="1411" spans="1:31" s="19" customFormat="1" ht="45" hidden="1" customHeight="1" outlineLevel="1" x14ac:dyDescent="0.25">
      <c r="A1411" s="552"/>
      <c r="B1411" s="552"/>
      <c r="C1411" s="552"/>
      <c r="D1411" s="574"/>
      <c r="E1411" s="536"/>
      <c r="F1411" s="537"/>
      <c r="G1411" s="64" t="s">
        <v>1489</v>
      </c>
      <c r="H1411" s="122">
        <v>145</v>
      </c>
      <c r="I1411" s="122"/>
      <c r="J1411" s="122"/>
      <c r="K1411" s="122"/>
      <c r="L1411" s="122">
        <v>15</v>
      </c>
      <c r="M1411" s="122"/>
      <c r="N1411" s="122"/>
      <c r="O1411" s="122"/>
      <c r="P1411" s="128">
        <v>172.833</v>
      </c>
      <c r="Q1411" s="128"/>
      <c r="R1411" s="128"/>
      <c r="S1411" s="334"/>
      <c r="T1411" s="224"/>
      <c r="U1411" s="5"/>
      <c r="V1411" s="57"/>
      <c r="W1411" s="57"/>
      <c r="X1411" s="57"/>
      <c r="Y1411" s="221"/>
      <c r="Z1411" s="221"/>
      <c r="AA1411" s="221"/>
      <c r="AB1411" s="5"/>
      <c r="AC1411" s="5"/>
      <c r="AD1411" s="5"/>
      <c r="AE1411" s="5"/>
    </row>
    <row r="1412" spans="1:31" s="19" customFormat="1" ht="45" hidden="1" customHeight="1" outlineLevel="1" x14ac:dyDescent="0.25">
      <c r="A1412" s="552"/>
      <c r="B1412" s="552"/>
      <c r="C1412" s="552"/>
      <c r="D1412" s="574"/>
      <c r="E1412" s="536"/>
      <c r="F1412" s="537"/>
      <c r="G1412" s="64" t="s">
        <v>1490</v>
      </c>
      <c r="H1412" s="122">
        <v>41</v>
      </c>
      <c r="I1412" s="122"/>
      <c r="J1412" s="122"/>
      <c r="K1412" s="122"/>
      <c r="L1412" s="122">
        <v>15</v>
      </c>
      <c r="M1412" s="122"/>
      <c r="N1412" s="122"/>
      <c r="O1412" s="122"/>
      <c r="P1412" s="128">
        <v>102.845</v>
      </c>
      <c r="Q1412" s="128"/>
      <c r="R1412" s="128"/>
      <c r="S1412" s="334"/>
      <c r="T1412" s="224"/>
      <c r="U1412" s="5"/>
      <c r="V1412" s="57"/>
      <c r="W1412" s="57"/>
      <c r="X1412" s="57"/>
      <c r="Y1412" s="221"/>
      <c r="Z1412" s="221"/>
      <c r="AA1412" s="221"/>
      <c r="AB1412" s="5"/>
      <c r="AC1412" s="5"/>
      <c r="AD1412" s="5"/>
      <c r="AE1412" s="5"/>
    </row>
    <row r="1413" spans="1:31" s="19" customFormat="1" ht="60" hidden="1" customHeight="1" outlineLevel="1" x14ac:dyDescent="0.25">
      <c r="A1413" s="552"/>
      <c r="B1413" s="552"/>
      <c r="C1413" s="552"/>
      <c r="D1413" s="574"/>
      <c r="E1413" s="536"/>
      <c r="F1413" s="537"/>
      <c r="G1413" s="64" t="s">
        <v>1491</v>
      </c>
      <c r="H1413" s="122">
        <v>751</v>
      </c>
      <c r="I1413" s="122"/>
      <c r="J1413" s="122"/>
      <c r="K1413" s="122"/>
      <c r="L1413" s="122">
        <v>30</v>
      </c>
      <c r="M1413" s="122"/>
      <c r="N1413" s="122"/>
      <c r="O1413" s="122"/>
      <c r="P1413" s="128">
        <v>664.78</v>
      </c>
      <c r="Q1413" s="128"/>
      <c r="R1413" s="128"/>
      <c r="S1413" s="334"/>
      <c r="T1413" s="224"/>
      <c r="U1413" s="5"/>
      <c r="V1413" s="57"/>
      <c r="W1413" s="57"/>
      <c r="X1413" s="57"/>
      <c r="Y1413" s="221"/>
      <c r="Z1413" s="221"/>
      <c r="AA1413" s="221"/>
      <c r="AB1413" s="5"/>
      <c r="AC1413" s="5"/>
      <c r="AD1413" s="5"/>
      <c r="AE1413" s="5"/>
    </row>
    <row r="1414" spans="1:31" s="19" customFormat="1" ht="60" hidden="1" customHeight="1" outlineLevel="1" x14ac:dyDescent="0.25">
      <c r="A1414" s="552"/>
      <c r="B1414" s="552"/>
      <c r="C1414" s="552"/>
      <c r="D1414" s="574"/>
      <c r="E1414" s="536"/>
      <c r="F1414" s="537"/>
      <c r="G1414" s="64" t="s">
        <v>1492</v>
      </c>
      <c r="H1414" s="122">
        <v>455</v>
      </c>
      <c r="I1414" s="122"/>
      <c r="J1414" s="122"/>
      <c r="K1414" s="122"/>
      <c r="L1414" s="122">
        <v>5</v>
      </c>
      <c r="M1414" s="122"/>
      <c r="N1414" s="122"/>
      <c r="O1414" s="122"/>
      <c r="P1414" s="128">
        <v>425.6</v>
      </c>
      <c r="Q1414" s="128"/>
      <c r="R1414" s="128"/>
      <c r="S1414" s="334"/>
      <c r="T1414" s="224"/>
      <c r="U1414" s="5"/>
      <c r="V1414" s="57"/>
      <c r="W1414" s="57"/>
      <c r="X1414" s="57"/>
      <c r="Y1414" s="221"/>
      <c r="Z1414" s="221"/>
      <c r="AA1414" s="221"/>
      <c r="AB1414" s="5"/>
      <c r="AC1414" s="5"/>
      <c r="AD1414" s="5"/>
      <c r="AE1414" s="5"/>
    </row>
    <row r="1415" spans="1:31" s="19" customFormat="1" ht="60" hidden="1" customHeight="1" outlineLevel="1" x14ac:dyDescent="0.25">
      <c r="A1415" s="552"/>
      <c r="B1415" s="552"/>
      <c r="C1415" s="552"/>
      <c r="D1415" s="574"/>
      <c r="E1415" s="536"/>
      <c r="F1415" s="537"/>
      <c r="G1415" s="64" t="s">
        <v>1493</v>
      </c>
      <c r="H1415" s="122">
        <v>87</v>
      </c>
      <c r="I1415" s="122"/>
      <c r="J1415" s="122"/>
      <c r="K1415" s="122"/>
      <c r="L1415" s="122">
        <v>15</v>
      </c>
      <c r="M1415" s="122"/>
      <c r="N1415" s="122"/>
      <c r="O1415" s="122"/>
      <c r="P1415" s="128">
        <v>74.900000000000006</v>
      </c>
      <c r="Q1415" s="128"/>
      <c r="R1415" s="128"/>
      <c r="S1415" s="334"/>
      <c r="T1415" s="224"/>
      <c r="U1415" s="5"/>
      <c r="V1415" s="57"/>
      <c r="W1415" s="57"/>
      <c r="X1415" s="57"/>
      <c r="Y1415" s="221"/>
      <c r="Z1415" s="221"/>
      <c r="AA1415" s="221"/>
      <c r="AB1415" s="5"/>
      <c r="AC1415" s="5"/>
      <c r="AD1415" s="5"/>
      <c r="AE1415" s="5"/>
    </row>
    <row r="1416" spans="1:31" s="19" customFormat="1" ht="60" hidden="1" customHeight="1" outlineLevel="1" x14ac:dyDescent="0.25">
      <c r="A1416" s="552"/>
      <c r="B1416" s="552"/>
      <c r="C1416" s="552"/>
      <c r="D1416" s="574"/>
      <c r="E1416" s="536"/>
      <c r="F1416" s="537"/>
      <c r="G1416" s="64" t="s">
        <v>1494</v>
      </c>
      <c r="H1416" s="122">
        <v>200</v>
      </c>
      <c r="I1416" s="122"/>
      <c r="J1416" s="122"/>
      <c r="K1416" s="122"/>
      <c r="L1416" s="122">
        <v>10</v>
      </c>
      <c r="M1416" s="122"/>
      <c r="N1416" s="122"/>
      <c r="O1416" s="122"/>
      <c r="P1416" s="128">
        <v>189.01</v>
      </c>
      <c r="Q1416" s="128"/>
      <c r="R1416" s="128"/>
      <c r="S1416" s="334"/>
      <c r="T1416" s="224"/>
      <c r="U1416" s="5"/>
      <c r="V1416" s="57"/>
      <c r="W1416" s="57"/>
      <c r="X1416" s="57"/>
      <c r="Y1416" s="221"/>
      <c r="Z1416" s="221"/>
      <c r="AA1416" s="221"/>
      <c r="AB1416" s="5"/>
      <c r="AC1416" s="5"/>
      <c r="AD1416" s="5"/>
      <c r="AE1416" s="5"/>
    </row>
    <row r="1417" spans="1:31" s="19" customFormat="1" ht="60" hidden="1" customHeight="1" outlineLevel="1" x14ac:dyDescent="0.25">
      <c r="A1417" s="552"/>
      <c r="B1417" s="552"/>
      <c r="C1417" s="552"/>
      <c r="D1417" s="574"/>
      <c r="E1417" s="536"/>
      <c r="F1417" s="537"/>
      <c r="G1417" s="64" t="s">
        <v>1495</v>
      </c>
      <c r="H1417" s="122">
        <v>150</v>
      </c>
      <c r="I1417" s="122"/>
      <c r="J1417" s="122"/>
      <c r="K1417" s="122"/>
      <c r="L1417" s="122">
        <v>10</v>
      </c>
      <c r="M1417" s="122"/>
      <c r="N1417" s="122"/>
      <c r="O1417" s="122"/>
      <c r="P1417" s="128">
        <v>111.5</v>
      </c>
      <c r="Q1417" s="128"/>
      <c r="R1417" s="128"/>
      <c r="S1417" s="334"/>
      <c r="T1417" s="224"/>
      <c r="U1417" s="5"/>
      <c r="V1417" s="57"/>
      <c r="W1417" s="57"/>
      <c r="X1417" s="57"/>
      <c r="Y1417" s="221"/>
      <c r="Z1417" s="221"/>
      <c r="AA1417" s="221"/>
      <c r="AB1417" s="5"/>
      <c r="AC1417" s="5"/>
      <c r="AD1417" s="5"/>
      <c r="AE1417" s="5"/>
    </row>
    <row r="1418" spans="1:31" s="19" customFormat="1" ht="90" hidden="1" customHeight="1" outlineLevel="1" x14ac:dyDescent="0.25">
      <c r="A1418" s="552"/>
      <c r="B1418" s="552"/>
      <c r="C1418" s="552"/>
      <c r="D1418" s="574"/>
      <c r="E1418" s="536"/>
      <c r="F1418" s="537"/>
      <c r="G1418" s="64" t="s">
        <v>1496</v>
      </c>
      <c r="H1418" s="122">
        <v>120</v>
      </c>
      <c r="I1418" s="122"/>
      <c r="J1418" s="122"/>
      <c r="K1418" s="122"/>
      <c r="L1418" s="122">
        <v>15</v>
      </c>
      <c r="M1418" s="122"/>
      <c r="N1418" s="122"/>
      <c r="O1418" s="122"/>
      <c r="P1418" s="128">
        <v>102.78</v>
      </c>
      <c r="Q1418" s="128"/>
      <c r="R1418" s="128"/>
      <c r="S1418" s="334"/>
      <c r="T1418" s="224"/>
      <c r="U1418" s="5"/>
      <c r="V1418" s="57"/>
      <c r="W1418" s="57"/>
      <c r="X1418" s="57"/>
      <c r="Y1418" s="221"/>
      <c r="Z1418" s="221"/>
      <c r="AA1418" s="226"/>
      <c r="AB1418" s="5"/>
      <c r="AC1418" s="5"/>
      <c r="AD1418" s="5"/>
      <c r="AE1418" s="5"/>
    </row>
    <row r="1419" spans="1:31" s="19" customFormat="1" ht="90" hidden="1" customHeight="1" outlineLevel="1" x14ac:dyDescent="0.25">
      <c r="A1419" s="552"/>
      <c r="B1419" s="552"/>
      <c r="C1419" s="552"/>
      <c r="D1419" s="574"/>
      <c r="E1419" s="536"/>
      <c r="F1419" s="537"/>
      <c r="G1419" s="64" t="s">
        <v>1497</v>
      </c>
      <c r="H1419" s="122">
        <v>350</v>
      </c>
      <c r="I1419" s="122"/>
      <c r="J1419" s="122"/>
      <c r="K1419" s="122"/>
      <c r="L1419" s="122">
        <v>10</v>
      </c>
      <c r="M1419" s="122"/>
      <c r="N1419" s="122"/>
      <c r="O1419" s="122"/>
      <c r="P1419" s="128">
        <v>266.58</v>
      </c>
      <c r="Q1419" s="128"/>
      <c r="R1419" s="128"/>
      <c r="S1419" s="334"/>
      <c r="T1419" s="224"/>
      <c r="U1419" s="5"/>
      <c r="V1419" s="57"/>
      <c r="W1419" s="57"/>
      <c r="X1419" s="57"/>
      <c r="Y1419" s="221"/>
      <c r="Z1419" s="221"/>
      <c r="AA1419" s="226"/>
      <c r="AB1419" s="5"/>
      <c r="AC1419" s="5"/>
      <c r="AD1419" s="5"/>
      <c r="AE1419" s="5"/>
    </row>
    <row r="1420" spans="1:31" s="19" customFormat="1" ht="60" hidden="1" customHeight="1" outlineLevel="1" x14ac:dyDescent="0.25">
      <c r="A1420" s="552"/>
      <c r="B1420" s="552"/>
      <c r="C1420" s="552"/>
      <c r="D1420" s="574"/>
      <c r="E1420" s="536"/>
      <c r="F1420" s="537"/>
      <c r="G1420" s="64" t="s">
        <v>1498</v>
      </c>
      <c r="H1420" s="122">
        <v>40</v>
      </c>
      <c r="I1420" s="122"/>
      <c r="J1420" s="122"/>
      <c r="K1420" s="122"/>
      <c r="L1420" s="122">
        <v>10</v>
      </c>
      <c r="M1420" s="122"/>
      <c r="N1420" s="122"/>
      <c r="O1420" s="122"/>
      <c r="P1420" s="128">
        <v>74.754999999999995</v>
      </c>
      <c r="Q1420" s="128"/>
      <c r="R1420" s="128"/>
      <c r="S1420" s="334"/>
      <c r="T1420" s="224"/>
      <c r="U1420" s="5"/>
      <c r="V1420" s="57"/>
      <c r="W1420" s="57"/>
      <c r="X1420" s="57"/>
      <c r="Y1420" s="221"/>
      <c r="Z1420" s="221"/>
      <c r="AA1420" s="226"/>
      <c r="AB1420" s="5"/>
      <c r="AC1420" s="5"/>
      <c r="AD1420" s="5"/>
      <c r="AE1420" s="5"/>
    </row>
    <row r="1421" spans="1:31" s="19" customFormat="1" ht="60" hidden="1" customHeight="1" outlineLevel="1" x14ac:dyDescent="0.25">
      <c r="A1421" s="552"/>
      <c r="B1421" s="552"/>
      <c r="C1421" s="552"/>
      <c r="D1421" s="574"/>
      <c r="E1421" s="536"/>
      <c r="F1421" s="537"/>
      <c r="G1421" s="64" t="s">
        <v>1499</v>
      </c>
      <c r="H1421" s="122">
        <v>78</v>
      </c>
      <c r="I1421" s="122"/>
      <c r="J1421" s="122"/>
      <c r="K1421" s="122"/>
      <c r="L1421" s="122">
        <v>15</v>
      </c>
      <c r="M1421" s="122"/>
      <c r="N1421" s="122"/>
      <c r="O1421" s="122"/>
      <c r="P1421" s="128">
        <v>88.53</v>
      </c>
      <c r="Q1421" s="128"/>
      <c r="R1421" s="128"/>
      <c r="S1421" s="334"/>
      <c r="T1421" s="224"/>
      <c r="U1421" s="5"/>
      <c r="V1421" s="57"/>
      <c r="W1421" s="57"/>
      <c r="X1421" s="57"/>
      <c r="Y1421" s="221"/>
      <c r="Z1421" s="221"/>
      <c r="AA1421" s="226"/>
      <c r="AB1421" s="5"/>
      <c r="AC1421" s="5"/>
      <c r="AD1421" s="5"/>
      <c r="AE1421" s="5"/>
    </row>
    <row r="1422" spans="1:31" s="19" customFormat="1" ht="60" hidden="1" customHeight="1" outlineLevel="1" x14ac:dyDescent="0.25">
      <c r="A1422" s="552"/>
      <c r="B1422" s="552"/>
      <c r="C1422" s="552"/>
      <c r="D1422" s="574"/>
      <c r="E1422" s="536"/>
      <c r="F1422" s="537"/>
      <c r="G1422" s="64" t="s">
        <v>1500</v>
      </c>
      <c r="H1422" s="122">
        <v>232</v>
      </c>
      <c r="I1422" s="122"/>
      <c r="J1422" s="122"/>
      <c r="K1422" s="122"/>
      <c r="L1422" s="122">
        <v>15</v>
      </c>
      <c r="M1422" s="122"/>
      <c r="N1422" s="122"/>
      <c r="O1422" s="122"/>
      <c r="P1422" s="128">
        <v>200.66</v>
      </c>
      <c r="Q1422" s="128"/>
      <c r="R1422" s="128"/>
      <c r="S1422" s="334"/>
      <c r="T1422" s="224"/>
      <c r="U1422" s="5"/>
      <c r="V1422" s="57"/>
      <c r="W1422" s="57"/>
      <c r="X1422" s="57"/>
      <c r="Y1422" s="221"/>
      <c r="Z1422" s="221"/>
      <c r="AA1422" s="226"/>
      <c r="AB1422" s="5"/>
      <c r="AC1422" s="5"/>
      <c r="AD1422" s="5"/>
      <c r="AE1422" s="5"/>
    </row>
    <row r="1423" spans="1:31" s="19" customFormat="1" ht="75" hidden="1" customHeight="1" outlineLevel="1" x14ac:dyDescent="0.25">
      <c r="A1423" s="552"/>
      <c r="B1423" s="552"/>
      <c r="C1423" s="552"/>
      <c r="D1423" s="574"/>
      <c r="E1423" s="536"/>
      <c r="F1423" s="537"/>
      <c r="G1423" s="64" t="s">
        <v>1501</v>
      </c>
      <c r="H1423" s="122">
        <v>50</v>
      </c>
      <c r="I1423" s="122"/>
      <c r="J1423" s="122"/>
      <c r="K1423" s="122"/>
      <c r="L1423" s="122">
        <v>15</v>
      </c>
      <c r="M1423" s="122"/>
      <c r="N1423" s="122"/>
      <c r="O1423" s="122"/>
      <c r="P1423" s="128">
        <v>72.819999999999993</v>
      </c>
      <c r="Q1423" s="128"/>
      <c r="R1423" s="128"/>
      <c r="S1423" s="334"/>
      <c r="T1423" s="224"/>
      <c r="U1423" s="5"/>
      <c r="V1423" s="57"/>
      <c r="W1423" s="57"/>
      <c r="X1423" s="57"/>
      <c r="Y1423" s="221"/>
      <c r="Z1423" s="221"/>
      <c r="AA1423" s="221"/>
      <c r="AB1423" s="5"/>
      <c r="AC1423" s="5"/>
      <c r="AD1423" s="5"/>
      <c r="AE1423" s="5"/>
    </row>
    <row r="1424" spans="1:31" s="19" customFormat="1" ht="60" hidden="1" customHeight="1" outlineLevel="1" x14ac:dyDescent="0.25">
      <c r="A1424" s="552"/>
      <c r="B1424" s="552"/>
      <c r="C1424" s="552"/>
      <c r="D1424" s="574"/>
      <c r="E1424" s="536"/>
      <c r="F1424" s="537"/>
      <c r="G1424" s="64" t="s">
        <v>1502</v>
      </c>
      <c r="H1424" s="122">
        <v>300</v>
      </c>
      <c r="I1424" s="122"/>
      <c r="J1424" s="122"/>
      <c r="K1424" s="122"/>
      <c r="L1424" s="122">
        <v>15</v>
      </c>
      <c r="M1424" s="122"/>
      <c r="N1424" s="122"/>
      <c r="O1424" s="122"/>
      <c r="P1424" s="128">
        <v>241.01</v>
      </c>
      <c r="Q1424" s="128"/>
      <c r="R1424" s="128"/>
      <c r="S1424" s="334"/>
      <c r="T1424" s="224"/>
      <c r="U1424" s="5"/>
      <c r="V1424" s="57"/>
      <c r="W1424" s="57"/>
      <c r="X1424" s="57"/>
      <c r="Y1424" s="221"/>
      <c r="Z1424" s="221"/>
      <c r="AA1424" s="221"/>
      <c r="AB1424" s="5"/>
      <c r="AC1424" s="5"/>
      <c r="AD1424" s="5"/>
      <c r="AE1424" s="5"/>
    </row>
    <row r="1425" spans="1:31" s="19" customFormat="1" ht="75" hidden="1" customHeight="1" outlineLevel="1" x14ac:dyDescent="0.25">
      <c r="A1425" s="552"/>
      <c r="B1425" s="552"/>
      <c r="C1425" s="552"/>
      <c r="D1425" s="574"/>
      <c r="E1425" s="536"/>
      <c r="F1425" s="537"/>
      <c r="G1425" s="64" t="s">
        <v>1503</v>
      </c>
      <c r="H1425" s="122">
        <v>105</v>
      </c>
      <c r="I1425" s="122"/>
      <c r="J1425" s="122"/>
      <c r="K1425" s="122"/>
      <c r="L1425" s="122">
        <v>10</v>
      </c>
      <c r="M1425" s="122"/>
      <c r="N1425" s="122"/>
      <c r="O1425" s="122"/>
      <c r="P1425" s="128">
        <v>91.495999999999995</v>
      </c>
      <c r="Q1425" s="128"/>
      <c r="R1425" s="128"/>
      <c r="S1425" s="334"/>
      <c r="T1425" s="224"/>
      <c r="U1425" s="5"/>
      <c r="V1425" s="57"/>
      <c r="W1425" s="57"/>
      <c r="X1425" s="57"/>
      <c r="Y1425" s="221"/>
      <c r="Z1425" s="221"/>
      <c r="AA1425" s="221"/>
      <c r="AB1425" s="5"/>
      <c r="AC1425" s="5"/>
      <c r="AD1425" s="5"/>
      <c r="AE1425" s="5"/>
    </row>
    <row r="1426" spans="1:31" s="19" customFormat="1" ht="75" hidden="1" customHeight="1" outlineLevel="1" x14ac:dyDescent="0.25">
      <c r="A1426" s="552"/>
      <c r="B1426" s="552"/>
      <c r="C1426" s="552"/>
      <c r="D1426" s="574"/>
      <c r="E1426" s="536"/>
      <c r="F1426" s="537"/>
      <c r="G1426" s="64" t="s">
        <v>1504</v>
      </c>
      <c r="H1426" s="122">
        <v>60</v>
      </c>
      <c r="I1426" s="122"/>
      <c r="J1426" s="122"/>
      <c r="K1426" s="122"/>
      <c r="L1426" s="122">
        <v>10</v>
      </c>
      <c r="M1426" s="122"/>
      <c r="N1426" s="122"/>
      <c r="O1426" s="122"/>
      <c r="P1426" s="128">
        <v>67.53</v>
      </c>
      <c r="Q1426" s="128"/>
      <c r="R1426" s="128"/>
      <c r="S1426" s="334"/>
      <c r="T1426" s="224"/>
      <c r="U1426" s="5"/>
      <c r="V1426" s="57"/>
      <c r="W1426" s="57"/>
      <c r="X1426" s="57"/>
      <c r="Y1426" s="221"/>
      <c r="Z1426" s="221"/>
      <c r="AA1426" s="221"/>
      <c r="AB1426" s="5"/>
      <c r="AC1426" s="5"/>
      <c r="AD1426" s="5"/>
      <c r="AE1426" s="5"/>
    </row>
    <row r="1427" spans="1:31" s="19" customFormat="1" ht="60" hidden="1" customHeight="1" outlineLevel="1" x14ac:dyDescent="0.25">
      <c r="A1427" s="552"/>
      <c r="B1427" s="552"/>
      <c r="C1427" s="552"/>
      <c r="D1427" s="574"/>
      <c r="E1427" s="536"/>
      <c r="F1427" s="537"/>
      <c r="G1427" s="64" t="s">
        <v>1505</v>
      </c>
      <c r="H1427" s="122">
        <v>345</v>
      </c>
      <c r="I1427" s="122"/>
      <c r="J1427" s="122"/>
      <c r="K1427" s="122"/>
      <c r="L1427" s="122">
        <v>10</v>
      </c>
      <c r="M1427" s="122"/>
      <c r="N1427" s="122"/>
      <c r="O1427" s="122"/>
      <c r="P1427" s="128">
        <v>279.93</v>
      </c>
      <c r="Q1427" s="128"/>
      <c r="R1427" s="128"/>
      <c r="S1427" s="334"/>
      <c r="T1427" s="224"/>
      <c r="U1427" s="5"/>
      <c r="V1427" s="57"/>
      <c r="W1427" s="57"/>
      <c r="X1427" s="57"/>
      <c r="Y1427" s="221"/>
      <c r="Z1427" s="221"/>
      <c r="AA1427" s="221"/>
      <c r="AB1427" s="5"/>
      <c r="AC1427" s="5"/>
      <c r="AD1427" s="5"/>
      <c r="AE1427" s="5"/>
    </row>
    <row r="1428" spans="1:31" s="19" customFormat="1" ht="60" hidden="1" customHeight="1" outlineLevel="1" x14ac:dyDescent="0.25">
      <c r="A1428" s="552"/>
      <c r="B1428" s="552"/>
      <c r="C1428" s="552"/>
      <c r="D1428" s="574"/>
      <c r="E1428" s="536"/>
      <c r="F1428" s="537"/>
      <c r="G1428" s="64" t="s">
        <v>1506</v>
      </c>
      <c r="H1428" s="122">
        <v>40</v>
      </c>
      <c r="I1428" s="122"/>
      <c r="J1428" s="122"/>
      <c r="K1428" s="122"/>
      <c r="L1428" s="122">
        <v>15</v>
      </c>
      <c r="M1428" s="122"/>
      <c r="N1428" s="122"/>
      <c r="O1428" s="122"/>
      <c r="P1428" s="128">
        <v>65.180000000000007</v>
      </c>
      <c r="Q1428" s="128"/>
      <c r="R1428" s="128"/>
      <c r="S1428" s="334"/>
      <c r="T1428" s="224"/>
      <c r="U1428" s="5"/>
      <c r="V1428" s="57"/>
      <c r="W1428" s="57"/>
      <c r="X1428" s="57"/>
      <c r="Y1428" s="221"/>
      <c r="Z1428" s="221"/>
      <c r="AA1428" s="221"/>
      <c r="AB1428" s="5"/>
      <c r="AC1428" s="5"/>
      <c r="AD1428" s="5"/>
      <c r="AE1428" s="5"/>
    </row>
    <row r="1429" spans="1:31" s="19" customFormat="1" ht="60" hidden="1" customHeight="1" outlineLevel="1" x14ac:dyDescent="0.25">
      <c r="A1429" s="552"/>
      <c r="B1429" s="552"/>
      <c r="C1429" s="552"/>
      <c r="D1429" s="574"/>
      <c r="E1429" s="536"/>
      <c r="F1429" s="537"/>
      <c r="G1429" s="64" t="s">
        <v>1507</v>
      </c>
      <c r="H1429" s="122">
        <v>150</v>
      </c>
      <c r="I1429" s="122"/>
      <c r="J1429" s="122"/>
      <c r="K1429" s="122"/>
      <c r="L1429" s="122">
        <v>15</v>
      </c>
      <c r="M1429" s="122"/>
      <c r="N1429" s="122"/>
      <c r="O1429" s="122"/>
      <c r="P1429" s="128">
        <v>153.86000000000001</v>
      </c>
      <c r="Q1429" s="128"/>
      <c r="R1429" s="128"/>
      <c r="S1429" s="334"/>
      <c r="T1429" s="224"/>
      <c r="U1429" s="5"/>
      <c r="V1429" s="57"/>
      <c r="W1429" s="57"/>
      <c r="X1429" s="57"/>
      <c r="Y1429" s="221"/>
      <c r="Z1429" s="221"/>
      <c r="AA1429" s="221"/>
      <c r="AB1429" s="5"/>
      <c r="AC1429" s="5"/>
      <c r="AD1429" s="5"/>
      <c r="AE1429" s="5"/>
    </row>
    <row r="1430" spans="1:31" s="19" customFormat="1" ht="75" hidden="1" customHeight="1" outlineLevel="1" x14ac:dyDescent="0.25">
      <c r="A1430" s="552"/>
      <c r="B1430" s="552"/>
      <c r="C1430" s="552"/>
      <c r="D1430" s="574"/>
      <c r="E1430" s="536"/>
      <c r="F1430" s="537"/>
      <c r="G1430" s="64" t="s">
        <v>1508</v>
      </c>
      <c r="H1430" s="122">
        <v>192</v>
      </c>
      <c r="I1430" s="122"/>
      <c r="J1430" s="122"/>
      <c r="K1430" s="122"/>
      <c r="L1430" s="122">
        <v>15</v>
      </c>
      <c r="M1430" s="122"/>
      <c r="N1430" s="122"/>
      <c r="O1430" s="122"/>
      <c r="P1430" s="128">
        <v>178.15</v>
      </c>
      <c r="Q1430" s="128"/>
      <c r="R1430" s="128"/>
      <c r="S1430" s="334"/>
      <c r="T1430" s="224"/>
      <c r="U1430" s="5"/>
      <c r="V1430" s="57"/>
      <c r="W1430" s="57"/>
      <c r="X1430" s="57"/>
      <c r="Y1430" s="221"/>
      <c r="Z1430" s="221"/>
      <c r="AA1430" s="221"/>
      <c r="AB1430" s="5"/>
      <c r="AC1430" s="5"/>
      <c r="AD1430" s="5"/>
      <c r="AE1430" s="5"/>
    </row>
    <row r="1431" spans="1:31" s="19" customFormat="1" ht="60" hidden="1" customHeight="1" outlineLevel="1" x14ac:dyDescent="0.25">
      <c r="A1431" s="552"/>
      <c r="B1431" s="552"/>
      <c r="C1431" s="552"/>
      <c r="D1431" s="574"/>
      <c r="E1431" s="536"/>
      <c r="F1431" s="537"/>
      <c r="G1431" s="64" t="s">
        <v>1509</v>
      </c>
      <c r="H1431" s="122">
        <v>495</v>
      </c>
      <c r="I1431" s="122"/>
      <c r="J1431" s="122"/>
      <c r="K1431" s="122"/>
      <c r="L1431" s="122">
        <v>10</v>
      </c>
      <c r="M1431" s="122"/>
      <c r="N1431" s="122"/>
      <c r="O1431" s="122"/>
      <c r="P1431" s="128">
        <v>219.78</v>
      </c>
      <c r="Q1431" s="128"/>
      <c r="R1431" s="128"/>
      <c r="S1431" s="334"/>
      <c r="T1431" s="224"/>
      <c r="U1431" s="5"/>
      <c r="V1431" s="57"/>
      <c r="W1431" s="57"/>
      <c r="X1431" s="57"/>
      <c r="Y1431" s="221"/>
      <c r="Z1431" s="221"/>
      <c r="AA1431" s="221"/>
      <c r="AB1431" s="5"/>
      <c r="AC1431" s="5"/>
      <c r="AD1431" s="5"/>
      <c r="AE1431" s="5"/>
    </row>
    <row r="1432" spans="1:31" s="19" customFormat="1" ht="75" hidden="1" customHeight="1" outlineLevel="1" x14ac:dyDescent="0.25">
      <c r="A1432" s="552"/>
      <c r="B1432" s="552"/>
      <c r="C1432" s="552"/>
      <c r="D1432" s="574"/>
      <c r="E1432" s="536"/>
      <c r="F1432" s="537"/>
      <c r="G1432" s="64" t="s">
        <v>1510</v>
      </c>
      <c r="H1432" s="122">
        <v>90</v>
      </c>
      <c r="I1432" s="122"/>
      <c r="J1432" s="122"/>
      <c r="K1432" s="122"/>
      <c r="L1432" s="122">
        <v>15</v>
      </c>
      <c r="M1432" s="122"/>
      <c r="N1432" s="122"/>
      <c r="O1432" s="122"/>
      <c r="P1432" s="128">
        <v>103.17</v>
      </c>
      <c r="Q1432" s="128"/>
      <c r="R1432" s="128"/>
      <c r="S1432" s="334"/>
      <c r="T1432" s="224"/>
      <c r="U1432" s="5"/>
      <c r="V1432" s="57"/>
      <c r="W1432" s="57"/>
      <c r="X1432" s="57"/>
      <c r="Y1432" s="221"/>
      <c r="Z1432" s="221"/>
      <c r="AA1432" s="221"/>
      <c r="AB1432" s="5"/>
      <c r="AC1432" s="5"/>
      <c r="AD1432" s="5"/>
      <c r="AE1432" s="5"/>
    </row>
    <row r="1433" spans="1:31" s="19" customFormat="1" ht="90" hidden="1" customHeight="1" outlineLevel="1" x14ac:dyDescent="0.25">
      <c r="A1433" s="552"/>
      <c r="B1433" s="552"/>
      <c r="C1433" s="552"/>
      <c r="D1433" s="574"/>
      <c r="E1433" s="536"/>
      <c r="F1433" s="537"/>
      <c r="G1433" s="64" t="s">
        <v>1511</v>
      </c>
      <c r="H1433" s="122">
        <v>80</v>
      </c>
      <c r="I1433" s="122"/>
      <c r="J1433" s="122"/>
      <c r="K1433" s="122"/>
      <c r="L1433" s="122">
        <v>15</v>
      </c>
      <c r="M1433" s="122"/>
      <c r="N1433" s="122"/>
      <c r="O1433" s="122"/>
      <c r="P1433" s="128">
        <v>82.43</v>
      </c>
      <c r="Q1433" s="128"/>
      <c r="R1433" s="128"/>
      <c r="S1433" s="334"/>
      <c r="T1433" s="224"/>
      <c r="U1433" s="5"/>
      <c r="V1433" s="57"/>
      <c r="W1433" s="57"/>
      <c r="X1433" s="57"/>
      <c r="Y1433" s="221"/>
      <c r="Z1433" s="221"/>
      <c r="AA1433" s="221"/>
      <c r="AB1433" s="5"/>
      <c r="AC1433" s="5"/>
      <c r="AD1433" s="5"/>
      <c r="AE1433" s="5"/>
    </row>
    <row r="1434" spans="1:31" s="19" customFormat="1" ht="60" hidden="1" customHeight="1" outlineLevel="1" x14ac:dyDescent="0.25">
      <c r="A1434" s="552"/>
      <c r="B1434" s="552"/>
      <c r="C1434" s="552"/>
      <c r="D1434" s="574"/>
      <c r="E1434" s="536"/>
      <c r="F1434" s="537"/>
      <c r="G1434" s="64" t="s">
        <v>1512</v>
      </c>
      <c r="H1434" s="122">
        <v>332</v>
      </c>
      <c r="I1434" s="122"/>
      <c r="J1434" s="122"/>
      <c r="K1434" s="122"/>
      <c r="L1434" s="122">
        <v>30</v>
      </c>
      <c r="M1434" s="122"/>
      <c r="N1434" s="122"/>
      <c r="O1434" s="122"/>
      <c r="P1434" s="128">
        <v>402.53</v>
      </c>
      <c r="Q1434" s="128"/>
      <c r="R1434" s="128"/>
      <c r="S1434" s="334"/>
      <c r="T1434" s="224"/>
      <c r="U1434" s="5"/>
      <c r="V1434" s="57"/>
      <c r="W1434" s="57"/>
      <c r="X1434" s="57"/>
      <c r="Y1434" s="221"/>
      <c r="Z1434" s="221"/>
      <c r="AA1434" s="221"/>
      <c r="AB1434" s="5"/>
      <c r="AC1434" s="5"/>
      <c r="AD1434" s="5"/>
      <c r="AE1434" s="5"/>
    </row>
    <row r="1435" spans="1:31" s="19" customFormat="1" ht="60" hidden="1" customHeight="1" outlineLevel="1" x14ac:dyDescent="0.25">
      <c r="A1435" s="552"/>
      <c r="B1435" s="552"/>
      <c r="C1435" s="552"/>
      <c r="D1435" s="574"/>
      <c r="E1435" s="536"/>
      <c r="F1435" s="537"/>
      <c r="G1435" s="64" t="s">
        <v>1513</v>
      </c>
      <c r="H1435" s="122">
        <v>530</v>
      </c>
      <c r="I1435" s="122"/>
      <c r="J1435" s="122"/>
      <c r="K1435" s="122"/>
      <c r="L1435" s="122">
        <v>15</v>
      </c>
      <c r="M1435" s="122"/>
      <c r="N1435" s="122"/>
      <c r="O1435" s="122"/>
      <c r="P1435" s="128">
        <v>538.62300000000005</v>
      </c>
      <c r="Q1435" s="128"/>
      <c r="R1435" s="128"/>
      <c r="S1435" s="334"/>
      <c r="T1435" s="224"/>
      <c r="U1435" s="5"/>
      <c r="V1435" s="57"/>
      <c r="W1435" s="57"/>
      <c r="X1435" s="57"/>
      <c r="Y1435" s="221"/>
      <c r="Z1435" s="221"/>
      <c r="AA1435" s="221"/>
      <c r="AB1435" s="5"/>
      <c r="AC1435" s="5"/>
      <c r="AD1435" s="5"/>
      <c r="AE1435" s="5"/>
    </row>
    <row r="1436" spans="1:31" s="19" customFormat="1" ht="45" hidden="1" customHeight="1" outlineLevel="1" x14ac:dyDescent="0.25">
      <c r="A1436" s="552"/>
      <c r="B1436" s="552"/>
      <c r="C1436" s="552"/>
      <c r="D1436" s="574"/>
      <c r="E1436" s="536"/>
      <c r="F1436" s="537"/>
      <c r="G1436" s="64" t="s">
        <v>1514</v>
      </c>
      <c r="H1436" s="122">
        <v>391</v>
      </c>
      <c r="I1436" s="122"/>
      <c r="J1436" s="122"/>
      <c r="K1436" s="122"/>
      <c r="L1436" s="122">
        <v>15</v>
      </c>
      <c r="M1436" s="122"/>
      <c r="N1436" s="122"/>
      <c r="O1436" s="122"/>
      <c r="P1436" s="128">
        <v>266.72000000000003</v>
      </c>
      <c r="Q1436" s="128"/>
      <c r="R1436" s="128"/>
      <c r="S1436" s="334"/>
      <c r="T1436" s="224"/>
      <c r="U1436" s="5"/>
      <c r="V1436" s="57"/>
      <c r="W1436" s="57"/>
      <c r="X1436" s="57"/>
      <c r="Y1436" s="221"/>
      <c r="Z1436" s="221"/>
      <c r="AA1436" s="221"/>
      <c r="AB1436" s="5"/>
      <c r="AC1436" s="5"/>
      <c r="AD1436" s="5"/>
      <c r="AE1436" s="5"/>
    </row>
    <row r="1437" spans="1:31" s="19" customFormat="1" ht="60" hidden="1" customHeight="1" outlineLevel="1" x14ac:dyDescent="0.25">
      <c r="A1437" s="552"/>
      <c r="B1437" s="552"/>
      <c r="C1437" s="552"/>
      <c r="D1437" s="574"/>
      <c r="E1437" s="536"/>
      <c r="F1437" s="537"/>
      <c r="G1437" s="64" t="s">
        <v>1515</v>
      </c>
      <c r="H1437" s="122">
        <v>74</v>
      </c>
      <c r="I1437" s="122"/>
      <c r="J1437" s="122"/>
      <c r="K1437" s="122"/>
      <c r="L1437" s="122">
        <v>4</v>
      </c>
      <c r="M1437" s="122"/>
      <c r="N1437" s="122"/>
      <c r="O1437" s="122"/>
      <c r="P1437" s="128">
        <v>279.05</v>
      </c>
      <c r="Q1437" s="128"/>
      <c r="R1437" s="128"/>
      <c r="S1437" s="334"/>
      <c r="T1437" s="224"/>
      <c r="U1437" s="5"/>
      <c r="V1437" s="57"/>
      <c r="W1437" s="57"/>
      <c r="X1437" s="57"/>
      <c r="Y1437" s="221"/>
      <c r="Z1437" s="221"/>
      <c r="AA1437" s="221"/>
      <c r="AB1437" s="5"/>
      <c r="AC1437" s="5"/>
      <c r="AD1437" s="5"/>
      <c r="AE1437" s="5"/>
    </row>
    <row r="1438" spans="1:31" s="19" customFormat="1" ht="60" hidden="1" customHeight="1" outlineLevel="1" x14ac:dyDescent="0.25">
      <c r="A1438" s="552"/>
      <c r="B1438" s="552"/>
      <c r="C1438" s="552"/>
      <c r="D1438" s="574"/>
      <c r="E1438" s="536"/>
      <c r="F1438" s="537"/>
      <c r="G1438" s="64" t="s">
        <v>1516</v>
      </c>
      <c r="H1438" s="122">
        <v>20</v>
      </c>
      <c r="I1438" s="122"/>
      <c r="J1438" s="122"/>
      <c r="K1438" s="122"/>
      <c r="L1438" s="122">
        <v>3</v>
      </c>
      <c r="M1438" s="122"/>
      <c r="N1438" s="122"/>
      <c r="O1438" s="122"/>
      <c r="P1438" s="128">
        <v>114.29</v>
      </c>
      <c r="Q1438" s="128"/>
      <c r="R1438" s="128"/>
      <c r="S1438" s="334"/>
      <c r="T1438" s="224"/>
      <c r="U1438" s="5"/>
      <c r="V1438" s="57"/>
      <c r="W1438" s="57"/>
      <c r="X1438" s="57"/>
      <c r="Y1438" s="221"/>
      <c r="Z1438" s="221"/>
      <c r="AA1438" s="221"/>
      <c r="AB1438" s="5"/>
      <c r="AC1438" s="5"/>
      <c r="AD1438" s="5"/>
      <c r="AE1438" s="5"/>
    </row>
    <row r="1439" spans="1:31" s="19" customFormat="1" ht="60" hidden="1" customHeight="1" outlineLevel="1" x14ac:dyDescent="0.25">
      <c r="A1439" s="552"/>
      <c r="B1439" s="552"/>
      <c r="C1439" s="552"/>
      <c r="D1439" s="574"/>
      <c r="E1439" s="536"/>
      <c r="F1439" s="537"/>
      <c r="G1439" s="64" t="s">
        <v>1517</v>
      </c>
      <c r="H1439" s="122">
        <v>555</v>
      </c>
      <c r="I1439" s="122"/>
      <c r="J1439" s="122"/>
      <c r="K1439" s="122"/>
      <c r="L1439" s="122">
        <v>15</v>
      </c>
      <c r="M1439" s="122"/>
      <c r="N1439" s="122"/>
      <c r="O1439" s="122"/>
      <c r="P1439" s="128">
        <v>456.64</v>
      </c>
      <c r="Q1439" s="128"/>
      <c r="R1439" s="128"/>
      <c r="S1439" s="334"/>
      <c r="T1439" s="224"/>
      <c r="U1439" s="5"/>
      <c r="V1439" s="57"/>
      <c r="W1439" s="57"/>
      <c r="X1439" s="57"/>
      <c r="Y1439" s="221"/>
      <c r="Z1439" s="221"/>
      <c r="AA1439" s="221"/>
      <c r="AB1439" s="5"/>
      <c r="AC1439" s="5"/>
      <c r="AD1439" s="5"/>
      <c r="AE1439" s="5"/>
    </row>
    <row r="1440" spans="1:31" s="19" customFormat="1" ht="60" hidden="1" customHeight="1" outlineLevel="1" x14ac:dyDescent="0.25">
      <c r="A1440" s="552"/>
      <c r="B1440" s="552"/>
      <c r="C1440" s="552"/>
      <c r="D1440" s="574"/>
      <c r="E1440" s="536"/>
      <c r="F1440" s="537"/>
      <c r="G1440" s="64" t="s">
        <v>1518</v>
      </c>
      <c r="H1440" s="122">
        <v>530</v>
      </c>
      <c r="I1440" s="122"/>
      <c r="J1440" s="122"/>
      <c r="K1440" s="122"/>
      <c r="L1440" s="122">
        <v>15</v>
      </c>
      <c r="M1440" s="122"/>
      <c r="N1440" s="122"/>
      <c r="O1440" s="122"/>
      <c r="P1440" s="128">
        <v>346.97</v>
      </c>
      <c r="Q1440" s="128"/>
      <c r="R1440" s="128"/>
      <c r="S1440" s="334"/>
      <c r="T1440" s="224"/>
      <c r="U1440" s="5"/>
      <c r="V1440" s="57"/>
      <c r="W1440" s="57"/>
      <c r="X1440" s="57"/>
      <c r="Y1440" s="221"/>
      <c r="Z1440" s="221"/>
      <c r="AA1440" s="221"/>
      <c r="AB1440" s="5"/>
      <c r="AC1440" s="5"/>
      <c r="AD1440" s="5"/>
      <c r="AE1440" s="5"/>
    </row>
    <row r="1441" spans="1:31" s="19" customFormat="1" ht="60" hidden="1" customHeight="1" outlineLevel="1" x14ac:dyDescent="0.25">
      <c r="A1441" s="552"/>
      <c r="B1441" s="552"/>
      <c r="C1441" s="552"/>
      <c r="D1441" s="574"/>
      <c r="E1441" s="536"/>
      <c r="F1441" s="537"/>
      <c r="G1441" s="64" t="s">
        <v>1519</v>
      </c>
      <c r="H1441" s="122">
        <v>225</v>
      </c>
      <c r="I1441" s="122"/>
      <c r="J1441" s="122"/>
      <c r="K1441" s="122"/>
      <c r="L1441" s="122">
        <v>10</v>
      </c>
      <c r="M1441" s="122"/>
      <c r="N1441" s="122"/>
      <c r="O1441" s="122"/>
      <c r="P1441" s="128">
        <v>172.81</v>
      </c>
      <c r="Q1441" s="128"/>
      <c r="R1441" s="128"/>
      <c r="S1441" s="334"/>
      <c r="T1441" s="224"/>
      <c r="U1441" s="5"/>
      <c r="V1441" s="57"/>
      <c r="W1441" s="57"/>
      <c r="X1441" s="57"/>
      <c r="Y1441" s="221"/>
      <c r="Z1441" s="221"/>
      <c r="AA1441" s="221"/>
      <c r="AB1441" s="5"/>
      <c r="AC1441" s="5"/>
      <c r="AD1441" s="5"/>
      <c r="AE1441" s="5"/>
    </row>
    <row r="1442" spans="1:31" s="19" customFormat="1" ht="60" hidden="1" customHeight="1" outlineLevel="1" x14ac:dyDescent="0.25">
      <c r="A1442" s="552"/>
      <c r="B1442" s="552"/>
      <c r="C1442" s="552"/>
      <c r="D1442" s="574"/>
      <c r="E1442" s="536"/>
      <c r="F1442" s="537"/>
      <c r="G1442" s="64" t="s">
        <v>1520</v>
      </c>
      <c r="H1442" s="122">
        <v>84</v>
      </c>
      <c r="I1442" s="122"/>
      <c r="J1442" s="122"/>
      <c r="K1442" s="122"/>
      <c r="L1442" s="122">
        <v>15</v>
      </c>
      <c r="M1442" s="122"/>
      <c r="N1442" s="122"/>
      <c r="O1442" s="122"/>
      <c r="P1442" s="128">
        <v>85.85</v>
      </c>
      <c r="Q1442" s="128"/>
      <c r="R1442" s="128"/>
      <c r="S1442" s="334"/>
      <c r="T1442" s="224"/>
      <c r="U1442" s="5"/>
      <c r="V1442" s="57"/>
      <c r="W1442" s="57"/>
      <c r="X1442" s="57"/>
      <c r="Y1442" s="221"/>
      <c r="Z1442" s="221"/>
      <c r="AA1442" s="221"/>
      <c r="AB1442" s="5"/>
      <c r="AC1442" s="5"/>
      <c r="AD1442" s="5"/>
      <c r="AE1442" s="5"/>
    </row>
    <row r="1443" spans="1:31" s="19" customFormat="1" ht="60" hidden="1" customHeight="1" outlineLevel="1" x14ac:dyDescent="0.25">
      <c r="A1443" s="552"/>
      <c r="B1443" s="552"/>
      <c r="C1443" s="552"/>
      <c r="D1443" s="574"/>
      <c r="E1443" s="536"/>
      <c r="F1443" s="537"/>
      <c r="G1443" s="64" t="s">
        <v>1521</v>
      </c>
      <c r="H1443" s="122">
        <v>270</v>
      </c>
      <c r="I1443" s="122"/>
      <c r="J1443" s="122"/>
      <c r="K1443" s="122"/>
      <c r="L1443" s="122">
        <v>10</v>
      </c>
      <c r="M1443" s="122"/>
      <c r="N1443" s="122"/>
      <c r="O1443" s="122"/>
      <c r="P1443" s="128">
        <v>230.09</v>
      </c>
      <c r="Q1443" s="128"/>
      <c r="R1443" s="128"/>
      <c r="S1443" s="334"/>
      <c r="T1443" s="224"/>
      <c r="U1443" s="5"/>
      <c r="V1443" s="57"/>
      <c r="W1443" s="57"/>
      <c r="X1443" s="57"/>
      <c r="Y1443" s="221"/>
      <c r="Z1443" s="221"/>
      <c r="AA1443" s="221"/>
      <c r="AB1443" s="5"/>
      <c r="AC1443" s="5"/>
      <c r="AD1443" s="5"/>
      <c r="AE1443" s="5"/>
    </row>
    <row r="1444" spans="1:31" s="19" customFormat="1" ht="60" hidden="1" customHeight="1" outlineLevel="1" x14ac:dyDescent="0.25">
      <c r="A1444" s="552"/>
      <c r="B1444" s="552"/>
      <c r="C1444" s="552"/>
      <c r="D1444" s="574"/>
      <c r="E1444" s="536"/>
      <c r="F1444" s="537"/>
      <c r="G1444" s="64" t="s">
        <v>1522</v>
      </c>
      <c r="H1444" s="122">
        <v>30</v>
      </c>
      <c r="I1444" s="122"/>
      <c r="J1444" s="122"/>
      <c r="K1444" s="122"/>
      <c r="L1444" s="122">
        <v>10</v>
      </c>
      <c r="M1444" s="122"/>
      <c r="N1444" s="122"/>
      <c r="O1444" s="122"/>
      <c r="P1444" s="128">
        <v>80.8</v>
      </c>
      <c r="Q1444" s="128"/>
      <c r="R1444" s="128"/>
      <c r="S1444" s="334"/>
      <c r="T1444" s="224"/>
      <c r="U1444" s="5"/>
      <c r="V1444" s="57"/>
      <c r="W1444" s="57"/>
      <c r="X1444" s="57"/>
      <c r="Y1444" s="221"/>
      <c r="Z1444" s="221"/>
      <c r="AA1444" s="221"/>
      <c r="AB1444" s="5"/>
      <c r="AC1444" s="5"/>
      <c r="AD1444" s="5"/>
      <c r="AE1444" s="5"/>
    </row>
    <row r="1445" spans="1:31" s="19" customFormat="1" ht="60" hidden="1" customHeight="1" outlineLevel="1" x14ac:dyDescent="0.25">
      <c r="A1445" s="552"/>
      <c r="B1445" s="552"/>
      <c r="C1445" s="552"/>
      <c r="D1445" s="574"/>
      <c r="E1445" s="536"/>
      <c r="F1445" s="537"/>
      <c r="G1445" s="64" t="s">
        <v>1523</v>
      </c>
      <c r="H1445" s="122">
        <v>70</v>
      </c>
      <c r="I1445" s="122"/>
      <c r="J1445" s="122"/>
      <c r="K1445" s="122"/>
      <c r="L1445" s="122">
        <v>10</v>
      </c>
      <c r="M1445" s="122"/>
      <c r="N1445" s="122"/>
      <c r="O1445" s="122"/>
      <c r="P1445" s="128">
        <v>158.62</v>
      </c>
      <c r="Q1445" s="128"/>
      <c r="R1445" s="128"/>
      <c r="S1445" s="334"/>
      <c r="T1445" s="224"/>
      <c r="U1445" s="5"/>
      <c r="V1445" s="57"/>
      <c r="W1445" s="57"/>
      <c r="X1445" s="57"/>
      <c r="Y1445" s="221"/>
      <c r="Z1445" s="221"/>
      <c r="AA1445" s="221"/>
      <c r="AB1445" s="5"/>
      <c r="AC1445" s="5"/>
      <c r="AD1445" s="5"/>
      <c r="AE1445" s="5"/>
    </row>
    <row r="1446" spans="1:31" s="19" customFormat="1" ht="60" hidden="1" customHeight="1" outlineLevel="1" x14ac:dyDescent="0.25">
      <c r="A1446" s="552"/>
      <c r="B1446" s="552"/>
      <c r="C1446" s="552"/>
      <c r="D1446" s="574"/>
      <c r="E1446" s="536"/>
      <c r="F1446" s="537"/>
      <c r="G1446" s="64" t="s">
        <v>1524</v>
      </c>
      <c r="H1446" s="122">
        <v>55</v>
      </c>
      <c r="I1446" s="122"/>
      <c r="J1446" s="122"/>
      <c r="K1446" s="122"/>
      <c r="L1446" s="122">
        <v>5</v>
      </c>
      <c r="M1446" s="122"/>
      <c r="N1446" s="122"/>
      <c r="O1446" s="122"/>
      <c r="P1446" s="128">
        <v>87.04</v>
      </c>
      <c r="Q1446" s="128"/>
      <c r="R1446" s="128"/>
      <c r="S1446" s="334"/>
      <c r="T1446" s="224"/>
      <c r="U1446" s="5"/>
      <c r="V1446" s="57"/>
      <c r="W1446" s="57"/>
      <c r="X1446" s="57"/>
      <c r="Y1446" s="221"/>
      <c r="Z1446" s="221"/>
      <c r="AA1446" s="221"/>
      <c r="AB1446" s="5"/>
      <c r="AC1446" s="5"/>
      <c r="AD1446" s="5"/>
      <c r="AE1446" s="5"/>
    </row>
    <row r="1447" spans="1:31" s="19" customFormat="1" ht="60" hidden="1" customHeight="1" outlineLevel="1" x14ac:dyDescent="0.25">
      <c r="A1447" s="552"/>
      <c r="B1447" s="552"/>
      <c r="C1447" s="552"/>
      <c r="D1447" s="574"/>
      <c r="E1447" s="536"/>
      <c r="F1447" s="537"/>
      <c r="G1447" s="64" t="s">
        <v>1525</v>
      </c>
      <c r="H1447" s="122">
        <v>150</v>
      </c>
      <c r="I1447" s="122"/>
      <c r="J1447" s="122"/>
      <c r="K1447" s="122"/>
      <c r="L1447" s="122">
        <v>15</v>
      </c>
      <c r="M1447" s="122"/>
      <c r="N1447" s="122"/>
      <c r="O1447" s="122"/>
      <c r="P1447" s="128">
        <v>147.59</v>
      </c>
      <c r="Q1447" s="128"/>
      <c r="R1447" s="128"/>
      <c r="S1447" s="334"/>
      <c r="T1447" s="224"/>
      <c r="U1447" s="5"/>
      <c r="V1447" s="57"/>
      <c r="W1447" s="57"/>
      <c r="X1447" s="57"/>
      <c r="Y1447" s="221"/>
      <c r="Z1447" s="221"/>
      <c r="AA1447" s="221"/>
      <c r="AB1447" s="5"/>
      <c r="AC1447" s="5"/>
      <c r="AD1447" s="5"/>
      <c r="AE1447" s="5"/>
    </row>
    <row r="1448" spans="1:31" s="19" customFormat="1" ht="60" hidden="1" customHeight="1" outlineLevel="1" x14ac:dyDescent="0.25">
      <c r="A1448" s="552"/>
      <c r="B1448" s="552"/>
      <c r="C1448" s="552"/>
      <c r="D1448" s="574"/>
      <c r="E1448" s="536"/>
      <c r="F1448" s="537"/>
      <c r="G1448" s="64" t="s">
        <v>1526</v>
      </c>
      <c r="H1448" s="122">
        <v>50</v>
      </c>
      <c r="I1448" s="122"/>
      <c r="J1448" s="122"/>
      <c r="K1448" s="122"/>
      <c r="L1448" s="122">
        <v>15</v>
      </c>
      <c r="M1448" s="122"/>
      <c r="N1448" s="122"/>
      <c r="O1448" s="122"/>
      <c r="P1448" s="128">
        <v>65.11</v>
      </c>
      <c r="Q1448" s="128"/>
      <c r="R1448" s="128"/>
      <c r="S1448" s="334"/>
      <c r="T1448" s="224"/>
      <c r="U1448" s="5"/>
      <c r="V1448" s="57"/>
      <c r="W1448" s="57"/>
      <c r="X1448" s="57"/>
      <c r="Y1448" s="221"/>
      <c r="Z1448" s="221"/>
      <c r="AA1448" s="221"/>
      <c r="AB1448" s="5"/>
      <c r="AC1448" s="5"/>
      <c r="AD1448" s="5"/>
      <c r="AE1448" s="5"/>
    </row>
    <row r="1449" spans="1:31" s="19" customFormat="1" ht="60" hidden="1" customHeight="1" outlineLevel="1" x14ac:dyDescent="0.25">
      <c r="A1449" s="552"/>
      <c r="B1449" s="552"/>
      <c r="C1449" s="552"/>
      <c r="D1449" s="574"/>
      <c r="E1449" s="536"/>
      <c r="F1449" s="537"/>
      <c r="G1449" s="64" t="s">
        <v>1527</v>
      </c>
      <c r="H1449" s="122">
        <v>130</v>
      </c>
      <c r="I1449" s="122"/>
      <c r="J1449" s="122"/>
      <c r="K1449" s="122"/>
      <c r="L1449" s="122">
        <v>15</v>
      </c>
      <c r="M1449" s="122"/>
      <c r="N1449" s="122"/>
      <c r="O1449" s="122"/>
      <c r="P1449" s="128">
        <v>134.68</v>
      </c>
      <c r="Q1449" s="128"/>
      <c r="R1449" s="128"/>
      <c r="S1449" s="334"/>
      <c r="T1449" s="224"/>
      <c r="U1449" s="5"/>
      <c r="V1449" s="57"/>
      <c r="W1449" s="57"/>
      <c r="X1449" s="57"/>
      <c r="Y1449" s="221"/>
      <c r="Z1449" s="221"/>
      <c r="AA1449" s="221"/>
      <c r="AB1449" s="5"/>
      <c r="AC1449" s="5"/>
      <c r="AD1449" s="5"/>
      <c r="AE1449" s="5"/>
    </row>
    <row r="1450" spans="1:31" s="19" customFormat="1" ht="60" hidden="1" customHeight="1" outlineLevel="1" x14ac:dyDescent="0.25">
      <c r="A1450" s="552"/>
      <c r="B1450" s="552"/>
      <c r="C1450" s="552"/>
      <c r="D1450" s="574"/>
      <c r="E1450" s="536"/>
      <c r="F1450" s="537"/>
      <c r="G1450" s="64" t="s">
        <v>1528</v>
      </c>
      <c r="H1450" s="122">
        <v>100</v>
      </c>
      <c r="I1450" s="122"/>
      <c r="J1450" s="122"/>
      <c r="K1450" s="122"/>
      <c r="L1450" s="122">
        <v>10</v>
      </c>
      <c r="M1450" s="122"/>
      <c r="N1450" s="122"/>
      <c r="O1450" s="122"/>
      <c r="P1450" s="128">
        <v>100.66</v>
      </c>
      <c r="Q1450" s="128"/>
      <c r="R1450" s="128"/>
      <c r="S1450" s="334"/>
      <c r="T1450" s="224"/>
      <c r="U1450" s="5"/>
      <c r="V1450" s="57"/>
      <c r="W1450" s="57"/>
      <c r="X1450" s="57"/>
      <c r="Y1450" s="221"/>
      <c r="Z1450" s="221"/>
      <c r="AA1450" s="221"/>
      <c r="AB1450" s="5"/>
      <c r="AC1450" s="5"/>
      <c r="AD1450" s="5"/>
      <c r="AE1450" s="5"/>
    </row>
    <row r="1451" spans="1:31" s="19" customFormat="1" ht="60" hidden="1" customHeight="1" outlineLevel="1" x14ac:dyDescent="0.25">
      <c r="A1451" s="552"/>
      <c r="B1451" s="552"/>
      <c r="C1451" s="552"/>
      <c r="D1451" s="574"/>
      <c r="E1451" s="536"/>
      <c r="F1451" s="537"/>
      <c r="G1451" s="64" t="s">
        <v>1529</v>
      </c>
      <c r="H1451" s="122">
        <v>160</v>
      </c>
      <c r="I1451" s="122"/>
      <c r="J1451" s="122"/>
      <c r="K1451" s="122"/>
      <c r="L1451" s="122">
        <v>10</v>
      </c>
      <c r="M1451" s="122"/>
      <c r="N1451" s="122"/>
      <c r="O1451" s="122"/>
      <c r="P1451" s="128">
        <v>132.35</v>
      </c>
      <c r="Q1451" s="128"/>
      <c r="R1451" s="128"/>
      <c r="S1451" s="334"/>
      <c r="T1451" s="224"/>
      <c r="U1451" s="5"/>
      <c r="V1451" s="57"/>
      <c r="W1451" s="57"/>
      <c r="X1451" s="57"/>
      <c r="Y1451" s="221"/>
      <c r="Z1451" s="221"/>
      <c r="AA1451" s="221"/>
      <c r="AB1451" s="5"/>
      <c r="AC1451" s="5"/>
      <c r="AD1451" s="5"/>
      <c r="AE1451" s="5"/>
    </row>
    <row r="1452" spans="1:31" s="19" customFormat="1" ht="60" hidden="1" customHeight="1" outlineLevel="1" x14ac:dyDescent="0.25">
      <c r="A1452" s="552"/>
      <c r="B1452" s="552"/>
      <c r="C1452" s="552"/>
      <c r="D1452" s="574"/>
      <c r="E1452" s="536"/>
      <c r="F1452" s="537"/>
      <c r="G1452" s="64" t="s">
        <v>1530</v>
      </c>
      <c r="H1452" s="122">
        <v>70</v>
      </c>
      <c r="I1452" s="122"/>
      <c r="J1452" s="122"/>
      <c r="K1452" s="122"/>
      <c r="L1452" s="122">
        <v>15</v>
      </c>
      <c r="M1452" s="122"/>
      <c r="N1452" s="122"/>
      <c r="O1452" s="122"/>
      <c r="P1452" s="128">
        <v>90.16</v>
      </c>
      <c r="Q1452" s="128"/>
      <c r="R1452" s="128"/>
      <c r="S1452" s="334"/>
      <c r="T1452" s="224"/>
      <c r="U1452" s="5"/>
      <c r="V1452" s="57"/>
      <c r="W1452" s="57"/>
      <c r="X1452" s="57"/>
      <c r="Y1452" s="221"/>
      <c r="Z1452" s="221"/>
      <c r="AA1452" s="221"/>
      <c r="AB1452" s="5"/>
      <c r="AC1452" s="5"/>
      <c r="AD1452" s="5"/>
      <c r="AE1452" s="5"/>
    </row>
    <row r="1453" spans="1:31" s="19" customFormat="1" ht="60" hidden="1" customHeight="1" outlineLevel="1" x14ac:dyDescent="0.25">
      <c r="A1453" s="552"/>
      <c r="B1453" s="552"/>
      <c r="C1453" s="552"/>
      <c r="D1453" s="574"/>
      <c r="E1453" s="536"/>
      <c r="F1453" s="537"/>
      <c r="G1453" s="64" t="s">
        <v>1531</v>
      </c>
      <c r="H1453" s="122">
        <v>250</v>
      </c>
      <c r="I1453" s="122"/>
      <c r="J1453" s="122"/>
      <c r="K1453" s="122"/>
      <c r="L1453" s="122">
        <v>5</v>
      </c>
      <c r="M1453" s="122"/>
      <c r="N1453" s="122"/>
      <c r="O1453" s="122"/>
      <c r="P1453" s="128">
        <v>519.36</v>
      </c>
      <c r="Q1453" s="128"/>
      <c r="R1453" s="128"/>
      <c r="S1453" s="334"/>
      <c r="T1453" s="224"/>
      <c r="U1453" s="5"/>
      <c r="V1453" s="57"/>
      <c r="W1453" s="57"/>
      <c r="X1453" s="57"/>
      <c r="Y1453" s="221"/>
      <c r="Z1453" s="221"/>
      <c r="AA1453" s="221"/>
      <c r="AB1453" s="5"/>
      <c r="AC1453" s="5"/>
      <c r="AD1453" s="5"/>
      <c r="AE1453" s="5"/>
    </row>
    <row r="1454" spans="1:31" s="19" customFormat="1" ht="60" hidden="1" customHeight="1" outlineLevel="1" x14ac:dyDescent="0.25">
      <c r="A1454" s="552"/>
      <c r="B1454" s="552"/>
      <c r="C1454" s="552"/>
      <c r="D1454" s="574"/>
      <c r="E1454" s="536"/>
      <c r="F1454" s="537"/>
      <c r="G1454" s="64" t="s">
        <v>1532</v>
      </c>
      <c r="H1454" s="122">
        <v>100</v>
      </c>
      <c r="I1454" s="122"/>
      <c r="J1454" s="122"/>
      <c r="K1454" s="122"/>
      <c r="L1454" s="122">
        <v>15</v>
      </c>
      <c r="M1454" s="122"/>
      <c r="N1454" s="122"/>
      <c r="O1454" s="122"/>
      <c r="P1454" s="128">
        <v>74.75</v>
      </c>
      <c r="Q1454" s="128"/>
      <c r="R1454" s="128"/>
      <c r="S1454" s="334"/>
      <c r="T1454" s="224"/>
      <c r="U1454" s="5"/>
      <c r="V1454" s="57"/>
      <c r="W1454" s="57"/>
      <c r="X1454" s="57"/>
      <c r="Y1454" s="221"/>
      <c r="Z1454" s="221"/>
      <c r="AA1454" s="221"/>
      <c r="AB1454" s="5"/>
      <c r="AC1454" s="5"/>
      <c r="AD1454" s="5"/>
      <c r="AE1454" s="5"/>
    </row>
    <row r="1455" spans="1:31" s="19" customFormat="1" ht="60" hidden="1" customHeight="1" outlineLevel="1" x14ac:dyDescent="0.25">
      <c r="A1455" s="552"/>
      <c r="B1455" s="552"/>
      <c r="C1455" s="552"/>
      <c r="D1455" s="574"/>
      <c r="E1455" s="536"/>
      <c r="F1455" s="537"/>
      <c r="G1455" s="64" t="s">
        <v>1533</v>
      </c>
      <c r="H1455" s="122">
        <v>170</v>
      </c>
      <c r="I1455" s="122"/>
      <c r="J1455" s="122"/>
      <c r="K1455" s="122"/>
      <c r="L1455" s="122">
        <v>7.5</v>
      </c>
      <c r="M1455" s="122"/>
      <c r="N1455" s="122"/>
      <c r="O1455" s="122"/>
      <c r="P1455" s="128">
        <v>339.08</v>
      </c>
      <c r="Q1455" s="128"/>
      <c r="R1455" s="128"/>
      <c r="S1455" s="334"/>
      <c r="T1455" s="224"/>
      <c r="U1455" s="5"/>
      <c r="V1455" s="57"/>
      <c r="W1455" s="57"/>
      <c r="X1455" s="57"/>
      <c r="Y1455" s="221"/>
      <c r="Z1455" s="221"/>
      <c r="AA1455" s="221"/>
      <c r="AB1455" s="5"/>
      <c r="AC1455" s="5"/>
      <c r="AD1455" s="5"/>
      <c r="AE1455" s="5"/>
    </row>
    <row r="1456" spans="1:31" s="19" customFormat="1" ht="60" hidden="1" customHeight="1" outlineLevel="1" x14ac:dyDescent="0.25">
      <c r="A1456" s="552"/>
      <c r="B1456" s="552"/>
      <c r="C1456" s="552"/>
      <c r="D1456" s="574"/>
      <c r="E1456" s="536"/>
      <c r="F1456" s="537"/>
      <c r="G1456" s="64" t="s">
        <v>1534</v>
      </c>
      <c r="H1456" s="122">
        <v>49</v>
      </c>
      <c r="I1456" s="122"/>
      <c r="J1456" s="122"/>
      <c r="K1456" s="122"/>
      <c r="L1456" s="122">
        <v>15</v>
      </c>
      <c r="M1456" s="122"/>
      <c r="N1456" s="122"/>
      <c r="O1456" s="122"/>
      <c r="P1456" s="128">
        <v>114.84</v>
      </c>
      <c r="Q1456" s="128"/>
      <c r="R1456" s="128"/>
      <c r="S1456" s="334"/>
      <c r="T1456" s="224"/>
      <c r="U1456" s="5"/>
      <c r="V1456" s="57"/>
      <c r="W1456" s="57"/>
      <c r="X1456" s="57"/>
      <c r="Y1456" s="221"/>
      <c r="Z1456" s="221"/>
      <c r="AA1456" s="221"/>
      <c r="AB1456" s="5"/>
      <c r="AC1456" s="5"/>
      <c r="AD1456" s="5"/>
      <c r="AE1456" s="5"/>
    </row>
    <row r="1457" spans="1:31" s="19" customFormat="1" ht="60" hidden="1" customHeight="1" outlineLevel="1" x14ac:dyDescent="0.25">
      <c r="A1457" s="552"/>
      <c r="B1457" s="552"/>
      <c r="C1457" s="552"/>
      <c r="D1457" s="574"/>
      <c r="E1457" s="536"/>
      <c r="F1457" s="537"/>
      <c r="G1457" s="64" t="s">
        <v>1535</v>
      </c>
      <c r="H1457" s="122">
        <v>150</v>
      </c>
      <c r="I1457" s="122"/>
      <c r="J1457" s="122"/>
      <c r="K1457" s="122"/>
      <c r="L1457" s="122">
        <v>15</v>
      </c>
      <c r="M1457" s="122"/>
      <c r="N1457" s="122"/>
      <c r="O1457" s="122"/>
      <c r="P1457" s="128">
        <v>180.13</v>
      </c>
      <c r="Q1457" s="128"/>
      <c r="R1457" s="128"/>
      <c r="S1457" s="334"/>
      <c r="T1457" s="224"/>
      <c r="U1457" s="5"/>
      <c r="V1457" s="57"/>
      <c r="W1457" s="57"/>
      <c r="X1457" s="57"/>
      <c r="Y1457" s="221"/>
      <c r="Z1457" s="221"/>
      <c r="AA1457" s="221"/>
      <c r="AB1457" s="5"/>
      <c r="AC1457" s="5"/>
      <c r="AD1457" s="5"/>
      <c r="AE1457" s="5"/>
    </row>
    <row r="1458" spans="1:31" s="19" customFormat="1" ht="60" hidden="1" customHeight="1" outlineLevel="1" x14ac:dyDescent="0.25">
      <c r="A1458" s="552"/>
      <c r="B1458" s="552"/>
      <c r="C1458" s="552"/>
      <c r="D1458" s="574"/>
      <c r="E1458" s="536"/>
      <c r="F1458" s="537"/>
      <c r="G1458" s="64" t="s">
        <v>1536</v>
      </c>
      <c r="H1458" s="122">
        <v>30</v>
      </c>
      <c r="I1458" s="122"/>
      <c r="J1458" s="122"/>
      <c r="K1458" s="122"/>
      <c r="L1458" s="122">
        <v>15</v>
      </c>
      <c r="M1458" s="122"/>
      <c r="N1458" s="122"/>
      <c r="O1458" s="122"/>
      <c r="P1458" s="128">
        <v>56.05</v>
      </c>
      <c r="Q1458" s="128"/>
      <c r="R1458" s="128"/>
      <c r="S1458" s="334"/>
      <c r="T1458" s="224"/>
      <c r="U1458" s="5"/>
      <c r="V1458" s="57"/>
      <c r="W1458" s="57"/>
      <c r="X1458" s="57"/>
      <c r="Y1458" s="221"/>
      <c r="Z1458" s="221"/>
      <c r="AA1458" s="221"/>
      <c r="AB1458" s="5"/>
      <c r="AC1458" s="5"/>
      <c r="AD1458" s="5"/>
      <c r="AE1458" s="5"/>
    </row>
    <row r="1459" spans="1:31" s="19" customFormat="1" ht="60" hidden="1" customHeight="1" outlineLevel="1" x14ac:dyDescent="0.25">
      <c r="A1459" s="552"/>
      <c r="B1459" s="552"/>
      <c r="C1459" s="552"/>
      <c r="D1459" s="574"/>
      <c r="E1459" s="536"/>
      <c r="F1459" s="537"/>
      <c r="G1459" s="64" t="s">
        <v>1537</v>
      </c>
      <c r="H1459" s="122">
        <v>90</v>
      </c>
      <c r="I1459" s="122"/>
      <c r="J1459" s="122"/>
      <c r="K1459" s="122"/>
      <c r="L1459" s="122">
        <v>10</v>
      </c>
      <c r="M1459" s="122"/>
      <c r="N1459" s="122"/>
      <c r="O1459" s="122"/>
      <c r="P1459" s="128">
        <v>122.62</v>
      </c>
      <c r="Q1459" s="128"/>
      <c r="R1459" s="128"/>
      <c r="S1459" s="334"/>
      <c r="T1459" s="224"/>
      <c r="U1459" s="5"/>
      <c r="V1459" s="57"/>
      <c r="W1459" s="57"/>
      <c r="X1459" s="57"/>
      <c r="Y1459" s="221"/>
      <c r="Z1459" s="221"/>
      <c r="AA1459" s="221"/>
      <c r="AB1459" s="5"/>
      <c r="AC1459" s="5"/>
      <c r="AD1459" s="5"/>
      <c r="AE1459" s="5"/>
    </row>
    <row r="1460" spans="1:31" s="19" customFormat="1" ht="60" hidden="1" customHeight="1" outlineLevel="1" x14ac:dyDescent="0.25">
      <c r="A1460" s="552"/>
      <c r="B1460" s="552"/>
      <c r="C1460" s="552"/>
      <c r="D1460" s="574"/>
      <c r="E1460" s="536"/>
      <c r="F1460" s="537"/>
      <c r="G1460" s="64" t="s">
        <v>1538</v>
      </c>
      <c r="H1460" s="122">
        <v>300</v>
      </c>
      <c r="I1460" s="122"/>
      <c r="J1460" s="122"/>
      <c r="K1460" s="122"/>
      <c r="L1460" s="122">
        <v>10</v>
      </c>
      <c r="M1460" s="122"/>
      <c r="N1460" s="122"/>
      <c r="O1460" s="122"/>
      <c r="P1460" s="128">
        <v>251.84</v>
      </c>
      <c r="Q1460" s="128"/>
      <c r="R1460" s="128"/>
      <c r="S1460" s="334"/>
      <c r="T1460" s="224"/>
      <c r="U1460" s="5"/>
      <c r="V1460" s="57"/>
      <c r="W1460" s="57"/>
      <c r="X1460" s="57"/>
      <c r="Y1460" s="221"/>
      <c r="Z1460" s="221"/>
      <c r="AA1460" s="221"/>
      <c r="AB1460" s="5"/>
      <c r="AC1460" s="5"/>
      <c r="AD1460" s="5"/>
      <c r="AE1460" s="5"/>
    </row>
    <row r="1461" spans="1:31" s="19" customFormat="1" ht="60" hidden="1" customHeight="1" outlineLevel="1" x14ac:dyDescent="0.25">
      <c r="A1461" s="552"/>
      <c r="B1461" s="552"/>
      <c r="C1461" s="552"/>
      <c r="D1461" s="574"/>
      <c r="E1461" s="536"/>
      <c r="F1461" s="537"/>
      <c r="G1461" s="64" t="s">
        <v>1539</v>
      </c>
      <c r="H1461" s="122">
        <v>105</v>
      </c>
      <c r="I1461" s="122"/>
      <c r="J1461" s="122"/>
      <c r="K1461" s="122"/>
      <c r="L1461" s="122">
        <v>15</v>
      </c>
      <c r="M1461" s="122"/>
      <c r="N1461" s="122"/>
      <c r="O1461" s="122"/>
      <c r="P1461" s="128">
        <v>109.34</v>
      </c>
      <c r="Q1461" s="128"/>
      <c r="R1461" s="128"/>
      <c r="S1461" s="334"/>
      <c r="T1461" s="224"/>
      <c r="U1461" s="5"/>
      <c r="V1461" s="57"/>
      <c r="W1461" s="57"/>
      <c r="X1461" s="57"/>
      <c r="Y1461" s="221"/>
      <c r="Z1461" s="221"/>
      <c r="AA1461" s="221"/>
      <c r="AB1461" s="5"/>
      <c r="AC1461" s="5"/>
      <c r="AD1461" s="5"/>
      <c r="AE1461" s="5"/>
    </row>
    <row r="1462" spans="1:31" s="19" customFormat="1" ht="60" hidden="1" customHeight="1" outlineLevel="1" x14ac:dyDescent="0.25">
      <c r="A1462" s="552"/>
      <c r="B1462" s="552"/>
      <c r="C1462" s="552"/>
      <c r="D1462" s="574"/>
      <c r="E1462" s="536"/>
      <c r="F1462" s="537"/>
      <c r="G1462" s="64" t="s">
        <v>1540</v>
      </c>
      <c r="H1462" s="122">
        <v>105</v>
      </c>
      <c r="I1462" s="122"/>
      <c r="J1462" s="122"/>
      <c r="K1462" s="122"/>
      <c r="L1462" s="122">
        <v>15</v>
      </c>
      <c r="M1462" s="122"/>
      <c r="N1462" s="122"/>
      <c r="O1462" s="122"/>
      <c r="P1462" s="128">
        <v>102.86</v>
      </c>
      <c r="Q1462" s="128"/>
      <c r="R1462" s="128"/>
      <c r="S1462" s="334"/>
      <c r="T1462" s="224"/>
      <c r="U1462" s="5"/>
      <c r="V1462" s="57"/>
      <c r="W1462" s="57"/>
      <c r="X1462" s="57"/>
      <c r="Y1462" s="221"/>
      <c r="Z1462" s="221"/>
      <c r="AA1462" s="221"/>
      <c r="AB1462" s="5"/>
      <c r="AC1462" s="5"/>
      <c r="AD1462" s="5"/>
      <c r="AE1462" s="5"/>
    </row>
    <row r="1463" spans="1:31" s="19" customFormat="1" ht="60" hidden="1" customHeight="1" outlineLevel="1" x14ac:dyDescent="0.25">
      <c r="A1463" s="552"/>
      <c r="B1463" s="552"/>
      <c r="C1463" s="552"/>
      <c r="D1463" s="574"/>
      <c r="E1463" s="536"/>
      <c r="F1463" s="537"/>
      <c r="G1463" s="64" t="s">
        <v>1541</v>
      </c>
      <c r="H1463" s="122">
        <v>60</v>
      </c>
      <c r="I1463" s="122"/>
      <c r="J1463" s="122"/>
      <c r="K1463" s="122"/>
      <c r="L1463" s="122">
        <v>10</v>
      </c>
      <c r="M1463" s="122"/>
      <c r="N1463" s="122"/>
      <c r="O1463" s="122"/>
      <c r="P1463" s="128">
        <v>70.41</v>
      </c>
      <c r="Q1463" s="128"/>
      <c r="R1463" s="128"/>
      <c r="S1463" s="334"/>
      <c r="T1463" s="224"/>
      <c r="U1463" s="5"/>
      <c r="V1463" s="57"/>
      <c r="W1463" s="57"/>
      <c r="X1463" s="57"/>
      <c r="Y1463" s="221"/>
      <c r="Z1463" s="221"/>
      <c r="AA1463" s="221"/>
      <c r="AB1463" s="5"/>
      <c r="AC1463" s="5"/>
      <c r="AD1463" s="5"/>
      <c r="AE1463" s="5"/>
    </row>
    <row r="1464" spans="1:31" s="19" customFormat="1" ht="90" hidden="1" customHeight="1" outlineLevel="1" x14ac:dyDescent="0.25">
      <c r="A1464" s="552"/>
      <c r="B1464" s="552"/>
      <c r="C1464" s="552"/>
      <c r="D1464" s="574"/>
      <c r="E1464" s="536"/>
      <c r="F1464" s="537"/>
      <c r="G1464" s="64" t="s">
        <v>1542</v>
      </c>
      <c r="H1464" s="122">
        <v>120</v>
      </c>
      <c r="I1464" s="122"/>
      <c r="J1464" s="122"/>
      <c r="K1464" s="122"/>
      <c r="L1464" s="122">
        <v>15</v>
      </c>
      <c r="M1464" s="122"/>
      <c r="N1464" s="122"/>
      <c r="O1464" s="122"/>
      <c r="P1464" s="128">
        <v>101.64</v>
      </c>
      <c r="Q1464" s="128"/>
      <c r="R1464" s="128"/>
      <c r="S1464" s="334"/>
      <c r="T1464" s="224"/>
      <c r="U1464" s="5"/>
      <c r="V1464" s="57"/>
      <c r="W1464" s="57"/>
      <c r="X1464" s="57"/>
      <c r="Y1464" s="221"/>
      <c r="Z1464" s="221"/>
      <c r="AA1464" s="221"/>
      <c r="AB1464" s="5"/>
      <c r="AC1464" s="5"/>
      <c r="AD1464" s="5"/>
      <c r="AE1464" s="5"/>
    </row>
    <row r="1465" spans="1:31" s="19" customFormat="1" ht="75" hidden="1" customHeight="1" outlineLevel="1" x14ac:dyDescent="0.25">
      <c r="A1465" s="552"/>
      <c r="B1465" s="552"/>
      <c r="C1465" s="552"/>
      <c r="D1465" s="574"/>
      <c r="E1465" s="536"/>
      <c r="F1465" s="537"/>
      <c r="G1465" s="64" t="s">
        <v>1543</v>
      </c>
      <c r="H1465" s="122">
        <v>90</v>
      </c>
      <c r="I1465" s="122"/>
      <c r="J1465" s="122"/>
      <c r="K1465" s="122"/>
      <c r="L1465" s="122">
        <v>10</v>
      </c>
      <c r="M1465" s="122"/>
      <c r="N1465" s="122"/>
      <c r="O1465" s="122"/>
      <c r="P1465" s="128">
        <v>86.07</v>
      </c>
      <c r="Q1465" s="128"/>
      <c r="R1465" s="128"/>
      <c r="S1465" s="334"/>
      <c r="T1465" s="224"/>
      <c r="U1465" s="5"/>
      <c r="V1465" s="57"/>
      <c r="W1465" s="57"/>
      <c r="X1465" s="57"/>
      <c r="Y1465" s="221"/>
      <c r="Z1465" s="221"/>
      <c r="AA1465" s="221"/>
      <c r="AB1465" s="5"/>
      <c r="AC1465" s="5"/>
      <c r="AD1465" s="5"/>
      <c r="AE1465" s="5"/>
    </row>
    <row r="1466" spans="1:31" s="19" customFormat="1" ht="75" hidden="1" customHeight="1" outlineLevel="1" x14ac:dyDescent="0.25">
      <c r="A1466" s="552"/>
      <c r="B1466" s="552"/>
      <c r="C1466" s="552"/>
      <c r="D1466" s="574"/>
      <c r="E1466" s="536"/>
      <c r="F1466" s="537"/>
      <c r="G1466" s="64" t="s">
        <v>1544</v>
      </c>
      <c r="H1466" s="122">
        <v>175</v>
      </c>
      <c r="I1466" s="122"/>
      <c r="J1466" s="122"/>
      <c r="K1466" s="122"/>
      <c r="L1466" s="122">
        <v>30</v>
      </c>
      <c r="M1466" s="122"/>
      <c r="N1466" s="122"/>
      <c r="O1466" s="122"/>
      <c r="P1466" s="128">
        <v>177.47</v>
      </c>
      <c r="Q1466" s="128"/>
      <c r="R1466" s="128"/>
      <c r="S1466" s="334"/>
      <c r="T1466" s="224"/>
      <c r="U1466" s="5"/>
      <c r="V1466" s="57"/>
      <c r="W1466" s="57"/>
      <c r="X1466" s="57"/>
      <c r="Y1466" s="221"/>
      <c r="Z1466" s="221"/>
      <c r="AA1466" s="221"/>
      <c r="AB1466" s="5"/>
      <c r="AC1466" s="5"/>
      <c r="AD1466" s="5"/>
      <c r="AE1466" s="5"/>
    </row>
    <row r="1467" spans="1:31" s="19" customFormat="1" ht="75" hidden="1" customHeight="1" outlineLevel="1" x14ac:dyDescent="0.25">
      <c r="A1467" s="552"/>
      <c r="B1467" s="552"/>
      <c r="C1467" s="552"/>
      <c r="D1467" s="574"/>
      <c r="E1467" s="536"/>
      <c r="F1467" s="537"/>
      <c r="G1467" s="64" t="s">
        <v>1545</v>
      </c>
      <c r="H1467" s="122">
        <v>240</v>
      </c>
      <c r="I1467" s="122"/>
      <c r="J1467" s="122"/>
      <c r="K1467" s="122"/>
      <c r="L1467" s="122">
        <v>15</v>
      </c>
      <c r="M1467" s="122"/>
      <c r="N1467" s="122"/>
      <c r="O1467" s="122"/>
      <c r="P1467" s="128">
        <v>224.59</v>
      </c>
      <c r="Q1467" s="128"/>
      <c r="R1467" s="128"/>
      <c r="S1467" s="334"/>
      <c r="T1467" s="224"/>
      <c r="U1467" s="5"/>
      <c r="V1467" s="57"/>
      <c r="W1467" s="57"/>
      <c r="X1467" s="57"/>
      <c r="Y1467" s="221"/>
      <c r="Z1467" s="221"/>
      <c r="AA1467" s="221"/>
      <c r="AB1467" s="5"/>
      <c r="AC1467" s="5"/>
      <c r="AD1467" s="5"/>
      <c r="AE1467" s="5"/>
    </row>
    <row r="1468" spans="1:31" s="19" customFormat="1" ht="60" hidden="1" customHeight="1" outlineLevel="1" x14ac:dyDescent="0.25">
      <c r="A1468" s="552"/>
      <c r="B1468" s="552"/>
      <c r="C1468" s="552"/>
      <c r="D1468" s="574"/>
      <c r="E1468" s="536"/>
      <c r="F1468" s="537"/>
      <c r="G1468" s="64" t="s">
        <v>1546</v>
      </c>
      <c r="H1468" s="122">
        <v>215</v>
      </c>
      <c r="I1468" s="122"/>
      <c r="J1468" s="122"/>
      <c r="K1468" s="122"/>
      <c r="L1468" s="122">
        <v>7.5</v>
      </c>
      <c r="M1468" s="122"/>
      <c r="N1468" s="122"/>
      <c r="O1468" s="122"/>
      <c r="P1468" s="128">
        <v>216.7</v>
      </c>
      <c r="Q1468" s="128"/>
      <c r="R1468" s="128"/>
      <c r="S1468" s="334"/>
      <c r="T1468" s="224"/>
      <c r="U1468" s="5"/>
      <c r="V1468" s="57"/>
      <c r="W1468" s="57"/>
      <c r="X1468" s="57"/>
      <c r="Y1468" s="221"/>
      <c r="Z1468" s="221"/>
      <c r="AA1468" s="221"/>
      <c r="AB1468" s="5"/>
      <c r="AC1468" s="5"/>
      <c r="AD1468" s="5"/>
      <c r="AE1468" s="5"/>
    </row>
    <row r="1469" spans="1:31" s="19" customFormat="1" ht="60" hidden="1" customHeight="1" outlineLevel="1" x14ac:dyDescent="0.25">
      <c r="A1469" s="552"/>
      <c r="B1469" s="552"/>
      <c r="C1469" s="552"/>
      <c r="D1469" s="574"/>
      <c r="E1469" s="536"/>
      <c r="F1469" s="537"/>
      <c r="G1469" s="64" t="s">
        <v>1547</v>
      </c>
      <c r="H1469" s="122">
        <v>492</v>
      </c>
      <c r="I1469" s="122"/>
      <c r="J1469" s="122"/>
      <c r="K1469" s="122"/>
      <c r="L1469" s="122">
        <v>10</v>
      </c>
      <c r="M1469" s="122"/>
      <c r="N1469" s="122"/>
      <c r="O1469" s="122"/>
      <c r="P1469" s="128">
        <v>436.55</v>
      </c>
      <c r="Q1469" s="128"/>
      <c r="R1469" s="128"/>
      <c r="S1469" s="334"/>
      <c r="T1469" s="224"/>
      <c r="U1469" s="5"/>
      <c r="V1469" s="57"/>
      <c r="W1469" s="57"/>
      <c r="X1469" s="57"/>
      <c r="Y1469" s="221"/>
      <c r="Z1469" s="221"/>
      <c r="AA1469" s="221"/>
      <c r="AB1469" s="5"/>
      <c r="AC1469" s="5"/>
      <c r="AD1469" s="5"/>
      <c r="AE1469" s="5"/>
    </row>
    <row r="1470" spans="1:31" s="19" customFormat="1" ht="45" hidden="1" customHeight="1" outlineLevel="1" x14ac:dyDescent="0.25">
      <c r="A1470" s="552"/>
      <c r="B1470" s="552"/>
      <c r="C1470" s="552"/>
      <c r="D1470" s="574"/>
      <c r="E1470" s="536"/>
      <c r="F1470" s="537"/>
      <c r="G1470" s="64" t="s">
        <v>1548</v>
      </c>
      <c r="H1470" s="122">
        <v>144</v>
      </c>
      <c r="I1470" s="122"/>
      <c r="J1470" s="122"/>
      <c r="K1470" s="122"/>
      <c r="L1470" s="122">
        <v>15</v>
      </c>
      <c r="M1470" s="122"/>
      <c r="N1470" s="122"/>
      <c r="O1470" s="122"/>
      <c r="P1470" s="128">
        <v>173.05</v>
      </c>
      <c r="Q1470" s="128"/>
      <c r="R1470" s="128"/>
      <c r="S1470" s="334"/>
      <c r="T1470" s="224"/>
      <c r="U1470" s="5"/>
      <c r="V1470" s="57"/>
      <c r="W1470" s="57"/>
      <c r="X1470" s="57"/>
      <c r="Y1470" s="221"/>
      <c r="Z1470" s="221"/>
      <c r="AA1470" s="221"/>
      <c r="AB1470" s="5"/>
      <c r="AC1470" s="5"/>
      <c r="AD1470" s="5"/>
      <c r="AE1470" s="5"/>
    </row>
    <row r="1471" spans="1:31" s="19" customFormat="1" ht="60" hidden="1" customHeight="1" outlineLevel="1" x14ac:dyDescent="0.25">
      <c r="A1471" s="552"/>
      <c r="B1471" s="552"/>
      <c r="C1471" s="552"/>
      <c r="D1471" s="574"/>
      <c r="E1471" s="536"/>
      <c r="F1471" s="537"/>
      <c r="G1471" s="64" t="s">
        <v>1549</v>
      </c>
      <c r="H1471" s="122">
        <v>200</v>
      </c>
      <c r="I1471" s="122"/>
      <c r="J1471" s="122"/>
      <c r="K1471" s="122"/>
      <c r="L1471" s="122">
        <v>10</v>
      </c>
      <c r="M1471" s="122"/>
      <c r="N1471" s="122"/>
      <c r="O1471" s="122"/>
      <c r="P1471" s="128">
        <v>221.31</v>
      </c>
      <c r="Q1471" s="128"/>
      <c r="R1471" s="128"/>
      <c r="S1471" s="334"/>
      <c r="T1471" s="224"/>
      <c r="U1471" s="5"/>
      <c r="V1471" s="57"/>
      <c r="W1471" s="57"/>
      <c r="X1471" s="57"/>
      <c r="Y1471" s="221"/>
      <c r="Z1471" s="221"/>
      <c r="AA1471" s="221"/>
      <c r="AB1471" s="5"/>
      <c r="AC1471" s="5"/>
      <c r="AD1471" s="5"/>
      <c r="AE1471" s="5"/>
    </row>
    <row r="1472" spans="1:31" s="19" customFormat="1" ht="60" hidden="1" customHeight="1" outlineLevel="1" x14ac:dyDescent="0.25">
      <c r="A1472" s="552"/>
      <c r="B1472" s="552"/>
      <c r="C1472" s="552"/>
      <c r="D1472" s="574"/>
      <c r="E1472" s="536"/>
      <c r="F1472" s="537"/>
      <c r="G1472" s="64" t="s">
        <v>1550</v>
      </c>
      <c r="H1472" s="122">
        <v>274</v>
      </c>
      <c r="I1472" s="122"/>
      <c r="J1472" s="122"/>
      <c r="K1472" s="122"/>
      <c r="L1472" s="122">
        <v>7.5</v>
      </c>
      <c r="M1472" s="122"/>
      <c r="N1472" s="122"/>
      <c r="O1472" s="122"/>
      <c r="P1472" s="128">
        <v>238.08</v>
      </c>
      <c r="Q1472" s="128"/>
      <c r="R1472" s="128"/>
      <c r="S1472" s="334"/>
      <c r="T1472" s="224"/>
      <c r="U1472" s="5"/>
      <c r="V1472" s="57"/>
      <c r="W1472" s="57"/>
      <c r="X1472" s="57"/>
      <c r="Y1472" s="221"/>
      <c r="Z1472" s="221"/>
      <c r="AA1472" s="221"/>
      <c r="AB1472" s="5"/>
      <c r="AC1472" s="5"/>
      <c r="AD1472" s="5"/>
      <c r="AE1472" s="5"/>
    </row>
    <row r="1473" spans="1:31" s="19" customFormat="1" ht="60" hidden="1" customHeight="1" outlineLevel="1" x14ac:dyDescent="0.25">
      <c r="A1473" s="552"/>
      <c r="B1473" s="552"/>
      <c r="C1473" s="552"/>
      <c r="D1473" s="574"/>
      <c r="E1473" s="536"/>
      <c r="F1473" s="537"/>
      <c r="G1473" s="64" t="s">
        <v>1551</v>
      </c>
      <c r="H1473" s="122">
        <v>576</v>
      </c>
      <c r="I1473" s="122"/>
      <c r="J1473" s="122"/>
      <c r="K1473" s="122"/>
      <c r="L1473" s="122">
        <v>15</v>
      </c>
      <c r="M1473" s="122"/>
      <c r="N1473" s="122"/>
      <c r="O1473" s="122"/>
      <c r="P1473" s="128">
        <v>544.91999999999996</v>
      </c>
      <c r="Q1473" s="128"/>
      <c r="R1473" s="128"/>
      <c r="S1473" s="334"/>
      <c r="T1473" s="224"/>
      <c r="U1473" s="5"/>
      <c r="V1473" s="57"/>
      <c r="W1473" s="57"/>
      <c r="X1473" s="57"/>
      <c r="Y1473" s="221"/>
      <c r="Z1473" s="221"/>
      <c r="AA1473" s="221"/>
      <c r="AB1473" s="5"/>
      <c r="AC1473" s="5"/>
      <c r="AD1473" s="5"/>
      <c r="AE1473" s="5"/>
    </row>
    <row r="1474" spans="1:31" s="19" customFormat="1" ht="60" hidden="1" customHeight="1" outlineLevel="1" x14ac:dyDescent="0.25">
      <c r="A1474" s="552"/>
      <c r="B1474" s="552"/>
      <c r="C1474" s="552"/>
      <c r="D1474" s="574"/>
      <c r="E1474" s="536"/>
      <c r="F1474" s="537"/>
      <c r="G1474" s="64" t="s">
        <v>1552</v>
      </c>
      <c r="H1474" s="122">
        <v>70</v>
      </c>
      <c r="I1474" s="122"/>
      <c r="J1474" s="122"/>
      <c r="K1474" s="122"/>
      <c r="L1474" s="122">
        <v>15</v>
      </c>
      <c r="M1474" s="122"/>
      <c r="N1474" s="122"/>
      <c r="O1474" s="122"/>
      <c r="P1474" s="128">
        <v>84.48</v>
      </c>
      <c r="Q1474" s="128"/>
      <c r="R1474" s="128"/>
      <c r="S1474" s="334"/>
      <c r="T1474" s="224"/>
      <c r="U1474" s="5"/>
      <c r="V1474" s="57"/>
      <c r="W1474" s="57"/>
      <c r="X1474" s="57"/>
      <c r="Y1474" s="221"/>
      <c r="Z1474" s="221"/>
      <c r="AA1474" s="221"/>
      <c r="AB1474" s="5"/>
      <c r="AC1474" s="5"/>
      <c r="AD1474" s="5"/>
      <c r="AE1474" s="5"/>
    </row>
    <row r="1475" spans="1:31" s="19" customFormat="1" ht="60" hidden="1" customHeight="1" outlineLevel="1" x14ac:dyDescent="0.25">
      <c r="A1475" s="552"/>
      <c r="B1475" s="552"/>
      <c r="C1475" s="552"/>
      <c r="D1475" s="574"/>
      <c r="E1475" s="536"/>
      <c r="F1475" s="537"/>
      <c r="G1475" s="64" t="s">
        <v>1553</v>
      </c>
      <c r="H1475" s="122">
        <v>140</v>
      </c>
      <c r="I1475" s="122"/>
      <c r="J1475" s="122"/>
      <c r="K1475" s="122"/>
      <c r="L1475" s="122">
        <v>10</v>
      </c>
      <c r="M1475" s="122"/>
      <c r="N1475" s="122"/>
      <c r="O1475" s="122"/>
      <c r="P1475" s="128">
        <v>124.51</v>
      </c>
      <c r="Q1475" s="128"/>
      <c r="R1475" s="128"/>
      <c r="S1475" s="334"/>
      <c r="T1475" s="224"/>
      <c r="U1475" s="5"/>
      <c r="V1475" s="57"/>
      <c r="W1475" s="57"/>
      <c r="X1475" s="57"/>
      <c r="Y1475" s="221"/>
      <c r="Z1475" s="221"/>
      <c r="AA1475" s="221"/>
      <c r="AB1475" s="5"/>
      <c r="AC1475" s="5"/>
      <c r="AD1475" s="5"/>
      <c r="AE1475" s="5"/>
    </row>
    <row r="1476" spans="1:31" s="19" customFormat="1" ht="60" hidden="1" customHeight="1" outlineLevel="1" x14ac:dyDescent="0.25">
      <c r="A1476" s="552"/>
      <c r="B1476" s="552"/>
      <c r="C1476" s="552"/>
      <c r="D1476" s="574"/>
      <c r="E1476" s="536"/>
      <c r="F1476" s="537"/>
      <c r="G1476" s="64" t="s">
        <v>1554</v>
      </c>
      <c r="H1476" s="122">
        <v>60</v>
      </c>
      <c r="I1476" s="122"/>
      <c r="J1476" s="122"/>
      <c r="K1476" s="122"/>
      <c r="L1476" s="122">
        <v>5</v>
      </c>
      <c r="M1476" s="122"/>
      <c r="N1476" s="122"/>
      <c r="O1476" s="122"/>
      <c r="P1476" s="128">
        <v>101.41</v>
      </c>
      <c r="Q1476" s="128"/>
      <c r="R1476" s="128"/>
      <c r="S1476" s="334"/>
      <c r="T1476" s="224"/>
      <c r="U1476" s="5"/>
      <c r="V1476" s="57"/>
      <c r="W1476" s="57"/>
      <c r="X1476" s="57"/>
      <c r="Y1476" s="221"/>
      <c r="Z1476" s="221"/>
      <c r="AA1476" s="221"/>
      <c r="AB1476" s="5"/>
      <c r="AC1476" s="5"/>
      <c r="AD1476" s="5"/>
      <c r="AE1476" s="5"/>
    </row>
    <row r="1477" spans="1:31" s="19" customFormat="1" ht="75" hidden="1" customHeight="1" outlineLevel="1" x14ac:dyDescent="0.25">
      <c r="A1477" s="552"/>
      <c r="B1477" s="552"/>
      <c r="C1477" s="552"/>
      <c r="D1477" s="574"/>
      <c r="E1477" s="536"/>
      <c r="F1477" s="537"/>
      <c r="G1477" s="64" t="s">
        <v>1555</v>
      </c>
      <c r="H1477" s="122">
        <v>60</v>
      </c>
      <c r="I1477" s="122"/>
      <c r="J1477" s="122"/>
      <c r="K1477" s="122"/>
      <c r="L1477" s="122">
        <v>15</v>
      </c>
      <c r="M1477" s="122"/>
      <c r="N1477" s="122"/>
      <c r="O1477" s="122"/>
      <c r="P1477" s="128">
        <v>95.92</v>
      </c>
      <c r="Q1477" s="128"/>
      <c r="R1477" s="128"/>
      <c r="S1477" s="334"/>
      <c r="T1477" s="224"/>
      <c r="U1477" s="5"/>
      <c r="V1477" s="57"/>
      <c r="W1477" s="57"/>
      <c r="X1477" s="57"/>
      <c r="Y1477" s="221"/>
      <c r="Z1477" s="221"/>
      <c r="AA1477" s="221"/>
      <c r="AB1477" s="5"/>
      <c r="AC1477" s="5"/>
      <c r="AD1477" s="5"/>
      <c r="AE1477" s="5"/>
    </row>
    <row r="1478" spans="1:31" s="19" customFormat="1" ht="60" hidden="1" customHeight="1" outlineLevel="1" x14ac:dyDescent="0.25">
      <c r="A1478" s="552"/>
      <c r="B1478" s="552"/>
      <c r="C1478" s="552"/>
      <c r="D1478" s="574"/>
      <c r="E1478" s="536"/>
      <c r="F1478" s="537"/>
      <c r="G1478" s="64" t="s">
        <v>1556</v>
      </c>
      <c r="H1478" s="122">
        <v>135</v>
      </c>
      <c r="I1478" s="122"/>
      <c r="J1478" s="122"/>
      <c r="K1478" s="122"/>
      <c r="L1478" s="122">
        <v>10</v>
      </c>
      <c r="M1478" s="122"/>
      <c r="N1478" s="122"/>
      <c r="O1478" s="122"/>
      <c r="P1478" s="128">
        <v>120.07</v>
      </c>
      <c r="Q1478" s="128"/>
      <c r="R1478" s="128"/>
      <c r="S1478" s="334"/>
      <c r="T1478" s="224"/>
      <c r="U1478" s="5"/>
      <c r="V1478" s="57"/>
      <c r="W1478" s="57"/>
      <c r="X1478" s="57"/>
      <c r="Y1478" s="221"/>
      <c r="Z1478" s="221"/>
      <c r="AA1478" s="221"/>
      <c r="AB1478" s="5"/>
      <c r="AC1478" s="5"/>
      <c r="AD1478" s="5"/>
      <c r="AE1478" s="5"/>
    </row>
    <row r="1479" spans="1:31" s="19" customFormat="1" ht="60" hidden="1" customHeight="1" outlineLevel="1" x14ac:dyDescent="0.25">
      <c r="A1479" s="552"/>
      <c r="B1479" s="552"/>
      <c r="C1479" s="552"/>
      <c r="D1479" s="574"/>
      <c r="E1479" s="536"/>
      <c r="F1479" s="537"/>
      <c r="G1479" s="64" t="s">
        <v>1557</v>
      </c>
      <c r="H1479" s="122">
        <v>105</v>
      </c>
      <c r="I1479" s="122"/>
      <c r="J1479" s="122"/>
      <c r="K1479" s="122"/>
      <c r="L1479" s="122">
        <v>15</v>
      </c>
      <c r="M1479" s="122"/>
      <c r="N1479" s="122"/>
      <c r="O1479" s="122"/>
      <c r="P1479" s="128">
        <v>155.44999999999999</v>
      </c>
      <c r="Q1479" s="128"/>
      <c r="R1479" s="128"/>
      <c r="S1479" s="334"/>
      <c r="T1479" s="224"/>
      <c r="U1479" s="5"/>
      <c r="V1479" s="57"/>
      <c r="W1479" s="57"/>
      <c r="X1479" s="57"/>
      <c r="Y1479" s="221"/>
      <c r="Z1479" s="221"/>
      <c r="AA1479" s="221"/>
      <c r="AB1479" s="5"/>
      <c r="AC1479" s="5"/>
      <c r="AD1479" s="5"/>
      <c r="AE1479" s="5"/>
    </row>
    <row r="1480" spans="1:31" s="19" customFormat="1" ht="60" hidden="1" customHeight="1" outlineLevel="1" x14ac:dyDescent="0.25">
      <c r="A1480" s="552"/>
      <c r="B1480" s="552"/>
      <c r="C1480" s="552"/>
      <c r="D1480" s="574"/>
      <c r="E1480" s="536"/>
      <c r="F1480" s="537"/>
      <c r="G1480" s="64" t="s">
        <v>1558</v>
      </c>
      <c r="H1480" s="122">
        <v>90</v>
      </c>
      <c r="I1480" s="122"/>
      <c r="J1480" s="122"/>
      <c r="K1480" s="122"/>
      <c r="L1480" s="122">
        <v>15</v>
      </c>
      <c r="M1480" s="122"/>
      <c r="N1480" s="122"/>
      <c r="O1480" s="122"/>
      <c r="P1480" s="128">
        <v>109.85</v>
      </c>
      <c r="Q1480" s="128"/>
      <c r="R1480" s="128"/>
      <c r="S1480" s="334"/>
      <c r="T1480" s="224"/>
      <c r="U1480" s="5"/>
      <c r="V1480" s="57"/>
      <c r="W1480" s="57"/>
      <c r="X1480" s="57"/>
      <c r="Y1480" s="221"/>
      <c r="Z1480" s="221"/>
      <c r="AA1480" s="221"/>
      <c r="AB1480" s="5"/>
      <c r="AC1480" s="5"/>
      <c r="AD1480" s="5"/>
      <c r="AE1480" s="5"/>
    </row>
    <row r="1481" spans="1:31" s="19" customFormat="1" ht="60" hidden="1" customHeight="1" outlineLevel="1" x14ac:dyDescent="0.25">
      <c r="A1481" s="552"/>
      <c r="B1481" s="552"/>
      <c r="C1481" s="552"/>
      <c r="D1481" s="574"/>
      <c r="E1481" s="536"/>
      <c r="F1481" s="537"/>
      <c r="G1481" s="64" t="s">
        <v>1559</v>
      </c>
      <c r="H1481" s="122">
        <v>188</v>
      </c>
      <c r="I1481" s="122"/>
      <c r="J1481" s="122"/>
      <c r="K1481" s="122"/>
      <c r="L1481" s="122">
        <v>10</v>
      </c>
      <c r="M1481" s="122"/>
      <c r="N1481" s="122"/>
      <c r="O1481" s="122"/>
      <c r="P1481" s="128">
        <v>130.96</v>
      </c>
      <c r="Q1481" s="128"/>
      <c r="R1481" s="128"/>
      <c r="S1481" s="334"/>
      <c r="T1481" s="224"/>
      <c r="U1481" s="5"/>
      <c r="V1481" s="57"/>
      <c r="W1481" s="57"/>
      <c r="X1481" s="57"/>
      <c r="Y1481" s="221"/>
      <c r="Z1481" s="221"/>
      <c r="AA1481" s="221"/>
      <c r="AB1481" s="5"/>
      <c r="AC1481" s="5"/>
      <c r="AD1481" s="5"/>
      <c r="AE1481" s="5"/>
    </row>
    <row r="1482" spans="1:31" s="19" customFormat="1" ht="90" hidden="1" customHeight="1" outlineLevel="1" x14ac:dyDescent="0.25">
      <c r="A1482" s="552"/>
      <c r="B1482" s="552"/>
      <c r="C1482" s="552"/>
      <c r="D1482" s="574"/>
      <c r="E1482" s="536"/>
      <c r="F1482" s="537"/>
      <c r="G1482" s="64" t="s">
        <v>1560</v>
      </c>
      <c r="H1482" s="122">
        <v>105</v>
      </c>
      <c r="I1482" s="122"/>
      <c r="J1482" s="122"/>
      <c r="K1482" s="122"/>
      <c r="L1482" s="122">
        <v>10</v>
      </c>
      <c r="M1482" s="122"/>
      <c r="N1482" s="122"/>
      <c r="O1482" s="122"/>
      <c r="P1482" s="128">
        <v>92.14</v>
      </c>
      <c r="Q1482" s="128"/>
      <c r="R1482" s="128"/>
      <c r="S1482" s="334"/>
      <c r="T1482" s="224"/>
      <c r="U1482" s="5"/>
      <c r="V1482" s="57"/>
      <c r="W1482" s="57"/>
      <c r="X1482" s="57"/>
      <c r="Y1482" s="221"/>
      <c r="Z1482" s="221"/>
      <c r="AA1482" s="221"/>
      <c r="AB1482" s="5"/>
      <c r="AC1482" s="5"/>
      <c r="AD1482" s="5"/>
      <c r="AE1482" s="5"/>
    </row>
    <row r="1483" spans="1:31" s="19" customFormat="1" ht="60" hidden="1" customHeight="1" outlineLevel="1" x14ac:dyDescent="0.25">
      <c r="A1483" s="552"/>
      <c r="B1483" s="552"/>
      <c r="C1483" s="552"/>
      <c r="D1483" s="574"/>
      <c r="E1483" s="536"/>
      <c r="F1483" s="537"/>
      <c r="G1483" s="64" t="s">
        <v>1561</v>
      </c>
      <c r="H1483" s="122">
        <v>75</v>
      </c>
      <c r="I1483" s="122"/>
      <c r="J1483" s="122"/>
      <c r="K1483" s="122"/>
      <c r="L1483" s="122">
        <v>15</v>
      </c>
      <c r="M1483" s="122"/>
      <c r="N1483" s="122"/>
      <c r="O1483" s="122"/>
      <c r="P1483" s="128">
        <v>93.4</v>
      </c>
      <c r="Q1483" s="128"/>
      <c r="R1483" s="128"/>
      <c r="S1483" s="334"/>
      <c r="T1483" s="224"/>
      <c r="U1483" s="5"/>
      <c r="V1483" s="57"/>
      <c r="W1483" s="57"/>
      <c r="X1483" s="57"/>
      <c r="Y1483" s="221"/>
      <c r="Z1483" s="221"/>
      <c r="AA1483" s="221"/>
      <c r="AB1483" s="5"/>
      <c r="AC1483" s="5"/>
      <c r="AD1483" s="5"/>
      <c r="AE1483" s="5"/>
    </row>
    <row r="1484" spans="1:31" s="19" customFormat="1" ht="60" hidden="1" customHeight="1" outlineLevel="1" x14ac:dyDescent="0.25">
      <c r="A1484" s="552"/>
      <c r="B1484" s="552"/>
      <c r="C1484" s="552"/>
      <c r="D1484" s="574"/>
      <c r="E1484" s="536"/>
      <c r="F1484" s="537"/>
      <c r="G1484" s="64" t="s">
        <v>1562</v>
      </c>
      <c r="H1484" s="122">
        <v>240</v>
      </c>
      <c r="I1484" s="122"/>
      <c r="J1484" s="122"/>
      <c r="K1484" s="122"/>
      <c r="L1484" s="122">
        <v>15</v>
      </c>
      <c r="M1484" s="122"/>
      <c r="N1484" s="122"/>
      <c r="O1484" s="122"/>
      <c r="P1484" s="128">
        <v>290.57</v>
      </c>
      <c r="Q1484" s="128"/>
      <c r="R1484" s="128"/>
      <c r="S1484" s="334"/>
      <c r="T1484" s="224"/>
      <c r="U1484" s="5"/>
      <c r="V1484" s="57"/>
      <c r="W1484" s="57"/>
      <c r="X1484" s="57"/>
      <c r="Y1484" s="221"/>
      <c r="Z1484" s="221"/>
      <c r="AA1484" s="221"/>
      <c r="AB1484" s="5"/>
      <c r="AC1484" s="5"/>
      <c r="AD1484" s="5"/>
      <c r="AE1484" s="5"/>
    </row>
    <row r="1485" spans="1:31" s="19" customFormat="1" ht="60" hidden="1" customHeight="1" outlineLevel="1" x14ac:dyDescent="0.25">
      <c r="A1485" s="552"/>
      <c r="B1485" s="552"/>
      <c r="C1485" s="552"/>
      <c r="D1485" s="574"/>
      <c r="E1485" s="536"/>
      <c r="F1485" s="537"/>
      <c r="G1485" s="64" t="s">
        <v>1563</v>
      </c>
      <c r="H1485" s="122">
        <v>240</v>
      </c>
      <c r="I1485" s="122"/>
      <c r="J1485" s="122"/>
      <c r="K1485" s="122"/>
      <c r="L1485" s="122">
        <v>10</v>
      </c>
      <c r="M1485" s="122"/>
      <c r="N1485" s="122"/>
      <c r="O1485" s="122"/>
      <c r="P1485" s="128">
        <v>216.82</v>
      </c>
      <c r="Q1485" s="128"/>
      <c r="R1485" s="128"/>
      <c r="S1485" s="334"/>
      <c r="T1485" s="224"/>
      <c r="U1485" s="5"/>
      <c r="V1485" s="57"/>
      <c r="W1485" s="57"/>
      <c r="X1485" s="57"/>
      <c r="Y1485" s="221"/>
      <c r="Z1485" s="221"/>
      <c r="AA1485" s="221"/>
      <c r="AB1485" s="5"/>
      <c r="AC1485" s="5"/>
      <c r="AD1485" s="5"/>
      <c r="AE1485" s="5"/>
    </row>
    <row r="1486" spans="1:31" s="19" customFormat="1" ht="75" hidden="1" customHeight="1" outlineLevel="1" x14ac:dyDescent="0.25">
      <c r="A1486" s="552"/>
      <c r="B1486" s="552"/>
      <c r="C1486" s="552"/>
      <c r="D1486" s="574"/>
      <c r="E1486" s="536"/>
      <c r="F1486" s="537"/>
      <c r="G1486" s="64" t="s">
        <v>1564</v>
      </c>
      <c r="H1486" s="122">
        <v>260</v>
      </c>
      <c r="I1486" s="122"/>
      <c r="J1486" s="122"/>
      <c r="K1486" s="122"/>
      <c r="L1486" s="122">
        <v>15</v>
      </c>
      <c r="M1486" s="122"/>
      <c r="N1486" s="122"/>
      <c r="O1486" s="122"/>
      <c r="P1486" s="128">
        <v>226.42</v>
      </c>
      <c r="Q1486" s="128"/>
      <c r="R1486" s="128"/>
      <c r="S1486" s="334"/>
      <c r="T1486" s="224"/>
      <c r="U1486" s="5"/>
      <c r="V1486" s="57"/>
      <c r="W1486" s="57"/>
      <c r="X1486" s="57"/>
      <c r="Y1486" s="221"/>
      <c r="Z1486" s="221"/>
      <c r="AA1486" s="221"/>
      <c r="AB1486" s="5"/>
      <c r="AC1486" s="5"/>
      <c r="AD1486" s="5"/>
      <c r="AE1486" s="5"/>
    </row>
    <row r="1487" spans="1:31" s="19" customFormat="1" ht="60" hidden="1" customHeight="1" outlineLevel="1" x14ac:dyDescent="0.25">
      <c r="A1487" s="552"/>
      <c r="B1487" s="552"/>
      <c r="C1487" s="552"/>
      <c r="D1487" s="574"/>
      <c r="E1487" s="536"/>
      <c r="F1487" s="537"/>
      <c r="G1487" s="64" t="s">
        <v>1565</v>
      </c>
      <c r="H1487" s="122">
        <v>59</v>
      </c>
      <c r="I1487" s="122"/>
      <c r="J1487" s="122"/>
      <c r="K1487" s="122"/>
      <c r="L1487" s="122">
        <v>7.5</v>
      </c>
      <c r="M1487" s="122"/>
      <c r="N1487" s="122"/>
      <c r="O1487" s="122"/>
      <c r="P1487" s="128">
        <v>165.17</v>
      </c>
      <c r="Q1487" s="128"/>
      <c r="R1487" s="128"/>
      <c r="S1487" s="334"/>
      <c r="T1487" s="224"/>
      <c r="U1487" s="5"/>
      <c r="V1487" s="57"/>
      <c r="W1487" s="57"/>
      <c r="X1487" s="57"/>
      <c r="Y1487" s="221"/>
      <c r="Z1487" s="221"/>
      <c r="AA1487" s="221"/>
      <c r="AB1487" s="5"/>
      <c r="AC1487" s="5"/>
      <c r="AD1487" s="5"/>
      <c r="AE1487" s="5"/>
    </row>
    <row r="1488" spans="1:31" s="19" customFormat="1" ht="60" hidden="1" customHeight="1" outlineLevel="1" x14ac:dyDescent="0.25">
      <c r="A1488" s="552"/>
      <c r="B1488" s="552"/>
      <c r="C1488" s="552"/>
      <c r="D1488" s="574"/>
      <c r="E1488" s="536"/>
      <c r="F1488" s="537"/>
      <c r="G1488" s="64" t="s">
        <v>1566</v>
      </c>
      <c r="H1488" s="122">
        <v>35</v>
      </c>
      <c r="I1488" s="122"/>
      <c r="J1488" s="122"/>
      <c r="K1488" s="122"/>
      <c r="L1488" s="122">
        <v>5</v>
      </c>
      <c r="M1488" s="122"/>
      <c r="N1488" s="122"/>
      <c r="O1488" s="122"/>
      <c r="P1488" s="128">
        <v>83.47</v>
      </c>
      <c r="Q1488" s="128"/>
      <c r="R1488" s="128"/>
      <c r="S1488" s="334"/>
      <c r="T1488" s="224"/>
      <c r="U1488" s="5"/>
      <c r="V1488" s="57"/>
      <c r="W1488" s="57"/>
      <c r="X1488" s="57"/>
      <c r="Y1488" s="221"/>
      <c r="Z1488" s="221"/>
      <c r="AA1488" s="221"/>
      <c r="AB1488" s="5"/>
      <c r="AC1488" s="5"/>
      <c r="AD1488" s="5"/>
      <c r="AE1488" s="5"/>
    </row>
    <row r="1489" spans="1:31" s="19" customFormat="1" ht="60" hidden="1" customHeight="1" outlineLevel="1" x14ac:dyDescent="0.25">
      <c r="A1489" s="552"/>
      <c r="B1489" s="552"/>
      <c r="C1489" s="552"/>
      <c r="D1489" s="574"/>
      <c r="E1489" s="536"/>
      <c r="F1489" s="537"/>
      <c r="G1489" s="64" t="s">
        <v>1567</v>
      </c>
      <c r="H1489" s="122">
        <v>195</v>
      </c>
      <c r="I1489" s="122"/>
      <c r="J1489" s="122"/>
      <c r="K1489" s="122"/>
      <c r="L1489" s="122">
        <v>15</v>
      </c>
      <c r="M1489" s="122"/>
      <c r="N1489" s="122"/>
      <c r="O1489" s="122"/>
      <c r="P1489" s="128">
        <v>153.18</v>
      </c>
      <c r="Q1489" s="128"/>
      <c r="R1489" s="128"/>
      <c r="S1489" s="334"/>
      <c r="T1489" s="224"/>
      <c r="U1489" s="5"/>
      <c r="V1489" s="57"/>
      <c r="W1489" s="57"/>
      <c r="X1489" s="57"/>
      <c r="Y1489" s="221"/>
      <c r="Z1489" s="221"/>
      <c r="AA1489" s="221"/>
      <c r="AB1489" s="5"/>
      <c r="AC1489" s="5"/>
      <c r="AD1489" s="5"/>
      <c r="AE1489" s="5"/>
    </row>
    <row r="1490" spans="1:31" s="19" customFormat="1" ht="75" hidden="1" customHeight="1" outlineLevel="1" x14ac:dyDescent="0.25">
      <c r="A1490" s="552"/>
      <c r="B1490" s="552"/>
      <c r="C1490" s="552"/>
      <c r="D1490" s="574"/>
      <c r="E1490" s="536"/>
      <c r="F1490" s="537"/>
      <c r="G1490" s="64" t="s">
        <v>1568</v>
      </c>
      <c r="H1490" s="122">
        <v>75</v>
      </c>
      <c r="I1490" s="122"/>
      <c r="J1490" s="122"/>
      <c r="K1490" s="122"/>
      <c r="L1490" s="122">
        <v>30</v>
      </c>
      <c r="M1490" s="122"/>
      <c r="N1490" s="122"/>
      <c r="O1490" s="122"/>
      <c r="P1490" s="128">
        <v>142.49</v>
      </c>
      <c r="Q1490" s="128"/>
      <c r="R1490" s="128"/>
      <c r="S1490" s="334"/>
      <c r="T1490" s="224"/>
      <c r="U1490" s="5"/>
      <c r="V1490" s="57"/>
      <c r="W1490" s="57"/>
      <c r="X1490" s="57"/>
      <c r="Y1490" s="221"/>
      <c r="Z1490" s="221"/>
      <c r="AA1490" s="221"/>
      <c r="AB1490" s="5"/>
      <c r="AC1490" s="5"/>
      <c r="AD1490" s="5"/>
      <c r="AE1490" s="5"/>
    </row>
    <row r="1491" spans="1:31" s="19" customFormat="1" ht="75" hidden="1" customHeight="1" outlineLevel="1" x14ac:dyDescent="0.25">
      <c r="A1491" s="552"/>
      <c r="B1491" s="552"/>
      <c r="C1491" s="552"/>
      <c r="D1491" s="574"/>
      <c r="E1491" s="536"/>
      <c r="F1491" s="537"/>
      <c r="G1491" s="64" t="s">
        <v>1569</v>
      </c>
      <c r="H1491" s="122">
        <v>75</v>
      </c>
      <c r="I1491" s="122"/>
      <c r="J1491" s="122"/>
      <c r="K1491" s="122"/>
      <c r="L1491" s="122">
        <v>15</v>
      </c>
      <c r="M1491" s="122"/>
      <c r="N1491" s="122"/>
      <c r="O1491" s="122"/>
      <c r="P1491" s="128">
        <v>142.49100000000001</v>
      </c>
      <c r="Q1491" s="128"/>
      <c r="R1491" s="128"/>
      <c r="S1491" s="334"/>
      <c r="T1491" s="224"/>
      <c r="U1491" s="5"/>
      <c r="V1491" s="57"/>
      <c r="W1491" s="57"/>
      <c r="X1491" s="57"/>
      <c r="Y1491" s="221"/>
      <c r="Z1491" s="221"/>
      <c r="AA1491" s="221"/>
      <c r="AB1491" s="5"/>
      <c r="AC1491" s="5"/>
      <c r="AD1491" s="5"/>
      <c r="AE1491" s="5"/>
    </row>
    <row r="1492" spans="1:31" s="19" customFormat="1" ht="75" hidden="1" customHeight="1" outlineLevel="1" x14ac:dyDescent="0.25">
      <c r="A1492" s="552"/>
      <c r="B1492" s="552"/>
      <c r="C1492" s="552"/>
      <c r="D1492" s="574"/>
      <c r="E1492" s="536"/>
      <c r="F1492" s="537"/>
      <c r="G1492" s="64" t="s">
        <v>1570</v>
      </c>
      <c r="H1492" s="122">
        <v>53</v>
      </c>
      <c r="I1492" s="122"/>
      <c r="J1492" s="122"/>
      <c r="K1492" s="122"/>
      <c r="L1492" s="122">
        <v>10</v>
      </c>
      <c r="M1492" s="122"/>
      <c r="N1492" s="122"/>
      <c r="O1492" s="122"/>
      <c r="P1492" s="128">
        <v>90.15</v>
      </c>
      <c r="Q1492" s="128"/>
      <c r="R1492" s="128"/>
      <c r="S1492" s="334"/>
      <c r="T1492" s="224"/>
      <c r="U1492" s="5"/>
      <c r="V1492" s="57"/>
      <c r="W1492" s="57"/>
      <c r="X1492" s="57"/>
      <c r="Y1492" s="221"/>
      <c r="Z1492" s="221"/>
      <c r="AA1492" s="221"/>
      <c r="AB1492" s="5"/>
      <c r="AC1492" s="5"/>
      <c r="AD1492" s="5"/>
      <c r="AE1492" s="5"/>
    </row>
    <row r="1493" spans="1:31" s="19" customFormat="1" ht="60" hidden="1" customHeight="1" outlineLevel="1" x14ac:dyDescent="0.25">
      <c r="A1493" s="552"/>
      <c r="B1493" s="552"/>
      <c r="C1493" s="552"/>
      <c r="D1493" s="574"/>
      <c r="E1493" s="536"/>
      <c r="F1493" s="537"/>
      <c r="G1493" s="64" t="s">
        <v>1571</v>
      </c>
      <c r="H1493" s="122">
        <v>20</v>
      </c>
      <c r="I1493" s="122"/>
      <c r="J1493" s="122"/>
      <c r="K1493" s="122"/>
      <c r="L1493" s="122">
        <v>15</v>
      </c>
      <c r="M1493" s="122"/>
      <c r="N1493" s="122"/>
      <c r="O1493" s="122"/>
      <c r="P1493" s="128">
        <v>60.17</v>
      </c>
      <c r="Q1493" s="128"/>
      <c r="R1493" s="128"/>
      <c r="S1493" s="334"/>
      <c r="T1493" s="224"/>
      <c r="U1493" s="5"/>
      <c r="V1493" s="57"/>
      <c r="W1493" s="57"/>
      <c r="X1493" s="57"/>
      <c r="Y1493" s="221"/>
      <c r="Z1493" s="221"/>
      <c r="AA1493" s="221"/>
      <c r="AB1493" s="5"/>
      <c r="AC1493" s="5"/>
      <c r="AD1493" s="5"/>
      <c r="AE1493" s="5"/>
    </row>
    <row r="1494" spans="1:31" s="19" customFormat="1" ht="60" hidden="1" customHeight="1" outlineLevel="1" x14ac:dyDescent="0.25">
      <c r="A1494" s="552"/>
      <c r="B1494" s="552"/>
      <c r="C1494" s="552"/>
      <c r="D1494" s="574"/>
      <c r="E1494" s="536"/>
      <c r="F1494" s="537"/>
      <c r="G1494" s="64" t="s">
        <v>1572</v>
      </c>
      <c r="H1494" s="122">
        <v>60</v>
      </c>
      <c r="I1494" s="122"/>
      <c r="J1494" s="122"/>
      <c r="K1494" s="122"/>
      <c r="L1494" s="122">
        <v>10</v>
      </c>
      <c r="M1494" s="122"/>
      <c r="N1494" s="122"/>
      <c r="O1494" s="122"/>
      <c r="P1494" s="128">
        <v>68.760000000000005</v>
      </c>
      <c r="Q1494" s="128"/>
      <c r="R1494" s="128"/>
      <c r="S1494" s="334"/>
      <c r="T1494" s="224"/>
      <c r="U1494" s="5"/>
      <c r="V1494" s="57"/>
      <c r="W1494" s="57"/>
      <c r="X1494" s="57"/>
      <c r="Y1494" s="221"/>
      <c r="Z1494" s="221"/>
      <c r="AA1494" s="221"/>
      <c r="AB1494" s="5"/>
      <c r="AC1494" s="5"/>
      <c r="AD1494" s="5"/>
      <c r="AE1494" s="5"/>
    </row>
    <row r="1495" spans="1:31" s="19" customFormat="1" ht="60" hidden="1" customHeight="1" outlineLevel="1" x14ac:dyDescent="0.25">
      <c r="A1495" s="552"/>
      <c r="B1495" s="552"/>
      <c r="C1495" s="552"/>
      <c r="D1495" s="574"/>
      <c r="E1495" s="536"/>
      <c r="F1495" s="537"/>
      <c r="G1495" s="64" t="s">
        <v>1573</v>
      </c>
      <c r="H1495" s="122">
        <v>225</v>
      </c>
      <c r="I1495" s="122"/>
      <c r="J1495" s="122"/>
      <c r="K1495" s="122"/>
      <c r="L1495" s="122">
        <v>10</v>
      </c>
      <c r="M1495" s="122"/>
      <c r="N1495" s="122"/>
      <c r="O1495" s="122"/>
      <c r="P1495" s="128">
        <v>203.12</v>
      </c>
      <c r="Q1495" s="128"/>
      <c r="R1495" s="128"/>
      <c r="S1495" s="334"/>
      <c r="T1495" s="224"/>
      <c r="U1495" s="5"/>
      <c r="V1495" s="57"/>
      <c r="W1495" s="57"/>
      <c r="X1495" s="57"/>
      <c r="Y1495" s="221"/>
      <c r="Z1495" s="221"/>
      <c r="AA1495" s="221"/>
      <c r="AB1495" s="5"/>
      <c r="AC1495" s="5"/>
      <c r="AD1495" s="5"/>
      <c r="AE1495" s="5"/>
    </row>
    <row r="1496" spans="1:31" s="19" customFormat="1" ht="60" hidden="1" customHeight="1" outlineLevel="1" x14ac:dyDescent="0.25">
      <c r="A1496" s="552"/>
      <c r="B1496" s="552"/>
      <c r="C1496" s="552"/>
      <c r="D1496" s="574"/>
      <c r="E1496" s="536"/>
      <c r="F1496" s="537"/>
      <c r="G1496" s="64" t="s">
        <v>1574</v>
      </c>
      <c r="H1496" s="122">
        <v>75</v>
      </c>
      <c r="I1496" s="122"/>
      <c r="J1496" s="122"/>
      <c r="K1496" s="122"/>
      <c r="L1496" s="122">
        <v>10</v>
      </c>
      <c r="M1496" s="122"/>
      <c r="N1496" s="122"/>
      <c r="O1496" s="122"/>
      <c r="P1496" s="128">
        <v>82.84</v>
      </c>
      <c r="Q1496" s="128"/>
      <c r="R1496" s="128"/>
      <c r="S1496" s="334"/>
      <c r="T1496" s="224"/>
      <c r="U1496" s="5"/>
      <c r="V1496" s="57"/>
      <c r="W1496" s="57"/>
      <c r="X1496" s="57"/>
      <c r="Y1496" s="221"/>
      <c r="Z1496" s="221"/>
      <c r="AA1496" s="221"/>
      <c r="AB1496" s="5"/>
      <c r="AC1496" s="5"/>
      <c r="AD1496" s="5"/>
      <c r="AE1496" s="5"/>
    </row>
    <row r="1497" spans="1:31" s="19" customFormat="1" ht="60" hidden="1" customHeight="1" outlineLevel="1" x14ac:dyDescent="0.25">
      <c r="A1497" s="552"/>
      <c r="B1497" s="552"/>
      <c r="C1497" s="552"/>
      <c r="D1497" s="574"/>
      <c r="E1497" s="536"/>
      <c r="F1497" s="537"/>
      <c r="G1497" s="64" t="s">
        <v>1575</v>
      </c>
      <c r="H1497" s="122">
        <v>90</v>
      </c>
      <c r="I1497" s="122"/>
      <c r="J1497" s="122"/>
      <c r="K1497" s="122"/>
      <c r="L1497" s="122">
        <v>15</v>
      </c>
      <c r="M1497" s="122"/>
      <c r="N1497" s="122"/>
      <c r="O1497" s="122"/>
      <c r="P1497" s="128">
        <v>89.74</v>
      </c>
      <c r="Q1497" s="128"/>
      <c r="R1497" s="128"/>
      <c r="S1497" s="334"/>
      <c r="T1497" s="224"/>
      <c r="U1497" s="5"/>
      <c r="V1497" s="57"/>
      <c r="W1497" s="57"/>
      <c r="X1497" s="57"/>
      <c r="Y1497" s="221"/>
      <c r="Z1497" s="221"/>
      <c r="AA1497" s="221"/>
      <c r="AB1497" s="5"/>
      <c r="AC1497" s="5"/>
      <c r="AD1497" s="5"/>
      <c r="AE1497" s="5"/>
    </row>
    <row r="1498" spans="1:31" s="19" customFormat="1" ht="60" hidden="1" customHeight="1" outlineLevel="1" x14ac:dyDescent="0.25">
      <c r="A1498" s="552"/>
      <c r="B1498" s="552"/>
      <c r="C1498" s="552"/>
      <c r="D1498" s="574"/>
      <c r="E1498" s="536"/>
      <c r="F1498" s="537"/>
      <c r="G1498" s="64" t="s">
        <v>1576</v>
      </c>
      <c r="H1498" s="122">
        <v>283</v>
      </c>
      <c r="I1498" s="122"/>
      <c r="J1498" s="122"/>
      <c r="K1498" s="122"/>
      <c r="L1498" s="122">
        <v>35</v>
      </c>
      <c r="M1498" s="122"/>
      <c r="N1498" s="122"/>
      <c r="O1498" s="122"/>
      <c r="P1498" s="128">
        <v>385.13704000000001</v>
      </c>
      <c r="Q1498" s="128"/>
      <c r="R1498" s="128"/>
      <c r="S1498" s="334"/>
      <c r="T1498" s="224"/>
      <c r="U1498" s="5"/>
      <c r="V1498" s="57"/>
      <c r="W1498" s="57"/>
      <c r="X1498" s="57"/>
      <c r="Y1498" s="221"/>
      <c r="Z1498" s="221"/>
      <c r="AA1498" s="221"/>
      <c r="AB1498" s="5"/>
      <c r="AC1498" s="5"/>
      <c r="AD1498" s="5"/>
      <c r="AE1498" s="5"/>
    </row>
    <row r="1499" spans="1:31" s="19" customFormat="1" ht="45" hidden="1" customHeight="1" outlineLevel="1" x14ac:dyDescent="0.25">
      <c r="A1499" s="552"/>
      <c r="B1499" s="552"/>
      <c r="C1499" s="552"/>
      <c r="D1499" s="574"/>
      <c r="E1499" s="536"/>
      <c r="F1499" s="537"/>
      <c r="G1499" s="292" t="s">
        <v>1577</v>
      </c>
      <c r="H1499" s="123"/>
      <c r="I1499" s="123">
        <v>126</v>
      </c>
      <c r="J1499" s="123"/>
      <c r="K1499" s="123"/>
      <c r="L1499" s="123"/>
      <c r="M1499" s="123">
        <v>15</v>
      </c>
      <c r="N1499" s="123"/>
      <c r="O1499" s="123"/>
      <c r="P1499" s="128"/>
      <c r="Q1499" s="128">
        <v>211.91161</v>
      </c>
      <c r="R1499" s="128"/>
      <c r="S1499" s="334"/>
      <c r="T1499" s="224"/>
      <c r="U1499" s="5"/>
      <c r="V1499" s="5"/>
      <c r="W1499" s="5"/>
      <c r="X1499" s="5"/>
      <c r="Y1499" s="222"/>
      <c r="Z1499" s="222"/>
      <c r="AA1499" s="222"/>
      <c r="AB1499" s="5"/>
      <c r="AC1499" s="5"/>
      <c r="AD1499" s="5"/>
      <c r="AE1499" s="5"/>
    </row>
    <row r="1500" spans="1:31" s="19" customFormat="1" ht="45" hidden="1" customHeight="1" outlineLevel="1" x14ac:dyDescent="0.25">
      <c r="A1500" s="552"/>
      <c r="B1500" s="552"/>
      <c r="C1500" s="552"/>
      <c r="D1500" s="574"/>
      <c r="E1500" s="536"/>
      <c r="F1500" s="537"/>
      <c r="G1500" s="292" t="s">
        <v>1578</v>
      </c>
      <c r="H1500" s="123"/>
      <c r="I1500" s="123">
        <v>352</v>
      </c>
      <c r="J1500" s="123"/>
      <c r="K1500" s="123"/>
      <c r="L1500" s="123"/>
      <c r="M1500" s="123">
        <v>15</v>
      </c>
      <c r="N1500" s="123"/>
      <c r="O1500" s="123"/>
      <c r="P1500" s="128"/>
      <c r="Q1500" s="128">
        <v>410.58920999999998</v>
      </c>
      <c r="R1500" s="128"/>
      <c r="S1500" s="334"/>
      <c r="T1500" s="224"/>
      <c r="U1500" s="5"/>
      <c r="V1500" s="5"/>
      <c r="W1500" s="5"/>
      <c r="X1500" s="5"/>
      <c r="Y1500" s="222"/>
      <c r="Z1500" s="222"/>
      <c r="AA1500" s="222"/>
      <c r="AB1500" s="5"/>
      <c r="AC1500" s="5"/>
      <c r="AD1500" s="5"/>
      <c r="AE1500" s="5"/>
    </row>
    <row r="1501" spans="1:31" s="19" customFormat="1" ht="45" hidden="1" customHeight="1" outlineLevel="1" x14ac:dyDescent="0.25">
      <c r="A1501" s="552"/>
      <c r="B1501" s="552"/>
      <c r="C1501" s="552"/>
      <c r="D1501" s="574"/>
      <c r="E1501" s="536"/>
      <c r="F1501" s="537"/>
      <c r="G1501" s="292" t="s">
        <v>1579</v>
      </c>
      <c r="H1501" s="123"/>
      <c r="I1501" s="123">
        <v>265</v>
      </c>
      <c r="J1501" s="123"/>
      <c r="K1501" s="123"/>
      <c r="L1501" s="123"/>
      <c r="M1501" s="123">
        <v>10</v>
      </c>
      <c r="N1501" s="123"/>
      <c r="O1501" s="123"/>
      <c r="P1501" s="128"/>
      <c r="Q1501" s="128">
        <v>341.82933000000003</v>
      </c>
      <c r="R1501" s="128"/>
      <c r="S1501" s="334"/>
      <c r="T1501" s="224"/>
      <c r="U1501" s="5"/>
      <c r="V1501" s="5"/>
      <c r="W1501" s="5"/>
      <c r="X1501" s="5"/>
      <c r="Y1501" s="222"/>
      <c r="Z1501" s="222"/>
      <c r="AA1501" s="222"/>
      <c r="AB1501" s="5"/>
      <c r="AC1501" s="5"/>
      <c r="AD1501" s="5"/>
      <c r="AE1501" s="5"/>
    </row>
    <row r="1502" spans="1:31" s="19" customFormat="1" ht="45" hidden="1" customHeight="1" outlineLevel="1" x14ac:dyDescent="0.25">
      <c r="A1502" s="552"/>
      <c r="B1502" s="552"/>
      <c r="C1502" s="552"/>
      <c r="D1502" s="574"/>
      <c r="E1502" s="536"/>
      <c r="F1502" s="537"/>
      <c r="G1502" s="292" t="s">
        <v>1580</v>
      </c>
      <c r="H1502" s="123"/>
      <c r="I1502" s="123">
        <v>163</v>
      </c>
      <c r="J1502" s="123"/>
      <c r="K1502" s="123"/>
      <c r="L1502" s="123"/>
      <c r="M1502" s="123">
        <v>27</v>
      </c>
      <c r="N1502" s="123"/>
      <c r="O1502" s="123"/>
      <c r="P1502" s="128"/>
      <c r="Q1502" s="128">
        <v>269.79613000000001</v>
      </c>
      <c r="R1502" s="128"/>
      <c r="S1502" s="334"/>
      <c r="T1502" s="224"/>
      <c r="U1502" s="5"/>
      <c r="V1502" s="5"/>
      <c r="W1502" s="5"/>
      <c r="X1502" s="5"/>
      <c r="Y1502" s="222"/>
      <c r="Z1502" s="222"/>
      <c r="AA1502" s="222"/>
      <c r="AB1502" s="5"/>
      <c r="AC1502" s="5"/>
      <c r="AD1502" s="5"/>
      <c r="AE1502" s="5"/>
    </row>
    <row r="1503" spans="1:31" s="19" customFormat="1" ht="60" hidden="1" customHeight="1" outlineLevel="1" x14ac:dyDescent="0.25">
      <c r="A1503" s="552"/>
      <c r="B1503" s="552"/>
      <c r="C1503" s="552"/>
      <c r="D1503" s="574"/>
      <c r="E1503" s="536"/>
      <c r="F1503" s="537"/>
      <c r="G1503" s="292" t="s">
        <v>1581</v>
      </c>
      <c r="H1503" s="123"/>
      <c r="I1503" s="123">
        <v>125</v>
      </c>
      <c r="J1503" s="123"/>
      <c r="K1503" s="123"/>
      <c r="L1503" s="123"/>
      <c r="M1503" s="123">
        <v>30</v>
      </c>
      <c r="N1503" s="123"/>
      <c r="O1503" s="123"/>
      <c r="P1503" s="128"/>
      <c r="Q1503" s="128">
        <v>152.75421</v>
      </c>
      <c r="R1503" s="128"/>
      <c r="S1503" s="334"/>
      <c r="T1503" s="224"/>
      <c r="U1503" s="5"/>
      <c r="V1503" s="5"/>
      <c r="W1503" s="5"/>
      <c r="X1503" s="5"/>
      <c r="Y1503" s="222"/>
      <c r="Z1503" s="222"/>
      <c r="AA1503" s="222"/>
      <c r="AB1503" s="5"/>
      <c r="AC1503" s="5"/>
      <c r="AD1503" s="5"/>
      <c r="AE1503" s="5"/>
    </row>
    <row r="1504" spans="1:31" s="19" customFormat="1" ht="90" hidden="1" customHeight="1" outlineLevel="1" x14ac:dyDescent="0.25">
      <c r="A1504" s="552"/>
      <c r="B1504" s="552"/>
      <c r="C1504" s="552"/>
      <c r="D1504" s="574"/>
      <c r="E1504" s="536"/>
      <c r="F1504" s="537"/>
      <c r="G1504" s="292" t="s">
        <v>1582</v>
      </c>
      <c r="H1504" s="123"/>
      <c r="I1504" s="123">
        <v>423</v>
      </c>
      <c r="J1504" s="123"/>
      <c r="K1504" s="123"/>
      <c r="L1504" s="123"/>
      <c r="M1504" s="123">
        <v>60</v>
      </c>
      <c r="N1504" s="123"/>
      <c r="O1504" s="123"/>
      <c r="P1504" s="128"/>
      <c r="Q1504" s="128">
        <v>405.38488000000001</v>
      </c>
      <c r="R1504" s="128"/>
      <c r="S1504" s="334"/>
      <c r="T1504" s="224"/>
      <c r="U1504" s="5"/>
      <c r="V1504" s="5"/>
      <c r="W1504" s="5"/>
      <c r="X1504" s="5"/>
      <c r="Y1504" s="222"/>
      <c r="Z1504" s="222"/>
      <c r="AA1504" s="222"/>
      <c r="AB1504" s="5"/>
      <c r="AC1504" s="5"/>
      <c r="AD1504" s="5"/>
      <c r="AE1504" s="5"/>
    </row>
    <row r="1505" spans="1:31" s="19" customFormat="1" ht="60" hidden="1" customHeight="1" outlineLevel="1" x14ac:dyDescent="0.25">
      <c r="A1505" s="552"/>
      <c r="B1505" s="552"/>
      <c r="C1505" s="552"/>
      <c r="D1505" s="574"/>
      <c r="E1505" s="536"/>
      <c r="F1505" s="537"/>
      <c r="G1505" s="292" t="s">
        <v>1583</v>
      </c>
      <c r="H1505" s="123"/>
      <c r="I1505" s="123">
        <v>191</v>
      </c>
      <c r="J1505" s="123"/>
      <c r="K1505" s="123"/>
      <c r="L1505" s="123"/>
      <c r="M1505" s="123">
        <v>25</v>
      </c>
      <c r="N1505" s="123"/>
      <c r="O1505" s="123"/>
      <c r="P1505" s="128"/>
      <c r="Q1505" s="128">
        <v>212.66738000000001</v>
      </c>
      <c r="R1505" s="128"/>
      <c r="S1505" s="334"/>
      <c r="T1505" s="224"/>
      <c r="U1505" s="5"/>
      <c r="V1505" s="5"/>
      <c r="W1505" s="5"/>
      <c r="X1505" s="5"/>
      <c r="Y1505" s="222"/>
      <c r="Z1505" s="222"/>
      <c r="AA1505" s="222"/>
      <c r="AB1505" s="5"/>
      <c r="AC1505" s="5"/>
      <c r="AD1505" s="5"/>
      <c r="AE1505" s="5"/>
    </row>
    <row r="1506" spans="1:31" s="19" customFormat="1" ht="45" hidden="1" customHeight="1" outlineLevel="1" x14ac:dyDescent="0.25">
      <c r="A1506" s="552"/>
      <c r="B1506" s="552"/>
      <c r="C1506" s="552"/>
      <c r="D1506" s="574"/>
      <c r="E1506" s="536"/>
      <c r="F1506" s="537"/>
      <c r="G1506" s="292" t="s">
        <v>1584</v>
      </c>
      <c r="H1506" s="123"/>
      <c r="I1506" s="123">
        <v>858</v>
      </c>
      <c r="J1506" s="123"/>
      <c r="K1506" s="123"/>
      <c r="L1506" s="123"/>
      <c r="M1506" s="123">
        <v>15</v>
      </c>
      <c r="N1506" s="123"/>
      <c r="O1506" s="123"/>
      <c r="P1506" s="128"/>
      <c r="Q1506" s="128">
        <v>834.00212999999997</v>
      </c>
      <c r="R1506" s="128"/>
      <c r="S1506" s="334"/>
      <c r="T1506" s="224"/>
      <c r="U1506" s="5"/>
      <c r="V1506" s="5"/>
      <c r="W1506" s="5"/>
      <c r="X1506" s="5"/>
      <c r="Y1506" s="222"/>
      <c r="Z1506" s="222"/>
      <c r="AA1506" s="222"/>
      <c r="AB1506" s="5"/>
      <c r="AC1506" s="5"/>
      <c r="AD1506" s="5"/>
      <c r="AE1506" s="5"/>
    </row>
    <row r="1507" spans="1:31" s="19" customFormat="1" ht="45" hidden="1" customHeight="1" outlineLevel="1" x14ac:dyDescent="0.25">
      <c r="A1507" s="552"/>
      <c r="B1507" s="552"/>
      <c r="C1507" s="552"/>
      <c r="D1507" s="574"/>
      <c r="E1507" s="536"/>
      <c r="F1507" s="537"/>
      <c r="G1507" s="292" t="s">
        <v>1585</v>
      </c>
      <c r="H1507" s="123"/>
      <c r="I1507" s="123">
        <v>229</v>
      </c>
      <c r="J1507" s="123"/>
      <c r="K1507" s="123"/>
      <c r="L1507" s="123"/>
      <c r="M1507" s="123">
        <v>37</v>
      </c>
      <c r="N1507" s="123"/>
      <c r="O1507" s="123"/>
      <c r="P1507" s="128"/>
      <c r="Q1507" s="128">
        <v>246.17</v>
      </c>
      <c r="R1507" s="128"/>
      <c r="S1507" s="334"/>
      <c r="T1507" s="224"/>
      <c r="U1507" s="5"/>
      <c r="V1507" s="5"/>
      <c r="W1507" s="5"/>
      <c r="X1507" s="5"/>
      <c r="Y1507" s="222"/>
      <c r="Z1507" s="222"/>
      <c r="AA1507" s="222"/>
      <c r="AB1507" s="5"/>
      <c r="AC1507" s="5"/>
      <c r="AD1507" s="5"/>
      <c r="AE1507" s="5"/>
    </row>
    <row r="1508" spans="1:31" s="19" customFormat="1" ht="60" hidden="1" customHeight="1" outlineLevel="1" x14ac:dyDescent="0.25">
      <c r="A1508" s="552"/>
      <c r="B1508" s="552"/>
      <c r="C1508" s="552"/>
      <c r="D1508" s="574"/>
      <c r="E1508" s="536"/>
      <c r="F1508" s="537"/>
      <c r="G1508" s="292" t="s">
        <v>1586</v>
      </c>
      <c r="H1508" s="123"/>
      <c r="I1508" s="123">
        <v>143</v>
      </c>
      <c r="J1508" s="123"/>
      <c r="K1508" s="123"/>
      <c r="L1508" s="123"/>
      <c r="M1508" s="123">
        <v>30</v>
      </c>
      <c r="N1508" s="123"/>
      <c r="O1508" s="123"/>
      <c r="P1508" s="128"/>
      <c r="Q1508" s="128">
        <v>196.71922000000001</v>
      </c>
      <c r="R1508" s="128"/>
      <c r="S1508" s="334"/>
      <c r="T1508" s="224"/>
      <c r="U1508" s="5"/>
      <c r="V1508" s="5"/>
      <c r="W1508" s="5"/>
      <c r="X1508" s="5"/>
      <c r="Y1508" s="222"/>
      <c r="Z1508" s="222"/>
      <c r="AA1508" s="222"/>
      <c r="AB1508" s="5"/>
      <c r="AC1508" s="5"/>
      <c r="AD1508" s="5"/>
      <c r="AE1508" s="5"/>
    </row>
    <row r="1509" spans="1:31" s="19" customFormat="1" ht="45" hidden="1" customHeight="1" outlineLevel="1" x14ac:dyDescent="0.25">
      <c r="A1509" s="552"/>
      <c r="B1509" s="552"/>
      <c r="C1509" s="552"/>
      <c r="D1509" s="574"/>
      <c r="E1509" s="536"/>
      <c r="F1509" s="537"/>
      <c r="G1509" s="292" t="s">
        <v>1587</v>
      </c>
      <c r="H1509" s="123"/>
      <c r="I1509" s="123">
        <v>265</v>
      </c>
      <c r="J1509" s="123"/>
      <c r="K1509" s="123"/>
      <c r="L1509" s="123"/>
      <c r="M1509" s="123">
        <v>30</v>
      </c>
      <c r="N1509" s="123"/>
      <c r="O1509" s="123"/>
      <c r="P1509" s="128"/>
      <c r="Q1509" s="128">
        <v>175.91322</v>
      </c>
      <c r="R1509" s="128"/>
      <c r="S1509" s="334"/>
      <c r="T1509" s="224"/>
      <c r="U1509" s="5"/>
      <c r="V1509" s="5"/>
      <c r="W1509" s="5"/>
      <c r="X1509" s="5"/>
      <c r="Y1509" s="222"/>
      <c r="Z1509" s="222"/>
      <c r="AA1509" s="222"/>
      <c r="AB1509" s="5"/>
      <c r="AC1509" s="5"/>
      <c r="AD1509" s="5"/>
      <c r="AE1509" s="5"/>
    </row>
    <row r="1510" spans="1:31" s="19" customFormat="1" ht="60" hidden="1" customHeight="1" outlineLevel="1" x14ac:dyDescent="0.25">
      <c r="A1510" s="552"/>
      <c r="B1510" s="552"/>
      <c r="C1510" s="552"/>
      <c r="D1510" s="574"/>
      <c r="E1510" s="536"/>
      <c r="F1510" s="537"/>
      <c r="G1510" s="292" t="s">
        <v>1588</v>
      </c>
      <c r="H1510" s="123"/>
      <c r="I1510" s="123">
        <v>148</v>
      </c>
      <c r="J1510" s="123"/>
      <c r="K1510" s="123"/>
      <c r="L1510" s="123"/>
      <c r="M1510" s="123">
        <v>15</v>
      </c>
      <c r="N1510" s="123"/>
      <c r="O1510" s="123"/>
      <c r="P1510" s="128"/>
      <c r="Q1510" s="128">
        <v>255.8219</v>
      </c>
      <c r="R1510" s="128"/>
      <c r="S1510" s="334"/>
      <c r="T1510" s="224"/>
      <c r="U1510" s="5"/>
      <c r="V1510" s="5"/>
      <c r="W1510" s="5"/>
      <c r="X1510" s="5"/>
      <c r="Y1510" s="222"/>
      <c r="Z1510" s="222"/>
      <c r="AA1510" s="222"/>
      <c r="AB1510" s="5"/>
      <c r="AC1510" s="5"/>
      <c r="AD1510" s="5"/>
      <c r="AE1510" s="5"/>
    </row>
    <row r="1511" spans="1:31" s="19" customFormat="1" ht="60" hidden="1" customHeight="1" outlineLevel="1" x14ac:dyDescent="0.25">
      <c r="A1511" s="552"/>
      <c r="B1511" s="552"/>
      <c r="C1511" s="552"/>
      <c r="D1511" s="574"/>
      <c r="E1511" s="536"/>
      <c r="F1511" s="537"/>
      <c r="G1511" s="292" t="s">
        <v>1589</v>
      </c>
      <c r="H1511" s="123"/>
      <c r="I1511" s="123">
        <v>596</v>
      </c>
      <c r="J1511" s="123"/>
      <c r="K1511" s="123"/>
      <c r="L1511" s="123"/>
      <c r="M1511" s="123">
        <v>15</v>
      </c>
      <c r="N1511" s="123"/>
      <c r="O1511" s="123"/>
      <c r="P1511" s="128"/>
      <c r="Q1511" s="128">
        <v>527.23347999999999</v>
      </c>
      <c r="R1511" s="128"/>
      <c r="S1511" s="334"/>
      <c r="T1511" s="224"/>
      <c r="U1511" s="5"/>
      <c r="V1511" s="5"/>
      <c r="W1511" s="5"/>
      <c r="X1511" s="5"/>
      <c r="Y1511" s="222"/>
      <c r="Z1511" s="222"/>
      <c r="AA1511" s="222"/>
      <c r="AB1511" s="5"/>
      <c r="AC1511" s="5"/>
      <c r="AD1511" s="5"/>
      <c r="AE1511" s="5"/>
    </row>
    <row r="1512" spans="1:31" s="19" customFormat="1" ht="45" hidden="1" customHeight="1" outlineLevel="1" x14ac:dyDescent="0.25">
      <c r="A1512" s="552"/>
      <c r="B1512" s="552"/>
      <c r="C1512" s="552"/>
      <c r="D1512" s="574"/>
      <c r="E1512" s="536"/>
      <c r="F1512" s="537"/>
      <c r="G1512" s="292" t="s">
        <v>1590</v>
      </c>
      <c r="H1512" s="123"/>
      <c r="I1512" s="123">
        <v>511</v>
      </c>
      <c r="J1512" s="123"/>
      <c r="K1512" s="123"/>
      <c r="L1512" s="123"/>
      <c r="M1512" s="123">
        <v>25</v>
      </c>
      <c r="N1512" s="123"/>
      <c r="O1512" s="123"/>
      <c r="P1512" s="128"/>
      <c r="Q1512" s="128">
        <v>550.71690000000001</v>
      </c>
      <c r="R1512" s="128"/>
      <c r="S1512" s="334"/>
      <c r="T1512" s="224"/>
      <c r="U1512" s="5"/>
      <c r="V1512" s="5"/>
      <c r="W1512" s="5"/>
      <c r="X1512" s="5"/>
      <c r="Y1512" s="222"/>
      <c r="Z1512" s="222"/>
      <c r="AA1512" s="222"/>
      <c r="AB1512" s="5"/>
      <c r="AC1512" s="5"/>
      <c r="AD1512" s="5"/>
      <c r="AE1512" s="5"/>
    </row>
    <row r="1513" spans="1:31" s="19" customFormat="1" ht="30" hidden="1" customHeight="1" outlineLevel="1" x14ac:dyDescent="0.25">
      <c r="A1513" s="552"/>
      <c r="B1513" s="552"/>
      <c r="C1513" s="552"/>
      <c r="D1513" s="574"/>
      <c r="E1513" s="536"/>
      <c r="F1513" s="537"/>
      <c r="G1513" s="292" t="s">
        <v>1591</v>
      </c>
      <c r="H1513" s="123"/>
      <c r="I1513" s="123">
        <v>59</v>
      </c>
      <c r="J1513" s="123"/>
      <c r="K1513" s="123"/>
      <c r="L1513" s="123"/>
      <c r="M1513" s="123">
        <v>8</v>
      </c>
      <c r="N1513" s="123"/>
      <c r="O1513" s="123"/>
      <c r="P1513" s="128"/>
      <c r="Q1513" s="128">
        <v>126.55868</v>
      </c>
      <c r="R1513" s="128"/>
      <c r="S1513" s="334"/>
      <c r="T1513" s="224"/>
      <c r="U1513" s="5"/>
      <c r="V1513" s="5"/>
      <c r="W1513" s="5"/>
      <c r="X1513" s="5"/>
      <c r="Y1513" s="222"/>
      <c r="Z1513" s="222"/>
      <c r="AA1513" s="222"/>
      <c r="AB1513" s="5"/>
      <c r="AC1513" s="5"/>
      <c r="AD1513" s="5"/>
      <c r="AE1513" s="5"/>
    </row>
    <row r="1514" spans="1:31" s="19" customFormat="1" ht="90" hidden="1" customHeight="1" outlineLevel="1" x14ac:dyDescent="0.25">
      <c r="A1514" s="552"/>
      <c r="B1514" s="552"/>
      <c r="C1514" s="552"/>
      <c r="D1514" s="574"/>
      <c r="E1514" s="536"/>
      <c r="F1514" s="537"/>
      <c r="G1514" s="292" t="s">
        <v>1592</v>
      </c>
      <c r="H1514" s="123"/>
      <c r="I1514" s="123">
        <v>472</v>
      </c>
      <c r="J1514" s="123"/>
      <c r="K1514" s="123"/>
      <c r="L1514" s="123"/>
      <c r="M1514" s="123">
        <v>35</v>
      </c>
      <c r="N1514" s="123"/>
      <c r="O1514" s="123"/>
      <c r="P1514" s="128"/>
      <c r="Q1514" s="128">
        <v>440.52568000000002</v>
      </c>
      <c r="R1514" s="128"/>
      <c r="S1514" s="334"/>
      <c r="T1514" s="224"/>
      <c r="U1514" s="5"/>
      <c r="V1514" s="5"/>
      <c r="W1514" s="5"/>
      <c r="X1514" s="5"/>
      <c r="Y1514" s="222"/>
      <c r="Z1514" s="222"/>
      <c r="AA1514" s="222"/>
      <c r="AB1514" s="5"/>
      <c r="AC1514" s="5"/>
      <c r="AD1514" s="5"/>
      <c r="AE1514" s="5"/>
    </row>
    <row r="1515" spans="1:31" s="19" customFormat="1" ht="45" hidden="1" customHeight="1" outlineLevel="1" x14ac:dyDescent="0.25">
      <c r="A1515" s="552"/>
      <c r="B1515" s="552"/>
      <c r="C1515" s="552"/>
      <c r="D1515" s="574"/>
      <c r="E1515" s="536"/>
      <c r="F1515" s="537"/>
      <c r="G1515" s="292" t="s">
        <v>1593</v>
      </c>
      <c r="H1515" s="123"/>
      <c r="I1515" s="123">
        <v>28</v>
      </c>
      <c r="J1515" s="123"/>
      <c r="K1515" s="123"/>
      <c r="L1515" s="123"/>
      <c r="M1515" s="123">
        <v>10</v>
      </c>
      <c r="N1515" s="123"/>
      <c r="O1515" s="123"/>
      <c r="P1515" s="128"/>
      <c r="Q1515" s="128">
        <v>54.392099999999999</v>
      </c>
      <c r="R1515" s="128"/>
      <c r="S1515" s="334"/>
      <c r="T1515" s="224"/>
      <c r="U1515" s="5"/>
      <c r="V1515" s="5"/>
      <c r="W1515" s="5"/>
      <c r="X1515" s="5"/>
      <c r="Y1515" s="222"/>
      <c r="Z1515" s="222"/>
      <c r="AA1515" s="222"/>
      <c r="AB1515" s="5"/>
      <c r="AC1515" s="5"/>
      <c r="AD1515" s="5"/>
      <c r="AE1515" s="5"/>
    </row>
    <row r="1516" spans="1:31" s="19" customFormat="1" ht="60" hidden="1" customHeight="1" outlineLevel="1" x14ac:dyDescent="0.25">
      <c r="A1516" s="552"/>
      <c r="B1516" s="552"/>
      <c r="C1516" s="552"/>
      <c r="D1516" s="574"/>
      <c r="E1516" s="536"/>
      <c r="F1516" s="537"/>
      <c r="G1516" s="292" t="s">
        <v>1594</v>
      </c>
      <c r="H1516" s="123"/>
      <c r="I1516" s="123">
        <v>48</v>
      </c>
      <c r="J1516" s="123"/>
      <c r="K1516" s="123"/>
      <c r="L1516" s="123"/>
      <c r="M1516" s="123">
        <v>20</v>
      </c>
      <c r="N1516" s="123"/>
      <c r="O1516" s="123"/>
      <c r="P1516" s="128"/>
      <c r="Q1516" s="128">
        <v>78.310379999999995</v>
      </c>
      <c r="R1516" s="128"/>
      <c r="S1516" s="334"/>
      <c r="T1516" s="224"/>
      <c r="U1516" s="5"/>
      <c r="V1516" s="5"/>
      <c r="W1516" s="5"/>
      <c r="X1516" s="5"/>
      <c r="Y1516" s="222"/>
      <c r="Z1516" s="222"/>
      <c r="AA1516" s="222"/>
      <c r="AB1516" s="5"/>
      <c r="AC1516" s="5"/>
      <c r="AD1516" s="5"/>
      <c r="AE1516" s="5"/>
    </row>
    <row r="1517" spans="1:31" s="19" customFormat="1" ht="60" hidden="1" customHeight="1" outlineLevel="1" x14ac:dyDescent="0.25">
      <c r="A1517" s="552"/>
      <c r="B1517" s="552"/>
      <c r="C1517" s="552"/>
      <c r="D1517" s="574"/>
      <c r="E1517" s="536"/>
      <c r="F1517" s="537"/>
      <c r="G1517" s="292" t="s">
        <v>1595</v>
      </c>
      <c r="H1517" s="123"/>
      <c r="I1517" s="123">
        <v>88</v>
      </c>
      <c r="J1517" s="123"/>
      <c r="K1517" s="123"/>
      <c r="L1517" s="123"/>
      <c r="M1517" s="123">
        <v>15</v>
      </c>
      <c r="N1517" s="123"/>
      <c r="O1517" s="123"/>
      <c r="P1517" s="128"/>
      <c r="Q1517" s="128">
        <v>219.72443000000001</v>
      </c>
      <c r="R1517" s="128"/>
      <c r="S1517" s="334"/>
      <c r="T1517" s="224"/>
      <c r="U1517" s="5"/>
      <c r="V1517" s="5"/>
      <c r="W1517" s="5"/>
      <c r="X1517" s="5"/>
      <c r="Y1517" s="222"/>
      <c r="Z1517" s="222"/>
      <c r="AA1517" s="222"/>
      <c r="AB1517" s="5"/>
      <c r="AC1517" s="5"/>
      <c r="AD1517" s="5"/>
      <c r="AE1517" s="5"/>
    </row>
    <row r="1518" spans="1:31" s="19" customFormat="1" ht="75" hidden="1" customHeight="1" outlineLevel="1" x14ac:dyDescent="0.25">
      <c r="A1518" s="552"/>
      <c r="B1518" s="552"/>
      <c r="C1518" s="552"/>
      <c r="D1518" s="574"/>
      <c r="E1518" s="536"/>
      <c r="F1518" s="537"/>
      <c r="G1518" s="292" t="s">
        <v>1596</v>
      </c>
      <c r="H1518" s="123"/>
      <c r="I1518" s="123">
        <v>3</v>
      </c>
      <c r="J1518" s="123"/>
      <c r="K1518" s="123"/>
      <c r="L1518" s="123"/>
      <c r="M1518" s="123">
        <v>23.3</v>
      </c>
      <c r="N1518" s="123"/>
      <c r="O1518" s="123"/>
      <c r="P1518" s="128"/>
      <c r="Q1518" s="128">
        <v>87.859080000000006</v>
      </c>
      <c r="R1518" s="128"/>
      <c r="S1518" s="334"/>
      <c r="T1518" s="224"/>
      <c r="U1518" s="5"/>
      <c r="V1518" s="5"/>
      <c r="W1518" s="5"/>
      <c r="X1518" s="5"/>
      <c r="Y1518" s="222"/>
      <c r="Z1518" s="222"/>
      <c r="AA1518" s="222"/>
      <c r="AB1518" s="5"/>
      <c r="AC1518" s="5"/>
      <c r="AD1518" s="5"/>
      <c r="AE1518" s="5"/>
    </row>
    <row r="1519" spans="1:31" s="19" customFormat="1" ht="60" hidden="1" customHeight="1" outlineLevel="1" x14ac:dyDescent="0.25">
      <c r="A1519" s="552"/>
      <c r="B1519" s="552"/>
      <c r="C1519" s="552"/>
      <c r="D1519" s="574"/>
      <c r="E1519" s="536"/>
      <c r="F1519" s="537"/>
      <c r="G1519" s="292" t="s">
        <v>1597</v>
      </c>
      <c r="H1519" s="123"/>
      <c r="I1519" s="123">
        <v>271</v>
      </c>
      <c r="J1519" s="123"/>
      <c r="K1519" s="123"/>
      <c r="L1519" s="123"/>
      <c r="M1519" s="123">
        <v>12</v>
      </c>
      <c r="N1519" s="123"/>
      <c r="O1519" s="123"/>
      <c r="P1519" s="128"/>
      <c r="Q1519" s="128">
        <v>286.47417000000002</v>
      </c>
      <c r="R1519" s="128"/>
      <c r="S1519" s="334"/>
      <c r="T1519" s="224"/>
      <c r="U1519" s="5"/>
      <c r="V1519" s="5"/>
      <c r="W1519" s="5"/>
      <c r="X1519" s="5"/>
      <c r="Y1519" s="222"/>
      <c r="Z1519" s="222"/>
      <c r="AA1519" s="222"/>
      <c r="AB1519" s="5"/>
      <c r="AC1519" s="5"/>
      <c r="AD1519" s="5"/>
      <c r="AE1519" s="5"/>
    </row>
    <row r="1520" spans="1:31" s="19" customFormat="1" ht="90" hidden="1" customHeight="1" outlineLevel="1" x14ac:dyDescent="0.25">
      <c r="A1520" s="552"/>
      <c r="B1520" s="552"/>
      <c r="C1520" s="552"/>
      <c r="D1520" s="574"/>
      <c r="E1520" s="536"/>
      <c r="F1520" s="537"/>
      <c r="G1520" s="292" t="s">
        <v>1039</v>
      </c>
      <c r="H1520" s="123"/>
      <c r="I1520" s="123">
        <v>120</v>
      </c>
      <c r="J1520" s="123"/>
      <c r="K1520" s="123"/>
      <c r="L1520" s="123"/>
      <c r="M1520" s="123">
        <v>15</v>
      </c>
      <c r="N1520" s="123"/>
      <c r="O1520" s="123"/>
      <c r="P1520" s="128"/>
      <c r="Q1520" s="128">
        <v>130.02547999999999</v>
      </c>
      <c r="R1520" s="128"/>
      <c r="S1520" s="334"/>
      <c r="T1520" s="224"/>
      <c r="U1520" s="5"/>
      <c r="V1520" s="5"/>
      <c r="W1520" s="5"/>
      <c r="X1520" s="5"/>
      <c r="Y1520" s="222"/>
      <c r="Z1520" s="222"/>
      <c r="AA1520" s="222"/>
      <c r="AB1520" s="5"/>
      <c r="AC1520" s="5"/>
      <c r="AD1520" s="5"/>
      <c r="AE1520" s="5"/>
    </row>
    <row r="1521" spans="1:31" s="19" customFormat="1" ht="60" hidden="1" customHeight="1" outlineLevel="1" x14ac:dyDescent="0.25">
      <c r="A1521" s="552"/>
      <c r="B1521" s="552"/>
      <c r="C1521" s="552"/>
      <c r="D1521" s="574"/>
      <c r="E1521" s="536"/>
      <c r="F1521" s="537"/>
      <c r="G1521" s="292" t="s">
        <v>1598</v>
      </c>
      <c r="H1521" s="123"/>
      <c r="I1521" s="123">
        <v>288</v>
      </c>
      <c r="J1521" s="123"/>
      <c r="K1521" s="123"/>
      <c r="L1521" s="123"/>
      <c r="M1521" s="123">
        <v>7</v>
      </c>
      <c r="N1521" s="123"/>
      <c r="O1521" s="123"/>
      <c r="P1521" s="128"/>
      <c r="Q1521" s="128">
        <v>274.78877</v>
      </c>
      <c r="R1521" s="128"/>
      <c r="S1521" s="334"/>
      <c r="T1521" s="224"/>
      <c r="U1521" s="5"/>
      <c r="V1521" s="5"/>
      <c r="W1521" s="5"/>
      <c r="X1521" s="5"/>
      <c r="Y1521" s="222"/>
      <c r="Z1521" s="222"/>
      <c r="AA1521" s="222"/>
      <c r="AB1521" s="5"/>
      <c r="AC1521" s="5"/>
      <c r="AD1521" s="5"/>
      <c r="AE1521" s="5"/>
    </row>
    <row r="1522" spans="1:31" s="19" customFormat="1" ht="75" hidden="1" customHeight="1" outlineLevel="1" x14ac:dyDescent="0.25">
      <c r="A1522" s="552"/>
      <c r="B1522" s="552"/>
      <c r="C1522" s="552"/>
      <c r="D1522" s="574"/>
      <c r="E1522" s="536"/>
      <c r="F1522" s="537"/>
      <c r="G1522" s="292" t="s">
        <v>1599</v>
      </c>
      <c r="H1522" s="123"/>
      <c r="I1522" s="123">
        <v>148</v>
      </c>
      <c r="J1522" s="123"/>
      <c r="K1522" s="123"/>
      <c r="L1522" s="123"/>
      <c r="M1522" s="123">
        <v>15</v>
      </c>
      <c r="N1522" s="123"/>
      <c r="O1522" s="123"/>
      <c r="P1522" s="128"/>
      <c r="Q1522" s="128">
        <v>213.65262999999999</v>
      </c>
      <c r="R1522" s="128"/>
      <c r="S1522" s="334"/>
      <c r="T1522" s="224"/>
      <c r="U1522" s="5"/>
      <c r="V1522" s="5"/>
      <c r="W1522" s="5"/>
      <c r="X1522" s="5"/>
      <c r="Y1522" s="222"/>
      <c r="Z1522" s="222"/>
      <c r="AA1522" s="222"/>
      <c r="AB1522" s="5"/>
      <c r="AC1522" s="5"/>
      <c r="AD1522" s="5"/>
      <c r="AE1522" s="5"/>
    </row>
    <row r="1523" spans="1:31" s="19" customFormat="1" ht="45" hidden="1" customHeight="1" outlineLevel="1" x14ac:dyDescent="0.25">
      <c r="A1523" s="552"/>
      <c r="B1523" s="552"/>
      <c r="C1523" s="552"/>
      <c r="D1523" s="574"/>
      <c r="E1523" s="536"/>
      <c r="F1523" s="537"/>
      <c r="G1523" s="292" t="s">
        <v>1600</v>
      </c>
      <c r="H1523" s="123"/>
      <c r="I1523" s="123">
        <v>352</v>
      </c>
      <c r="J1523" s="123"/>
      <c r="K1523" s="123"/>
      <c r="L1523" s="123"/>
      <c r="M1523" s="123">
        <v>5</v>
      </c>
      <c r="N1523" s="123"/>
      <c r="O1523" s="123"/>
      <c r="P1523" s="128"/>
      <c r="Q1523" s="128">
        <v>326.26832000000002</v>
      </c>
      <c r="R1523" s="128"/>
      <c r="S1523" s="334"/>
      <c r="T1523" s="224"/>
      <c r="U1523" s="5"/>
      <c r="V1523" s="5"/>
      <c r="W1523" s="5"/>
      <c r="X1523" s="5"/>
      <c r="Y1523" s="222"/>
      <c r="Z1523" s="222"/>
      <c r="AA1523" s="222"/>
      <c r="AB1523" s="5"/>
      <c r="AC1523" s="5"/>
      <c r="AD1523" s="5"/>
      <c r="AE1523" s="5"/>
    </row>
    <row r="1524" spans="1:31" s="19" customFormat="1" ht="60" hidden="1" customHeight="1" outlineLevel="1" x14ac:dyDescent="0.25">
      <c r="A1524" s="552"/>
      <c r="B1524" s="552"/>
      <c r="C1524" s="552"/>
      <c r="D1524" s="574"/>
      <c r="E1524" s="536"/>
      <c r="F1524" s="537"/>
      <c r="G1524" s="292" t="s">
        <v>1601</v>
      </c>
      <c r="H1524" s="123"/>
      <c r="I1524" s="123">
        <v>197</v>
      </c>
      <c r="J1524" s="123"/>
      <c r="K1524" s="123"/>
      <c r="L1524" s="123"/>
      <c r="M1524" s="123">
        <v>50</v>
      </c>
      <c r="N1524" s="123"/>
      <c r="O1524" s="123"/>
      <c r="P1524" s="128"/>
      <c r="Q1524" s="128">
        <v>354.96</v>
      </c>
      <c r="R1524" s="128"/>
      <c r="S1524" s="334"/>
      <c r="T1524" s="224"/>
      <c r="U1524" s="5"/>
      <c r="V1524" s="5"/>
      <c r="W1524" s="5"/>
      <c r="X1524" s="5"/>
      <c r="Y1524" s="222"/>
      <c r="Z1524" s="222"/>
      <c r="AA1524" s="222"/>
      <c r="AB1524" s="5"/>
      <c r="AC1524" s="5"/>
      <c r="AD1524" s="5"/>
      <c r="AE1524" s="5"/>
    </row>
    <row r="1525" spans="1:31" s="19" customFormat="1" ht="75" hidden="1" customHeight="1" outlineLevel="1" x14ac:dyDescent="0.25">
      <c r="A1525" s="552"/>
      <c r="B1525" s="552"/>
      <c r="C1525" s="552"/>
      <c r="D1525" s="574"/>
      <c r="E1525" s="536"/>
      <c r="F1525" s="537"/>
      <c r="G1525" s="292" t="s">
        <v>1602</v>
      </c>
      <c r="H1525" s="123"/>
      <c r="I1525" s="123">
        <v>490</v>
      </c>
      <c r="J1525" s="123"/>
      <c r="K1525" s="123"/>
      <c r="L1525" s="123"/>
      <c r="M1525" s="123">
        <v>15</v>
      </c>
      <c r="N1525" s="123"/>
      <c r="O1525" s="123"/>
      <c r="P1525" s="128"/>
      <c r="Q1525" s="128">
        <v>344.11</v>
      </c>
      <c r="R1525" s="128"/>
      <c r="S1525" s="334"/>
      <c r="T1525" s="224"/>
      <c r="U1525" s="5"/>
      <c r="V1525" s="5"/>
      <c r="W1525" s="5"/>
      <c r="X1525" s="5"/>
      <c r="Y1525" s="222"/>
      <c r="Z1525" s="222"/>
      <c r="AA1525" s="222"/>
      <c r="AB1525" s="5"/>
      <c r="AC1525" s="5"/>
      <c r="AD1525" s="5"/>
      <c r="AE1525" s="5"/>
    </row>
    <row r="1526" spans="1:31" s="19" customFormat="1" ht="45" hidden="1" customHeight="1" outlineLevel="1" x14ac:dyDescent="0.25">
      <c r="A1526" s="552"/>
      <c r="B1526" s="552"/>
      <c r="C1526" s="552"/>
      <c r="D1526" s="574"/>
      <c r="E1526" s="536"/>
      <c r="F1526" s="537"/>
      <c r="G1526" s="292" t="s">
        <v>1603</v>
      </c>
      <c r="H1526" s="123"/>
      <c r="I1526" s="123">
        <v>180</v>
      </c>
      <c r="J1526" s="123"/>
      <c r="K1526" s="123"/>
      <c r="L1526" s="123"/>
      <c r="M1526" s="123">
        <v>15</v>
      </c>
      <c r="N1526" s="123"/>
      <c r="O1526" s="123"/>
      <c r="P1526" s="128"/>
      <c r="Q1526" s="128">
        <v>208.66</v>
      </c>
      <c r="R1526" s="128"/>
      <c r="S1526" s="334"/>
      <c r="T1526" s="224"/>
      <c r="U1526" s="5"/>
      <c r="V1526" s="5"/>
      <c r="W1526" s="5"/>
      <c r="X1526" s="5"/>
      <c r="Y1526" s="222"/>
      <c r="Z1526" s="222"/>
      <c r="AA1526" s="222"/>
      <c r="AB1526" s="5"/>
      <c r="AC1526" s="5"/>
      <c r="AD1526" s="5"/>
      <c r="AE1526" s="5"/>
    </row>
    <row r="1527" spans="1:31" s="19" customFormat="1" ht="45" hidden="1" customHeight="1" outlineLevel="1" x14ac:dyDescent="0.25">
      <c r="A1527" s="552"/>
      <c r="B1527" s="552"/>
      <c r="C1527" s="552"/>
      <c r="D1527" s="574"/>
      <c r="E1527" s="536"/>
      <c r="F1527" s="537"/>
      <c r="G1527" s="292" t="s">
        <v>1604</v>
      </c>
      <c r="H1527" s="123"/>
      <c r="I1527" s="123">
        <v>111</v>
      </c>
      <c r="J1527" s="123"/>
      <c r="K1527" s="123"/>
      <c r="L1527" s="123"/>
      <c r="M1527" s="123">
        <v>9</v>
      </c>
      <c r="N1527" s="123"/>
      <c r="O1527" s="123"/>
      <c r="P1527" s="128"/>
      <c r="Q1527" s="128">
        <v>149.26</v>
      </c>
      <c r="R1527" s="128"/>
      <c r="S1527" s="334"/>
      <c r="T1527" s="224"/>
      <c r="U1527" s="5"/>
      <c r="V1527" s="5"/>
      <c r="W1527" s="5"/>
      <c r="X1527" s="5"/>
      <c r="Y1527" s="222"/>
      <c r="Z1527" s="222"/>
      <c r="AA1527" s="222"/>
      <c r="AB1527" s="5"/>
      <c r="AC1527" s="5"/>
      <c r="AD1527" s="5"/>
      <c r="AE1527" s="5"/>
    </row>
    <row r="1528" spans="1:31" s="19" customFormat="1" ht="45" hidden="1" customHeight="1" outlineLevel="1" x14ac:dyDescent="0.25">
      <c r="A1528" s="552"/>
      <c r="B1528" s="552"/>
      <c r="C1528" s="552"/>
      <c r="D1528" s="574"/>
      <c r="E1528" s="536"/>
      <c r="F1528" s="537"/>
      <c r="G1528" s="292" t="s">
        <v>1605</v>
      </c>
      <c r="H1528" s="123"/>
      <c r="I1528" s="123">
        <v>115</v>
      </c>
      <c r="J1528" s="123"/>
      <c r="K1528" s="123"/>
      <c r="L1528" s="123"/>
      <c r="M1528" s="123">
        <v>10</v>
      </c>
      <c r="N1528" s="123"/>
      <c r="O1528" s="123"/>
      <c r="P1528" s="128"/>
      <c r="Q1528" s="128">
        <v>146.88</v>
      </c>
      <c r="R1528" s="128"/>
      <c r="S1528" s="334"/>
      <c r="T1528" s="224"/>
      <c r="U1528" s="5"/>
      <c r="V1528" s="5"/>
      <c r="W1528" s="5"/>
      <c r="X1528" s="5"/>
      <c r="Y1528" s="222"/>
      <c r="Z1528" s="222"/>
      <c r="AA1528" s="222"/>
      <c r="AB1528" s="5"/>
      <c r="AC1528" s="5"/>
      <c r="AD1528" s="5"/>
      <c r="AE1528" s="5"/>
    </row>
    <row r="1529" spans="1:31" s="19" customFormat="1" ht="60" hidden="1" customHeight="1" outlineLevel="1" x14ac:dyDescent="0.25">
      <c r="A1529" s="552"/>
      <c r="B1529" s="552"/>
      <c r="C1529" s="552"/>
      <c r="D1529" s="574"/>
      <c r="E1529" s="536"/>
      <c r="F1529" s="537"/>
      <c r="G1529" s="292" t="s">
        <v>1606</v>
      </c>
      <c r="H1529" s="123"/>
      <c r="I1529" s="123">
        <v>60</v>
      </c>
      <c r="J1529" s="123"/>
      <c r="K1529" s="123"/>
      <c r="L1529" s="123"/>
      <c r="M1529" s="123">
        <v>15</v>
      </c>
      <c r="N1529" s="123"/>
      <c r="O1529" s="123"/>
      <c r="P1529" s="128"/>
      <c r="Q1529" s="128">
        <v>123.54</v>
      </c>
      <c r="R1529" s="128"/>
      <c r="S1529" s="334"/>
      <c r="T1529" s="224"/>
      <c r="U1529" s="5"/>
      <c r="V1529" s="5"/>
      <c r="W1529" s="5"/>
      <c r="X1529" s="5"/>
      <c r="Y1529" s="222"/>
      <c r="Z1529" s="222"/>
      <c r="AA1529" s="222"/>
      <c r="AB1529" s="5"/>
      <c r="AC1529" s="5"/>
      <c r="AD1529" s="5"/>
      <c r="AE1529" s="5"/>
    </row>
    <row r="1530" spans="1:31" s="19" customFormat="1" ht="45" hidden="1" customHeight="1" outlineLevel="1" x14ac:dyDescent="0.25">
      <c r="A1530" s="552"/>
      <c r="B1530" s="552"/>
      <c r="C1530" s="552"/>
      <c r="D1530" s="574"/>
      <c r="E1530" s="536"/>
      <c r="F1530" s="537"/>
      <c r="G1530" s="292" t="s">
        <v>1607</v>
      </c>
      <c r="H1530" s="123"/>
      <c r="I1530" s="123">
        <v>30</v>
      </c>
      <c r="J1530" s="123"/>
      <c r="K1530" s="123"/>
      <c r="L1530" s="123"/>
      <c r="M1530" s="123">
        <v>50</v>
      </c>
      <c r="N1530" s="123"/>
      <c r="O1530" s="123"/>
      <c r="P1530" s="128"/>
      <c r="Q1530" s="128">
        <v>62.55</v>
      </c>
      <c r="R1530" s="128"/>
      <c r="S1530" s="334"/>
      <c r="T1530" s="224"/>
      <c r="U1530" s="5"/>
      <c r="V1530" s="5"/>
      <c r="W1530" s="5"/>
      <c r="X1530" s="5"/>
      <c r="Y1530" s="222"/>
      <c r="Z1530" s="222"/>
      <c r="AA1530" s="222"/>
      <c r="AB1530" s="5"/>
      <c r="AC1530" s="5"/>
      <c r="AD1530" s="5"/>
      <c r="AE1530" s="5"/>
    </row>
    <row r="1531" spans="1:31" s="19" customFormat="1" ht="45" hidden="1" customHeight="1" outlineLevel="1" x14ac:dyDescent="0.25">
      <c r="A1531" s="552"/>
      <c r="B1531" s="552"/>
      <c r="C1531" s="552"/>
      <c r="D1531" s="574"/>
      <c r="E1531" s="536"/>
      <c r="F1531" s="537"/>
      <c r="G1531" s="292" t="s">
        <v>1608</v>
      </c>
      <c r="H1531" s="123"/>
      <c r="I1531" s="123">
        <v>50</v>
      </c>
      <c r="J1531" s="123"/>
      <c r="K1531" s="123"/>
      <c r="L1531" s="123"/>
      <c r="M1531" s="123">
        <v>80</v>
      </c>
      <c r="N1531" s="123"/>
      <c r="O1531" s="123"/>
      <c r="P1531" s="128"/>
      <c r="Q1531" s="128">
        <v>92.16</v>
      </c>
      <c r="R1531" s="128"/>
      <c r="S1531" s="334"/>
      <c r="T1531" s="224"/>
      <c r="U1531" s="5"/>
      <c r="V1531" s="5"/>
      <c r="W1531" s="5"/>
      <c r="X1531" s="5"/>
      <c r="Y1531" s="222"/>
      <c r="Z1531" s="222"/>
      <c r="AA1531" s="222"/>
      <c r="AB1531" s="5"/>
      <c r="AC1531" s="5"/>
      <c r="AD1531" s="5"/>
      <c r="AE1531" s="5"/>
    </row>
    <row r="1532" spans="1:31" s="19" customFormat="1" ht="45" hidden="1" customHeight="1" outlineLevel="1" x14ac:dyDescent="0.25">
      <c r="A1532" s="552"/>
      <c r="B1532" s="552"/>
      <c r="C1532" s="552"/>
      <c r="D1532" s="574"/>
      <c r="E1532" s="536"/>
      <c r="F1532" s="537"/>
      <c r="G1532" s="292" t="s">
        <v>1609</v>
      </c>
      <c r="H1532" s="123"/>
      <c r="I1532" s="123">
        <v>100</v>
      </c>
      <c r="J1532" s="123"/>
      <c r="K1532" s="123"/>
      <c r="L1532" s="123"/>
      <c r="M1532" s="123">
        <v>15</v>
      </c>
      <c r="N1532" s="123"/>
      <c r="O1532" s="123"/>
      <c r="P1532" s="128"/>
      <c r="Q1532" s="128">
        <v>161.47</v>
      </c>
      <c r="R1532" s="128"/>
      <c r="S1532" s="334"/>
      <c r="T1532" s="224"/>
      <c r="U1532" s="5"/>
      <c r="V1532" s="5"/>
      <c r="W1532" s="5"/>
      <c r="X1532" s="5"/>
      <c r="Y1532" s="222"/>
      <c r="Z1532" s="222"/>
      <c r="AA1532" s="222"/>
      <c r="AB1532" s="5"/>
      <c r="AC1532" s="5"/>
      <c r="AD1532" s="5"/>
      <c r="AE1532" s="5"/>
    </row>
    <row r="1533" spans="1:31" s="19" customFormat="1" ht="30" hidden="1" customHeight="1" outlineLevel="1" x14ac:dyDescent="0.25">
      <c r="A1533" s="552"/>
      <c r="B1533" s="552"/>
      <c r="C1533" s="552"/>
      <c r="D1533" s="574"/>
      <c r="E1533" s="536"/>
      <c r="F1533" s="537"/>
      <c r="G1533" s="292" t="s">
        <v>1610</v>
      </c>
      <c r="H1533" s="123"/>
      <c r="I1533" s="123">
        <v>120</v>
      </c>
      <c r="J1533" s="123"/>
      <c r="K1533" s="123"/>
      <c r="L1533" s="123"/>
      <c r="M1533" s="123">
        <v>20</v>
      </c>
      <c r="N1533" s="123"/>
      <c r="O1533" s="123"/>
      <c r="P1533" s="128"/>
      <c r="Q1533" s="128">
        <v>144.52000000000001</v>
      </c>
      <c r="R1533" s="128"/>
      <c r="S1533" s="334"/>
      <c r="T1533" s="224"/>
      <c r="U1533" s="5"/>
      <c r="V1533" s="5"/>
      <c r="W1533" s="5"/>
      <c r="X1533" s="5"/>
      <c r="Y1533" s="222"/>
      <c r="Z1533" s="222"/>
      <c r="AA1533" s="222"/>
      <c r="AB1533" s="5"/>
      <c r="AC1533" s="5"/>
      <c r="AD1533" s="5"/>
      <c r="AE1533" s="5"/>
    </row>
    <row r="1534" spans="1:31" s="19" customFormat="1" ht="45" hidden="1" customHeight="1" outlineLevel="1" x14ac:dyDescent="0.25">
      <c r="A1534" s="552"/>
      <c r="B1534" s="552"/>
      <c r="C1534" s="552"/>
      <c r="D1534" s="574"/>
      <c r="E1534" s="536"/>
      <c r="F1534" s="537"/>
      <c r="G1534" s="292" t="s">
        <v>1611</v>
      </c>
      <c r="H1534" s="123"/>
      <c r="I1534" s="123">
        <v>244</v>
      </c>
      <c r="J1534" s="123"/>
      <c r="K1534" s="123"/>
      <c r="L1534" s="123"/>
      <c r="M1534" s="123">
        <v>15</v>
      </c>
      <c r="N1534" s="123"/>
      <c r="O1534" s="123"/>
      <c r="P1534" s="128"/>
      <c r="Q1534" s="128">
        <v>320.27999999999997</v>
      </c>
      <c r="R1534" s="128"/>
      <c r="S1534" s="334"/>
      <c r="T1534" s="224"/>
      <c r="U1534" s="5"/>
      <c r="V1534" s="5"/>
      <c r="W1534" s="5"/>
      <c r="X1534" s="5"/>
      <c r="Y1534" s="222"/>
      <c r="Z1534" s="222"/>
      <c r="AA1534" s="222"/>
      <c r="AB1534" s="5"/>
      <c r="AC1534" s="5"/>
      <c r="AD1534" s="5"/>
      <c r="AE1534" s="5"/>
    </row>
    <row r="1535" spans="1:31" s="19" customFormat="1" ht="45" hidden="1" customHeight="1" outlineLevel="1" x14ac:dyDescent="0.25">
      <c r="A1535" s="552"/>
      <c r="B1535" s="552"/>
      <c r="C1535" s="552"/>
      <c r="D1535" s="574"/>
      <c r="E1535" s="536"/>
      <c r="F1535" s="537"/>
      <c r="G1535" s="292" t="s">
        <v>1612</v>
      </c>
      <c r="H1535" s="123"/>
      <c r="I1535" s="123">
        <v>338</v>
      </c>
      <c r="J1535" s="123"/>
      <c r="K1535" s="123"/>
      <c r="L1535" s="123"/>
      <c r="M1535" s="123">
        <v>25</v>
      </c>
      <c r="N1535" s="123"/>
      <c r="O1535" s="123"/>
      <c r="P1535" s="128"/>
      <c r="Q1535" s="128">
        <v>429.83</v>
      </c>
      <c r="R1535" s="128"/>
      <c r="S1535" s="334"/>
      <c r="T1535" s="224"/>
      <c r="U1535" s="5"/>
      <c r="V1535" s="5"/>
      <c r="W1535" s="5"/>
      <c r="X1535" s="5"/>
      <c r="Y1535" s="222"/>
      <c r="Z1535" s="222"/>
      <c r="AA1535" s="222"/>
      <c r="AB1535" s="5"/>
      <c r="AC1535" s="5"/>
      <c r="AD1535" s="5"/>
      <c r="AE1535" s="5"/>
    </row>
    <row r="1536" spans="1:31" s="19" customFormat="1" ht="45" hidden="1" customHeight="1" outlineLevel="1" x14ac:dyDescent="0.25">
      <c r="A1536" s="552"/>
      <c r="B1536" s="552"/>
      <c r="C1536" s="552"/>
      <c r="D1536" s="574"/>
      <c r="E1536" s="536"/>
      <c r="F1536" s="537"/>
      <c r="G1536" s="292" t="s">
        <v>1613</v>
      </c>
      <c r="H1536" s="123"/>
      <c r="I1536" s="123">
        <v>387</v>
      </c>
      <c r="J1536" s="123"/>
      <c r="K1536" s="123"/>
      <c r="L1536" s="123"/>
      <c r="M1536" s="123">
        <v>9</v>
      </c>
      <c r="N1536" s="123"/>
      <c r="O1536" s="123"/>
      <c r="P1536" s="128"/>
      <c r="Q1536" s="128">
        <v>388.14</v>
      </c>
      <c r="R1536" s="128"/>
      <c r="S1536" s="334"/>
      <c r="T1536" s="224"/>
      <c r="U1536" s="5"/>
      <c r="V1536" s="5"/>
      <c r="W1536" s="5"/>
      <c r="X1536" s="5"/>
      <c r="Y1536" s="222"/>
      <c r="Z1536" s="222"/>
      <c r="AA1536" s="222"/>
      <c r="AB1536" s="5"/>
      <c r="AC1536" s="5"/>
      <c r="AD1536" s="5"/>
      <c r="AE1536" s="5"/>
    </row>
    <row r="1537" spans="1:31" s="19" customFormat="1" ht="45" hidden="1" customHeight="1" outlineLevel="1" x14ac:dyDescent="0.25">
      <c r="A1537" s="552"/>
      <c r="B1537" s="552"/>
      <c r="C1537" s="552"/>
      <c r="D1537" s="574"/>
      <c r="E1537" s="536"/>
      <c r="F1537" s="537"/>
      <c r="G1537" s="292" t="s">
        <v>1614</v>
      </c>
      <c r="H1537" s="123"/>
      <c r="I1537" s="123">
        <v>580</v>
      </c>
      <c r="J1537" s="123"/>
      <c r="K1537" s="123"/>
      <c r="L1537" s="123"/>
      <c r="M1537" s="123">
        <v>12</v>
      </c>
      <c r="N1537" s="123"/>
      <c r="O1537" s="123"/>
      <c r="P1537" s="128"/>
      <c r="Q1537" s="128">
        <v>532.41</v>
      </c>
      <c r="R1537" s="128"/>
      <c r="S1537" s="334"/>
      <c r="T1537" s="224"/>
      <c r="U1537" s="5"/>
      <c r="V1537" s="5"/>
      <c r="W1537" s="5"/>
      <c r="X1537" s="5"/>
      <c r="Y1537" s="222"/>
      <c r="Z1537" s="222"/>
      <c r="AA1537" s="222"/>
      <c r="AB1537" s="5"/>
      <c r="AC1537" s="5"/>
      <c r="AD1537" s="5"/>
      <c r="AE1537" s="5"/>
    </row>
    <row r="1538" spans="1:31" s="19" customFormat="1" ht="60" hidden="1" customHeight="1" outlineLevel="1" x14ac:dyDescent="0.25">
      <c r="A1538" s="552"/>
      <c r="B1538" s="552"/>
      <c r="C1538" s="552"/>
      <c r="D1538" s="574"/>
      <c r="E1538" s="536"/>
      <c r="F1538" s="537"/>
      <c r="G1538" s="292" t="s">
        <v>1615</v>
      </c>
      <c r="H1538" s="123"/>
      <c r="I1538" s="123">
        <v>300</v>
      </c>
      <c r="J1538" s="123"/>
      <c r="K1538" s="123"/>
      <c r="L1538" s="123"/>
      <c r="M1538" s="123">
        <v>15</v>
      </c>
      <c r="N1538" s="123"/>
      <c r="O1538" s="123"/>
      <c r="P1538" s="128"/>
      <c r="Q1538" s="128">
        <v>424.63</v>
      </c>
      <c r="R1538" s="128"/>
      <c r="S1538" s="334"/>
      <c r="T1538" s="224"/>
      <c r="U1538" s="5"/>
      <c r="V1538" s="5"/>
      <c r="W1538" s="5"/>
      <c r="X1538" s="5"/>
      <c r="Y1538" s="222"/>
      <c r="Z1538" s="222"/>
      <c r="AA1538" s="222"/>
      <c r="AB1538" s="5"/>
      <c r="AC1538" s="5"/>
      <c r="AD1538" s="5"/>
      <c r="AE1538" s="5"/>
    </row>
    <row r="1539" spans="1:31" s="19" customFormat="1" ht="45" hidden="1" customHeight="1" outlineLevel="1" x14ac:dyDescent="0.25">
      <c r="A1539" s="552"/>
      <c r="B1539" s="552"/>
      <c r="C1539" s="552"/>
      <c r="D1539" s="574"/>
      <c r="E1539" s="536"/>
      <c r="F1539" s="537"/>
      <c r="G1539" s="292" t="s">
        <v>1616</v>
      </c>
      <c r="H1539" s="123"/>
      <c r="I1539" s="123">
        <v>292</v>
      </c>
      <c r="J1539" s="123"/>
      <c r="K1539" s="123"/>
      <c r="L1539" s="123"/>
      <c r="M1539" s="123">
        <v>15</v>
      </c>
      <c r="N1539" s="123"/>
      <c r="O1539" s="123"/>
      <c r="P1539" s="128"/>
      <c r="Q1539" s="128">
        <v>275.10000000000002</v>
      </c>
      <c r="R1539" s="128"/>
      <c r="S1539" s="334"/>
      <c r="T1539" s="224"/>
      <c r="U1539" s="5"/>
      <c r="V1539" s="5"/>
      <c r="W1539" s="5"/>
      <c r="X1539" s="5"/>
      <c r="Y1539" s="222"/>
      <c r="Z1539" s="222"/>
      <c r="AA1539" s="222"/>
      <c r="AB1539" s="5"/>
      <c r="AC1539" s="5"/>
      <c r="AD1539" s="5"/>
      <c r="AE1539" s="5"/>
    </row>
    <row r="1540" spans="1:31" s="19" customFormat="1" ht="45" hidden="1" customHeight="1" outlineLevel="1" x14ac:dyDescent="0.25">
      <c r="A1540" s="552"/>
      <c r="B1540" s="552"/>
      <c r="C1540" s="552"/>
      <c r="D1540" s="574"/>
      <c r="E1540" s="536"/>
      <c r="F1540" s="537"/>
      <c r="G1540" s="292" t="s">
        <v>1617</v>
      </c>
      <c r="H1540" s="123"/>
      <c r="I1540" s="123">
        <v>80</v>
      </c>
      <c r="J1540" s="123"/>
      <c r="K1540" s="123"/>
      <c r="L1540" s="123"/>
      <c r="M1540" s="123">
        <v>132</v>
      </c>
      <c r="N1540" s="123"/>
      <c r="O1540" s="123"/>
      <c r="P1540" s="128"/>
      <c r="Q1540" s="128">
        <v>106</v>
      </c>
      <c r="R1540" s="128"/>
      <c r="S1540" s="334"/>
      <c r="T1540" s="224"/>
      <c r="U1540" s="5"/>
      <c r="V1540" s="5"/>
      <c r="W1540" s="5"/>
      <c r="X1540" s="5"/>
      <c r="Y1540" s="222"/>
      <c r="Z1540" s="222"/>
      <c r="AA1540" s="222"/>
      <c r="AB1540" s="5"/>
      <c r="AC1540" s="5"/>
      <c r="AD1540" s="5"/>
      <c r="AE1540" s="5"/>
    </row>
    <row r="1541" spans="1:31" s="19" customFormat="1" ht="105" hidden="1" customHeight="1" outlineLevel="1" x14ac:dyDescent="0.25">
      <c r="A1541" s="552"/>
      <c r="B1541" s="552"/>
      <c r="C1541" s="552"/>
      <c r="D1541" s="574"/>
      <c r="E1541" s="536"/>
      <c r="F1541" s="537"/>
      <c r="G1541" s="292" t="s">
        <v>1618</v>
      </c>
      <c r="H1541" s="123"/>
      <c r="I1541" s="123">
        <v>50</v>
      </c>
      <c r="J1541" s="123"/>
      <c r="K1541" s="123"/>
      <c r="L1541" s="123"/>
      <c r="M1541" s="123">
        <v>35.6</v>
      </c>
      <c r="N1541" s="123"/>
      <c r="O1541" s="123"/>
      <c r="P1541" s="128"/>
      <c r="Q1541" s="128">
        <v>87</v>
      </c>
      <c r="R1541" s="128"/>
      <c r="S1541" s="334"/>
      <c r="T1541" s="224"/>
      <c r="U1541" s="5"/>
      <c r="V1541" s="5"/>
      <c r="W1541" s="5"/>
      <c r="X1541" s="5"/>
      <c r="Y1541" s="222"/>
      <c r="Z1541" s="222"/>
      <c r="AA1541" s="222"/>
      <c r="AB1541" s="5"/>
      <c r="AC1541" s="5"/>
      <c r="AD1541" s="5"/>
      <c r="AE1541" s="5"/>
    </row>
    <row r="1542" spans="1:31" s="19" customFormat="1" ht="135" hidden="1" customHeight="1" outlineLevel="1" x14ac:dyDescent="0.25">
      <c r="A1542" s="552"/>
      <c r="B1542" s="552"/>
      <c r="C1542" s="552"/>
      <c r="D1542" s="574"/>
      <c r="E1542" s="536"/>
      <c r="F1542" s="537"/>
      <c r="G1542" s="292" t="s">
        <v>1619</v>
      </c>
      <c r="H1542" s="123"/>
      <c r="I1542" s="123">
        <v>240</v>
      </c>
      <c r="J1542" s="123"/>
      <c r="K1542" s="123"/>
      <c r="L1542" s="123"/>
      <c r="M1542" s="123">
        <v>30</v>
      </c>
      <c r="N1542" s="123"/>
      <c r="O1542" s="123"/>
      <c r="P1542" s="128"/>
      <c r="Q1542" s="128">
        <v>332</v>
      </c>
      <c r="R1542" s="128"/>
      <c r="S1542" s="334"/>
      <c r="T1542" s="224"/>
      <c r="U1542" s="5"/>
      <c r="V1542" s="5"/>
      <c r="W1542" s="5"/>
      <c r="X1542" s="5"/>
      <c r="Y1542" s="222"/>
      <c r="Z1542" s="222"/>
      <c r="AA1542" s="222"/>
      <c r="AB1542" s="5"/>
      <c r="AC1542" s="5"/>
      <c r="AD1542" s="5"/>
      <c r="AE1542" s="5"/>
    </row>
    <row r="1543" spans="1:31" s="19" customFormat="1" ht="105" hidden="1" customHeight="1" outlineLevel="1" x14ac:dyDescent="0.25">
      <c r="A1543" s="552"/>
      <c r="B1543" s="552"/>
      <c r="C1543" s="552"/>
      <c r="D1543" s="574"/>
      <c r="E1543" s="536"/>
      <c r="F1543" s="537"/>
      <c r="G1543" s="292" t="s">
        <v>1620</v>
      </c>
      <c r="H1543" s="123"/>
      <c r="I1543" s="123">
        <v>10</v>
      </c>
      <c r="J1543" s="123"/>
      <c r="K1543" s="123"/>
      <c r="L1543" s="123"/>
      <c r="M1543" s="123">
        <v>145</v>
      </c>
      <c r="N1543" s="123"/>
      <c r="O1543" s="123"/>
      <c r="P1543" s="128"/>
      <c r="Q1543" s="128">
        <v>72</v>
      </c>
      <c r="R1543" s="128"/>
      <c r="S1543" s="334"/>
      <c r="T1543" s="224"/>
      <c r="U1543" s="5"/>
      <c r="V1543" s="5"/>
      <c r="W1543" s="5"/>
      <c r="X1543" s="5"/>
      <c r="Y1543" s="222"/>
      <c r="Z1543" s="222"/>
      <c r="AA1543" s="222"/>
      <c r="AB1543" s="5"/>
      <c r="AC1543" s="5"/>
      <c r="AD1543" s="5"/>
      <c r="AE1543" s="5"/>
    </row>
    <row r="1544" spans="1:31" s="19" customFormat="1" ht="75" hidden="1" customHeight="1" outlineLevel="1" x14ac:dyDescent="0.25">
      <c r="A1544" s="552"/>
      <c r="B1544" s="552"/>
      <c r="C1544" s="552"/>
      <c r="D1544" s="574"/>
      <c r="E1544" s="536"/>
      <c r="F1544" s="537"/>
      <c r="G1544" s="292" t="s">
        <v>1621</v>
      </c>
      <c r="H1544" s="123"/>
      <c r="I1544" s="123">
        <v>66</v>
      </c>
      <c r="J1544" s="123"/>
      <c r="K1544" s="123"/>
      <c r="L1544" s="123"/>
      <c r="M1544" s="123">
        <v>7</v>
      </c>
      <c r="N1544" s="123"/>
      <c r="O1544" s="123"/>
      <c r="P1544" s="128"/>
      <c r="Q1544" s="128">
        <v>188</v>
      </c>
      <c r="R1544" s="128"/>
      <c r="S1544" s="334"/>
      <c r="T1544" s="224"/>
      <c r="U1544" s="5"/>
      <c r="V1544" s="5"/>
      <c r="W1544" s="5"/>
      <c r="X1544" s="5"/>
      <c r="Y1544" s="222"/>
      <c r="Z1544" s="222"/>
      <c r="AA1544" s="222"/>
      <c r="AB1544" s="5"/>
      <c r="AC1544" s="5"/>
      <c r="AD1544" s="5"/>
      <c r="AE1544" s="5"/>
    </row>
    <row r="1545" spans="1:31" s="19" customFormat="1" ht="75" hidden="1" customHeight="1" outlineLevel="1" x14ac:dyDescent="0.25">
      <c r="A1545" s="552"/>
      <c r="B1545" s="552"/>
      <c r="C1545" s="552"/>
      <c r="D1545" s="574"/>
      <c r="E1545" s="536"/>
      <c r="F1545" s="537"/>
      <c r="G1545" s="292" t="s">
        <v>1622</v>
      </c>
      <c r="H1545" s="123"/>
      <c r="I1545" s="123">
        <v>5</v>
      </c>
      <c r="J1545" s="123"/>
      <c r="K1545" s="123"/>
      <c r="L1545" s="123"/>
      <c r="M1545" s="123">
        <v>7</v>
      </c>
      <c r="N1545" s="123"/>
      <c r="O1545" s="123"/>
      <c r="P1545" s="128"/>
      <c r="Q1545" s="128">
        <v>52</v>
      </c>
      <c r="R1545" s="128"/>
      <c r="S1545" s="334"/>
      <c r="T1545" s="224"/>
      <c r="U1545" s="5"/>
      <c r="V1545" s="5"/>
      <c r="W1545" s="5"/>
      <c r="X1545" s="5"/>
      <c r="Y1545" s="222"/>
      <c r="Z1545" s="222"/>
      <c r="AA1545" s="222"/>
      <c r="AB1545" s="5"/>
      <c r="AC1545" s="5"/>
      <c r="AD1545" s="5"/>
      <c r="AE1545" s="5"/>
    </row>
    <row r="1546" spans="1:31" s="19" customFormat="1" ht="105" hidden="1" customHeight="1" outlineLevel="1" x14ac:dyDescent="0.25">
      <c r="A1546" s="552"/>
      <c r="B1546" s="552"/>
      <c r="C1546" s="552"/>
      <c r="D1546" s="574"/>
      <c r="E1546" s="536"/>
      <c r="F1546" s="537"/>
      <c r="G1546" s="292" t="s">
        <v>1623</v>
      </c>
      <c r="H1546" s="123"/>
      <c r="I1546" s="123">
        <v>51</v>
      </c>
      <c r="J1546" s="123"/>
      <c r="K1546" s="123"/>
      <c r="L1546" s="123"/>
      <c r="M1546" s="123">
        <v>30</v>
      </c>
      <c r="N1546" s="123"/>
      <c r="O1546" s="123"/>
      <c r="P1546" s="128"/>
      <c r="Q1546" s="128">
        <v>81</v>
      </c>
      <c r="R1546" s="128"/>
      <c r="S1546" s="334"/>
      <c r="T1546" s="224"/>
      <c r="U1546" s="5"/>
      <c r="V1546" s="5"/>
      <c r="W1546" s="5"/>
      <c r="X1546" s="5"/>
      <c r="Y1546" s="222"/>
      <c r="Z1546" s="222"/>
      <c r="AA1546" s="222"/>
      <c r="AB1546" s="5"/>
      <c r="AC1546" s="5"/>
      <c r="AD1546" s="5"/>
      <c r="AE1546" s="5"/>
    </row>
    <row r="1547" spans="1:31" s="19" customFormat="1" ht="90" hidden="1" customHeight="1" outlineLevel="1" x14ac:dyDescent="0.25">
      <c r="A1547" s="552"/>
      <c r="B1547" s="552"/>
      <c r="C1547" s="552"/>
      <c r="D1547" s="574"/>
      <c r="E1547" s="536"/>
      <c r="F1547" s="537"/>
      <c r="G1547" s="292" t="s">
        <v>1624</v>
      </c>
      <c r="H1547" s="122"/>
      <c r="I1547" s="122">
        <v>143</v>
      </c>
      <c r="J1547" s="122"/>
      <c r="K1547" s="122"/>
      <c r="L1547" s="122"/>
      <c r="M1547" s="122">
        <v>15</v>
      </c>
      <c r="N1547" s="122"/>
      <c r="O1547" s="122"/>
      <c r="P1547" s="128"/>
      <c r="Q1547" s="128">
        <v>190</v>
      </c>
      <c r="R1547" s="128"/>
      <c r="S1547" s="334"/>
      <c r="T1547" s="224"/>
      <c r="U1547" s="5"/>
      <c r="V1547" s="5"/>
      <c r="W1547" s="5"/>
      <c r="X1547" s="5"/>
      <c r="Y1547" s="222"/>
      <c r="Z1547" s="222"/>
      <c r="AA1547" s="222"/>
      <c r="AB1547" s="5"/>
      <c r="AC1547" s="5"/>
      <c r="AD1547" s="5"/>
      <c r="AE1547" s="5"/>
    </row>
    <row r="1548" spans="1:31" s="19" customFormat="1" ht="60" hidden="1" customHeight="1" outlineLevel="1" x14ac:dyDescent="0.25">
      <c r="A1548" s="552"/>
      <c r="B1548" s="552"/>
      <c r="C1548" s="552"/>
      <c r="D1548" s="574"/>
      <c r="E1548" s="536"/>
      <c r="F1548" s="537"/>
      <c r="G1548" s="292" t="s">
        <v>1625</v>
      </c>
      <c r="H1548" s="122"/>
      <c r="I1548" s="122">
        <v>167</v>
      </c>
      <c r="J1548" s="122"/>
      <c r="K1548" s="122"/>
      <c r="L1548" s="122"/>
      <c r="M1548" s="122">
        <v>45</v>
      </c>
      <c r="N1548" s="122"/>
      <c r="O1548" s="122"/>
      <c r="P1548" s="128"/>
      <c r="Q1548" s="128">
        <v>279</v>
      </c>
      <c r="R1548" s="128"/>
      <c r="S1548" s="334"/>
      <c r="T1548" s="224"/>
      <c r="U1548" s="5"/>
      <c r="V1548" s="5"/>
      <c r="W1548" s="5"/>
      <c r="X1548" s="5"/>
      <c r="Y1548" s="222"/>
      <c r="Z1548" s="222"/>
      <c r="AA1548" s="222"/>
      <c r="AB1548" s="5"/>
      <c r="AC1548" s="5"/>
      <c r="AD1548" s="5"/>
      <c r="AE1548" s="5"/>
    </row>
    <row r="1549" spans="1:31" s="19" customFormat="1" ht="75" hidden="1" customHeight="1" outlineLevel="1" x14ac:dyDescent="0.25">
      <c r="A1549" s="552"/>
      <c r="B1549" s="552"/>
      <c r="C1549" s="552"/>
      <c r="D1549" s="574"/>
      <c r="E1549" s="536"/>
      <c r="F1549" s="537"/>
      <c r="G1549" s="292" t="s">
        <v>1626</v>
      </c>
      <c r="H1549" s="122"/>
      <c r="I1549" s="122">
        <v>121</v>
      </c>
      <c r="J1549" s="122"/>
      <c r="K1549" s="122"/>
      <c r="L1549" s="122"/>
      <c r="M1549" s="122">
        <v>15</v>
      </c>
      <c r="N1549" s="122"/>
      <c r="O1549" s="122"/>
      <c r="P1549" s="128"/>
      <c r="Q1549" s="128">
        <v>232</v>
      </c>
      <c r="R1549" s="128"/>
      <c r="S1549" s="334"/>
      <c r="T1549" s="224"/>
      <c r="U1549" s="5"/>
      <c r="V1549" s="5"/>
      <c r="W1549" s="5"/>
      <c r="X1549" s="5"/>
      <c r="Y1549" s="222"/>
      <c r="Z1549" s="222"/>
      <c r="AA1549" s="222"/>
      <c r="AB1549" s="5"/>
      <c r="AC1549" s="5"/>
      <c r="AD1549" s="5"/>
      <c r="AE1549" s="5"/>
    </row>
    <row r="1550" spans="1:31" s="19" customFormat="1" ht="60" hidden="1" customHeight="1" outlineLevel="1" x14ac:dyDescent="0.25">
      <c r="A1550" s="552"/>
      <c r="B1550" s="552"/>
      <c r="C1550" s="552"/>
      <c r="D1550" s="574"/>
      <c r="E1550" s="536"/>
      <c r="F1550" s="537"/>
      <c r="G1550" s="292" t="s">
        <v>1627</v>
      </c>
      <c r="H1550" s="122"/>
      <c r="I1550" s="122">
        <v>1025</v>
      </c>
      <c r="J1550" s="122"/>
      <c r="K1550" s="122"/>
      <c r="L1550" s="122"/>
      <c r="M1550" s="122">
        <v>270</v>
      </c>
      <c r="N1550" s="122"/>
      <c r="O1550" s="122"/>
      <c r="P1550" s="128"/>
      <c r="Q1550" s="128">
        <v>1057.9662000000001</v>
      </c>
      <c r="R1550" s="128"/>
      <c r="S1550" s="334"/>
      <c r="T1550" s="224"/>
      <c r="U1550" s="5"/>
      <c r="V1550" s="5"/>
      <c r="W1550" s="5"/>
      <c r="X1550" s="5"/>
      <c r="Y1550" s="222"/>
      <c r="Z1550" s="222"/>
      <c r="AA1550" s="222"/>
      <c r="AB1550" s="5"/>
      <c r="AC1550" s="5"/>
      <c r="AD1550" s="5"/>
      <c r="AE1550" s="5"/>
    </row>
    <row r="1551" spans="1:31" s="19" customFormat="1" ht="60" hidden="1" customHeight="1" outlineLevel="1" x14ac:dyDescent="0.25">
      <c r="A1551" s="552"/>
      <c r="B1551" s="552"/>
      <c r="C1551" s="552"/>
      <c r="D1551" s="574"/>
      <c r="E1551" s="536"/>
      <c r="F1551" s="537"/>
      <c r="G1551" s="292" t="s">
        <v>1628</v>
      </c>
      <c r="H1551" s="122"/>
      <c r="I1551" s="122">
        <v>368</v>
      </c>
      <c r="J1551" s="122"/>
      <c r="K1551" s="122"/>
      <c r="L1551" s="122"/>
      <c r="M1551" s="122">
        <v>120</v>
      </c>
      <c r="N1551" s="122"/>
      <c r="O1551" s="122"/>
      <c r="P1551" s="128"/>
      <c r="Q1551" s="128">
        <v>283.51100000000002</v>
      </c>
      <c r="R1551" s="128"/>
      <c r="S1551" s="334"/>
      <c r="T1551" s="224"/>
      <c r="U1551" s="5"/>
      <c r="V1551" s="5"/>
      <c r="W1551" s="5"/>
      <c r="X1551" s="5"/>
      <c r="Y1551" s="222"/>
      <c r="Z1551" s="222"/>
      <c r="AA1551" s="222"/>
      <c r="AB1551" s="5"/>
      <c r="AC1551" s="5"/>
      <c r="AD1551" s="5"/>
      <c r="AE1551" s="5"/>
    </row>
    <row r="1552" spans="1:31" s="19" customFormat="1" ht="60" hidden="1" customHeight="1" outlineLevel="1" x14ac:dyDescent="0.25">
      <c r="A1552" s="552"/>
      <c r="B1552" s="552"/>
      <c r="C1552" s="552"/>
      <c r="D1552" s="574"/>
      <c r="E1552" s="536"/>
      <c r="F1552" s="537"/>
      <c r="G1552" s="292" t="s">
        <v>1629</v>
      </c>
      <c r="H1552" s="122"/>
      <c r="I1552" s="122">
        <v>1106</v>
      </c>
      <c r="J1552" s="122"/>
      <c r="K1552" s="122"/>
      <c r="L1552" s="122"/>
      <c r="M1552" s="122">
        <v>205</v>
      </c>
      <c r="N1552" s="122"/>
      <c r="O1552" s="122"/>
      <c r="P1552" s="128"/>
      <c r="Q1552" s="128">
        <v>1144.818</v>
      </c>
      <c r="R1552" s="128"/>
      <c r="S1552" s="334"/>
      <c r="T1552" s="224"/>
      <c r="U1552" s="5"/>
      <c r="V1552" s="5"/>
      <c r="W1552" s="5"/>
      <c r="X1552" s="5"/>
      <c r="Y1552" s="222"/>
      <c r="Z1552" s="222"/>
      <c r="AA1552" s="222"/>
      <c r="AB1552" s="5"/>
      <c r="AC1552" s="5"/>
      <c r="AD1552" s="5"/>
      <c r="AE1552" s="5"/>
    </row>
    <row r="1553" spans="1:31" s="19" customFormat="1" ht="60" hidden="1" customHeight="1" outlineLevel="1" x14ac:dyDescent="0.25">
      <c r="A1553" s="552"/>
      <c r="B1553" s="552"/>
      <c r="C1553" s="552"/>
      <c r="D1553" s="574"/>
      <c r="E1553" s="536"/>
      <c r="F1553" s="537"/>
      <c r="G1553" s="292" t="s">
        <v>1630</v>
      </c>
      <c r="H1553" s="122"/>
      <c r="I1553" s="123">
        <v>539</v>
      </c>
      <c r="J1553" s="123"/>
      <c r="K1553" s="123"/>
      <c r="L1553" s="123"/>
      <c r="M1553" s="123">
        <v>15</v>
      </c>
      <c r="N1553" s="123"/>
      <c r="O1553" s="123"/>
      <c r="P1553" s="128"/>
      <c r="Q1553" s="128">
        <v>436.91</v>
      </c>
      <c r="R1553" s="128"/>
      <c r="S1553" s="334"/>
      <c r="T1553" s="224"/>
      <c r="U1553" s="5"/>
      <c r="V1553" s="5"/>
      <c r="W1553" s="5"/>
      <c r="X1553" s="5"/>
      <c r="Y1553" s="222"/>
      <c r="Z1553" s="222"/>
      <c r="AA1553" s="222"/>
      <c r="AB1553" s="5"/>
      <c r="AC1553" s="5"/>
      <c r="AD1553" s="5"/>
      <c r="AE1553" s="5"/>
    </row>
    <row r="1554" spans="1:31" s="19" customFormat="1" ht="75" hidden="1" customHeight="1" outlineLevel="1" x14ac:dyDescent="0.25">
      <c r="A1554" s="552"/>
      <c r="B1554" s="552"/>
      <c r="C1554" s="552"/>
      <c r="D1554" s="574"/>
      <c r="E1554" s="536"/>
      <c r="F1554" s="537"/>
      <c r="G1554" s="292" t="s">
        <v>1631</v>
      </c>
      <c r="H1554" s="122"/>
      <c r="I1554" s="122">
        <v>150</v>
      </c>
      <c r="J1554" s="122"/>
      <c r="K1554" s="122"/>
      <c r="L1554" s="122"/>
      <c r="M1554" s="122">
        <v>15</v>
      </c>
      <c r="N1554" s="122"/>
      <c r="O1554" s="122"/>
      <c r="P1554" s="128"/>
      <c r="Q1554" s="128">
        <v>115.268</v>
      </c>
      <c r="R1554" s="128"/>
      <c r="S1554" s="334"/>
      <c r="T1554" s="224"/>
      <c r="U1554" s="5"/>
      <c r="V1554" s="5"/>
      <c r="W1554" s="5"/>
      <c r="X1554" s="5"/>
      <c r="Y1554" s="222"/>
      <c r="Z1554" s="222"/>
      <c r="AA1554" s="222"/>
      <c r="AB1554" s="5"/>
      <c r="AC1554" s="5"/>
      <c r="AD1554" s="5"/>
      <c r="AE1554" s="5"/>
    </row>
    <row r="1555" spans="1:31" s="19" customFormat="1" ht="75" hidden="1" customHeight="1" outlineLevel="1" x14ac:dyDescent="0.25">
      <c r="A1555" s="552"/>
      <c r="B1555" s="552"/>
      <c r="C1555" s="552"/>
      <c r="D1555" s="574"/>
      <c r="E1555" s="536"/>
      <c r="F1555" s="537"/>
      <c r="G1555" s="292" t="s">
        <v>1632</v>
      </c>
      <c r="H1555" s="122"/>
      <c r="I1555" s="122">
        <v>210</v>
      </c>
      <c r="J1555" s="122"/>
      <c r="K1555" s="122"/>
      <c r="L1555" s="122"/>
      <c r="M1555" s="122">
        <v>15</v>
      </c>
      <c r="N1555" s="122"/>
      <c r="O1555" s="122"/>
      <c r="P1555" s="128"/>
      <c r="Q1555" s="128">
        <v>307.798</v>
      </c>
      <c r="R1555" s="128"/>
      <c r="S1555" s="334"/>
      <c r="T1555" s="224"/>
      <c r="U1555" s="5"/>
      <c r="V1555" s="5"/>
      <c r="W1555" s="5"/>
      <c r="X1555" s="5"/>
      <c r="Y1555" s="222"/>
      <c r="Z1555" s="222"/>
      <c r="AA1555" s="222"/>
      <c r="AB1555" s="5"/>
      <c r="AC1555" s="5"/>
      <c r="AD1555" s="5"/>
      <c r="AE1555" s="5"/>
    </row>
    <row r="1556" spans="1:31" s="19" customFormat="1" ht="75" hidden="1" customHeight="1" outlineLevel="1" x14ac:dyDescent="0.25">
      <c r="A1556" s="552"/>
      <c r="B1556" s="552"/>
      <c r="C1556" s="552"/>
      <c r="D1556" s="574"/>
      <c r="E1556" s="536"/>
      <c r="F1556" s="537"/>
      <c r="G1556" s="292" t="s">
        <v>1633</v>
      </c>
      <c r="H1556" s="122"/>
      <c r="I1556" s="122">
        <v>15</v>
      </c>
      <c r="J1556" s="122"/>
      <c r="K1556" s="122"/>
      <c r="L1556" s="122"/>
      <c r="M1556" s="122">
        <v>150</v>
      </c>
      <c r="N1556" s="122"/>
      <c r="O1556" s="122"/>
      <c r="P1556" s="128"/>
      <c r="Q1556" s="128">
        <v>29.34</v>
      </c>
      <c r="R1556" s="128"/>
      <c r="S1556" s="334"/>
      <c r="T1556" s="224"/>
      <c r="U1556" s="5"/>
      <c r="V1556" s="5"/>
      <c r="W1556" s="5"/>
      <c r="X1556" s="5"/>
      <c r="Y1556" s="222"/>
      <c r="Z1556" s="222"/>
      <c r="AA1556" s="222"/>
      <c r="AB1556" s="5"/>
      <c r="AC1556" s="5"/>
      <c r="AD1556" s="5"/>
      <c r="AE1556" s="5"/>
    </row>
    <row r="1557" spans="1:31" s="19" customFormat="1" ht="75" hidden="1" customHeight="1" outlineLevel="1" x14ac:dyDescent="0.25">
      <c r="A1557" s="552"/>
      <c r="B1557" s="552"/>
      <c r="C1557" s="552"/>
      <c r="D1557" s="574"/>
      <c r="E1557" s="536"/>
      <c r="F1557" s="537"/>
      <c r="G1557" s="292" t="s">
        <v>1634</v>
      </c>
      <c r="H1557" s="122"/>
      <c r="I1557" s="122">
        <v>250</v>
      </c>
      <c r="J1557" s="122"/>
      <c r="K1557" s="122"/>
      <c r="L1557" s="122"/>
      <c r="M1557" s="122">
        <v>15</v>
      </c>
      <c r="N1557" s="122"/>
      <c r="O1557" s="122"/>
      <c r="P1557" s="128"/>
      <c r="Q1557" s="128">
        <v>296.18299999999999</v>
      </c>
      <c r="R1557" s="128"/>
      <c r="S1557" s="334"/>
      <c r="T1557" s="224"/>
      <c r="U1557" s="5"/>
      <c r="V1557" s="5"/>
      <c r="W1557" s="5"/>
      <c r="X1557" s="5"/>
      <c r="Y1557" s="222"/>
      <c r="Z1557" s="222"/>
      <c r="AA1557" s="222"/>
      <c r="AB1557" s="5"/>
      <c r="AC1557" s="5"/>
      <c r="AD1557" s="5"/>
      <c r="AE1557" s="5"/>
    </row>
    <row r="1558" spans="1:31" s="19" customFormat="1" ht="60" hidden="1" customHeight="1" outlineLevel="1" x14ac:dyDescent="0.25">
      <c r="A1558" s="552"/>
      <c r="B1558" s="552"/>
      <c r="C1558" s="552"/>
      <c r="D1558" s="574"/>
      <c r="E1558" s="536"/>
      <c r="F1558" s="537"/>
      <c r="G1558" s="292" t="s">
        <v>1635</v>
      </c>
      <c r="H1558" s="122"/>
      <c r="I1558" s="122">
        <v>113</v>
      </c>
      <c r="J1558" s="122"/>
      <c r="K1558" s="122"/>
      <c r="L1558" s="122"/>
      <c r="M1558" s="122">
        <v>15</v>
      </c>
      <c r="N1558" s="122"/>
      <c r="O1558" s="122"/>
      <c r="P1558" s="128"/>
      <c r="Q1558" s="128">
        <v>236.762</v>
      </c>
      <c r="R1558" s="128"/>
      <c r="S1558" s="334"/>
      <c r="T1558" s="224"/>
      <c r="U1558" s="5"/>
      <c r="V1558" s="5"/>
      <c r="W1558" s="5"/>
      <c r="X1558" s="5"/>
      <c r="Y1558" s="222"/>
      <c r="Z1558" s="222"/>
      <c r="AA1558" s="222"/>
      <c r="AB1558" s="5"/>
      <c r="AC1558" s="5"/>
      <c r="AD1558" s="5"/>
      <c r="AE1558" s="5"/>
    </row>
    <row r="1559" spans="1:31" s="19" customFormat="1" ht="90" hidden="1" customHeight="1" outlineLevel="1" x14ac:dyDescent="0.25">
      <c r="A1559" s="552"/>
      <c r="B1559" s="552"/>
      <c r="C1559" s="552"/>
      <c r="D1559" s="574"/>
      <c r="E1559" s="536"/>
      <c r="F1559" s="537"/>
      <c r="G1559" s="292" t="s">
        <v>1636</v>
      </c>
      <c r="H1559" s="122"/>
      <c r="I1559" s="122">
        <v>135</v>
      </c>
      <c r="J1559" s="122"/>
      <c r="K1559" s="122"/>
      <c r="L1559" s="122"/>
      <c r="M1559" s="122">
        <v>5</v>
      </c>
      <c r="N1559" s="122"/>
      <c r="O1559" s="122"/>
      <c r="P1559" s="128"/>
      <c r="Q1559" s="128">
        <v>151.72800000000001</v>
      </c>
      <c r="R1559" s="128"/>
      <c r="S1559" s="334"/>
      <c r="T1559" s="224"/>
      <c r="U1559" s="5"/>
      <c r="V1559" s="5"/>
      <c r="W1559" s="5"/>
      <c r="X1559" s="5"/>
      <c r="Y1559" s="222"/>
      <c r="Z1559" s="222"/>
      <c r="AA1559" s="222"/>
      <c r="AB1559" s="5"/>
      <c r="AC1559" s="5"/>
      <c r="AD1559" s="5"/>
      <c r="AE1559" s="5"/>
    </row>
    <row r="1560" spans="1:31" s="19" customFormat="1" ht="60" hidden="1" customHeight="1" outlineLevel="1" x14ac:dyDescent="0.25">
      <c r="A1560" s="552"/>
      <c r="B1560" s="552"/>
      <c r="C1560" s="552"/>
      <c r="D1560" s="574"/>
      <c r="E1560" s="536"/>
      <c r="F1560" s="537"/>
      <c r="G1560" s="292" t="s">
        <v>1637</v>
      </c>
      <c r="H1560" s="122"/>
      <c r="I1560" s="122">
        <v>185</v>
      </c>
      <c r="J1560" s="122"/>
      <c r="K1560" s="122"/>
      <c r="L1560" s="122"/>
      <c r="M1560" s="122">
        <v>20</v>
      </c>
      <c r="N1560" s="122"/>
      <c r="O1560" s="122"/>
      <c r="P1560" s="128"/>
      <c r="Q1560" s="128">
        <v>118.057</v>
      </c>
      <c r="R1560" s="128"/>
      <c r="S1560" s="334"/>
      <c r="T1560" s="224"/>
      <c r="U1560" s="5"/>
      <c r="V1560" s="5"/>
      <c r="W1560" s="5"/>
      <c r="X1560" s="5"/>
      <c r="Y1560" s="222"/>
      <c r="Z1560" s="222"/>
      <c r="AA1560" s="222"/>
      <c r="AB1560" s="5"/>
      <c r="AC1560" s="5"/>
      <c r="AD1560" s="5"/>
      <c r="AE1560" s="5"/>
    </row>
    <row r="1561" spans="1:31" s="19" customFormat="1" ht="60" hidden="1" customHeight="1" outlineLevel="1" x14ac:dyDescent="0.25">
      <c r="A1561" s="552"/>
      <c r="B1561" s="552"/>
      <c r="C1561" s="552"/>
      <c r="D1561" s="574"/>
      <c r="E1561" s="536"/>
      <c r="F1561" s="537"/>
      <c r="G1561" s="292" t="s">
        <v>1638</v>
      </c>
      <c r="H1561" s="122"/>
      <c r="I1561" s="122">
        <v>75</v>
      </c>
      <c r="J1561" s="122"/>
      <c r="K1561" s="122"/>
      <c r="L1561" s="122"/>
      <c r="M1561" s="122">
        <v>15</v>
      </c>
      <c r="N1561" s="122"/>
      <c r="O1561" s="122"/>
      <c r="P1561" s="128"/>
      <c r="Q1561" s="128">
        <v>87.238</v>
      </c>
      <c r="R1561" s="128"/>
      <c r="S1561" s="334"/>
      <c r="T1561" s="224"/>
      <c r="U1561" s="5"/>
      <c r="V1561" s="5"/>
      <c r="W1561" s="5"/>
      <c r="X1561" s="5"/>
      <c r="Y1561" s="222"/>
      <c r="Z1561" s="222"/>
      <c r="AA1561" s="222"/>
      <c r="AB1561" s="5"/>
      <c r="AC1561" s="5"/>
      <c r="AD1561" s="5"/>
      <c r="AE1561" s="5"/>
    </row>
    <row r="1562" spans="1:31" s="19" customFormat="1" ht="60" hidden="1" customHeight="1" outlineLevel="1" x14ac:dyDescent="0.25">
      <c r="A1562" s="552"/>
      <c r="B1562" s="552"/>
      <c r="C1562" s="552"/>
      <c r="D1562" s="574"/>
      <c r="E1562" s="536"/>
      <c r="F1562" s="537"/>
      <c r="G1562" s="292" t="s">
        <v>1639</v>
      </c>
      <c r="H1562" s="122"/>
      <c r="I1562" s="122">
        <v>15</v>
      </c>
      <c r="J1562" s="122"/>
      <c r="K1562" s="122"/>
      <c r="L1562" s="122"/>
      <c r="M1562" s="122">
        <v>15</v>
      </c>
      <c r="N1562" s="122"/>
      <c r="O1562" s="122"/>
      <c r="P1562" s="128"/>
      <c r="Q1562" s="128">
        <v>32.954999999999998</v>
      </c>
      <c r="R1562" s="128"/>
      <c r="S1562" s="334"/>
      <c r="T1562" s="224"/>
      <c r="U1562" s="5"/>
      <c r="V1562" s="5"/>
      <c r="W1562" s="5"/>
      <c r="X1562" s="5"/>
      <c r="Y1562" s="222"/>
      <c r="Z1562" s="222"/>
      <c r="AA1562" s="222"/>
      <c r="AB1562" s="5"/>
      <c r="AC1562" s="5"/>
      <c r="AD1562" s="5"/>
      <c r="AE1562" s="5"/>
    </row>
    <row r="1563" spans="1:31" s="19" customFormat="1" ht="90" hidden="1" customHeight="1" outlineLevel="1" x14ac:dyDescent="0.25">
      <c r="A1563" s="552"/>
      <c r="B1563" s="552"/>
      <c r="C1563" s="552"/>
      <c r="D1563" s="574"/>
      <c r="E1563" s="536"/>
      <c r="F1563" s="537"/>
      <c r="G1563" s="292" t="s">
        <v>1640</v>
      </c>
      <c r="H1563" s="122"/>
      <c r="I1563" s="122">
        <v>80</v>
      </c>
      <c r="J1563" s="122"/>
      <c r="K1563" s="122"/>
      <c r="L1563" s="122"/>
      <c r="M1563" s="122">
        <v>2</v>
      </c>
      <c r="N1563" s="122"/>
      <c r="O1563" s="122"/>
      <c r="P1563" s="128"/>
      <c r="Q1563" s="128">
        <v>70.930999999999997</v>
      </c>
      <c r="R1563" s="128"/>
      <c r="S1563" s="334"/>
      <c r="T1563" s="224"/>
      <c r="U1563" s="5"/>
      <c r="V1563" s="5"/>
      <c r="W1563" s="5"/>
      <c r="X1563" s="5"/>
      <c r="Y1563" s="222"/>
      <c r="Z1563" s="222"/>
      <c r="AA1563" s="222"/>
      <c r="AB1563" s="5"/>
      <c r="AC1563" s="5"/>
      <c r="AD1563" s="5"/>
      <c r="AE1563" s="5"/>
    </row>
    <row r="1564" spans="1:31" s="19" customFormat="1" ht="75" hidden="1" customHeight="1" outlineLevel="1" x14ac:dyDescent="0.25">
      <c r="A1564" s="552"/>
      <c r="B1564" s="552"/>
      <c r="C1564" s="552"/>
      <c r="D1564" s="574"/>
      <c r="E1564" s="536"/>
      <c r="F1564" s="537"/>
      <c r="G1564" s="292" t="s">
        <v>1641</v>
      </c>
      <c r="H1564" s="122"/>
      <c r="I1564" s="122">
        <v>220</v>
      </c>
      <c r="J1564" s="122"/>
      <c r="K1564" s="122"/>
      <c r="L1564" s="122"/>
      <c r="M1564" s="122">
        <v>45</v>
      </c>
      <c r="N1564" s="122"/>
      <c r="O1564" s="122"/>
      <c r="P1564" s="128"/>
      <c r="Q1564" s="128">
        <v>89.866</v>
      </c>
      <c r="R1564" s="128"/>
      <c r="S1564" s="334"/>
      <c r="T1564" s="224"/>
      <c r="U1564" s="5"/>
      <c r="V1564" s="5"/>
      <c r="W1564" s="5"/>
      <c r="X1564" s="5"/>
      <c r="Y1564" s="222"/>
      <c r="Z1564" s="222"/>
      <c r="AA1564" s="222"/>
      <c r="AB1564" s="5"/>
      <c r="AC1564" s="5"/>
      <c r="AD1564" s="5"/>
      <c r="AE1564" s="5"/>
    </row>
    <row r="1565" spans="1:31" s="19" customFormat="1" ht="60" hidden="1" customHeight="1" outlineLevel="1" x14ac:dyDescent="0.25">
      <c r="A1565" s="552"/>
      <c r="B1565" s="552"/>
      <c r="C1565" s="552"/>
      <c r="D1565" s="574"/>
      <c r="E1565" s="536"/>
      <c r="F1565" s="537"/>
      <c r="G1565" s="292" t="s">
        <v>1642</v>
      </c>
      <c r="H1565" s="122"/>
      <c r="I1565" s="122">
        <v>257</v>
      </c>
      <c r="J1565" s="122"/>
      <c r="K1565" s="122"/>
      <c r="L1565" s="122"/>
      <c r="M1565" s="122">
        <v>15</v>
      </c>
      <c r="N1565" s="122"/>
      <c r="O1565" s="122"/>
      <c r="P1565" s="128"/>
      <c r="Q1565" s="128">
        <v>77.099000000000004</v>
      </c>
      <c r="R1565" s="128"/>
      <c r="S1565" s="334"/>
      <c r="T1565" s="224"/>
      <c r="U1565" s="5"/>
      <c r="V1565" s="5"/>
      <c r="W1565" s="5"/>
      <c r="X1565" s="5"/>
      <c r="Y1565" s="222"/>
      <c r="Z1565" s="222"/>
      <c r="AA1565" s="222"/>
      <c r="AB1565" s="5"/>
      <c r="AC1565" s="5"/>
      <c r="AD1565" s="5"/>
      <c r="AE1565" s="5"/>
    </row>
    <row r="1566" spans="1:31" s="19" customFormat="1" ht="60" hidden="1" customHeight="1" outlineLevel="1" x14ac:dyDescent="0.25">
      <c r="A1566" s="552"/>
      <c r="B1566" s="552"/>
      <c r="C1566" s="552"/>
      <c r="D1566" s="574"/>
      <c r="E1566" s="536"/>
      <c r="F1566" s="537"/>
      <c r="G1566" s="292" t="s">
        <v>1643</v>
      </c>
      <c r="H1566" s="122"/>
      <c r="I1566" s="122">
        <v>200</v>
      </c>
      <c r="J1566" s="122"/>
      <c r="K1566" s="122"/>
      <c r="L1566" s="122"/>
      <c r="M1566" s="122">
        <v>15</v>
      </c>
      <c r="N1566" s="122"/>
      <c r="O1566" s="122"/>
      <c r="P1566" s="128"/>
      <c r="Q1566" s="128">
        <v>153.953</v>
      </c>
      <c r="R1566" s="128"/>
      <c r="S1566" s="334"/>
      <c r="T1566" s="224"/>
      <c r="U1566" s="5"/>
      <c r="V1566" s="5"/>
      <c r="W1566" s="5"/>
      <c r="X1566" s="5"/>
      <c r="Y1566" s="222"/>
      <c r="Z1566" s="222"/>
      <c r="AA1566" s="222"/>
      <c r="AB1566" s="5"/>
      <c r="AC1566" s="5"/>
      <c r="AD1566" s="5"/>
      <c r="AE1566" s="5"/>
    </row>
    <row r="1567" spans="1:31" s="19" customFormat="1" ht="75" hidden="1" customHeight="1" outlineLevel="1" x14ac:dyDescent="0.25">
      <c r="A1567" s="552"/>
      <c r="B1567" s="552"/>
      <c r="C1567" s="552"/>
      <c r="D1567" s="574"/>
      <c r="E1567" s="536"/>
      <c r="F1567" s="537"/>
      <c r="G1567" s="292" t="s">
        <v>1644</v>
      </c>
      <c r="H1567" s="122"/>
      <c r="I1567" s="122">
        <v>300</v>
      </c>
      <c r="J1567" s="122"/>
      <c r="K1567" s="122"/>
      <c r="L1567" s="122"/>
      <c r="M1567" s="122">
        <v>10</v>
      </c>
      <c r="N1567" s="122"/>
      <c r="O1567" s="122"/>
      <c r="P1567" s="128"/>
      <c r="Q1567" s="128">
        <v>137.345</v>
      </c>
      <c r="R1567" s="128"/>
      <c r="S1567" s="334"/>
      <c r="T1567" s="224"/>
      <c r="U1567" s="5"/>
      <c r="V1567" s="5"/>
      <c r="W1567" s="5"/>
      <c r="X1567" s="5"/>
      <c r="Y1567" s="222"/>
      <c r="Z1567" s="222"/>
      <c r="AA1567" s="222"/>
      <c r="AB1567" s="5"/>
      <c r="AC1567" s="5"/>
      <c r="AD1567" s="5"/>
      <c r="AE1567" s="5"/>
    </row>
    <row r="1568" spans="1:31" s="19" customFormat="1" ht="60" hidden="1" customHeight="1" outlineLevel="1" x14ac:dyDescent="0.25">
      <c r="A1568" s="552"/>
      <c r="B1568" s="552"/>
      <c r="C1568" s="552"/>
      <c r="D1568" s="574"/>
      <c r="E1568" s="536"/>
      <c r="F1568" s="537"/>
      <c r="G1568" s="292" t="s">
        <v>1645</v>
      </c>
      <c r="H1568" s="122"/>
      <c r="I1568" s="122">
        <v>50</v>
      </c>
      <c r="J1568" s="122"/>
      <c r="K1568" s="122"/>
      <c r="L1568" s="122"/>
      <c r="M1568" s="122">
        <v>150</v>
      </c>
      <c r="N1568" s="122"/>
      <c r="O1568" s="122"/>
      <c r="P1568" s="128"/>
      <c r="Q1568" s="128">
        <v>138.03200000000001</v>
      </c>
      <c r="R1568" s="128"/>
      <c r="S1568" s="334"/>
      <c r="T1568" s="224"/>
      <c r="U1568" s="5"/>
      <c r="V1568" s="5"/>
      <c r="W1568" s="5"/>
      <c r="X1568" s="5"/>
      <c r="Y1568" s="222"/>
      <c r="Z1568" s="222"/>
      <c r="AA1568" s="222"/>
      <c r="AB1568" s="5"/>
      <c r="AC1568" s="5"/>
      <c r="AD1568" s="5"/>
      <c r="AE1568" s="5"/>
    </row>
    <row r="1569" spans="1:31" s="19" customFormat="1" ht="60" hidden="1" customHeight="1" outlineLevel="1" x14ac:dyDescent="0.25">
      <c r="A1569" s="552"/>
      <c r="B1569" s="552"/>
      <c r="C1569" s="552"/>
      <c r="D1569" s="574"/>
      <c r="E1569" s="536"/>
      <c r="F1569" s="537"/>
      <c r="G1569" s="292" t="s">
        <v>1646</v>
      </c>
      <c r="H1569" s="122"/>
      <c r="I1569" s="122">
        <v>190</v>
      </c>
      <c r="J1569" s="122"/>
      <c r="K1569" s="122"/>
      <c r="L1569" s="122"/>
      <c r="M1569" s="122">
        <v>200</v>
      </c>
      <c r="N1569" s="122"/>
      <c r="O1569" s="122"/>
      <c r="P1569" s="128"/>
      <c r="Q1569" s="128">
        <v>166.83699999999999</v>
      </c>
      <c r="R1569" s="128"/>
      <c r="S1569" s="334"/>
      <c r="T1569" s="224"/>
      <c r="U1569" s="5"/>
      <c r="V1569" s="5"/>
      <c r="W1569" s="5"/>
      <c r="X1569" s="5"/>
      <c r="Y1569" s="222"/>
      <c r="Z1569" s="222"/>
      <c r="AA1569" s="222"/>
      <c r="AB1569" s="5"/>
      <c r="AC1569" s="5"/>
      <c r="AD1569" s="5"/>
      <c r="AE1569" s="5"/>
    </row>
    <row r="1570" spans="1:31" s="19" customFormat="1" ht="75" hidden="1" customHeight="1" outlineLevel="1" x14ac:dyDescent="0.25">
      <c r="A1570" s="552"/>
      <c r="B1570" s="552"/>
      <c r="C1570" s="552"/>
      <c r="D1570" s="574"/>
      <c r="E1570" s="536"/>
      <c r="F1570" s="537"/>
      <c r="G1570" s="292" t="s">
        <v>1647</v>
      </c>
      <c r="H1570" s="122"/>
      <c r="I1570" s="122">
        <v>190</v>
      </c>
      <c r="J1570" s="122"/>
      <c r="K1570" s="122"/>
      <c r="L1570" s="122"/>
      <c r="M1570" s="122">
        <v>50</v>
      </c>
      <c r="N1570" s="122"/>
      <c r="O1570" s="122"/>
      <c r="P1570" s="128"/>
      <c r="Q1570" s="128">
        <v>90.168999999999997</v>
      </c>
      <c r="R1570" s="128"/>
      <c r="S1570" s="334"/>
      <c r="T1570" s="224"/>
      <c r="U1570" s="5"/>
      <c r="V1570" s="5"/>
      <c r="W1570" s="5"/>
      <c r="X1570" s="5"/>
      <c r="Y1570" s="222"/>
      <c r="Z1570" s="222"/>
      <c r="AA1570" s="222"/>
      <c r="AB1570" s="5"/>
      <c r="AC1570" s="5"/>
      <c r="AD1570" s="5"/>
      <c r="AE1570" s="5"/>
    </row>
    <row r="1571" spans="1:31" s="19" customFormat="1" ht="75" hidden="1" customHeight="1" outlineLevel="1" x14ac:dyDescent="0.25">
      <c r="A1571" s="552"/>
      <c r="B1571" s="552"/>
      <c r="C1571" s="552"/>
      <c r="D1571" s="574"/>
      <c r="E1571" s="536"/>
      <c r="F1571" s="537"/>
      <c r="G1571" s="292" t="s">
        <v>1648</v>
      </c>
      <c r="H1571" s="122"/>
      <c r="I1571" s="122">
        <v>297</v>
      </c>
      <c r="J1571" s="122"/>
      <c r="K1571" s="122"/>
      <c r="L1571" s="122"/>
      <c r="M1571" s="122">
        <v>45</v>
      </c>
      <c r="N1571" s="122"/>
      <c r="O1571" s="122"/>
      <c r="P1571" s="128"/>
      <c r="Q1571" s="128">
        <v>217.04599999999999</v>
      </c>
      <c r="R1571" s="128"/>
      <c r="S1571" s="334"/>
      <c r="T1571" s="224"/>
      <c r="U1571" s="5"/>
      <c r="V1571" s="5"/>
      <c r="W1571" s="5"/>
      <c r="X1571" s="5"/>
      <c r="Y1571" s="222"/>
      <c r="Z1571" s="222"/>
      <c r="AA1571" s="222"/>
      <c r="AB1571" s="5"/>
      <c r="AC1571" s="5"/>
      <c r="AD1571" s="5"/>
      <c r="AE1571" s="5"/>
    </row>
    <row r="1572" spans="1:31" s="19" customFormat="1" ht="60" hidden="1" customHeight="1" outlineLevel="1" x14ac:dyDescent="0.25">
      <c r="A1572" s="552"/>
      <c r="B1572" s="552"/>
      <c r="C1572" s="552"/>
      <c r="D1572" s="574"/>
      <c r="E1572" s="536"/>
      <c r="F1572" s="537"/>
      <c r="G1572" s="292" t="s">
        <v>1649</v>
      </c>
      <c r="H1572" s="122"/>
      <c r="I1572" s="122">
        <v>401</v>
      </c>
      <c r="J1572" s="122"/>
      <c r="K1572" s="122"/>
      <c r="L1572" s="122"/>
      <c r="M1572" s="122">
        <v>15</v>
      </c>
      <c r="N1572" s="122"/>
      <c r="O1572" s="122"/>
      <c r="P1572" s="128"/>
      <c r="Q1572" s="128">
        <v>435.78</v>
      </c>
      <c r="R1572" s="128"/>
      <c r="S1572" s="334"/>
      <c r="T1572" s="224"/>
      <c r="U1572" s="5"/>
      <c r="V1572" s="5"/>
      <c r="W1572" s="5"/>
      <c r="X1572" s="5"/>
      <c r="Y1572" s="222"/>
      <c r="Z1572" s="222"/>
      <c r="AA1572" s="222"/>
      <c r="AB1572" s="5"/>
      <c r="AC1572" s="5"/>
      <c r="AD1572" s="5"/>
      <c r="AE1572" s="5"/>
    </row>
    <row r="1573" spans="1:31" s="19" customFormat="1" ht="60" hidden="1" customHeight="1" outlineLevel="1" x14ac:dyDescent="0.25">
      <c r="A1573" s="552"/>
      <c r="B1573" s="552"/>
      <c r="C1573" s="552"/>
      <c r="D1573" s="574"/>
      <c r="E1573" s="536"/>
      <c r="F1573" s="537"/>
      <c r="G1573" s="292" t="s">
        <v>1650</v>
      </c>
      <c r="H1573" s="122"/>
      <c r="I1573" s="122">
        <v>89</v>
      </c>
      <c r="J1573" s="122"/>
      <c r="K1573" s="122"/>
      <c r="L1573" s="122"/>
      <c r="M1573" s="122">
        <v>15</v>
      </c>
      <c r="N1573" s="122"/>
      <c r="O1573" s="122"/>
      <c r="P1573" s="128"/>
      <c r="Q1573" s="128">
        <v>186.774</v>
      </c>
      <c r="R1573" s="128"/>
      <c r="S1573" s="334"/>
      <c r="T1573" s="224"/>
      <c r="U1573" s="5"/>
      <c r="V1573" s="5"/>
      <c r="W1573" s="5"/>
      <c r="X1573" s="5"/>
      <c r="Y1573" s="222"/>
      <c r="Z1573" s="222"/>
      <c r="AA1573" s="222"/>
      <c r="AB1573" s="5"/>
      <c r="AC1573" s="5"/>
      <c r="AD1573" s="5"/>
      <c r="AE1573" s="5"/>
    </row>
    <row r="1574" spans="1:31" s="19" customFormat="1" ht="60" hidden="1" customHeight="1" outlineLevel="1" x14ac:dyDescent="0.25">
      <c r="A1574" s="552"/>
      <c r="B1574" s="552"/>
      <c r="C1574" s="552"/>
      <c r="D1574" s="574"/>
      <c r="E1574" s="536"/>
      <c r="F1574" s="537"/>
      <c r="G1574" s="292" t="s">
        <v>1651</v>
      </c>
      <c r="H1574" s="122"/>
      <c r="I1574" s="122">
        <v>387</v>
      </c>
      <c r="J1574" s="122"/>
      <c r="K1574" s="122"/>
      <c r="L1574" s="122"/>
      <c r="M1574" s="122">
        <v>30</v>
      </c>
      <c r="N1574" s="122"/>
      <c r="O1574" s="122"/>
      <c r="P1574" s="128"/>
      <c r="Q1574" s="128">
        <v>367.09899999999999</v>
      </c>
      <c r="R1574" s="128"/>
      <c r="S1574" s="334"/>
      <c r="T1574" s="224"/>
      <c r="U1574" s="5"/>
      <c r="V1574" s="5"/>
      <c r="W1574" s="5"/>
      <c r="X1574" s="5"/>
      <c r="Y1574" s="222"/>
      <c r="Z1574" s="222"/>
      <c r="AA1574" s="222"/>
      <c r="AB1574" s="5"/>
      <c r="AC1574" s="5"/>
      <c r="AD1574" s="5"/>
      <c r="AE1574" s="5"/>
    </row>
    <row r="1575" spans="1:31" s="19" customFormat="1" ht="60" hidden="1" customHeight="1" outlineLevel="1" x14ac:dyDescent="0.25">
      <c r="A1575" s="552"/>
      <c r="B1575" s="552"/>
      <c r="C1575" s="552"/>
      <c r="D1575" s="574"/>
      <c r="E1575" s="536"/>
      <c r="F1575" s="537"/>
      <c r="G1575" s="292" t="s">
        <v>1652</v>
      </c>
      <c r="H1575" s="122"/>
      <c r="I1575" s="122">
        <v>523</v>
      </c>
      <c r="J1575" s="122"/>
      <c r="K1575" s="122"/>
      <c r="L1575" s="122"/>
      <c r="M1575" s="122">
        <v>15</v>
      </c>
      <c r="N1575" s="122"/>
      <c r="O1575" s="122"/>
      <c r="P1575" s="128"/>
      <c r="Q1575" s="128">
        <v>417.42500000000001</v>
      </c>
      <c r="R1575" s="128"/>
      <c r="S1575" s="334"/>
      <c r="T1575" s="224"/>
      <c r="U1575" s="5"/>
      <c r="V1575" s="5"/>
      <c r="W1575" s="5"/>
      <c r="X1575" s="5"/>
      <c r="Y1575" s="222"/>
      <c r="Z1575" s="222"/>
      <c r="AA1575" s="222"/>
      <c r="AB1575" s="5"/>
      <c r="AC1575" s="5"/>
      <c r="AD1575" s="5"/>
      <c r="AE1575" s="5"/>
    </row>
    <row r="1576" spans="1:31" s="19" customFormat="1" ht="60" hidden="1" customHeight="1" outlineLevel="1" x14ac:dyDescent="0.25">
      <c r="A1576" s="552"/>
      <c r="B1576" s="552"/>
      <c r="C1576" s="552"/>
      <c r="D1576" s="574"/>
      <c r="E1576" s="536"/>
      <c r="F1576" s="537"/>
      <c r="G1576" s="292" t="s">
        <v>1653</v>
      </c>
      <c r="H1576" s="122"/>
      <c r="I1576" s="122">
        <v>166</v>
      </c>
      <c r="J1576" s="122"/>
      <c r="K1576" s="122"/>
      <c r="L1576" s="122"/>
      <c r="M1576" s="122">
        <v>5</v>
      </c>
      <c r="N1576" s="122"/>
      <c r="O1576" s="122"/>
      <c r="P1576" s="128"/>
      <c r="Q1576" s="128">
        <v>240.46</v>
      </c>
      <c r="R1576" s="128"/>
      <c r="S1576" s="334"/>
      <c r="T1576" s="224"/>
      <c r="U1576" s="5"/>
      <c r="V1576" s="5"/>
      <c r="W1576" s="5"/>
      <c r="X1576" s="5"/>
      <c r="Y1576" s="222"/>
      <c r="Z1576" s="222"/>
      <c r="AA1576" s="222"/>
      <c r="AB1576" s="5"/>
      <c r="AC1576" s="5"/>
      <c r="AD1576" s="5"/>
      <c r="AE1576" s="5"/>
    </row>
    <row r="1577" spans="1:31" s="19" customFormat="1" ht="60" hidden="1" customHeight="1" outlineLevel="1" x14ac:dyDescent="0.25">
      <c r="A1577" s="552"/>
      <c r="B1577" s="552"/>
      <c r="C1577" s="552"/>
      <c r="D1577" s="574"/>
      <c r="E1577" s="536"/>
      <c r="F1577" s="537"/>
      <c r="G1577" s="292" t="s">
        <v>1654</v>
      </c>
      <c r="H1577" s="122"/>
      <c r="I1577" s="122">
        <v>450</v>
      </c>
      <c r="J1577" s="122"/>
      <c r="K1577" s="122"/>
      <c r="L1577" s="122"/>
      <c r="M1577" s="122">
        <v>180</v>
      </c>
      <c r="N1577" s="122"/>
      <c r="O1577" s="122"/>
      <c r="P1577" s="128"/>
      <c r="Q1577" s="128">
        <v>231.494</v>
      </c>
      <c r="R1577" s="128"/>
      <c r="S1577" s="334"/>
      <c r="T1577" s="224"/>
      <c r="U1577" s="5"/>
      <c r="V1577" s="5"/>
      <c r="W1577" s="5"/>
      <c r="X1577" s="5"/>
      <c r="Y1577" s="222"/>
      <c r="Z1577" s="222"/>
      <c r="AA1577" s="222"/>
      <c r="AB1577" s="5"/>
      <c r="AC1577" s="5"/>
      <c r="AD1577" s="5"/>
      <c r="AE1577" s="5"/>
    </row>
    <row r="1578" spans="1:31" s="19" customFormat="1" ht="60" hidden="1" customHeight="1" outlineLevel="1" x14ac:dyDescent="0.25">
      <c r="A1578" s="552"/>
      <c r="B1578" s="552"/>
      <c r="C1578" s="552"/>
      <c r="D1578" s="574"/>
      <c r="E1578" s="536"/>
      <c r="F1578" s="537"/>
      <c r="G1578" s="292" t="s">
        <v>1655</v>
      </c>
      <c r="H1578" s="122"/>
      <c r="I1578" s="122">
        <v>105</v>
      </c>
      <c r="J1578" s="122"/>
      <c r="K1578" s="122"/>
      <c r="L1578" s="122"/>
      <c r="M1578" s="122">
        <v>45</v>
      </c>
      <c r="N1578" s="122"/>
      <c r="O1578" s="122"/>
      <c r="P1578" s="128"/>
      <c r="Q1578" s="128">
        <v>144.99600000000001</v>
      </c>
      <c r="R1578" s="128"/>
      <c r="S1578" s="334"/>
      <c r="T1578" s="224"/>
      <c r="U1578" s="5"/>
      <c r="V1578" s="5"/>
      <c r="W1578" s="5"/>
      <c r="X1578" s="5"/>
      <c r="Y1578" s="222"/>
      <c r="Z1578" s="222"/>
      <c r="AA1578" s="222"/>
      <c r="AB1578" s="5"/>
      <c r="AC1578" s="5"/>
      <c r="AD1578" s="5"/>
      <c r="AE1578" s="5"/>
    </row>
    <row r="1579" spans="1:31" s="19" customFormat="1" ht="60" hidden="1" customHeight="1" outlineLevel="1" x14ac:dyDescent="0.25">
      <c r="A1579" s="552"/>
      <c r="B1579" s="552"/>
      <c r="C1579" s="552"/>
      <c r="D1579" s="574"/>
      <c r="E1579" s="536"/>
      <c r="F1579" s="537"/>
      <c r="G1579" s="292" t="s">
        <v>1656</v>
      </c>
      <c r="H1579" s="122"/>
      <c r="I1579" s="122">
        <v>199</v>
      </c>
      <c r="J1579" s="122"/>
      <c r="K1579" s="122"/>
      <c r="L1579" s="122"/>
      <c r="M1579" s="122">
        <v>35</v>
      </c>
      <c r="N1579" s="122"/>
      <c r="O1579" s="122"/>
      <c r="P1579" s="128"/>
      <c r="Q1579" s="128">
        <v>355.01799999999997</v>
      </c>
      <c r="R1579" s="128"/>
      <c r="S1579" s="334"/>
      <c r="T1579" s="224"/>
      <c r="U1579" s="5"/>
      <c r="V1579" s="5"/>
      <c r="W1579" s="5"/>
      <c r="X1579" s="5"/>
      <c r="Y1579" s="222"/>
      <c r="Z1579" s="222"/>
      <c r="AA1579" s="222"/>
      <c r="AB1579" s="5"/>
      <c r="AC1579" s="5"/>
      <c r="AD1579" s="5"/>
      <c r="AE1579" s="5"/>
    </row>
    <row r="1580" spans="1:31" s="19" customFormat="1" ht="60" hidden="1" customHeight="1" outlineLevel="1" x14ac:dyDescent="0.25">
      <c r="A1580" s="552"/>
      <c r="B1580" s="552"/>
      <c r="C1580" s="552"/>
      <c r="D1580" s="574"/>
      <c r="E1580" s="536"/>
      <c r="F1580" s="537"/>
      <c r="G1580" s="292" t="s">
        <v>1657</v>
      </c>
      <c r="H1580" s="122"/>
      <c r="I1580" s="122">
        <v>996</v>
      </c>
      <c r="J1580" s="122"/>
      <c r="K1580" s="122"/>
      <c r="L1580" s="122"/>
      <c r="M1580" s="122">
        <v>300</v>
      </c>
      <c r="N1580" s="122"/>
      <c r="O1580" s="122"/>
      <c r="P1580" s="128"/>
      <c r="Q1580" s="128">
        <v>1193.3820000000001</v>
      </c>
      <c r="R1580" s="128"/>
      <c r="S1580" s="334"/>
      <c r="T1580" s="224"/>
      <c r="U1580" s="5"/>
      <c r="V1580" s="5"/>
      <c r="W1580" s="5"/>
      <c r="X1580" s="5"/>
      <c r="Y1580" s="222"/>
      <c r="Z1580" s="222"/>
      <c r="AA1580" s="222"/>
      <c r="AB1580" s="5"/>
      <c r="AC1580" s="5"/>
      <c r="AD1580" s="5"/>
      <c r="AE1580" s="5"/>
    </row>
    <row r="1581" spans="1:31" s="19" customFormat="1" ht="60" hidden="1" customHeight="1" outlineLevel="1" x14ac:dyDescent="0.25">
      <c r="A1581" s="552"/>
      <c r="B1581" s="552"/>
      <c r="C1581" s="552"/>
      <c r="D1581" s="574"/>
      <c r="E1581" s="536"/>
      <c r="F1581" s="537"/>
      <c r="G1581" s="292" t="s">
        <v>1658</v>
      </c>
      <c r="H1581" s="122"/>
      <c r="I1581" s="122">
        <v>426</v>
      </c>
      <c r="J1581" s="122"/>
      <c r="K1581" s="122"/>
      <c r="L1581" s="122"/>
      <c r="M1581" s="122">
        <v>10</v>
      </c>
      <c r="N1581" s="122"/>
      <c r="O1581" s="122"/>
      <c r="P1581" s="128"/>
      <c r="Q1581" s="128">
        <v>613.18200000000002</v>
      </c>
      <c r="R1581" s="128"/>
      <c r="S1581" s="334"/>
      <c r="T1581" s="224"/>
      <c r="U1581" s="5"/>
      <c r="V1581" s="5"/>
      <c r="W1581" s="5"/>
      <c r="X1581" s="5"/>
      <c r="Y1581" s="222"/>
      <c r="Z1581" s="222"/>
      <c r="AA1581" s="222"/>
      <c r="AB1581" s="5"/>
      <c r="AC1581" s="5"/>
      <c r="AD1581" s="5"/>
      <c r="AE1581" s="5"/>
    </row>
    <row r="1582" spans="1:31" s="19" customFormat="1" ht="60" hidden="1" customHeight="1" outlineLevel="1" x14ac:dyDescent="0.25">
      <c r="A1582" s="552"/>
      <c r="B1582" s="552"/>
      <c r="C1582" s="552"/>
      <c r="D1582" s="574"/>
      <c r="E1582" s="536"/>
      <c r="F1582" s="537"/>
      <c r="G1582" s="292" t="s">
        <v>1659</v>
      </c>
      <c r="H1582" s="122"/>
      <c r="I1582" s="122">
        <v>1741</v>
      </c>
      <c r="J1582" s="122"/>
      <c r="K1582" s="122"/>
      <c r="L1582" s="122"/>
      <c r="M1582" s="122">
        <v>345</v>
      </c>
      <c r="N1582" s="122"/>
      <c r="O1582" s="122"/>
      <c r="P1582" s="128"/>
      <c r="Q1582" s="128">
        <v>1574.298</v>
      </c>
      <c r="R1582" s="128"/>
      <c r="S1582" s="334"/>
      <c r="T1582" s="224"/>
      <c r="U1582" s="5"/>
      <c r="V1582" s="5"/>
      <c r="W1582" s="5"/>
      <c r="X1582" s="5"/>
      <c r="Y1582" s="222"/>
      <c r="Z1582" s="222"/>
      <c r="AA1582" s="222"/>
      <c r="AB1582" s="5"/>
      <c r="AC1582" s="5"/>
      <c r="AD1582" s="5"/>
      <c r="AE1582" s="5"/>
    </row>
    <row r="1583" spans="1:31" s="19" customFormat="1" ht="105" hidden="1" customHeight="1" outlineLevel="1" x14ac:dyDescent="0.25">
      <c r="A1583" s="552"/>
      <c r="B1583" s="552"/>
      <c r="C1583" s="552"/>
      <c r="D1583" s="574"/>
      <c r="E1583" s="536"/>
      <c r="F1583" s="537"/>
      <c r="G1583" s="292" t="s">
        <v>1660</v>
      </c>
      <c r="H1583" s="122"/>
      <c r="I1583" s="122">
        <v>5</v>
      </c>
      <c r="J1583" s="122"/>
      <c r="K1583" s="122"/>
      <c r="L1583" s="122"/>
      <c r="M1583" s="122">
        <v>15</v>
      </c>
      <c r="N1583" s="122"/>
      <c r="O1583" s="122"/>
      <c r="P1583" s="128"/>
      <c r="Q1583" s="128">
        <v>27.56</v>
      </c>
      <c r="R1583" s="128"/>
      <c r="S1583" s="334"/>
      <c r="T1583" s="224"/>
      <c r="U1583" s="5"/>
      <c r="V1583" s="5"/>
      <c r="W1583" s="5"/>
      <c r="X1583" s="5"/>
      <c r="Y1583" s="222"/>
      <c r="Z1583" s="222"/>
      <c r="AA1583" s="222"/>
      <c r="AB1583" s="5"/>
      <c r="AC1583" s="5"/>
      <c r="AD1583" s="5"/>
      <c r="AE1583" s="5"/>
    </row>
    <row r="1584" spans="1:31" s="19" customFormat="1" ht="75" hidden="1" customHeight="1" outlineLevel="1" x14ac:dyDescent="0.25">
      <c r="A1584" s="552"/>
      <c r="B1584" s="552"/>
      <c r="C1584" s="552"/>
      <c r="D1584" s="574"/>
      <c r="E1584" s="536"/>
      <c r="F1584" s="537"/>
      <c r="G1584" s="292" t="s">
        <v>1661</v>
      </c>
      <c r="H1584" s="123"/>
      <c r="I1584" s="123">
        <v>20</v>
      </c>
      <c r="J1584" s="123"/>
      <c r="K1584" s="123"/>
      <c r="L1584" s="123"/>
      <c r="M1584" s="123">
        <v>150</v>
      </c>
      <c r="N1584" s="123"/>
      <c r="O1584" s="123"/>
      <c r="P1584" s="128"/>
      <c r="Q1584" s="128">
        <v>26.632000000000001</v>
      </c>
      <c r="R1584" s="128"/>
      <c r="S1584" s="334"/>
      <c r="T1584" s="224"/>
      <c r="U1584" s="5"/>
      <c r="V1584" s="5"/>
      <c r="W1584" s="5"/>
      <c r="X1584" s="5"/>
      <c r="Y1584" s="222"/>
      <c r="Z1584" s="222"/>
      <c r="AA1584" s="222"/>
      <c r="AB1584" s="5"/>
      <c r="AC1584" s="5"/>
      <c r="AD1584" s="5"/>
      <c r="AE1584" s="5"/>
    </row>
    <row r="1585" spans="1:31" s="19" customFormat="1" ht="60" hidden="1" customHeight="1" outlineLevel="1" x14ac:dyDescent="0.25">
      <c r="A1585" s="552"/>
      <c r="B1585" s="552"/>
      <c r="C1585" s="552"/>
      <c r="D1585" s="574"/>
      <c r="E1585" s="536"/>
      <c r="F1585" s="537"/>
      <c r="G1585" s="292" t="s">
        <v>1662</v>
      </c>
      <c r="H1585" s="123"/>
      <c r="I1585" s="123">
        <v>20</v>
      </c>
      <c r="J1585" s="123"/>
      <c r="K1585" s="123"/>
      <c r="L1585" s="123"/>
      <c r="M1585" s="123">
        <v>33</v>
      </c>
      <c r="N1585" s="123"/>
      <c r="O1585" s="123"/>
      <c r="P1585" s="128"/>
      <c r="Q1585" s="128">
        <v>34.853999999999999</v>
      </c>
      <c r="R1585" s="128"/>
      <c r="S1585" s="334"/>
      <c r="T1585" s="224"/>
      <c r="U1585" s="5"/>
      <c r="V1585" s="5"/>
      <c r="W1585" s="5"/>
      <c r="X1585" s="5"/>
      <c r="Y1585" s="222"/>
      <c r="Z1585" s="222"/>
      <c r="AA1585" s="222"/>
      <c r="AB1585" s="5"/>
      <c r="AC1585" s="5"/>
      <c r="AD1585" s="5"/>
      <c r="AE1585" s="5"/>
    </row>
    <row r="1586" spans="1:31" s="19" customFormat="1" ht="60" hidden="1" customHeight="1" outlineLevel="1" x14ac:dyDescent="0.25">
      <c r="A1586" s="552"/>
      <c r="B1586" s="552"/>
      <c r="C1586" s="552"/>
      <c r="D1586" s="574"/>
      <c r="E1586" s="536"/>
      <c r="F1586" s="537"/>
      <c r="G1586" s="64" t="s">
        <v>1962</v>
      </c>
      <c r="H1586" s="122"/>
      <c r="I1586" s="122"/>
      <c r="J1586" s="122">
        <v>1450</v>
      </c>
      <c r="K1586" s="122"/>
      <c r="L1586" s="122"/>
      <c r="M1586" s="122"/>
      <c r="N1586" s="122">
        <v>420</v>
      </c>
      <c r="O1586" s="122"/>
      <c r="P1586" s="128"/>
      <c r="Q1586" s="128"/>
      <c r="R1586" s="128">
        <v>1406.078</v>
      </c>
      <c r="S1586" s="334"/>
      <c r="T1586" s="224"/>
      <c r="U1586" s="5"/>
      <c r="V1586" s="5"/>
      <c r="W1586" s="5"/>
      <c r="X1586" s="5"/>
      <c r="Y1586" s="222"/>
      <c r="Z1586" s="222"/>
      <c r="AA1586" s="222"/>
      <c r="AB1586" s="5"/>
      <c r="AC1586" s="5"/>
      <c r="AD1586" s="5"/>
      <c r="AE1586" s="5"/>
    </row>
    <row r="1587" spans="1:31" s="19" customFormat="1" ht="120" hidden="1" customHeight="1" outlineLevel="1" x14ac:dyDescent="0.25">
      <c r="A1587" s="552"/>
      <c r="B1587" s="552"/>
      <c r="C1587" s="552"/>
      <c r="D1587" s="574"/>
      <c r="E1587" s="536"/>
      <c r="F1587" s="537"/>
      <c r="G1587" s="64" t="s">
        <v>1879</v>
      </c>
      <c r="H1587" s="122"/>
      <c r="I1587" s="122"/>
      <c r="J1587" s="89">
        <v>1300</v>
      </c>
      <c r="K1587" s="122"/>
      <c r="L1587" s="122"/>
      <c r="M1587" s="122"/>
      <c r="N1587" s="89">
        <v>240</v>
      </c>
      <c r="O1587" s="122"/>
      <c r="P1587" s="128"/>
      <c r="Q1587" s="128"/>
      <c r="R1587" s="129">
        <v>978.19399999999996</v>
      </c>
      <c r="S1587" s="334"/>
      <c r="T1587" s="224"/>
      <c r="U1587" s="5"/>
      <c r="V1587" s="5"/>
      <c r="W1587" s="5"/>
      <c r="X1587" s="5"/>
      <c r="Y1587" s="222"/>
      <c r="Z1587" s="222"/>
      <c r="AA1587" s="222"/>
      <c r="AB1587" s="5"/>
      <c r="AC1587" s="5"/>
      <c r="AD1587" s="5"/>
      <c r="AE1587" s="5"/>
    </row>
    <row r="1588" spans="1:31" s="19" customFormat="1" ht="60" hidden="1" customHeight="1" outlineLevel="1" x14ac:dyDescent="0.25">
      <c r="A1588" s="552"/>
      <c r="B1588" s="552"/>
      <c r="C1588" s="552"/>
      <c r="D1588" s="574"/>
      <c r="E1588" s="536"/>
      <c r="F1588" s="537"/>
      <c r="G1588" s="64" t="s">
        <v>1839</v>
      </c>
      <c r="H1588" s="122"/>
      <c r="I1588" s="122"/>
      <c r="J1588" s="89">
        <v>40</v>
      </c>
      <c r="K1588" s="122"/>
      <c r="L1588" s="122"/>
      <c r="M1588" s="122"/>
      <c r="N1588" s="129">
        <v>100</v>
      </c>
      <c r="O1588" s="122"/>
      <c r="P1588" s="128"/>
      <c r="Q1588" s="128"/>
      <c r="R1588" s="129">
        <v>85.305999999999997</v>
      </c>
      <c r="S1588" s="334"/>
      <c r="T1588" s="224"/>
      <c r="U1588" s="5"/>
      <c r="V1588" s="5"/>
      <c r="W1588" s="5"/>
      <c r="X1588" s="5"/>
      <c r="Y1588" s="222"/>
      <c r="Z1588" s="222"/>
      <c r="AA1588" s="222"/>
      <c r="AB1588" s="5"/>
      <c r="AC1588" s="5"/>
      <c r="AD1588" s="5"/>
      <c r="AE1588" s="5"/>
    </row>
    <row r="1589" spans="1:31" s="19" customFormat="1" ht="45" hidden="1" customHeight="1" outlineLevel="1" x14ac:dyDescent="0.25">
      <c r="A1589" s="552"/>
      <c r="B1589" s="552"/>
      <c r="C1589" s="552"/>
      <c r="D1589" s="574"/>
      <c r="E1589" s="536"/>
      <c r="F1589" s="537"/>
      <c r="G1589" s="64" t="s">
        <v>1837</v>
      </c>
      <c r="H1589" s="122"/>
      <c r="I1589" s="122"/>
      <c r="J1589" s="89">
        <v>584</v>
      </c>
      <c r="K1589" s="122"/>
      <c r="L1589" s="122"/>
      <c r="M1589" s="122"/>
      <c r="N1589" s="129">
        <v>285</v>
      </c>
      <c r="O1589" s="122"/>
      <c r="P1589" s="128"/>
      <c r="Q1589" s="128"/>
      <c r="R1589" s="129">
        <v>517.49300000000005</v>
      </c>
      <c r="S1589" s="334"/>
      <c r="T1589" s="224"/>
      <c r="U1589" s="5"/>
      <c r="V1589" s="5"/>
      <c r="W1589" s="5"/>
      <c r="X1589" s="5"/>
      <c r="Y1589" s="222"/>
      <c r="Z1589" s="222"/>
      <c r="AA1589" s="222"/>
      <c r="AB1589" s="5"/>
      <c r="AC1589" s="5"/>
      <c r="AD1589" s="5"/>
      <c r="AE1589" s="5"/>
    </row>
    <row r="1590" spans="1:31" s="19" customFormat="1" ht="60" hidden="1" customHeight="1" outlineLevel="1" x14ac:dyDescent="0.25">
      <c r="A1590" s="552"/>
      <c r="B1590" s="552"/>
      <c r="C1590" s="552"/>
      <c r="D1590" s="574"/>
      <c r="E1590" s="536"/>
      <c r="F1590" s="537"/>
      <c r="G1590" s="64" t="s">
        <v>1833</v>
      </c>
      <c r="H1590" s="122"/>
      <c r="I1590" s="122"/>
      <c r="J1590" s="89">
        <v>1276</v>
      </c>
      <c r="K1590" s="122"/>
      <c r="L1590" s="122"/>
      <c r="M1590" s="122"/>
      <c r="N1590" s="129">
        <v>105</v>
      </c>
      <c r="O1590" s="122"/>
      <c r="P1590" s="128"/>
      <c r="Q1590" s="128"/>
      <c r="R1590" s="129">
        <v>1063.415</v>
      </c>
      <c r="S1590" s="334"/>
      <c r="T1590" s="224"/>
      <c r="U1590" s="5"/>
      <c r="V1590" s="5"/>
      <c r="W1590" s="5"/>
      <c r="X1590" s="5"/>
      <c r="Y1590" s="222"/>
      <c r="Z1590" s="222"/>
      <c r="AA1590" s="222"/>
      <c r="AB1590" s="5"/>
      <c r="AC1590" s="5"/>
      <c r="AD1590" s="5"/>
      <c r="AE1590" s="5"/>
    </row>
    <row r="1591" spans="1:31" s="19" customFormat="1" ht="77.25" hidden="1" customHeight="1" outlineLevel="1" x14ac:dyDescent="0.25">
      <c r="A1591" s="552"/>
      <c r="B1591" s="552"/>
      <c r="C1591" s="552"/>
      <c r="D1591" s="574"/>
      <c r="E1591" s="536"/>
      <c r="F1591" s="537"/>
      <c r="G1591" s="61" t="s">
        <v>1663</v>
      </c>
      <c r="H1591" s="300"/>
      <c r="I1591" s="300"/>
      <c r="J1591" s="300">
        <v>16</v>
      </c>
      <c r="K1591" s="300"/>
      <c r="L1591" s="300"/>
      <c r="M1591" s="300"/>
      <c r="N1591" s="300">
        <v>15</v>
      </c>
      <c r="O1591" s="300"/>
      <c r="P1591" s="129"/>
      <c r="Q1591" s="129"/>
      <c r="R1591" s="129">
        <v>51</v>
      </c>
      <c r="S1591" s="325"/>
      <c r="T1591" s="224"/>
      <c r="U1591" s="5"/>
      <c r="V1591" s="5"/>
      <c r="W1591" s="5"/>
      <c r="X1591" s="5"/>
      <c r="Y1591" s="222"/>
      <c r="Z1591" s="222"/>
      <c r="AA1591" s="222"/>
      <c r="AB1591" s="5"/>
      <c r="AC1591" s="5"/>
      <c r="AD1591" s="5"/>
      <c r="AE1591" s="5"/>
    </row>
    <row r="1592" spans="1:31" s="19" customFormat="1" ht="90" hidden="1" customHeight="1" outlineLevel="1" x14ac:dyDescent="0.25">
      <c r="A1592" s="552"/>
      <c r="B1592" s="552"/>
      <c r="C1592" s="552"/>
      <c r="D1592" s="574"/>
      <c r="E1592" s="536"/>
      <c r="F1592" s="537"/>
      <c r="G1592" s="61" t="s">
        <v>1664</v>
      </c>
      <c r="H1592" s="300"/>
      <c r="I1592" s="300"/>
      <c r="J1592" s="300">
        <v>17</v>
      </c>
      <c r="K1592" s="300"/>
      <c r="L1592" s="300"/>
      <c r="M1592" s="300"/>
      <c r="N1592" s="300">
        <v>150</v>
      </c>
      <c r="O1592" s="300"/>
      <c r="P1592" s="129"/>
      <c r="Q1592" s="129"/>
      <c r="R1592" s="129">
        <v>117.538</v>
      </c>
      <c r="S1592" s="325"/>
      <c r="T1592" s="224"/>
      <c r="U1592" s="5"/>
      <c r="V1592" s="5"/>
      <c r="W1592" s="5"/>
      <c r="X1592" s="5"/>
      <c r="Y1592" s="222"/>
      <c r="Z1592" s="222"/>
      <c r="AA1592" s="222"/>
      <c r="AB1592" s="5"/>
      <c r="AC1592" s="5"/>
      <c r="AD1592" s="5"/>
      <c r="AE1592" s="5"/>
    </row>
    <row r="1593" spans="1:31" s="19" customFormat="1" ht="59.25" hidden="1" customHeight="1" outlineLevel="1" x14ac:dyDescent="0.25">
      <c r="A1593" s="552"/>
      <c r="B1593" s="552"/>
      <c r="C1593" s="552"/>
      <c r="D1593" s="574"/>
      <c r="E1593" s="536"/>
      <c r="F1593" s="537"/>
      <c r="G1593" s="61" t="s">
        <v>1665</v>
      </c>
      <c r="H1593" s="300"/>
      <c r="I1593" s="300"/>
      <c r="J1593" s="300">
        <v>7</v>
      </c>
      <c r="K1593" s="300"/>
      <c r="L1593" s="300"/>
      <c r="M1593" s="300"/>
      <c r="N1593" s="300">
        <v>100</v>
      </c>
      <c r="O1593" s="300"/>
      <c r="P1593" s="129"/>
      <c r="Q1593" s="129"/>
      <c r="R1593" s="129">
        <v>33</v>
      </c>
      <c r="S1593" s="325"/>
      <c r="T1593" s="224"/>
      <c r="U1593" s="5"/>
      <c r="V1593" s="5"/>
      <c r="W1593" s="5"/>
      <c r="X1593" s="5"/>
      <c r="Y1593" s="222"/>
      <c r="Z1593" s="222"/>
      <c r="AA1593" s="222"/>
      <c r="AB1593" s="5"/>
      <c r="AC1593" s="5"/>
      <c r="AD1593" s="5"/>
      <c r="AE1593" s="5"/>
    </row>
    <row r="1594" spans="1:31" s="19" customFormat="1" ht="66.75" hidden="1" customHeight="1" outlineLevel="1" x14ac:dyDescent="0.25">
      <c r="A1594" s="552"/>
      <c r="B1594" s="552"/>
      <c r="C1594" s="552"/>
      <c r="D1594" s="574"/>
      <c r="E1594" s="536"/>
      <c r="F1594" s="537"/>
      <c r="G1594" s="61" t="s">
        <v>1666</v>
      </c>
      <c r="H1594" s="300"/>
      <c r="I1594" s="300"/>
      <c r="J1594" s="300">
        <v>6</v>
      </c>
      <c r="K1594" s="300"/>
      <c r="L1594" s="300"/>
      <c r="M1594" s="300"/>
      <c r="N1594" s="300">
        <v>63</v>
      </c>
      <c r="O1594" s="300"/>
      <c r="P1594" s="129"/>
      <c r="Q1594" s="129"/>
      <c r="R1594" s="129">
        <v>55</v>
      </c>
      <c r="S1594" s="325"/>
      <c r="T1594" s="224"/>
      <c r="U1594" s="5"/>
      <c r="V1594" s="5"/>
      <c r="W1594" s="5"/>
      <c r="X1594" s="5"/>
      <c r="Y1594" s="222"/>
      <c r="Z1594" s="222"/>
      <c r="AA1594" s="222"/>
      <c r="AB1594" s="5"/>
      <c r="AC1594" s="5"/>
      <c r="AD1594" s="5"/>
      <c r="AE1594" s="5"/>
    </row>
    <row r="1595" spans="1:31" s="19" customFormat="1" ht="67.5" hidden="1" customHeight="1" outlineLevel="1" x14ac:dyDescent="0.25">
      <c r="A1595" s="552"/>
      <c r="B1595" s="552"/>
      <c r="C1595" s="552"/>
      <c r="D1595" s="574"/>
      <c r="E1595" s="536"/>
      <c r="F1595" s="537"/>
      <c r="G1595" s="61" t="s">
        <v>1667</v>
      </c>
      <c r="H1595" s="300"/>
      <c r="I1595" s="300"/>
      <c r="J1595" s="300">
        <v>260</v>
      </c>
      <c r="K1595" s="300"/>
      <c r="L1595" s="300"/>
      <c r="M1595" s="300"/>
      <c r="N1595" s="300">
        <v>60</v>
      </c>
      <c r="O1595" s="300"/>
      <c r="P1595" s="129"/>
      <c r="Q1595" s="129"/>
      <c r="R1595" s="129">
        <v>214</v>
      </c>
      <c r="S1595" s="325"/>
      <c r="T1595" s="224"/>
      <c r="U1595" s="5"/>
      <c r="V1595" s="5"/>
      <c r="W1595" s="5"/>
      <c r="X1595" s="5"/>
      <c r="Y1595" s="222"/>
      <c r="Z1595" s="222"/>
      <c r="AA1595" s="222"/>
      <c r="AB1595" s="5"/>
      <c r="AC1595" s="5"/>
      <c r="AD1595" s="5"/>
      <c r="AE1595" s="5"/>
    </row>
    <row r="1596" spans="1:31" s="19" customFormat="1" ht="105" hidden="1" customHeight="1" outlineLevel="1" x14ac:dyDescent="0.25">
      <c r="A1596" s="552"/>
      <c r="B1596" s="552"/>
      <c r="C1596" s="552"/>
      <c r="D1596" s="574"/>
      <c r="E1596" s="536"/>
      <c r="F1596" s="537"/>
      <c r="G1596" s="61" t="s">
        <v>1668</v>
      </c>
      <c r="H1596" s="300"/>
      <c r="I1596" s="300"/>
      <c r="J1596" s="300">
        <v>315</v>
      </c>
      <c r="K1596" s="300"/>
      <c r="L1596" s="300"/>
      <c r="M1596" s="300"/>
      <c r="N1596" s="300">
        <v>70</v>
      </c>
      <c r="O1596" s="300"/>
      <c r="P1596" s="129"/>
      <c r="Q1596" s="129"/>
      <c r="R1596" s="129">
        <v>439</v>
      </c>
      <c r="S1596" s="325"/>
      <c r="T1596" s="224"/>
      <c r="U1596" s="5"/>
      <c r="V1596" s="5"/>
      <c r="W1596" s="5"/>
      <c r="X1596" s="5"/>
      <c r="Y1596" s="222"/>
      <c r="Z1596" s="222"/>
      <c r="AA1596" s="222"/>
      <c r="AB1596" s="5"/>
      <c r="AC1596" s="5"/>
      <c r="AD1596" s="5"/>
      <c r="AE1596" s="5"/>
    </row>
    <row r="1597" spans="1:31" s="19" customFormat="1" ht="75" hidden="1" customHeight="1" outlineLevel="1" x14ac:dyDescent="0.25">
      <c r="A1597" s="552"/>
      <c r="B1597" s="552"/>
      <c r="C1597" s="552"/>
      <c r="D1597" s="574"/>
      <c r="E1597" s="536"/>
      <c r="F1597" s="537"/>
      <c r="G1597" s="61" t="s">
        <v>1669</v>
      </c>
      <c r="H1597" s="300"/>
      <c r="I1597" s="300"/>
      <c r="J1597" s="300">
        <v>153</v>
      </c>
      <c r="K1597" s="300"/>
      <c r="L1597" s="300"/>
      <c r="M1597" s="300"/>
      <c r="N1597" s="300">
        <v>15</v>
      </c>
      <c r="O1597" s="300"/>
      <c r="P1597" s="129"/>
      <c r="Q1597" s="129"/>
      <c r="R1597" s="129">
        <v>195.70599999999999</v>
      </c>
      <c r="S1597" s="325"/>
      <c r="T1597" s="224"/>
      <c r="U1597" s="5"/>
      <c r="V1597" s="5"/>
      <c r="W1597" s="5"/>
      <c r="X1597" s="5"/>
      <c r="Y1597" s="222"/>
      <c r="Z1597" s="222"/>
      <c r="AA1597" s="222"/>
      <c r="AB1597" s="5"/>
      <c r="AC1597" s="5"/>
      <c r="AD1597" s="5"/>
      <c r="AE1597" s="5"/>
    </row>
    <row r="1598" spans="1:31" s="19" customFormat="1" ht="120" hidden="1" customHeight="1" outlineLevel="1" x14ac:dyDescent="0.25">
      <c r="A1598" s="552"/>
      <c r="B1598" s="552"/>
      <c r="C1598" s="552"/>
      <c r="D1598" s="574"/>
      <c r="E1598" s="536"/>
      <c r="F1598" s="537"/>
      <c r="G1598" s="61" t="s">
        <v>1670</v>
      </c>
      <c r="H1598" s="300"/>
      <c r="I1598" s="300"/>
      <c r="J1598" s="300">
        <v>39</v>
      </c>
      <c r="K1598" s="300"/>
      <c r="L1598" s="300"/>
      <c r="M1598" s="300"/>
      <c r="N1598" s="300">
        <v>45</v>
      </c>
      <c r="O1598" s="300"/>
      <c r="P1598" s="129"/>
      <c r="Q1598" s="129"/>
      <c r="R1598" s="129">
        <v>52</v>
      </c>
      <c r="S1598" s="325"/>
      <c r="T1598" s="224"/>
      <c r="U1598" s="5"/>
      <c r="V1598" s="5"/>
      <c r="W1598" s="5"/>
      <c r="X1598" s="5"/>
      <c r="Y1598" s="222"/>
      <c r="Z1598" s="222"/>
      <c r="AA1598" s="222"/>
      <c r="AB1598" s="5"/>
      <c r="AC1598" s="5"/>
      <c r="AD1598" s="5"/>
      <c r="AE1598" s="5"/>
    </row>
    <row r="1599" spans="1:31" s="19" customFormat="1" ht="60" hidden="1" customHeight="1" outlineLevel="1" x14ac:dyDescent="0.25">
      <c r="A1599" s="552"/>
      <c r="B1599" s="552"/>
      <c r="C1599" s="552"/>
      <c r="D1599" s="574"/>
      <c r="E1599" s="536"/>
      <c r="F1599" s="537"/>
      <c r="G1599" s="61" t="s">
        <v>1671</v>
      </c>
      <c r="H1599" s="300"/>
      <c r="I1599" s="300"/>
      <c r="J1599" s="300">
        <v>99</v>
      </c>
      <c r="K1599" s="300"/>
      <c r="L1599" s="300"/>
      <c r="M1599" s="300"/>
      <c r="N1599" s="300">
        <v>30</v>
      </c>
      <c r="O1599" s="300"/>
      <c r="P1599" s="129"/>
      <c r="Q1599" s="129"/>
      <c r="R1599" s="129">
        <v>218</v>
      </c>
      <c r="S1599" s="325"/>
      <c r="T1599" s="224"/>
      <c r="U1599" s="5"/>
      <c r="V1599" s="5"/>
      <c r="W1599" s="5"/>
      <c r="X1599" s="5"/>
      <c r="Y1599" s="222"/>
      <c r="Z1599" s="222"/>
      <c r="AA1599" s="222"/>
      <c r="AB1599" s="5"/>
      <c r="AC1599" s="5"/>
      <c r="AD1599" s="5"/>
      <c r="AE1599" s="5"/>
    </row>
    <row r="1600" spans="1:31" s="19" customFormat="1" ht="59.25" hidden="1" customHeight="1" outlineLevel="1" x14ac:dyDescent="0.25">
      <c r="A1600" s="552"/>
      <c r="B1600" s="552"/>
      <c r="C1600" s="552"/>
      <c r="D1600" s="574"/>
      <c r="E1600" s="536"/>
      <c r="F1600" s="537"/>
      <c r="G1600" s="61" t="s">
        <v>1672</v>
      </c>
      <c r="H1600" s="300"/>
      <c r="I1600" s="300"/>
      <c r="J1600" s="300">
        <v>798</v>
      </c>
      <c r="K1600" s="300"/>
      <c r="L1600" s="300"/>
      <c r="M1600" s="300"/>
      <c r="N1600" s="300">
        <v>65</v>
      </c>
      <c r="O1600" s="300"/>
      <c r="P1600" s="129"/>
      <c r="Q1600" s="129"/>
      <c r="R1600" s="129">
        <v>790</v>
      </c>
      <c r="S1600" s="325"/>
      <c r="T1600" s="224"/>
      <c r="U1600" s="5"/>
      <c r="V1600" s="5"/>
      <c r="W1600" s="5"/>
      <c r="X1600" s="5"/>
      <c r="Y1600" s="222"/>
      <c r="Z1600" s="222"/>
      <c r="AA1600" s="222"/>
      <c r="AB1600" s="5"/>
      <c r="AC1600" s="5"/>
      <c r="AD1600" s="5"/>
      <c r="AE1600" s="5"/>
    </row>
    <row r="1601" spans="1:31" s="19" customFormat="1" ht="120" hidden="1" customHeight="1" outlineLevel="1" x14ac:dyDescent="0.25">
      <c r="A1601" s="552"/>
      <c r="B1601" s="552"/>
      <c r="C1601" s="552"/>
      <c r="D1601" s="574"/>
      <c r="E1601" s="536"/>
      <c r="F1601" s="537"/>
      <c r="G1601" s="61" t="s">
        <v>1673</v>
      </c>
      <c r="H1601" s="300"/>
      <c r="I1601" s="300"/>
      <c r="J1601" s="300">
        <v>6</v>
      </c>
      <c r="K1601" s="300"/>
      <c r="L1601" s="300"/>
      <c r="M1601" s="300"/>
      <c r="N1601" s="300">
        <v>65</v>
      </c>
      <c r="O1601" s="300"/>
      <c r="P1601" s="129"/>
      <c r="Q1601" s="129"/>
      <c r="R1601" s="129">
        <v>38</v>
      </c>
      <c r="S1601" s="325"/>
      <c r="T1601" s="224"/>
      <c r="U1601" s="5"/>
      <c r="V1601" s="5"/>
      <c r="W1601" s="5"/>
      <c r="X1601" s="5"/>
      <c r="Y1601" s="222"/>
      <c r="Z1601" s="222"/>
      <c r="AA1601" s="222"/>
      <c r="AB1601" s="5"/>
      <c r="AC1601" s="5"/>
      <c r="AD1601" s="5"/>
      <c r="AE1601" s="5"/>
    </row>
    <row r="1602" spans="1:31" s="19" customFormat="1" ht="120" hidden="1" customHeight="1" outlineLevel="1" x14ac:dyDescent="0.25">
      <c r="A1602" s="552"/>
      <c r="B1602" s="552"/>
      <c r="C1602" s="552"/>
      <c r="D1602" s="574"/>
      <c r="E1602" s="536"/>
      <c r="F1602" s="537"/>
      <c r="G1602" s="61" t="s">
        <v>1674</v>
      </c>
      <c r="H1602" s="300"/>
      <c r="I1602" s="300"/>
      <c r="J1602" s="300">
        <v>6</v>
      </c>
      <c r="K1602" s="300"/>
      <c r="L1602" s="300"/>
      <c r="M1602" s="300"/>
      <c r="N1602" s="300">
        <v>40</v>
      </c>
      <c r="O1602" s="300"/>
      <c r="P1602" s="129"/>
      <c r="Q1602" s="129"/>
      <c r="R1602" s="129">
        <v>42.633000000000003</v>
      </c>
      <c r="S1602" s="325"/>
      <c r="T1602" s="224"/>
      <c r="U1602" s="5"/>
      <c r="V1602" s="5"/>
      <c r="W1602" s="5"/>
      <c r="X1602" s="5"/>
      <c r="Y1602" s="222"/>
      <c r="Z1602" s="222"/>
      <c r="AA1602" s="222"/>
      <c r="AB1602" s="5"/>
      <c r="AC1602" s="5"/>
      <c r="AD1602" s="5"/>
      <c r="AE1602" s="5"/>
    </row>
    <row r="1603" spans="1:31" s="19" customFormat="1" ht="90" hidden="1" customHeight="1" outlineLevel="1" x14ac:dyDescent="0.25">
      <c r="A1603" s="552"/>
      <c r="B1603" s="552"/>
      <c r="C1603" s="552"/>
      <c r="D1603" s="574"/>
      <c r="E1603" s="536"/>
      <c r="F1603" s="537"/>
      <c r="G1603" s="61" t="s">
        <v>1675</v>
      </c>
      <c r="H1603" s="300"/>
      <c r="I1603" s="300"/>
      <c r="J1603" s="300">
        <v>123</v>
      </c>
      <c r="K1603" s="300"/>
      <c r="L1603" s="300"/>
      <c r="M1603" s="300"/>
      <c r="N1603" s="300">
        <v>5</v>
      </c>
      <c r="O1603" s="300"/>
      <c r="P1603" s="129"/>
      <c r="Q1603" s="129"/>
      <c r="R1603" s="129">
        <v>202</v>
      </c>
      <c r="S1603" s="325"/>
      <c r="T1603" s="224"/>
      <c r="U1603" s="5"/>
      <c r="V1603" s="5"/>
      <c r="W1603" s="5"/>
      <c r="X1603" s="5"/>
      <c r="Y1603" s="222"/>
      <c r="Z1603" s="222"/>
      <c r="AA1603" s="222"/>
      <c r="AB1603" s="5"/>
      <c r="AC1603" s="5"/>
      <c r="AD1603" s="5"/>
      <c r="AE1603" s="5"/>
    </row>
    <row r="1604" spans="1:31" s="19" customFormat="1" ht="75" hidden="1" customHeight="1" outlineLevel="1" x14ac:dyDescent="0.25">
      <c r="A1604" s="552"/>
      <c r="B1604" s="552"/>
      <c r="C1604" s="552"/>
      <c r="D1604" s="574"/>
      <c r="E1604" s="536"/>
      <c r="F1604" s="537"/>
      <c r="G1604" s="61" t="s">
        <v>1676</v>
      </c>
      <c r="H1604" s="300"/>
      <c r="I1604" s="300"/>
      <c r="J1604" s="300">
        <v>1058</v>
      </c>
      <c r="K1604" s="300"/>
      <c r="L1604" s="300"/>
      <c r="M1604" s="300"/>
      <c r="N1604" s="300">
        <v>75</v>
      </c>
      <c r="O1604" s="300"/>
      <c r="P1604" s="129"/>
      <c r="Q1604" s="129"/>
      <c r="R1604" s="129">
        <v>1094.9680000000001</v>
      </c>
      <c r="S1604" s="325"/>
      <c r="T1604" s="224"/>
      <c r="U1604" s="5"/>
      <c r="V1604" s="5"/>
      <c r="W1604" s="5"/>
      <c r="X1604" s="5"/>
      <c r="Y1604" s="222"/>
      <c r="Z1604" s="222"/>
      <c r="AA1604" s="222"/>
      <c r="AB1604" s="5"/>
      <c r="AC1604" s="5"/>
      <c r="AD1604" s="5"/>
      <c r="AE1604" s="5"/>
    </row>
    <row r="1605" spans="1:31" s="19" customFormat="1" ht="90" hidden="1" customHeight="1" outlineLevel="1" x14ac:dyDescent="0.25">
      <c r="A1605" s="552"/>
      <c r="B1605" s="552"/>
      <c r="C1605" s="552"/>
      <c r="D1605" s="574"/>
      <c r="E1605" s="536"/>
      <c r="F1605" s="537"/>
      <c r="G1605" s="61" t="s">
        <v>1677</v>
      </c>
      <c r="H1605" s="300"/>
      <c r="I1605" s="300"/>
      <c r="J1605" s="300">
        <v>5</v>
      </c>
      <c r="K1605" s="300"/>
      <c r="L1605" s="300"/>
      <c r="M1605" s="300"/>
      <c r="N1605" s="300">
        <v>15</v>
      </c>
      <c r="O1605" s="300"/>
      <c r="P1605" s="129"/>
      <c r="Q1605" s="129"/>
      <c r="R1605" s="129">
        <v>37.83</v>
      </c>
      <c r="S1605" s="325"/>
      <c r="T1605" s="224"/>
      <c r="U1605" s="5"/>
      <c r="V1605" s="5"/>
      <c r="W1605" s="5"/>
      <c r="X1605" s="5"/>
      <c r="Y1605" s="222"/>
      <c r="Z1605" s="222"/>
      <c r="AA1605" s="222"/>
      <c r="AB1605" s="5"/>
      <c r="AC1605" s="5"/>
      <c r="AD1605" s="5"/>
      <c r="AE1605" s="5"/>
    </row>
    <row r="1606" spans="1:31" s="19" customFormat="1" ht="75" hidden="1" customHeight="1" outlineLevel="1" x14ac:dyDescent="0.25">
      <c r="A1606" s="552"/>
      <c r="B1606" s="552"/>
      <c r="C1606" s="552"/>
      <c r="D1606" s="574"/>
      <c r="E1606" s="536"/>
      <c r="F1606" s="537"/>
      <c r="G1606" s="61" t="s">
        <v>1678</v>
      </c>
      <c r="H1606" s="300"/>
      <c r="I1606" s="300"/>
      <c r="J1606" s="300">
        <v>1604</v>
      </c>
      <c r="K1606" s="300"/>
      <c r="L1606" s="300"/>
      <c r="M1606" s="300"/>
      <c r="N1606" s="300">
        <v>500</v>
      </c>
      <c r="O1606" s="300"/>
      <c r="P1606" s="129"/>
      <c r="Q1606" s="129"/>
      <c r="R1606" s="129">
        <v>1533.0840000000001</v>
      </c>
      <c r="S1606" s="325"/>
      <c r="T1606" s="224"/>
      <c r="U1606" s="5"/>
      <c r="V1606" s="5"/>
      <c r="W1606" s="5"/>
      <c r="X1606" s="5"/>
      <c r="Y1606" s="222"/>
      <c r="Z1606" s="222"/>
      <c r="AA1606" s="222"/>
      <c r="AB1606" s="5"/>
      <c r="AC1606" s="5"/>
      <c r="AD1606" s="5"/>
      <c r="AE1606" s="5"/>
    </row>
    <row r="1607" spans="1:31" s="19" customFormat="1" ht="60" hidden="1" customHeight="1" outlineLevel="1" x14ac:dyDescent="0.25">
      <c r="A1607" s="552"/>
      <c r="B1607" s="552"/>
      <c r="C1607" s="552"/>
      <c r="D1607" s="574"/>
      <c r="E1607" s="536"/>
      <c r="F1607" s="537"/>
      <c r="G1607" s="61" t="s">
        <v>1679</v>
      </c>
      <c r="H1607" s="300"/>
      <c r="I1607" s="300"/>
      <c r="J1607" s="300">
        <v>138</v>
      </c>
      <c r="K1607" s="300"/>
      <c r="L1607" s="300"/>
      <c r="M1607" s="300"/>
      <c r="N1607" s="300">
        <v>15</v>
      </c>
      <c r="O1607" s="300"/>
      <c r="P1607" s="129"/>
      <c r="Q1607" s="129"/>
      <c r="R1607" s="129">
        <v>244.45</v>
      </c>
      <c r="S1607" s="325"/>
      <c r="T1607" s="224"/>
      <c r="U1607" s="5"/>
      <c r="V1607" s="5"/>
      <c r="W1607" s="5"/>
      <c r="X1607" s="5"/>
      <c r="Y1607" s="222"/>
      <c r="Z1607" s="222"/>
      <c r="AA1607" s="222"/>
      <c r="AB1607" s="5"/>
      <c r="AC1607" s="5"/>
      <c r="AD1607" s="5"/>
      <c r="AE1607" s="5"/>
    </row>
    <row r="1608" spans="1:31" s="19" customFormat="1" ht="60" hidden="1" customHeight="1" outlineLevel="1" x14ac:dyDescent="0.25">
      <c r="A1608" s="552"/>
      <c r="B1608" s="552"/>
      <c r="C1608" s="552"/>
      <c r="D1608" s="574"/>
      <c r="E1608" s="536"/>
      <c r="F1608" s="537"/>
      <c r="G1608" s="61" t="s">
        <v>1680</v>
      </c>
      <c r="H1608" s="300"/>
      <c r="I1608" s="300"/>
      <c r="J1608" s="300">
        <v>6</v>
      </c>
      <c r="K1608" s="300"/>
      <c r="L1608" s="300"/>
      <c r="M1608" s="300"/>
      <c r="N1608" s="300">
        <v>61.7</v>
      </c>
      <c r="O1608" s="300"/>
      <c r="P1608" s="129"/>
      <c r="Q1608" s="129"/>
      <c r="R1608" s="129">
        <v>53.933</v>
      </c>
      <c r="S1608" s="325"/>
      <c r="T1608" s="224"/>
      <c r="U1608" s="5"/>
      <c r="V1608" s="5"/>
      <c r="W1608" s="5"/>
      <c r="X1608" s="5"/>
      <c r="Y1608" s="222"/>
      <c r="Z1608" s="222"/>
      <c r="AA1608" s="222"/>
      <c r="AB1608" s="5"/>
      <c r="AC1608" s="5"/>
      <c r="AD1608" s="5"/>
      <c r="AE1608" s="5"/>
    </row>
    <row r="1609" spans="1:31" s="19" customFormat="1" ht="70.5" hidden="1" customHeight="1" outlineLevel="1" x14ac:dyDescent="0.25">
      <c r="A1609" s="552"/>
      <c r="B1609" s="552"/>
      <c r="C1609" s="552"/>
      <c r="D1609" s="574"/>
      <c r="E1609" s="536"/>
      <c r="F1609" s="537"/>
      <c r="G1609" s="61" t="s">
        <v>1681</v>
      </c>
      <c r="H1609" s="300"/>
      <c r="I1609" s="300"/>
      <c r="J1609" s="300">
        <v>15</v>
      </c>
      <c r="K1609" s="300"/>
      <c r="L1609" s="300"/>
      <c r="M1609" s="300"/>
      <c r="N1609" s="300">
        <v>15</v>
      </c>
      <c r="O1609" s="300"/>
      <c r="P1609" s="129"/>
      <c r="Q1609" s="129"/>
      <c r="R1609" s="129">
        <v>33.880000000000003</v>
      </c>
      <c r="S1609" s="325"/>
      <c r="T1609" s="224"/>
      <c r="U1609" s="5"/>
      <c r="V1609" s="5"/>
      <c r="W1609" s="5"/>
      <c r="X1609" s="5"/>
      <c r="Y1609" s="222"/>
      <c r="Z1609" s="222"/>
      <c r="AA1609" s="222"/>
      <c r="AB1609" s="5"/>
      <c r="AC1609" s="5"/>
      <c r="AD1609" s="5"/>
      <c r="AE1609" s="5"/>
    </row>
    <row r="1610" spans="1:31" s="19" customFormat="1" ht="60" hidden="1" customHeight="1" outlineLevel="1" x14ac:dyDescent="0.25">
      <c r="A1610" s="552"/>
      <c r="B1610" s="552"/>
      <c r="C1610" s="552"/>
      <c r="D1610" s="574"/>
      <c r="E1610" s="536"/>
      <c r="F1610" s="537"/>
      <c r="G1610" s="61" t="s">
        <v>1682</v>
      </c>
      <c r="H1610" s="300"/>
      <c r="I1610" s="300"/>
      <c r="J1610" s="300">
        <v>451</v>
      </c>
      <c r="K1610" s="300"/>
      <c r="L1610" s="300"/>
      <c r="M1610" s="300"/>
      <c r="N1610" s="300">
        <v>45</v>
      </c>
      <c r="O1610" s="300"/>
      <c r="P1610" s="129"/>
      <c r="Q1610" s="129"/>
      <c r="R1610" s="129">
        <v>648.53399999999999</v>
      </c>
      <c r="S1610" s="325"/>
      <c r="T1610" s="224"/>
      <c r="U1610" s="5"/>
      <c r="V1610" s="5"/>
      <c r="W1610" s="5"/>
      <c r="X1610" s="5"/>
      <c r="Y1610" s="222"/>
      <c r="Z1610" s="222"/>
      <c r="AA1610" s="222"/>
      <c r="AB1610" s="5"/>
      <c r="AC1610" s="5"/>
      <c r="AD1610" s="5"/>
      <c r="AE1610" s="5"/>
    </row>
    <row r="1611" spans="1:31" s="19" customFormat="1" ht="15" hidden="1" customHeight="1" outlineLevel="1" x14ac:dyDescent="0.25">
      <c r="A1611" s="552"/>
      <c r="B1611" s="552"/>
      <c r="C1611" s="552"/>
      <c r="D1611" s="574"/>
      <c r="E1611" s="536"/>
      <c r="F1611" s="537"/>
      <c r="G1611" s="61"/>
      <c r="H1611" s="300"/>
      <c r="I1611" s="300"/>
      <c r="J1611" s="300"/>
      <c r="K1611" s="300"/>
      <c r="L1611" s="300"/>
      <c r="M1611" s="300"/>
      <c r="N1611" s="300"/>
      <c r="O1611" s="300"/>
      <c r="P1611" s="129"/>
      <c r="Q1611" s="129"/>
      <c r="R1611" s="129"/>
      <c r="S1611" s="325"/>
      <c r="T1611" s="224"/>
      <c r="U1611" s="5"/>
      <c r="V1611" s="5"/>
      <c r="W1611" s="5"/>
      <c r="X1611" s="5"/>
      <c r="Y1611" s="222"/>
      <c r="Z1611" s="222"/>
      <c r="AA1611" s="222"/>
      <c r="AB1611" s="5"/>
      <c r="AC1611" s="5"/>
      <c r="AD1611" s="5"/>
      <c r="AE1611" s="5"/>
    </row>
    <row r="1612" spans="1:31" s="19" customFormat="1" ht="75" hidden="1" customHeight="1" outlineLevel="1" x14ac:dyDescent="0.25">
      <c r="A1612" s="552"/>
      <c r="B1612" s="552"/>
      <c r="C1612" s="552"/>
      <c r="D1612" s="574"/>
      <c r="E1612" s="536"/>
      <c r="F1612" s="537"/>
      <c r="G1612" s="61" t="s">
        <v>1684</v>
      </c>
      <c r="H1612" s="300"/>
      <c r="I1612" s="300"/>
      <c r="J1612" s="300">
        <v>160</v>
      </c>
      <c r="K1612" s="300"/>
      <c r="L1612" s="300"/>
      <c r="M1612" s="300"/>
      <c r="N1612" s="300">
        <v>30</v>
      </c>
      <c r="O1612" s="300"/>
      <c r="P1612" s="129"/>
      <c r="Q1612" s="129"/>
      <c r="R1612" s="129">
        <v>148.506</v>
      </c>
      <c r="S1612" s="325"/>
      <c r="T1612" s="224"/>
      <c r="U1612" s="5"/>
      <c r="V1612" s="5"/>
      <c r="W1612" s="5"/>
      <c r="X1612" s="5"/>
      <c r="Y1612" s="222"/>
      <c r="Z1612" s="222"/>
      <c r="AA1612" s="222"/>
      <c r="AB1612" s="5"/>
      <c r="AC1612" s="5"/>
      <c r="AD1612" s="5"/>
      <c r="AE1612" s="5"/>
    </row>
    <row r="1613" spans="1:31" s="19" customFormat="1" ht="60" hidden="1" customHeight="1" outlineLevel="1" x14ac:dyDescent="0.25">
      <c r="A1613" s="552"/>
      <c r="B1613" s="552"/>
      <c r="C1613" s="552"/>
      <c r="D1613" s="574"/>
      <c r="E1613" s="536"/>
      <c r="F1613" s="537"/>
      <c r="G1613" s="61" t="s">
        <v>1836</v>
      </c>
      <c r="H1613" s="300"/>
      <c r="I1613" s="300"/>
      <c r="J1613" s="300">
        <v>614</v>
      </c>
      <c r="K1613" s="300"/>
      <c r="L1613" s="300"/>
      <c r="M1613" s="300"/>
      <c r="N1613" s="300">
        <v>195</v>
      </c>
      <c r="O1613" s="300"/>
      <c r="P1613" s="129"/>
      <c r="Q1613" s="129"/>
      <c r="R1613" s="129">
        <v>571.66899999999998</v>
      </c>
      <c r="S1613" s="325"/>
      <c r="T1613" s="224"/>
      <c r="U1613" s="5"/>
      <c r="V1613" s="5"/>
      <c r="W1613" s="5"/>
      <c r="X1613" s="5"/>
      <c r="Y1613" s="222"/>
      <c r="Z1613" s="222"/>
      <c r="AA1613" s="222"/>
      <c r="AB1613" s="5"/>
      <c r="AC1613" s="5"/>
      <c r="AD1613" s="5"/>
      <c r="AE1613" s="5"/>
    </row>
    <row r="1614" spans="1:31" s="19" customFormat="1" ht="45" hidden="1" customHeight="1" outlineLevel="1" x14ac:dyDescent="0.25">
      <c r="A1614" s="552"/>
      <c r="B1614" s="552"/>
      <c r="C1614" s="552"/>
      <c r="D1614" s="574"/>
      <c r="E1614" s="536"/>
      <c r="F1614" s="537"/>
      <c r="G1614" s="61" t="s">
        <v>1685</v>
      </c>
      <c r="H1614" s="300"/>
      <c r="I1614" s="300"/>
      <c r="J1614" s="300">
        <v>2242</v>
      </c>
      <c r="K1614" s="300"/>
      <c r="L1614" s="300"/>
      <c r="M1614" s="300"/>
      <c r="N1614" s="300">
        <v>615</v>
      </c>
      <c r="O1614" s="300"/>
      <c r="P1614" s="129"/>
      <c r="Q1614" s="129"/>
      <c r="R1614" s="129">
        <v>2925.58</v>
      </c>
      <c r="S1614" s="325"/>
      <c r="T1614" s="224"/>
      <c r="U1614" s="5"/>
      <c r="V1614" s="5"/>
      <c r="W1614" s="5"/>
      <c r="X1614" s="5"/>
      <c r="Y1614" s="222"/>
      <c r="Z1614" s="222"/>
      <c r="AA1614" s="222"/>
      <c r="AB1614" s="5"/>
      <c r="AC1614" s="5"/>
      <c r="AD1614" s="5"/>
      <c r="AE1614" s="5"/>
    </row>
    <row r="1615" spans="1:31" s="19" customFormat="1" ht="82.5" hidden="1" customHeight="1" outlineLevel="1" x14ac:dyDescent="0.25">
      <c r="A1615" s="552"/>
      <c r="B1615" s="552"/>
      <c r="C1615" s="552"/>
      <c r="D1615" s="574"/>
      <c r="E1615" s="536"/>
      <c r="F1615" s="537"/>
      <c r="G1615" s="61" t="s">
        <v>1686</v>
      </c>
      <c r="H1615" s="300"/>
      <c r="I1615" s="300"/>
      <c r="J1615" s="300">
        <v>95</v>
      </c>
      <c r="K1615" s="300"/>
      <c r="L1615" s="300"/>
      <c r="M1615" s="300"/>
      <c r="N1615" s="300">
        <v>50</v>
      </c>
      <c r="O1615" s="300"/>
      <c r="P1615" s="129"/>
      <c r="Q1615" s="129"/>
      <c r="R1615" s="129">
        <v>117.60599999999999</v>
      </c>
      <c r="S1615" s="325"/>
      <c r="T1615" s="224"/>
      <c r="U1615" s="5"/>
      <c r="V1615" s="5"/>
      <c r="W1615" s="5"/>
      <c r="X1615" s="5"/>
      <c r="Y1615" s="222"/>
      <c r="Z1615" s="222"/>
      <c r="AA1615" s="222"/>
      <c r="AB1615" s="5"/>
      <c r="AC1615" s="5"/>
      <c r="AD1615" s="5"/>
      <c r="AE1615" s="5"/>
    </row>
    <row r="1616" spans="1:31" s="19" customFormat="1" ht="64.5" hidden="1" customHeight="1" outlineLevel="1" x14ac:dyDescent="0.25">
      <c r="A1616" s="552"/>
      <c r="B1616" s="552"/>
      <c r="C1616" s="552"/>
      <c r="D1616" s="574"/>
      <c r="E1616" s="536"/>
      <c r="F1616" s="537"/>
      <c r="G1616" s="61" t="s">
        <v>1687</v>
      </c>
      <c r="H1616" s="300"/>
      <c r="I1616" s="300"/>
      <c r="J1616" s="300">
        <v>333</v>
      </c>
      <c r="K1616" s="300"/>
      <c r="L1616" s="300"/>
      <c r="M1616" s="300"/>
      <c r="N1616" s="300">
        <v>74</v>
      </c>
      <c r="O1616" s="300"/>
      <c r="P1616" s="129"/>
      <c r="Q1616" s="129"/>
      <c r="R1616" s="129">
        <v>379.62099999999998</v>
      </c>
      <c r="S1616" s="325"/>
      <c r="T1616" s="224"/>
      <c r="U1616" s="5"/>
      <c r="V1616" s="5"/>
      <c r="W1616" s="5"/>
      <c r="X1616" s="5"/>
      <c r="Y1616" s="222"/>
      <c r="Z1616" s="222"/>
      <c r="AA1616" s="222"/>
      <c r="AB1616" s="5"/>
      <c r="AC1616" s="5"/>
      <c r="AD1616" s="5"/>
      <c r="AE1616" s="5"/>
    </row>
    <row r="1617" spans="1:31" s="19" customFormat="1" ht="65.25" hidden="1" customHeight="1" outlineLevel="1" x14ac:dyDescent="0.25">
      <c r="A1617" s="552"/>
      <c r="B1617" s="552"/>
      <c r="C1617" s="552"/>
      <c r="D1617" s="574"/>
      <c r="E1617" s="536"/>
      <c r="F1617" s="537"/>
      <c r="G1617" s="61" t="s">
        <v>1688</v>
      </c>
      <c r="H1617" s="300"/>
      <c r="I1617" s="300"/>
      <c r="J1617" s="300">
        <v>477</v>
      </c>
      <c r="K1617" s="300"/>
      <c r="L1617" s="300"/>
      <c r="M1617" s="300"/>
      <c r="N1617" s="300">
        <v>15</v>
      </c>
      <c r="O1617" s="300"/>
      <c r="P1617" s="129"/>
      <c r="Q1617" s="129"/>
      <c r="R1617" s="129">
        <v>421.51400000000001</v>
      </c>
      <c r="S1617" s="325"/>
      <c r="T1617" s="224"/>
      <c r="U1617" s="5"/>
      <c r="V1617" s="5"/>
      <c r="W1617" s="5"/>
      <c r="X1617" s="5"/>
      <c r="Y1617" s="222"/>
      <c r="Z1617" s="222"/>
      <c r="AA1617" s="222"/>
      <c r="AB1617" s="5"/>
      <c r="AC1617" s="5"/>
      <c r="AD1617" s="5"/>
      <c r="AE1617" s="5"/>
    </row>
    <row r="1618" spans="1:31" s="19" customFormat="1" ht="44.25" hidden="1" customHeight="1" outlineLevel="1" x14ac:dyDescent="0.25">
      <c r="A1618" s="552"/>
      <c r="B1618" s="552"/>
      <c r="C1618" s="552"/>
      <c r="D1618" s="574"/>
      <c r="E1618" s="536"/>
      <c r="F1618" s="537"/>
      <c r="G1618" s="61" t="s">
        <v>1689</v>
      </c>
      <c r="H1618" s="300"/>
      <c r="I1618" s="300"/>
      <c r="J1618" s="300">
        <v>1140</v>
      </c>
      <c r="K1618" s="300"/>
      <c r="L1618" s="300"/>
      <c r="M1618" s="300"/>
      <c r="N1618" s="300">
        <v>195</v>
      </c>
      <c r="O1618" s="300"/>
      <c r="P1618" s="129"/>
      <c r="Q1618" s="129"/>
      <c r="R1618" s="129">
        <v>1569.289</v>
      </c>
      <c r="S1618" s="325"/>
      <c r="T1618" s="224"/>
      <c r="U1618" s="5"/>
      <c r="V1618" s="5"/>
      <c r="W1618" s="5"/>
      <c r="X1618" s="5"/>
      <c r="Y1618" s="222"/>
      <c r="Z1618" s="222"/>
      <c r="AA1618" s="222"/>
      <c r="AB1618" s="5"/>
      <c r="AC1618" s="5"/>
      <c r="AD1618" s="5"/>
      <c r="AE1618" s="5"/>
    </row>
    <row r="1619" spans="1:31" s="19" customFormat="1" ht="51.75" hidden="1" customHeight="1" outlineLevel="1" x14ac:dyDescent="0.25">
      <c r="A1619" s="552"/>
      <c r="B1619" s="552"/>
      <c r="C1619" s="552"/>
      <c r="D1619" s="574"/>
      <c r="E1619" s="536"/>
      <c r="F1619" s="537"/>
      <c r="G1619" s="61" t="s">
        <v>1690</v>
      </c>
      <c r="H1619" s="300"/>
      <c r="I1619" s="300"/>
      <c r="J1619" s="300">
        <v>60</v>
      </c>
      <c r="K1619" s="300"/>
      <c r="L1619" s="300"/>
      <c r="M1619" s="300"/>
      <c r="N1619" s="300">
        <v>50</v>
      </c>
      <c r="O1619" s="300"/>
      <c r="P1619" s="129"/>
      <c r="Q1619" s="129"/>
      <c r="R1619" s="129">
        <v>173.37299999999999</v>
      </c>
      <c r="S1619" s="325"/>
      <c r="T1619" s="224"/>
      <c r="U1619" s="5"/>
      <c r="V1619" s="5"/>
      <c r="W1619" s="5"/>
      <c r="X1619" s="5"/>
      <c r="Y1619" s="222"/>
      <c r="Z1619" s="222"/>
      <c r="AA1619" s="222"/>
      <c r="AB1619" s="5"/>
      <c r="AC1619" s="5"/>
      <c r="AD1619" s="5"/>
      <c r="AE1619" s="5"/>
    </row>
    <row r="1620" spans="1:31" s="19" customFormat="1" ht="59.25" hidden="1" customHeight="1" outlineLevel="1" x14ac:dyDescent="0.25">
      <c r="A1620" s="552"/>
      <c r="B1620" s="552"/>
      <c r="C1620" s="552"/>
      <c r="D1620" s="574"/>
      <c r="E1620" s="536"/>
      <c r="F1620" s="537"/>
      <c r="G1620" s="61" t="s">
        <v>1691</v>
      </c>
      <c r="H1620" s="300"/>
      <c r="I1620" s="300"/>
      <c r="J1620" s="300">
        <v>256</v>
      </c>
      <c r="K1620" s="300"/>
      <c r="L1620" s="300"/>
      <c r="M1620" s="300"/>
      <c r="N1620" s="300">
        <v>16</v>
      </c>
      <c r="O1620" s="300"/>
      <c r="P1620" s="129"/>
      <c r="Q1620" s="129"/>
      <c r="R1620" s="129">
        <v>283.339</v>
      </c>
      <c r="S1620" s="325"/>
      <c r="T1620" s="224"/>
      <c r="U1620" s="5"/>
      <c r="V1620" s="5"/>
      <c r="W1620" s="5"/>
      <c r="X1620" s="5"/>
      <c r="Y1620" s="222"/>
      <c r="Z1620" s="222"/>
      <c r="AA1620" s="222"/>
      <c r="AB1620" s="5"/>
      <c r="AC1620" s="5"/>
      <c r="AD1620" s="5"/>
      <c r="AE1620" s="5"/>
    </row>
    <row r="1621" spans="1:31" s="19" customFormat="1" ht="45" hidden="1" customHeight="1" outlineLevel="1" x14ac:dyDescent="0.25">
      <c r="A1621" s="552"/>
      <c r="B1621" s="552"/>
      <c r="C1621" s="552"/>
      <c r="D1621" s="574"/>
      <c r="E1621" s="536"/>
      <c r="F1621" s="537"/>
      <c r="G1621" s="61" t="s">
        <v>1692</v>
      </c>
      <c r="H1621" s="300"/>
      <c r="I1621" s="300"/>
      <c r="J1621" s="300">
        <v>340</v>
      </c>
      <c r="K1621" s="300"/>
      <c r="L1621" s="300"/>
      <c r="M1621" s="300"/>
      <c r="N1621" s="300">
        <v>10</v>
      </c>
      <c r="O1621" s="300"/>
      <c r="P1621" s="129"/>
      <c r="Q1621" s="129"/>
      <c r="R1621" s="129">
        <v>355.82</v>
      </c>
      <c r="S1621" s="325"/>
      <c r="T1621" s="224"/>
      <c r="U1621" s="5"/>
      <c r="V1621" s="5"/>
      <c r="W1621" s="5"/>
      <c r="X1621" s="5"/>
      <c r="Y1621" s="222"/>
      <c r="Z1621" s="222"/>
      <c r="AA1621" s="222"/>
      <c r="AB1621" s="5"/>
      <c r="AC1621" s="5"/>
      <c r="AD1621" s="5"/>
      <c r="AE1621" s="5"/>
    </row>
    <row r="1622" spans="1:31" s="19" customFormat="1" ht="66.75" hidden="1" customHeight="1" outlineLevel="1" x14ac:dyDescent="0.25">
      <c r="A1622" s="552"/>
      <c r="B1622" s="552"/>
      <c r="C1622" s="552"/>
      <c r="D1622" s="574"/>
      <c r="E1622" s="536"/>
      <c r="F1622" s="537"/>
      <c r="G1622" s="61" t="s">
        <v>1693</v>
      </c>
      <c r="H1622" s="300"/>
      <c r="I1622" s="300"/>
      <c r="J1622" s="300">
        <v>663</v>
      </c>
      <c r="K1622" s="300"/>
      <c r="L1622" s="300"/>
      <c r="M1622" s="300"/>
      <c r="N1622" s="300">
        <v>15</v>
      </c>
      <c r="O1622" s="300"/>
      <c r="P1622" s="129"/>
      <c r="Q1622" s="129"/>
      <c r="R1622" s="129">
        <v>558.64599999999996</v>
      </c>
      <c r="S1622" s="325"/>
      <c r="T1622" s="224"/>
      <c r="U1622" s="5"/>
      <c r="V1622" s="5"/>
      <c r="W1622" s="5"/>
      <c r="X1622" s="5"/>
      <c r="Y1622" s="222"/>
      <c r="Z1622" s="222"/>
      <c r="AA1622" s="222"/>
      <c r="AB1622" s="5"/>
      <c r="AC1622" s="5"/>
      <c r="AD1622" s="5"/>
      <c r="AE1622" s="5"/>
    </row>
    <row r="1623" spans="1:31" s="19" customFormat="1" ht="50.25" hidden="1" customHeight="1" outlineLevel="1" x14ac:dyDescent="0.25">
      <c r="A1623" s="552"/>
      <c r="B1623" s="552"/>
      <c r="C1623" s="552"/>
      <c r="D1623" s="574"/>
      <c r="E1623" s="536"/>
      <c r="F1623" s="537"/>
      <c r="G1623" s="61" t="s">
        <v>1694</v>
      </c>
      <c r="H1623" s="300"/>
      <c r="I1623" s="300"/>
      <c r="J1623" s="300">
        <v>814</v>
      </c>
      <c r="K1623" s="300"/>
      <c r="L1623" s="300"/>
      <c r="M1623" s="300"/>
      <c r="N1623" s="300">
        <v>177</v>
      </c>
      <c r="O1623" s="300"/>
      <c r="P1623" s="129"/>
      <c r="Q1623" s="129"/>
      <c r="R1623" s="129">
        <v>724.55399999999997</v>
      </c>
      <c r="S1623" s="325"/>
      <c r="T1623" s="224"/>
      <c r="U1623" s="5"/>
      <c r="V1623" s="5"/>
      <c r="W1623" s="5"/>
      <c r="X1623" s="5"/>
      <c r="Y1623" s="222"/>
      <c r="Z1623" s="222"/>
      <c r="AA1623" s="222"/>
      <c r="AB1623" s="5"/>
      <c r="AC1623" s="5"/>
      <c r="AD1623" s="5"/>
      <c r="AE1623" s="5"/>
    </row>
    <row r="1624" spans="1:31" s="19" customFormat="1" ht="62.25" hidden="1" customHeight="1" outlineLevel="1" x14ac:dyDescent="0.25">
      <c r="A1624" s="552"/>
      <c r="B1624" s="552"/>
      <c r="C1624" s="552"/>
      <c r="D1624" s="574"/>
      <c r="E1624" s="536"/>
      <c r="F1624" s="537"/>
      <c r="G1624" s="61" t="s">
        <v>1695</v>
      </c>
      <c r="H1624" s="300"/>
      <c r="I1624" s="300"/>
      <c r="J1624" s="300">
        <v>360</v>
      </c>
      <c r="K1624" s="300"/>
      <c r="L1624" s="300"/>
      <c r="M1624" s="300"/>
      <c r="N1624" s="300">
        <v>15</v>
      </c>
      <c r="O1624" s="300"/>
      <c r="P1624" s="129"/>
      <c r="Q1624" s="129"/>
      <c r="R1624" s="129">
        <v>383.97399999999999</v>
      </c>
      <c r="S1624" s="325"/>
      <c r="T1624" s="224"/>
      <c r="U1624" s="5"/>
      <c r="V1624" s="5"/>
      <c r="W1624" s="5"/>
      <c r="X1624" s="5"/>
      <c r="Y1624" s="222"/>
      <c r="Z1624" s="222"/>
      <c r="AA1624" s="222"/>
      <c r="AB1624" s="5"/>
      <c r="AC1624" s="5"/>
      <c r="AD1624" s="5"/>
      <c r="AE1624" s="5"/>
    </row>
    <row r="1625" spans="1:31" s="19" customFormat="1" ht="63" hidden="1" customHeight="1" outlineLevel="1" x14ac:dyDescent="0.25">
      <c r="A1625" s="552"/>
      <c r="B1625" s="552"/>
      <c r="C1625" s="552"/>
      <c r="D1625" s="574"/>
      <c r="E1625" s="536"/>
      <c r="F1625" s="537"/>
      <c r="G1625" s="61" t="s">
        <v>1696</v>
      </c>
      <c r="H1625" s="300"/>
      <c r="I1625" s="300"/>
      <c r="J1625" s="300">
        <v>495</v>
      </c>
      <c r="K1625" s="300"/>
      <c r="L1625" s="300"/>
      <c r="M1625" s="300"/>
      <c r="N1625" s="300">
        <v>52</v>
      </c>
      <c r="O1625" s="300"/>
      <c r="P1625" s="129"/>
      <c r="Q1625" s="129"/>
      <c r="R1625" s="129">
        <v>449.83600000000001</v>
      </c>
      <c r="S1625" s="325"/>
      <c r="T1625" s="224"/>
      <c r="U1625" s="5"/>
      <c r="V1625" s="5"/>
      <c r="W1625" s="5"/>
      <c r="X1625" s="5"/>
      <c r="Y1625" s="222"/>
      <c r="Z1625" s="222"/>
      <c r="AA1625" s="222"/>
      <c r="AB1625" s="5"/>
      <c r="AC1625" s="5"/>
      <c r="AD1625" s="5"/>
      <c r="AE1625" s="5"/>
    </row>
    <row r="1626" spans="1:31" s="19" customFormat="1" ht="57" hidden="1" customHeight="1" outlineLevel="1" x14ac:dyDescent="0.25">
      <c r="A1626" s="552"/>
      <c r="B1626" s="552"/>
      <c r="C1626" s="552"/>
      <c r="D1626" s="574"/>
      <c r="E1626" s="536"/>
      <c r="F1626" s="537"/>
      <c r="G1626" s="61" t="s">
        <v>1697</v>
      </c>
      <c r="H1626" s="300"/>
      <c r="I1626" s="300"/>
      <c r="J1626" s="300">
        <v>414</v>
      </c>
      <c r="K1626" s="300"/>
      <c r="L1626" s="300"/>
      <c r="M1626" s="300"/>
      <c r="N1626" s="300">
        <v>50</v>
      </c>
      <c r="O1626" s="300"/>
      <c r="P1626" s="129"/>
      <c r="Q1626" s="129"/>
      <c r="R1626" s="129">
        <v>345.51900000000001</v>
      </c>
      <c r="S1626" s="325"/>
      <c r="T1626" s="224"/>
      <c r="U1626" s="5"/>
      <c r="V1626" s="5"/>
      <c r="W1626" s="5"/>
      <c r="X1626" s="5"/>
      <c r="Y1626" s="222"/>
      <c r="Z1626" s="222"/>
      <c r="AA1626" s="222"/>
      <c r="AB1626" s="5"/>
      <c r="AC1626" s="5"/>
      <c r="AD1626" s="5"/>
      <c r="AE1626" s="5"/>
    </row>
    <row r="1627" spans="1:31" s="19" customFormat="1" ht="60.75" hidden="1" customHeight="1" outlineLevel="1" x14ac:dyDescent="0.25">
      <c r="A1627" s="552"/>
      <c r="B1627" s="552"/>
      <c r="C1627" s="552"/>
      <c r="D1627" s="574"/>
      <c r="E1627" s="536"/>
      <c r="F1627" s="537"/>
      <c r="G1627" s="61" t="s">
        <v>1698</v>
      </c>
      <c r="H1627" s="300"/>
      <c r="I1627" s="300"/>
      <c r="J1627" s="300">
        <v>131</v>
      </c>
      <c r="K1627" s="300"/>
      <c r="L1627" s="300"/>
      <c r="M1627" s="300"/>
      <c r="N1627" s="300">
        <v>15</v>
      </c>
      <c r="O1627" s="300"/>
      <c r="P1627" s="129"/>
      <c r="Q1627" s="129"/>
      <c r="R1627" s="129">
        <v>198.988</v>
      </c>
      <c r="S1627" s="325"/>
      <c r="T1627" s="224"/>
      <c r="U1627" s="5"/>
      <c r="V1627" s="5"/>
      <c r="W1627" s="5"/>
      <c r="X1627" s="5"/>
      <c r="Y1627" s="222"/>
      <c r="Z1627" s="222"/>
      <c r="AA1627" s="222"/>
      <c r="AB1627" s="5"/>
      <c r="AC1627" s="5"/>
      <c r="AD1627" s="5"/>
      <c r="AE1627" s="5"/>
    </row>
    <row r="1628" spans="1:31" s="19" customFormat="1" ht="49.5" hidden="1" customHeight="1" outlineLevel="1" x14ac:dyDescent="0.25">
      <c r="A1628" s="552"/>
      <c r="B1628" s="552"/>
      <c r="C1628" s="552"/>
      <c r="D1628" s="574"/>
      <c r="E1628" s="536"/>
      <c r="F1628" s="537"/>
      <c r="G1628" s="61" t="s">
        <v>1699</v>
      </c>
      <c r="H1628" s="300"/>
      <c r="I1628" s="300"/>
      <c r="J1628" s="300">
        <v>942</v>
      </c>
      <c r="K1628" s="300"/>
      <c r="L1628" s="300"/>
      <c r="M1628" s="300"/>
      <c r="N1628" s="300">
        <v>60</v>
      </c>
      <c r="O1628" s="300"/>
      <c r="P1628" s="129"/>
      <c r="Q1628" s="129"/>
      <c r="R1628" s="129">
        <v>959.40499999999997</v>
      </c>
      <c r="S1628" s="325"/>
      <c r="T1628" s="224"/>
      <c r="U1628" s="5"/>
      <c r="V1628" s="5"/>
      <c r="W1628" s="5"/>
      <c r="X1628" s="5"/>
      <c r="Y1628" s="222"/>
      <c r="Z1628" s="222"/>
      <c r="AA1628" s="222"/>
      <c r="AB1628" s="5"/>
      <c r="AC1628" s="5"/>
      <c r="AD1628" s="5"/>
      <c r="AE1628" s="5"/>
    </row>
    <row r="1629" spans="1:31" s="19" customFormat="1" ht="45" hidden="1" customHeight="1" outlineLevel="1" x14ac:dyDescent="0.25">
      <c r="A1629" s="552"/>
      <c r="B1629" s="552"/>
      <c r="C1629" s="552"/>
      <c r="D1629" s="574"/>
      <c r="E1629" s="536"/>
      <c r="F1629" s="537"/>
      <c r="G1629" s="61" t="s">
        <v>1700</v>
      </c>
      <c r="H1629" s="300"/>
      <c r="I1629" s="300"/>
      <c r="J1629" s="300">
        <v>416</v>
      </c>
      <c r="K1629" s="300"/>
      <c r="L1629" s="300"/>
      <c r="M1629" s="300"/>
      <c r="N1629" s="300">
        <v>15</v>
      </c>
      <c r="O1629" s="300"/>
      <c r="P1629" s="129"/>
      <c r="Q1629" s="129"/>
      <c r="R1629" s="129">
        <v>375.149</v>
      </c>
      <c r="S1629" s="325"/>
      <c r="T1629" s="224"/>
      <c r="U1629" s="5"/>
      <c r="V1629" s="5"/>
      <c r="W1629" s="5"/>
      <c r="X1629" s="5"/>
      <c r="Y1629" s="222"/>
      <c r="Z1629" s="222"/>
      <c r="AA1629" s="222"/>
      <c r="AB1629" s="5"/>
      <c r="AC1629" s="5"/>
      <c r="AD1629" s="5"/>
      <c r="AE1629" s="5"/>
    </row>
    <row r="1630" spans="1:31" s="19" customFormat="1" ht="45" hidden="1" customHeight="1" outlineLevel="1" x14ac:dyDescent="0.25">
      <c r="A1630" s="552"/>
      <c r="B1630" s="552"/>
      <c r="C1630" s="552"/>
      <c r="D1630" s="574"/>
      <c r="E1630" s="536"/>
      <c r="F1630" s="537"/>
      <c r="G1630" s="61" t="s">
        <v>1701</v>
      </c>
      <c r="H1630" s="300"/>
      <c r="I1630" s="300"/>
      <c r="J1630" s="300">
        <v>711</v>
      </c>
      <c r="K1630" s="300"/>
      <c r="L1630" s="300"/>
      <c r="M1630" s="300"/>
      <c r="N1630" s="300">
        <v>22</v>
      </c>
      <c r="O1630" s="300"/>
      <c r="P1630" s="129"/>
      <c r="Q1630" s="129"/>
      <c r="R1630" s="129">
        <v>637.01700000000005</v>
      </c>
      <c r="S1630" s="325"/>
      <c r="T1630" s="224"/>
      <c r="U1630" s="5"/>
      <c r="V1630" s="5"/>
      <c r="W1630" s="5"/>
      <c r="X1630" s="5"/>
      <c r="Y1630" s="222"/>
      <c r="Z1630" s="222"/>
      <c r="AA1630" s="222"/>
      <c r="AB1630" s="5"/>
      <c r="AC1630" s="5"/>
      <c r="AD1630" s="5"/>
      <c r="AE1630" s="5"/>
    </row>
    <row r="1631" spans="1:31" s="19" customFormat="1" ht="45" hidden="1" customHeight="1" outlineLevel="1" x14ac:dyDescent="0.25">
      <c r="A1631" s="552"/>
      <c r="B1631" s="552"/>
      <c r="C1631" s="552"/>
      <c r="D1631" s="574"/>
      <c r="E1631" s="536"/>
      <c r="F1631" s="537"/>
      <c r="G1631" s="61" t="s">
        <v>1702</v>
      </c>
      <c r="H1631" s="300"/>
      <c r="I1631" s="300"/>
      <c r="J1631" s="300">
        <v>99</v>
      </c>
      <c r="K1631" s="300"/>
      <c r="L1631" s="300"/>
      <c r="M1631" s="300"/>
      <c r="N1631" s="300">
        <v>15</v>
      </c>
      <c r="O1631" s="300"/>
      <c r="P1631" s="129"/>
      <c r="Q1631" s="129"/>
      <c r="R1631" s="129">
        <v>211.88499999999999</v>
      </c>
      <c r="S1631" s="325"/>
      <c r="T1631" s="224"/>
      <c r="U1631" s="5"/>
      <c r="V1631" s="5"/>
      <c r="W1631" s="5"/>
      <c r="X1631" s="5"/>
      <c r="Y1631" s="222"/>
      <c r="Z1631" s="222"/>
      <c r="AA1631" s="222"/>
      <c r="AB1631" s="5"/>
      <c r="AC1631" s="5"/>
      <c r="AD1631" s="5"/>
      <c r="AE1631" s="5"/>
    </row>
    <row r="1632" spans="1:31" s="19" customFormat="1" ht="57" hidden="1" customHeight="1" outlineLevel="1" x14ac:dyDescent="0.25">
      <c r="A1632" s="552"/>
      <c r="B1632" s="552"/>
      <c r="C1632" s="552"/>
      <c r="D1632" s="574"/>
      <c r="E1632" s="536"/>
      <c r="F1632" s="537"/>
      <c r="G1632" s="61" t="s">
        <v>1703</v>
      </c>
      <c r="H1632" s="300"/>
      <c r="I1632" s="300"/>
      <c r="J1632" s="300">
        <v>398</v>
      </c>
      <c r="K1632" s="300"/>
      <c r="L1632" s="300"/>
      <c r="M1632" s="300"/>
      <c r="N1632" s="300">
        <v>15</v>
      </c>
      <c r="O1632" s="300"/>
      <c r="P1632" s="129"/>
      <c r="Q1632" s="129"/>
      <c r="R1632" s="129">
        <v>419.267</v>
      </c>
      <c r="S1632" s="325"/>
      <c r="T1632" s="224"/>
      <c r="U1632" s="5"/>
      <c r="V1632" s="5"/>
      <c r="W1632" s="5"/>
      <c r="X1632" s="5"/>
      <c r="Y1632" s="222"/>
      <c r="Z1632" s="222"/>
      <c r="AA1632" s="222"/>
      <c r="AB1632" s="5"/>
      <c r="AC1632" s="5"/>
      <c r="AD1632" s="5"/>
      <c r="AE1632" s="5"/>
    </row>
    <row r="1633" spans="1:31" s="19" customFormat="1" ht="55.5" hidden="1" customHeight="1" outlineLevel="1" x14ac:dyDescent="0.25">
      <c r="A1633" s="552"/>
      <c r="B1633" s="552"/>
      <c r="C1633" s="552"/>
      <c r="D1633" s="574"/>
      <c r="E1633" s="536"/>
      <c r="F1633" s="537"/>
      <c r="G1633" s="61" t="s">
        <v>1704</v>
      </c>
      <c r="H1633" s="300"/>
      <c r="I1633" s="300"/>
      <c r="J1633" s="300">
        <v>323</v>
      </c>
      <c r="K1633" s="300"/>
      <c r="L1633" s="300"/>
      <c r="M1633" s="300"/>
      <c r="N1633" s="300">
        <v>15</v>
      </c>
      <c r="O1633" s="300"/>
      <c r="P1633" s="129"/>
      <c r="Q1633" s="129"/>
      <c r="R1633" s="129">
        <v>435.92700000000002</v>
      </c>
      <c r="S1633" s="325"/>
      <c r="T1633" s="224"/>
      <c r="U1633" s="5"/>
      <c r="V1633" s="5"/>
      <c r="W1633" s="5"/>
      <c r="X1633" s="5"/>
      <c r="Y1633" s="222"/>
      <c r="Z1633" s="222"/>
      <c r="AA1633" s="222"/>
      <c r="AB1633" s="5"/>
      <c r="AC1633" s="5"/>
      <c r="AD1633" s="5"/>
      <c r="AE1633" s="5"/>
    </row>
    <row r="1634" spans="1:31" s="19" customFormat="1" ht="57.75" hidden="1" customHeight="1" outlineLevel="1" x14ac:dyDescent="0.25">
      <c r="A1634" s="552"/>
      <c r="B1634" s="552"/>
      <c r="C1634" s="552"/>
      <c r="D1634" s="574"/>
      <c r="E1634" s="536"/>
      <c r="F1634" s="537"/>
      <c r="G1634" s="61" t="s">
        <v>1705</v>
      </c>
      <c r="H1634" s="300"/>
      <c r="I1634" s="300"/>
      <c r="J1634" s="300">
        <v>20</v>
      </c>
      <c r="K1634" s="300"/>
      <c r="L1634" s="300"/>
      <c r="M1634" s="300"/>
      <c r="N1634" s="300">
        <v>149</v>
      </c>
      <c r="O1634" s="300"/>
      <c r="P1634" s="129"/>
      <c r="Q1634" s="129"/>
      <c r="R1634" s="129">
        <v>34.634</v>
      </c>
      <c r="S1634" s="325"/>
      <c r="T1634" s="224"/>
      <c r="U1634" s="5"/>
      <c r="V1634" s="5"/>
      <c r="W1634" s="5"/>
      <c r="X1634" s="5"/>
      <c r="Y1634" s="222"/>
      <c r="Z1634" s="222"/>
      <c r="AA1634" s="222"/>
      <c r="AB1634" s="5"/>
      <c r="AC1634" s="5"/>
      <c r="AD1634" s="5"/>
      <c r="AE1634" s="5"/>
    </row>
    <row r="1635" spans="1:31" s="19" customFormat="1" ht="51.75" hidden="1" customHeight="1" outlineLevel="1" x14ac:dyDescent="0.25">
      <c r="A1635" s="552"/>
      <c r="B1635" s="552"/>
      <c r="C1635" s="552"/>
      <c r="D1635" s="574"/>
      <c r="E1635" s="536"/>
      <c r="F1635" s="537"/>
      <c r="G1635" s="61" t="s">
        <v>1706</v>
      </c>
      <c r="H1635" s="300"/>
      <c r="I1635" s="300"/>
      <c r="J1635" s="300">
        <v>217</v>
      </c>
      <c r="K1635" s="300"/>
      <c r="L1635" s="300"/>
      <c r="M1635" s="300"/>
      <c r="N1635" s="300">
        <v>15</v>
      </c>
      <c r="O1635" s="300"/>
      <c r="P1635" s="129"/>
      <c r="Q1635" s="129"/>
      <c r="R1635" s="129">
        <v>380.2</v>
      </c>
      <c r="S1635" s="325"/>
      <c r="T1635" s="224"/>
      <c r="U1635" s="5"/>
      <c r="V1635" s="5"/>
      <c r="W1635" s="5"/>
      <c r="X1635" s="5"/>
      <c r="Y1635" s="222"/>
      <c r="Z1635" s="222"/>
      <c r="AA1635" s="222"/>
      <c r="AB1635" s="5"/>
      <c r="AC1635" s="5"/>
      <c r="AD1635" s="5"/>
      <c r="AE1635" s="5"/>
    </row>
    <row r="1636" spans="1:31" s="19" customFormat="1" ht="49.5" hidden="1" customHeight="1" outlineLevel="1" x14ac:dyDescent="0.25">
      <c r="A1636" s="552"/>
      <c r="B1636" s="552"/>
      <c r="C1636" s="552"/>
      <c r="D1636" s="574"/>
      <c r="E1636" s="536"/>
      <c r="F1636" s="537"/>
      <c r="G1636" s="61" t="s">
        <v>1707</v>
      </c>
      <c r="H1636" s="300"/>
      <c r="I1636" s="300"/>
      <c r="J1636" s="300">
        <v>131</v>
      </c>
      <c r="K1636" s="300"/>
      <c r="L1636" s="300"/>
      <c r="M1636" s="300"/>
      <c r="N1636" s="300">
        <v>15</v>
      </c>
      <c r="O1636" s="300"/>
      <c r="P1636" s="129"/>
      <c r="Q1636" s="129"/>
      <c r="R1636" s="129">
        <v>197.17400000000001</v>
      </c>
      <c r="S1636" s="325"/>
      <c r="T1636" s="224"/>
      <c r="U1636" s="5"/>
      <c r="V1636" s="5"/>
      <c r="W1636" s="5"/>
      <c r="X1636" s="5"/>
      <c r="Y1636" s="222"/>
      <c r="Z1636" s="222"/>
      <c r="AA1636" s="222"/>
      <c r="AB1636" s="5"/>
      <c r="AC1636" s="5"/>
      <c r="AD1636" s="5"/>
      <c r="AE1636" s="5"/>
    </row>
    <row r="1637" spans="1:31" s="19" customFormat="1" ht="60.75" hidden="1" customHeight="1" outlineLevel="1" x14ac:dyDescent="0.25">
      <c r="A1637" s="552"/>
      <c r="B1637" s="552"/>
      <c r="C1637" s="552"/>
      <c r="D1637" s="574"/>
      <c r="E1637" s="536"/>
      <c r="F1637" s="537"/>
      <c r="G1637" s="61" t="s">
        <v>1708</v>
      </c>
      <c r="H1637" s="300"/>
      <c r="I1637" s="300"/>
      <c r="J1637" s="300">
        <v>213</v>
      </c>
      <c r="K1637" s="300"/>
      <c r="L1637" s="300"/>
      <c r="M1637" s="300"/>
      <c r="N1637" s="300">
        <v>12</v>
      </c>
      <c r="O1637" s="300"/>
      <c r="P1637" s="129"/>
      <c r="Q1637" s="129"/>
      <c r="R1637" s="129">
        <v>265.54700000000003</v>
      </c>
      <c r="S1637" s="325"/>
      <c r="T1637" s="224"/>
      <c r="U1637" s="5"/>
      <c r="V1637" s="5"/>
      <c r="W1637" s="5"/>
      <c r="X1637" s="5"/>
      <c r="Y1637" s="222"/>
      <c r="Z1637" s="222"/>
      <c r="AA1637" s="222"/>
      <c r="AB1637" s="5"/>
      <c r="AC1637" s="5"/>
      <c r="AD1637" s="5"/>
      <c r="AE1637" s="5"/>
    </row>
    <row r="1638" spans="1:31" s="19" customFormat="1" ht="59.25" hidden="1" customHeight="1" outlineLevel="1" x14ac:dyDescent="0.25">
      <c r="A1638" s="552"/>
      <c r="B1638" s="552"/>
      <c r="C1638" s="552"/>
      <c r="D1638" s="574"/>
      <c r="E1638" s="536"/>
      <c r="F1638" s="537"/>
      <c r="G1638" s="61" t="s">
        <v>1709</v>
      </c>
      <c r="H1638" s="300"/>
      <c r="I1638" s="300"/>
      <c r="J1638" s="300">
        <v>361</v>
      </c>
      <c r="K1638" s="300"/>
      <c r="L1638" s="300"/>
      <c r="M1638" s="300"/>
      <c r="N1638" s="300">
        <v>10</v>
      </c>
      <c r="O1638" s="300"/>
      <c r="P1638" s="129"/>
      <c r="Q1638" s="129"/>
      <c r="R1638" s="129">
        <v>359.041</v>
      </c>
      <c r="S1638" s="325"/>
      <c r="T1638" s="224"/>
      <c r="U1638" s="5"/>
      <c r="V1638" s="5"/>
      <c r="W1638" s="5"/>
      <c r="X1638" s="5"/>
      <c r="Y1638" s="222"/>
      <c r="Z1638" s="222"/>
      <c r="AA1638" s="222"/>
      <c r="AB1638" s="5"/>
      <c r="AC1638" s="5"/>
      <c r="AD1638" s="5"/>
      <c r="AE1638" s="5"/>
    </row>
    <row r="1639" spans="1:31" s="19" customFormat="1" ht="63" hidden="1" customHeight="1" outlineLevel="1" x14ac:dyDescent="0.25">
      <c r="A1639" s="552"/>
      <c r="B1639" s="552"/>
      <c r="C1639" s="552"/>
      <c r="D1639" s="574"/>
      <c r="E1639" s="536"/>
      <c r="F1639" s="537"/>
      <c r="G1639" s="61" t="s">
        <v>1710</v>
      </c>
      <c r="H1639" s="300"/>
      <c r="I1639" s="300"/>
      <c r="J1639" s="300">
        <v>56</v>
      </c>
      <c r="K1639" s="300"/>
      <c r="L1639" s="300"/>
      <c r="M1639" s="300"/>
      <c r="N1639" s="300">
        <v>15</v>
      </c>
      <c r="O1639" s="300"/>
      <c r="P1639" s="129"/>
      <c r="Q1639" s="129"/>
      <c r="R1639" s="129">
        <v>99.584000000000003</v>
      </c>
      <c r="S1639" s="325"/>
      <c r="T1639" s="224"/>
      <c r="U1639" s="5"/>
      <c r="V1639" s="5"/>
      <c r="W1639" s="5"/>
      <c r="X1639" s="5"/>
      <c r="Y1639" s="222"/>
      <c r="Z1639" s="222"/>
      <c r="AA1639" s="222"/>
      <c r="AB1639" s="5"/>
      <c r="AC1639" s="5"/>
      <c r="AD1639" s="5"/>
      <c r="AE1639" s="5"/>
    </row>
    <row r="1640" spans="1:31" s="19" customFormat="1" ht="42.75" hidden="1" customHeight="1" outlineLevel="1" x14ac:dyDescent="0.25">
      <c r="A1640" s="552"/>
      <c r="B1640" s="552"/>
      <c r="C1640" s="552"/>
      <c r="D1640" s="574"/>
      <c r="E1640" s="536"/>
      <c r="F1640" s="537"/>
      <c r="G1640" s="61" t="s">
        <v>1711</v>
      </c>
      <c r="H1640" s="300"/>
      <c r="I1640" s="300"/>
      <c r="J1640" s="300">
        <v>258</v>
      </c>
      <c r="K1640" s="300"/>
      <c r="L1640" s="300"/>
      <c r="M1640" s="300"/>
      <c r="N1640" s="300">
        <v>15</v>
      </c>
      <c r="O1640" s="300"/>
      <c r="P1640" s="129"/>
      <c r="Q1640" s="129"/>
      <c r="R1640" s="129">
        <v>321.18099999999998</v>
      </c>
      <c r="S1640" s="325"/>
      <c r="T1640" s="224"/>
      <c r="U1640" s="5"/>
      <c r="V1640" s="5"/>
      <c r="W1640" s="5"/>
      <c r="X1640" s="5"/>
      <c r="Y1640" s="222"/>
      <c r="Z1640" s="222"/>
      <c r="AA1640" s="222"/>
      <c r="AB1640" s="5"/>
      <c r="AC1640" s="5"/>
      <c r="AD1640" s="5"/>
      <c r="AE1640" s="5"/>
    </row>
    <row r="1641" spans="1:31" s="19" customFormat="1" ht="50.25" hidden="1" customHeight="1" outlineLevel="1" x14ac:dyDescent="0.25">
      <c r="A1641" s="552"/>
      <c r="B1641" s="552"/>
      <c r="C1641" s="552"/>
      <c r="D1641" s="574"/>
      <c r="E1641" s="536"/>
      <c r="F1641" s="537"/>
      <c r="G1641" s="61" t="s">
        <v>1712</v>
      </c>
      <c r="H1641" s="300"/>
      <c r="I1641" s="300"/>
      <c r="J1641" s="300">
        <v>285</v>
      </c>
      <c r="K1641" s="300"/>
      <c r="L1641" s="300"/>
      <c r="M1641" s="300"/>
      <c r="N1641" s="300">
        <v>15</v>
      </c>
      <c r="O1641" s="300"/>
      <c r="P1641" s="129"/>
      <c r="Q1641" s="129"/>
      <c r="R1641" s="129">
        <v>330.346</v>
      </c>
      <c r="S1641" s="325"/>
      <c r="T1641" s="224"/>
      <c r="U1641" s="5"/>
      <c r="V1641" s="5"/>
      <c r="W1641" s="5"/>
      <c r="X1641" s="5"/>
      <c r="Y1641" s="222"/>
      <c r="Z1641" s="222"/>
      <c r="AA1641" s="222"/>
      <c r="AB1641" s="5"/>
      <c r="AC1641" s="5"/>
      <c r="AD1641" s="5"/>
      <c r="AE1641" s="5"/>
    </row>
    <row r="1642" spans="1:31" s="19" customFormat="1" ht="53.25" hidden="1" customHeight="1" outlineLevel="1" x14ac:dyDescent="0.25">
      <c r="A1642" s="552"/>
      <c r="B1642" s="552"/>
      <c r="C1642" s="552"/>
      <c r="D1642" s="574"/>
      <c r="E1642" s="536"/>
      <c r="F1642" s="537"/>
      <c r="G1642" s="61" t="s">
        <v>1713</v>
      </c>
      <c r="H1642" s="300"/>
      <c r="I1642" s="300"/>
      <c r="J1642" s="300">
        <v>150</v>
      </c>
      <c r="K1642" s="300"/>
      <c r="L1642" s="300"/>
      <c r="M1642" s="300"/>
      <c r="N1642" s="300">
        <v>12</v>
      </c>
      <c r="O1642" s="300"/>
      <c r="P1642" s="129"/>
      <c r="Q1642" s="129"/>
      <c r="R1642" s="129">
        <v>190.51499999999999</v>
      </c>
      <c r="S1642" s="325"/>
      <c r="T1642" s="224"/>
      <c r="U1642" s="5"/>
      <c r="V1642" s="5"/>
      <c r="W1642" s="5"/>
      <c r="X1642" s="5"/>
      <c r="Y1642" s="222"/>
      <c r="Z1642" s="222"/>
      <c r="AA1642" s="222"/>
      <c r="AB1642" s="5"/>
      <c r="AC1642" s="5"/>
      <c r="AD1642" s="5"/>
      <c r="AE1642" s="5"/>
    </row>
    <row r="1643" spans="1:31" s="19" customFormat="1" ht="45" hidden="1" customHeight="1" outlineLevel="1" x14ac:dyDescent="0.25">
      <c r="A1643" s="552"/>
      <c r="B1643" s="552"/>
      <c r="C1643" s="552"/>
      <c r="D1643" s="574"/>
      <c r="E1643" s="536"/>
      <c r="F1643" s="537"/>
      <c r="G1643" s="61" t="s">
        <v>1714</v>
      </c>
      <c r="H1643" s="300"/>
      <c r="I1643" s="300"/>
      <c r="J1643" s="300">
        <v>219</v>
      </c>
      <c r="K1643" s="300"/>
      <c r="L1643" s="300"/>
      <c r="M1643" s="300"/>
      <c r="N1643" s="300">
        <v>14</v>
      </c>
      <c r="O1643" s="300"/>
      <c r="P1643" s="129"/>
      <c r="Q1643" s="129"/>
      <c r="R1643" s="129">
        <v>296.09500000000003</v>
      </c>
      <c r="S1643" s="325"/>
      <c r="T1643" s="224"/>
      <c r="U1643" s="5"/>
      <c r="V1643" s="5"/>
      <c r="W1643" s="5"/>
      <c r="X1643" s="5"/>
      <c r="Y1643" s="222"/>
      <c r="Z1643" s="222"/>
      <c r="AA1643" s="222"/>
      <c r="AB1643" s="5"/>
      <c r="AC1643" s="5"/>
      <c r="AD1643" s="5"/>
      <c r="AE1643" s="5"/>
    </row>
    <row r="1644" spans="1:31" s="19" customFormat="1" ht="62.25" hidden="1" customHeight="1" outlineLevel="1" x14ac:dyDescent="0.25">
      <c r="A1644" s="552"/>
      <c r="B1644" s="552"/>
      <c r="C1644" s="552"/>
      <c r="D1644" s="574"/>
      <c r="E1644" s="536"/>
      <c r="F1644" s="537"/>
      <c r="G1644" s="61" t="s">
        <v>1715</v>
      </c>
      <c r="H1644" s="300"/>
      <c r="I1644" s="300"/>
      <c r="J1644" s="300">
        <v>47</v>
      </c>
      <c r="K1644" s="300"/>
      <c r="L1644" s="300"/>
      <c r="M1644" s="300"/>
      <c r="N1644" s="300">
        <v>15</v>
      </c>
      <c r="O1644" s="300"/>
      <c r="P1644" s="129"/>
      <c r="Q1644" s="129"/>
      <c r="R1644" s="129">
        <v>142.41999999999999</v>
      </c>
      <c r="S1644" s="325"/>
      <c r="T1644" s="224"/>
      <c r="U1644" s="5"/>
      <c r="V1644" s="5"/>
      <c r="W1644" s="5"/>
      <c r="X1644" s="5"/>
      <c r="Y1644" s="222"/>
      <c r="Z1644" s="222"/>
      <c r="AA1644" s="222"/>
      <c r="AB1644" s="5"/>
      <c r="AC1644" s="5"/>
      <c r="AD1644" s="5"/>
      <c r="AE1644" s="5"/>
    </row>
    <row r="1645" spans="1:31" s="19" customFormat="1" ht="54.75" hidden="1" customHeight="1" outlineLevel="1" x14ac:dyDescent="0.25">
      <c r="A1645" s="552"/>
      <c r="B1645" s="552"/>
      <c r="C1645" s="552"/>
      <c r="D1645" s="574"/>
      <c r="E1645" s="536"/>
      <c r="F1645" s="537"/>
      <c r="G1645" s="61" t="s">
        <v>1716</v>
      </c>
      <c r="H1645" s="300"/>
      <c r="I1645" s="300"/>
      <c r="J1645" s="300">
        <v>117</v>
      </c>
      <c r="K1645" s="300"/>
      <c r="L1645" s="300"/>
      <c r="M1645" s="300"/>
      <c r="N1645" s="300">
        <v>15</v>
      </c>
      <c r="O1645" s="300"/>
      <c r="P1645" s="129"/>
      <c r="Q1645" s="129"/>
      <c r="R1645" s="129">
        <v>170.17500000000001</v>
      </c>
      <c r="S1645" s="325"/>
      <c r="T1645" s="224"/>
      <c r="U1645" s="5"/>
      <c r="V1645" s="5"/>
      <c r="W1645" s="5"/>
      <c r="X1645" s="5"/>
      <c r="Y1645" s="222"/>
      <c r="Z1645" s="222"/>
      <c r="AA1645" s="222"/>
      <c r="AB1645" s="5"/>
      <c r="AC1645" s="5"/>
      <c r="AD1645" s="5"/>
      <c r="AE1645" s="5"/>
    </row>
    <row r="1646" spans="1:31" s="19" customFormat="1" ht="60.75" hidden="1" customHeight="1" outlineLevel="1" x14ac:dyDescent="0.25">
      <c r="A1646" s="552"/>
      <c r="B1646" s="552"/>
      <c r="C1646" s="552"/>
      <c r="D1646" s="574"/>
      <c r="E1646" s="536"/>
      <c r="F1646" s="537"/>
      <c r="G1646" s="61" t="s">
        <v>1717</v>
      </c>
      <c r="H1646" s="300"/>
      <c r="I1646" s="300"/>
      <c r="J1646" s="300">
        <v>139</v>
      </c>
      <c r="K1646" s="300"/>
      <c r="L1646" s="300"/>
      <c r="M1646" s="300"/>
      <c r="N1646" s="300">
        <v>36</v>
      </c>
      <c r="O1646" s="300"/>
      <c r="P1646" s="129"/>
      <c r="Q1646" s="129"/>
      <c r="R1646" s="129">
        <v>170.018</v>
      </c>
      <c r="S1646" s="325"/>
      <c r="T1646" s="224"/>
      <c r="U1646" s="5"/>
      <c r="V1646" s="5"/>
      <c r="W1646" s="5"/>
      <c r="X1646" s="5"/>
      <c r="Y1646" s="222"/>
      <c r="Z1646" s="222"/>
      <c r="AA1646" s="222"/>
      <c r="AB1646" s="5"/>
      <c r="AC1646" s="5"/>
      <c r="AD1646" s="5"/>
      <c r="AE1646" s="5"/>
    </row>
    <row r="1647" spans="1:31" s="19" customFormat="1" ht="64.5" hidden="1" customHeight="1" outlineLevel="1" x14ac:dyDescent="0.25">
      <c r="A1647" s="552"/>
      <c r="B1647" s="552"/>
      <c r="C1647" s="552"/>
      <c r="D1647" s="574"/>
      <c r="E1647" s="536"/>
      <c r="F1647" s="537"/>
      <c r="G1647" s="61" t="s">
        <v>1718</v>
      </c>
      <c r="H1647" s="300"/>
      <c r="I1647" s="300"/>
      <c r="J1647" s="300">
        <v>523</v>
      </c>
      <c r="K1647" s="300"/>
      <c r="L1647" s="300"/>
      <c r="M1647" s="300"/>
      <c r="N1647" s="300">
        <v>15</v>
      </c>
      <c r="O1647" s="300"/>
      <c r="P1647" s="129"/>
      <c r="Q1647" s="129"/>
      <c r="R1647" s="129">
        <v>513.53800000000001</v>
      </c>
      <c r="S1647" s="325"/>
      <c r="T1647" s="224"/>
      <c r="U1647" s="5"/>
      <c r="V1647" s="5"/>
      <c r="W1647" s="5"/>
      <c r="X1647" s="5"/>
      <c r="Y1647" s="222"/>
      <c r="Z1647" s="222"/>
      <c r="AA1647" s="222"/>
      <c r="AB1647" s="5"/>
      <c r="AC1647" s="5"/>
      <c r="AD1647" s="5"/>
      <c r="AE1647" s="5"/>
    </row>
    <row r="1648" spans="1:31" s="19" customFormat="1" ht="75" hidden="1" customHeight="1" outlineLevel="1" x14ac:dyDescent="0.25">
      <c r="A1648" s="552"/>
      <c r="B1648" s="552"/>
      <c r="C1648" s="552"/>
      <c r="D1648" s="574"/>
      <c r="E1648" s="536"/>
      <c r="F1648" s="537"/>
      <c r="G1648" s="61" t="s">
        <v>1719</v>
      </c>
      <c r="H1648" s="300"/>
      <c r="I1648" s="300"/>
      <c r="J1648" s="300">
        <v>8</v>
      </c>
      <c r="K1648" s="300"/>
      <c r="L1648" s="300"/>
      <c r="M1648" s="300"/>
      <c r="N1648" s="300">
        <v>150</v>
      </c>
      <c r="O1648" s="300"/>
      <c r="P1648" s="129"/>
      <c r="Q1648" s="129"/>
      <c r="R1648" s="129">
        <v>39.401000000000003</v>
      </c>
      <c r="S1648" s="325"/>
      <c r="T1648" s="224"/>
      <c r="U1648" s="5"/>
      <c r="V1648" s="5"/>
      <c r="W1648" s="5"/>
      <c r="X1648" s="5"/>
      <c r="Y1648" s="222"/>
      <c r="Z1648" s="222"/>
      <c r="AA1648" s="222"/>
      <c r="AB1648" s="5"/>
      <c r="AC1648" s="5"/>
      <c r="AD1648" s="5"/>
      <c r="AE1648" s="5"/>
    </row>
    <row r="1649" spans="1:31" s="19" customFormat="1" ht="75" hidden="1" customHeight="1" outlineLevel="1" x14ac:dyDescent="0.25">
      <c r="A1649" s="552"/>
      <c r="B1649" s="552"/>
      <c r="C1649" s="552"/>
      <c r="D1649" s="574"/>
      <c r="E1649" s="536"/>
      <c r="F1649" s="537"/>
      <c r="G1649" s="61" t="s">
        <v>1720</v>
      </c>
      <c r="H1649" s="300"/>
      <c r="I1649" s="300"/>
      <c r="J1649" s="300">
        <v>10</v>
      </c>
      <c r="K1649" s="300"/>
      <c r="L1649" s="300"/>
      <c r="M1649" s="300"/>
      <c r="N1649" s="300">
        <v>100</v>
      </c>
      <c r="O1649" s="300"/>
      <c r="P1649" s="129"/>
      <c r="Q1649" s="129"/>
      <c r="R1649" s="129">
        <v>49.207000000000001</v>
      </c>
      <c r="S1649" s="325"/>
      <c r="T1649" s="224"/>
      <c r="U1649" s="5"/>
      <c r="V1649" s="5"/>
      <c r="W1649" s="5"/>
      <c r="X1649" s="5"/>
      <c r="Y1649" s="222"/>
      <c r="Z1649" s="222"/>
      <c r="AA1649" s="222"/>
      <c r="AB1649" s="5"/>
      <c r="AC1649" s="5"/>
      <c r="AD1649" s="5"/>
      <c r="AE1649" s="5"/>
    </row>
    <row r="1650" spans="1:31" s="19" customFormat="1" ht="62.25" hidden="1" customHeight="1" outlineLevel="1" x14ac:dyDescent="0.25">
      <c r="A1650" s="552"/>
      <c r="B1650" s="552"/>
      <c r="C1650" s="552"/>
      <c r="D1650" s="574"/>
      <c r="E1650" s="536"/>
      <c r="F1650" s="537"/>
      <c r="G1650" s="61" t="s">
        <v>1721</v>
      </c>
      <c r="H1650" s="300"/>
      <c r="I1650" s="300"/>
      <c r="J1650" s="300">
        <v>212</v>
      </c>
      <c r="K1650" s="300"/>
      <c r="L1650" s="300"/>
      <c r="M1650" s="300"/>
      <c r="N1650" s="300">
        <v>12</v>
      </c>
      <c r="O1650" s="300"/>
      <c r="P1650" s="129"/>
      <c r="Q1650" s="129"/>
      <c r="R1650" s="129">
        <v>302.30099999999999</v>
      </c>
      <c r="S1650" s="325"/>
      <c r="T1650" s="224"/>
      <c r="U1650" s="5"/>
      <c r="V1650" s="5"/>
      <c r="W1650" s="5"/>
      <c r="X1650" s="5"/>
      <c r="Y1650" s="222"/>
      <c r="Z1650" s="222"/>
      <c r="AA1650" s="222"/>
      <c r="AB1650" s="5"/>
      <c r="AC1650" s="5"/>
      <c r="AD1650" s="5"/>
      <c r="AE1650" s="5"/>
    </row>
    <row r="1651" spans="1:31" s="19" customFormat="1" ht="69.75" hidden="1" customHeight="1" outlineLevel="1" x14ac:dyDescent="0.25">
      <c r="A1651" s="552"/>
      <c r="B1651" s="552"/>
      <c r="C1651" s="552"/>
      <c r="D1651" s="574"/>
      <c r="E1651" s="536"/>
      <c r="F1651" s="537"/>
      <c r="G1651" s="61" t="s">
        <v>1722</v>
      </c>
      <c r="H1651" s="300"/>
      <c r="I1651" s="300"/>
      <c r="J1651" s="300">
        <v>453</v>
      </c>
      <c r="K1651" s="300"/>
      <c r="L1651" s="300"/>
      <c r="M1651" s="300"/>
      <c r="N1651" s="300">
        <v>10</v>
      </c>
      <c r="O1651" s="300"/>
      <c r="P1651" s="129"/>
      <c r="Q1651" s="129"/>
      <c r="R1651" s="129">
        <v>689.88</v>
      </c>
      <c r="S1651" s="325"/>
      <c r="T1651" s="224"/>
      <c r="U1651" s="5"/>
      <c r="V1651" s="5"/>
      <c r="W1651" s="5"/>
      <c r="X1651" s="5"/>
      <c r="Y1651" s="222"/>
      <c r="Z1651" s="222"/>
      <c r="AA1651" s="222"/>
      <c r="AB1651" s="5"/>
      <c r="AC1651" s="5"/>
      <c r="AD1651" s="5"/>
      <c r="AE1651" s="5"/>
    </row>
    <row r="1652" spans="1:31" s="19" customFormat="1" ht="55.5" hidden="1" customHeight="1" outlineLevel="1" x14ac:dyDescent="0.25">
      <c r="A1652" s="552"/>
      <c r="B1652" s="552"/>
      <c r="C1652" s="552"/>
      <c r="D1652" s="574"/>
      <c r="E1652" s="536"/>
      <c r="F1652" s="537"/>
      <c r="G1652" s="61" t="s">
        <v>1723</v>
      </c>
      <c r="H1652" s="300"/>
      <c r="I1652" s="300"/>
      <c r="J1652" s="300">
        <v>1145</v>
      </c>
      <c r="K1652" s="300"/>
      <c r="L1652" s="300"/>
      <c r="M1652" s="300"/>
      <c r="N1652" s="300">
        <v>157</v>
      </c>
      <c r="O1652" s="300"/>
      <c r="P1652" s="129"/>
      <c r="Q1652" s="129"/>
      <c r="R1652" s="129">
        <v>1361.2180000000001</v>
      </c>
      <c r="S1652" s="325"/>
      <c r="T1652" s="224"/>
      <c r="U1652" s="5"/>
      <c r="V1652" s="5"/>
      <c r="W1652" s="5"/>
      <c r="X1652" s="5"/>
      <c r="Y1652" s="222"/>
      <c r="Z1652" s="222"/>
      <c r="AA1652" s="222"/>
      <c r="AB1652" s="5"/>
      <c r="AC1652" s="5"/>
      <c r="AD1652" s="5"/>
      <c r="AE1652" s="5"/>
    </row>
    <row r="1653" spans="1:31" s="19" customFormat="1" ht="139.5" hidden="1" customHeight="1" outlineLevel="1" x14ac:dyDescent="0.25">
      <c r="A1653" s="552"/>
      <c r="B1653" s="552"/>
      <c r="C1653" s="552"/>
      <c r="D1653" s="574"/>
      <c r="E1653" s="536"/>
      <c r="F1653" s="537"/>
      <c r="G1653" s="133" t="s">
        <v>1990</v>
      </c>
      <c r="H1653" s="4"/>
      <c r="I1653" s="4"/>
      <c r="J1653" s="4">
        <v>232</v>
      </c>
      <c r="K1653" s="4"/>
      <c r="L1653" s="4"/>
      <c r="M1653" s="4"/>
      <c r="N1653" s="4">
        <v>255</v>
      </c>
      <c r="O1653" s="4"/>
      <c r="P1653" s="508"/>
      <c r="Q1653" s="508"/>
      <c r="R1653" s="508">
        <v>212</v>
      </c>
      <c r="S1653" s="21"/>
      <c r="T1653" s="224"/>
      <c r="U1653" s="5"/>
      <c r="V1653" s="5"/>
      <c r="W1653" s="5"/>
      <c r="X1653" s="5"/>
      <c r="Y1653" s="222"/>
      <c r="Z1653" s="222"/>
      <c r="AA1653" s="222"/>
      <c r="AB1653" s="5"/>
      <c r="AC1653" s="5"/>
      <c r="AD1653" s="5"/>
      <c r="AE1653" s="5"/>
    </row>
    <row r="1654" spans="1:31" s="19" customFormat="1" ht="48.75" hidden="1" customHeight="1" outlineLevel="1" x14ac:dyDescent="0.25">
      <c r="A1654" s="552"/>
      <c r="B1654" s="552"/>
      <c r="C1654" s="552"/>
      <c r="D1654" s="574"/>
      <c r="E1654" s="536"/>
      <c r="F1654" s="537"/>
      <c r="G1654" s="133" t="s">
        <v>1991</v>
      </c>
      <c r="H1654" s="4"/>
      <c r="I1654" s="4"/>
      <c r="J1654" s="4">
        <v>159</v>
      </c>
      <c r="K1654" s="4"/>
      <c r="L1654" s="4"/>
      <c r="M1654" s="4"/>
      <c r="N1654" s="4">
        <v>105.2</v>
      </c>
      <c r="O1654" s="4"/>
      <c r="P1654" s="508"/>
      <c r="Q1654" s="508"/>
      <c r="R1654" s="508">
        <v>165.16349</v>
      </c>
      <c r="S1654" s="21"/>
      <c r="T1654" s="224"/>
      <c r="U1654" s="5"/>
      <c r="V1654" s="5"/>
      <c r="W1654" s="5"/>
      <c r="X1654" s="5"/>
      <c r="Y1654" s="222"/>
      <c r="Z1654" s="222"/>
      <c r="AA1654" s="222"/>
      <c r="AB1654" s="5"/>
      <c r="AC1654" s="5"/>
      <c r="AD1654" s="5"/>
      <c r="AE1654" s="5"/>
    </row>
    <row r="1655" spans="1:31" s="19" customFormat="1" ht="32.25" hidden="1" customHeight="1" outlineLevel="1" x14ac:dyDescent="0.25">
      <c r="A1655" s="552"/>
      <c r="B1655" s="552"/>
      <c r="C1655" s="552"/>
      <c r="D1655" s="574"/>
      <c r="E1655" s="536"/>
      <c r="F1655" s="537"/>
      <c r="G1655" s="133" t="s">
        <v>1992</v>
      </c>
      <c r="H1655" s="4"/>
      <c r="I1655" s="4"/>
      <c r="J1655" s="4">
        <v>62</v>
      </c>
      <c r="K1655" s="4"/>
      <c r="L1655" s="4"/>
      <c r="M1655" s="4"/>
      <c r="N1655" s="4">
        <v>15</v>
      </c>
      <c r="O1655" s="4"/>
      <c r="P1655" s="508"/>
      <c r="Q1655" s="508"/>
      <c r="R1655" s="508">
        <v>343</v>
      </c>
      <c r="S1655" s="21"/>
      <c r="T1655" s="224"/>
      <c r="U1655" s="5"/>
      <c r="V1655" s="5"/>
      <c r="W1655" s="5"/>
      <c r="X1655" s="5"/>
      <c r="Y1655" s="222"/>
      <c r="Z1655" s="222"/>
      <c r="AA1655" s="222"/>
      <c r="AB1655" s="5"/>
      <c r="AC1655" s="5"/>
      <c r="AD1655" s="5"/>
      <c r="AE1655" s="5"/>
    </row>
    <row r="1656" spans="1:31" s="19" customFormat="1" ht="48.75" hidden="1" customHeight="1" outlineLevel="1" x14ac:dyDescent="0.25">
      <c r="A1656" s="552"/>
      <c r="B1656" s="552"/>
      <c r="C1656" s="552"/>
      <c r="D1656" s="574"/>
      <c r="E1656" s="536"/>
      <c r="F1656" s="537"/>
      <c r="G1656" s="133" t="s">
        <v>1993</v>
      </c>
      <c r="H1656" s="4"/>
      <c r="I1656" s="4"/>
      <c r="J1656" s="4">
        <v>70</v>
      </c>
      <c r="K1656" s="4"/>
      <c r="L1656" s="4"/>
      <c r="M1656" s="4"/>
      <c r="N1656" s="4">
        <v>15</v>
      </c>
      <c r="O1656" s="4"/>
      <c r="P1656" s="508"/>
      <c r="Q1656" s="508"/>
      <c r="R1656" s="508">
        <v>310.48471999999998</v>
      </c>
      <c r="S1656" s="21"/>
      <c r="T1656" s="224"/>
      <c r="U1656" s="5"/>
      <c r="V1656" s="5"/>
      <c r="W1656" s="5"/>
      <c r="X1656" s="5"/>
      <c r="Y1656" s="222"/>
      <c r="Z1656" s="222"/>
      <c r="AA1656" s="222"/>
      <c r="AB1656" s="5"/>
      <c r="AC1656" s="5"/>
      <c r="AD1656" s="5"/>
      <c r="AE1656" s="5"/>
    </row>
    <row r="1657" spans="1:31" s="19" customFormat="1" ht="79.5" hidden="1" customHeight="1" outlineLevel="1" x14ac:dyDescent="0.25">
      <c r="A1657" s="552"/>
      <c r="B1657" s="552"/>
      <c r="C1657" s="552"/>
      <c r="D1657" s="574"/>
      <c r="E1657" s="536"/>
      <c r="F1657" s="537"/>
      <c r="G1657" s="133" t="s">
        <v>1994</v>
      </c>
      <c r="H1657" s="4"/>
      <c r="I1657" s="4"/>
      <c r="J1657" s="4">
        <v>560</v>
      </c>
      <c r="K1657" s="4"/>
      <c r="L1657" s="4"/>
      <c r="M1657" s="4"/>
      <c r="N1657" s="4">
        <v>30</v>
      </c>
      <c r="O1657" s="4"/>
      <c r="P1657" s="508"/>
      <c r="Q1657" s="508"/>
      <c r="R1657" s="508">
        <v>824.05889000000002</v>
      </c>
      <c r="S1657" s="21"/>
      <c r="T1657" s="224"/>
      <c r="U1657" s="5"/>
      <c r="V1657" s="5"/>
      <c r="W1657" s="5"/>
      <c r="X1657" s="5"/>
      <c r="Y1657" s="222"/>
      <c r="Z1657" s="222"/>
      <c r="AA1657" s="222"/>
      <c r="AB1657" s="5"/>
      <c r="AC1657" s="5"/>
      <c r="AD1657" s="5"/>
      <c r="AE1657" s="5"/>
    </row>
    <row r="1658" spans="1:31" s="19" customFormat="1" ht="30.75" hidden="1" customHeight="1" outlineLevel="1" x14ac:dyDescent="0.25">
      <c r="A1658" s="552"/>
      <c r="B1658" s="552"/>
      <c r="C1658" s="552"/>
      <c r="D1658" s="574"/>
      <c r="E1658" s="536"/>
      <c r="F1658" s="537"/>
      <c r="G1658" s="133" t="s">
        <v>1995</v>
      </c>
      <c r="H1658" s="4"/>
      <c r="I1658" s="4"/>
      <c r="J1658" s="4">
        <v>212</v>
      </c>
      <c r="K1658" s="4"/>
      <c r="L1658" s="4"/>
      <c r="M1658" s="4"/>
      <c r="N1658" s="4">
        <v>15</v>
      </c>
      <c r="O1658" s="4"/>
      <c r="P1658" s="508"/>
      <c r="Q1658" s="508"/>
      <c r="R1658" s="508">
        <v>340.63511</v>
      </c>
      <c r="S1658" s="21"/>
      <c r="T1658" s="224"/>
      <c r="U1658" s="5"/>
      <c r="V1658" s="5"/>
      <c r="W1658" s="5"/>
      <c r="X1658" s="5"/>
      <c r="Y1658" s="222"/>
      <c r="Z1658" s="222"/>
      <c r="AA1658" s="222"/>
      <c r="AB1658" s="5"/>
      <c r="AC1658" s="5"/>
      <c r="AD1658" s="5"/>
      <c r="AE1658" s="5"/>
    </row>
    <row r="1659" spans="1:31" s="19" customFormat="1" ht="48.75" hidden="1" customHeight="1" outlineLevel="1" x14ac:dyDescent="0.25">
      <c r="A1659" s="552"/>
      <c r="B1659" s="552"/>
      <c r="C1659" s="552"/>
      <c r="D1659" s="574"/>
      <c r="E1659" s="536"/>
      <c r="F1659" s="537"/>
      <c r="G1659" s="133" t="s">
        <v>1996</v>
      </c>
      <c r="H1659" s="4"/>
      <c r="I1659" s="4"/>
      <c r="J1659" s="4">
        <v>170</v>
      </c>
      <c r="K1659" s="4"/>
      <c r="L1659" s="4"/>
      <c r="M1659" s="4"/>
      <c r="N1659" s="4">
        <v>30</v>
      </c>
      <c r="O1659" s="4"/>
      <c r="P1659" s="508"/>
      <c r="Q1659" s="508"/>
      <c r="R1659" s="508">
        <v>175</v>
      </c>
      <c r="S1659" s="21"/>
      <c r="T1659" s="224"/>
      <c r="U1659" s="5"/>
      <c r="V1659" s="5"/>
      <c r="W1659" s="5"/>
      <c r="X1659" s="5"/>
      <c r="Y1659" s="222"/>
      <c r="Z1659" s="222"/>
      <c r="AA1659" s="222"/>
      <c r="AB1659" s="5"/>
      <c r="AC1659" s="5"/>
      <c r="AD1659" s="5"/>
      <c r="AE1659" s="5"/>
    </row>
    <row r="1660" spans="1:31" s="19" customFormat="1" ht="48.75" hidden="1" customHeight="1" outlineLevel="1" x14ac:dyDescent="0.25">
      <c r="A1660" s="552"/>
      <c r="B1660" s="552"/>
      <c r="C1660" s="552"/>
      <c r="D1660" s="574"/>
      <c r="E1660" s="536"/>
      <c r="F1660" s="537"/>
      <c r="G1660" s="133" t="s">
        <v>1997</v>
      </c>
      <c r="H1660" s="4"/>
      <c r="I1660" s="4"/>
      <c r="J1660" s="4">
        <v>35</v>
      </c>
      <c r="K1660" s="4"/>
      <c r="L1660" s="4"/>
      <c r="M1660" s="4"/>
      <c r="N1660" s="4">
        <v>15</v>
      </c>
      <c r="O1660" s="4"/>
      <c r="P1660" s="508"/>
      <c r="Q1660" s="508"/>
      <c r="R1660" s="508">
        <v>96.3</v>
      </c>
      <c r="S1660" s="21"/>
      <c r="T1660" s="224"/>
      <c r="U1660" s="5"/>
      <c r="V1660" s="5"/>
      <c r="W1660" s="5"/>
      <c r="X1660" s="5"/>
      <c r="Y1660" s="222"/>
      <c r="Z1660" s="222"/>
      <c r="AA1660" s="222"/>
      <c r="AB1660" s="5"/>
      <c r="AC1660" s="5"/>
      <c r="AD1660" s="5"/>
      <c r="AE1660" s="5"/>
    </row>
    <row r="1661" spans="1:31" s="19" customFormat="1" ht="48.75" hidden="1" customHeight="1" outlineLevel="1" x14ac:dyDescent="0.25">
      <c r="A1661" s="552"/>
      <c r="B1661" s="552"/>
      <c r="C1661" s="552"/>
      <c r="D1661" s="574"/>
      <c r="E1661" s="536"/>
      <c r="F1661" s="537"/>
      <c r="G1661" s="133" t="s">
        <v>1998</v>
      </c>
      <c r="H1661" s="4"/>
      <c r="I1661" s="4"/>
      <c r="J1661" s="4">
        <v>284</v>
      </c>
      <c r="K1661" s="4"/>
      <c r="L1661" s="4"/>
      <c r="M1661" s="4"/>
      <c r="N1661" s="4">
        <v>15</v>
      </c>
      <c r="O1661" s="4"/>
      <c r="P1661" s="508"/>
      <c r="Q1661" s="508"/>
      <c r="R1661" s="508">
        <v>50</v>
      </c>
      <c r="S1661" s="21"/>
      <c r="T1661" s="224"/>
      <c r="U1661" s="5"/>
      <c r="V1661" s="5"/>
      <c r="W1661" s="5"/>
      <c r="X1661" s="5"/>
      <c r="Y1661" s="222"/>
      <c r="Z1661" s="222"/>
      <c r="AA1661" s="222"/>
      <c r="AB1661" s="5"/>
      <c r="AC1661" s="5"/>
      <c r="AD1661" s="5"/>
      <c r="AE1661" s="5"/>
    </row>
    <row r="1662" spans="1:31" s="19" customFormat="1" ht="48.75" hidden="1" customHeight="1" outlineLevel="1" x14ac:dyDescent="0.25">
      <c r="A1662" s="552"/>
      <c r="B1662" s="552"/>
      <c r="C1662" s="552"/>
      <c r="D1662" s="574"/>
      <c r="E1662" s="536"/>
      <c r="F1662" s="537"/>
      <c r="G1662" s="133" t="s">
        <v>1999</v>
      </c>
      <c r="H1662" s="4"/>
      <c r="I1662" s="4"/>
      <c r="J1662" s="4">
        <v>163</v>
      </c>
      <c r="K1662" s="4"/>
      <c r="L1662" s="4"/>
      <c r="M1662" s="4"/>
      <c r="N1662" s="4">
        <v>12</v>
      </c>
      <c r="O1662" s="4"/>
      <c r="P1662" s="508"/>
      <c r="Q1662" s="508"/>
      <c r="R1662" s="508">
        <v>275</v>
      </c>
      <c r="S1662" s="21"/>
      <c r="T1662" s="224"/>
      <c r="U1662" s="5"/>
      <c r="V1662" s="5"/>
      <c r="W1662" s="5"/>
      <c r="X1662" s="5"/>
      <c r="Y1662" s="222"/>
      <c r="Z1662" s="222"/>
      <c r="AA1662" s="222"/>
      <c r="AB1662" s="5"/>
      <c r="AC1662" s="5"/>
      <c r="AD1662" s="5"/>
      <c r="AE1662" s="5"/>
    </row>
    <row r="1663" spans="1:31" s="19" customFormat="1" ht="48.75" hidden="1" customHeight="1" outlineLevel="1" x14ac:dyDescent="0.25">
      <c r="A1663" s="552"/>
      <c r="B1663" s="552"/>
      <c r="C1663" s="552"/>
      <c r="D1663" s="574"/>
      <c r="E1663" s="536"/>
      <c r="F1663" s="537"/>
      <c r="G1663" s="133" t="s">
        <v>2000</v>
      </c>
      <c r="H1663" s="4"/>
      <c r="I1663" s="4"/>
      <c r="J1663" s="4">
        <v>514</v>
      </c>
      <c r="K1663" s="4"/>
      <c r="L1663" s="4"/>
      <c r="M1663" s="4"/>
      <c r="N1663" s="4">
        <v>105</v>
      </c>
      <c r="O1663" s="4"/>
      <c r="P1663" s="508"/>
      <c r="Q1663" s="508"/>
      <c r="R1663" s="508">
        <v>605</v>
      </c>
      <c r="S1663" s="21"/>
      <c r="T1663" s="224"/>
      <c r="U1663" s="5"/>
      <c r="V1663" s="5"/>
      <c r="W1663" s="5"/>
      <c r="X1663" s="5"/>
      <c r="Y1663" s="222"/>
      <c r="Z1663" s="222"/>
      <c r="AA1663" s="222"/>
      <c r="AB1663" s="5"/>
      <c r="AC1663" s="5"/>
      <c r="AD1663" s="5"/>
      <c r="AE1663" s="5"/>
    </row>
    <row r="1664" spans="1:31" s="19" customFormat="1" ht="48.75" hidden="1" customHeight="1" outlineLevel="1" x14ac:dyDescent="0.25">
      <c r="A1664" s="552"/>
      <c r="B1664" s="552"/>
      <c r="C1664" s="552"/>
      <c r="D1664" s="574"/>
      <c r="E1664" s="536"/>
      <c r="F1664" s="537"/>
      <c r="G1664" s="133" t="s">
        <v>2001</v>
      </c>
      <c r="H1664" s="4"/>
      <c r="I1664" s="4"/>
      <c r="J1664" s="4">
        <v>61</v>
      </c>
      <c r="K1664" s="4"/>
      <c r="L1664" s="4"/>
      <c r="M1664" s="4"/>
      <c r="N1664" s="4">
        <v>15</v>
      </c>
      <c r="O1664" s="4"/>
      <c r="P1664" s="508"/>
      <c r="Q1664" s="508"/>
      <c r="R1664" s="508">
        <v>180</v>
      </c>
      <c r="S1664" s="21"/>
      <c r="T1664" s="224"/>
      <c r="U1664" s="5"/>
      <c r="V1664" s="5"/>
      <c r="W1664" s="5"/>
      <c r="X1664" s="5"/>
      <c r="Y1664" s="222"/>
      <c r="Z1664" s="222"/>
      <c r="AA1664" s="222"/>
      <c r="AB1664" s="5"/>
      <c r="AC1664" s="5"/>
      <c r="AD1664" s="5"/>
      <c r="AE1664" s="5"/>
    </row>
    <row r="1665" spans="1:31" s="19" customFormat="1" ht="48.75" hidden="1" customHeight="1" outlineLevel="1" x14ac:dyDescent="0.25">
      <c r="A1665" s="552"/>
      <c r="B1665" s="552"/>
      <c r="C1665" s="552"/>
      <c r="D1665" s="574"/>
      <c r="E1665" s="536"/>
      <c r="F1665" s="537"/>
      <c r="G1665" s="185" t="s">
        <v>2002</v>
      </c>
      <c r="H1665" s="4"/>
      <c r="I1665" s="4"/>
      <c r="J1665" s="4">
        <v>18</v>
      </c>
      <c r="K1665" s="4"/>
      <c r="L1665" s="4"/>
      <c r="M1665" s="4"/>
      <c r="N1665" s="4">
        <v>15</v>
      </c>
      <c r="O1665" s="4"/>
      <c r="P1665" s="508"/>
      <c r="Q1665" s="508"/>
      <c r="R1665" s="508">
        <v>89</v>
      </c>
      <c r="S1665" s="21"/>
      <c r="T1665" s="224"/>
      <c r="U1665" s="5"/>
      <c r="V1665" s="5"/>
      <c r="W1665" s="5"/>
      <c r="X1665" s="5"/>
      <c r="Y1665" s="222"/>
      <c r="Z1665" s="222"/>
      <c r="AA1665" s="222"/>
      <c r="AB1665" s="5"/>
      <c r="AC1665" s="5"/>
      <c r="AD1665" s="5"/>
      <c r="AE1665" s="5"/>
    </row>
    <row r="1666" spans="1:31" s="19" customFormat="1" ht="48.75" hidden="1" customHeight="1" outlineLevel="1" x14ac:dyDescent="0.25">
      <c r="A1666" s="552"/>
      <c r="B1666" s="552"/>
      <c r="C1666" s="552"/>
      <c r="D1666" s="574"/>
      <c r="E1666" s="536"/>
      <c r="F1666" s="537"/>
      <c r="G1666" s="133" t="s">
        <v>2003</v>
      </c>
      <c r="H1666" s="4"/>
      <c r="I1666" s="4"/>
      <c r="J1666" s="4">
        <v>245</v>
      </c>
      <c r="K1666" s="4"/>
      <c r="L1666" s="4"/>
      <c r="M1666" s="4"/>
      <c r="N1666" s="4">
        <v>10</v>
      </c>
      <c r="O1666" s="4"/>
      <c r="P1666" s="508"/>
      <c r="Q1666" s="508"/>
      <c r="R1666" s="508">
        <v>50</v>
      </c>
      <c r="S1666" s="21"/>
      <c r="T1666" s="224"/>
      <c r="U1666" s="5"/>
      <c r="V1666" s="5"/>
      <c r="W1666" s="5"/>
      <c r="X1666" s="5"/>
      <c r="Y1666" s="222"/>
      <c r="Z1666" s="222"/>
      <c r="AA1666" s="222"/>
      <c r="AB1666" s="5"/>
      <c r="AC1666" s="5"/>
      <c r="AD1666" s="5"/>
      <c r="AE1666" s="5"/>
    </row>
    <row r="1667" spans="1:31" s="19" customFormat="1" ht="48.75" hidden="1" customHeight="1" outlineLevel="1" x14ac:dyDescent="0.25">
      <c r="A1667" s="552"/>
      <c r="B1667" s="552"/>
      <c r="C1667" s="552"/>
      <c r="D1667" s="574"/>
      <c r="E1667" s="536"/>
      <c r="F1667" s="537"/>
      <c r="G1667" s="133" t="s">
        <v>2004</v>
      </c>
      <c r="H1667" s="4"/>
      <c r="I1667" s="4"/>
      <c r="J1667" s="4">
        <v>150</v>
      </c>
      <c r="K1667" s="4"/>
      <c r="L1667" s="4"/>
      <c r="M1667" s="4"/>
      <c r="N1667" s="4">
        <v>30</v>
      </c>
      <c r="O1667" s="4"/>
      <c r="P1667" s="508"/>
      <c r="Q1667" s="508"/>
      <c r="R1667" s="508">
        <v>183</v>
      </c>
      <c r="S1667" s="21"/>
      <c r="T1667" s="224"/>
      <c r="U1667" s="5"/>
      <c r="V1667" s="5"/>
      <c r="W1667" s="5"/>
      <c r="X1667" s="5"/>
      <c r="Y1667" s="222"/>
      <c r="Z1667" s="222"/>
      <c r="AA1667" s="222"/>
      <c r="AB1667" s="5"/>
      <c r="AC1667" s="5"/>
      <c r="AD1667" s="5"/>
      <c r="AE1667" s="5"/>
    </row>
    <row r="1668" spans="1:31" s="19" customFormat="1" ht="48.75" hidden="1" customHeight="1" outlineLevel="1" x14ac:dyDescent="0.25">
      <c r="A1668" s="552"/>
      <c r="B1668" s="552"/>
      <c r="C1668" s="552"/>
      <c r="D1668" s="574"/>
      <c r="E1668" s="536"/>
      <c r="F1668" s="537"/>
      <c r="G1668" s="133" t="s">
        <v>2005</v>
      </c>
      <c r="H1668" s="4"/>
      <c r="I1668" s="4"/>
      <c r="J1668" s="4">
        <v>217</v>
      </c>
      <c r="K1668" s="4"/>
      <c r="L1668" s="4"/>
      <c r="M1668" s="4"/>
      <c r="N1668" s="4">
        <v>7</v>
      </c>
      <c r="O1668" s="4"/>
      <c r="P1668" s="508"/>
      <c r="Q1668" s="508"/>
      <c r="R1668" s="508">
        <v>222</v>
      </c>
      <c r="S1668" s="21"/>
      <c r="T1668" s="224"/>
      <c r="U1668" s="5"/>
      <c r="V1668" s="5"/>
      <c r="W1668" s="5"/>
      <c r="X1668" s="5"/>
      <c r="Y1668" s="222"/>
      <c r="Z1668" s="222"/>
      <c r="AA1668" s="222"/>
      <c r="AB1668" s="5"/>
      <c r="AC1668" s="5"/>
      <c r="AD1668" s="5"/>
      <c r="AE1668" s="5"/>
    </row>
    <row r="1669" spans="1:31" s="19" customFormat="1" ht="48.75" hidden="1" customHeight="1" outlineLevel="1" x14ac:dyDescent="0.25">
      <c r="A1669" s="552"/>
      <c r="B1669" s="552"/>
      <c r="C1669" s="552"/>
      <c r="D1669" s="574"/>
      <c r="E1669" s="536"/>
      <c r="F1669" s="537"/>
      <c r="G1669" s="133" t="s">
        <v>2006</v>
      </c>
      <c r="H1669" s="4"/>
      <c r="I1669" s="4"/>
      <c r="J1669" s="4">
        <v>10</v>
      </c>
      <c r="K1669" s="4"/>
      <c r="L1669" s="4"/>
      <c r="M1669" s="4"/>
      <c r="N1669" s="4">
        <v>15</v>
      </c>
      <c r="O1669" s="4"/>
      <c r="P1669" s="508"/>
      <c r="Q1669" s="508"/>
      <c r="R1669" s="508">
        <v>30.5688</v>
      </c>
      <c r="S1669" s="21"/>
      <c r="T1669" s="224"/>
      <c r="U1669" s="5"/>
      <c r="V1669" s="5"/>
      <c r="W1669" s="5"/>
      <c r="X1669" s="5"/>
      <c r="Y1669" s="222"/>
      <c r="Z1669" s="222"/>
      <c r="AA1669" s="222"/>
      <c r="AB1669" s="5"/>
      <c r="AC1669" s="5"/>
      <c r="AD1669" s="5"/>
      <c r="AE1669" s="5"/>
    </row>
    <row r="1670" spans="1:31" s="19" customFormat="1" ht="48.75" hidden="1" customHeight="1" outlineLevel="1" x14ac:dyDescent="0.25">
      <c r="A1670" s="552"/>
      <c r="B1670" s="552"/>
      <c r="C1670" s="552"/>
      <c r="D1670" s="574"/>
      <c r="E1670" s="536"/>
      <c r="F1670" s="537"/>
      <c r="G1670" s="133" t="s">
        <v>2007</v>
      </c>
      <c r="H1670" s="4"/>
      <c r="I1670" s="4"/>
      <c r="J1670" s="4">
        <v>188</v>
      </c>
      <c r="K1670" s="4"/>
      <c r="L1670" s="4"/>
      <c r="M1670" s="4"/>
      <c r="N1670" s="4">
        <v>60</v>
      </c>
      <c r="O1670" s="4"/>
      <c r="P1670" s="508"/>
      <c r="Q1670" s="508"/>
      <c r="R1670" s="508">
        <v>256</v>
      </c>
      <c r="S1670" s="21"/>
      <c r="T1670" s="224"/>
      <c r="U1670" s="5"/>
      <c r="V1670" s="5"/>
      <c r="W1670" s="5"/>
      <c r="X1670" s="5"/>
      <c r="Y1670" s="222"/>
      <c r="Z1670" s="222"/>
      <c r="AA1670" s="222"/>
      <c r="AB1670" s="5"/>
      <c r="AC1670" s="5"/>
      <c r="AD1670" s="5"/>
      <c r="AE1670" s="5"/>
    </row>
    <row r="1671" spans="1:31" s="19" customFormat="1" ht="48.75" hidden="1" customHeight="1" outlineLevel="1" x14ac:dyDescent="0.25">
      <c r="A1671" s="552"/>
      <c r="B1671" s="552"/>
      <c r="C1671" s="552"/>
      <c r="D1671" s="574"/>
      <c r="E1671" s="536"/>
      <c r="F1671" s="537"/>
      <c r="G1671" s="133" t="s">
        <v>2008</v>
      </c>
      <c r="H1671" s="4"/>
      <c r="I1671" s="4"/>
      <c r="J1671" s="4">
        <v>95</v>
      </c>
      <c r="K1671" s="4"/>
      <c r="L1671" s="4"/>
      <c r="M1671" s="4"/>
      <c r="N1671" s="4">
        <v>12</v>
      </c>
      <c r="O1671" s="4"/>
      <c r="P1671" s="508"/>
      <c r="Q1671" s="508"/>
      <c r="R1671" s="508">
        <v>148</v>
      </c>
      <c r="S1671" s="21"/>
      <c r="T1671" s="224"/>
      <c r="U1671" s="5"/>
      <c r="V1671" s="5"/>
      <c r="W1671" s="5"/>
      <c r="X1671" s="5"/>
      <c r="Y1671" s="222"/>
      <c r="Z1671" s="222"/>
      <c r="AA1671" s="222"/>
      <c r="AB1671" s="5"/>
      <c r="AC1671" s="5"/>
      <c r="AD1671" s="5"/>
      <c r="AE1671" s="5"/>
    </row>
    <row r="1672" spans="1:31" s="19" customFormat="1" ht="48.75" hidden="1" customHeight="1" outlineLevel="1" x14ac:dyDescent="0.25">
      <c r="A1672" s="552"/>
      <c r="B1672" s="552"/>
      <c r="C1672" s="552"/>
      <c r="D1672" s="574"/>
      <c r="E1672" s="536"/>
      <c r="F1672" s="537"/>
      <c r="G1672" s="133" t="s">
        <v>2009</v>
      </c>
      <c r="H1672" s="4"/>
      <c r="I1672" s="4"/>
      <c r="J1672" s="4">
        <v>301</v>
      </c>
      <c r="K1672" s="4"/>
      <c r="L1672" s="4"/>
      <c r="M1672" s="4"/>
      <c r="N1672" s="4">
        <v>0</v>
      </c>
      <c r="O1672" s="4"/>
      <c r="P1672" s="508"/>
      <c r="Q1672" s="508"/>
      <c r="R1672" s="508">
        <v>386</v>
      </c>
      <c r="S1672" s="21"/>
      <c r="T1672" s="224"/>
      <c r="U1672" s="5"/>
      <c r="V1672" s="5"/>
      <c r="W1672" s="5"/>
      <c r="X1672" s="5"/>
      <c r="Y1672" s="222"/>
      <c r="Z1672" s="222"/>
      <c r="AA1672" s="222"/>
      <c r="AB1672" s="5"/>
      <c r="AC1672" s="5"/>
      <c r="AD1672" s="5"/>
      <c r="AE1672" s="5"/>
    </row>
    <row r="1673" spans="1:31" s="19" customFormat="1" ht="48.75" hidden="1" customHeight="1" outlineLevel="1" x14ac:dyDescent="0.25">
      <c r="A1673" s="552"/>
      <c r="B1673" s="552"/>
      <c r="C1673" s="552"/>
      <c r="D1673" s="574"/>
      <c r="E1673" s="536"/>
      <c r="F1673" s="537"/>
      <c r="G1673" s="133" t="s">
        <v>2010</v>
      </c>
      <c r="H1673" s="4"/>
      <c r="I1673" s="4"/>
      <c r="J1673" s="4">
        <v>149</v>
      </c>
      <c r="K1673" s="4"/>
      <c r="L1673" s="4"/>
      <c r="M1673" s="4"/>
      <c r="N1673" s="4">
        <v>10</v>
      </c>
      <c r="O1673" s="4"/>
      <c r="P1673" s="508"/>
      <c r="Q1673" s="508"/>
      <c r="R1673" s="508">
        <v>128</v>
      </c>
      <c r="S1673" s="21"/>
      <c r="T1673" s="224"/>
      <c r="U1673" s="5"/>
      <c r="V1673" s="5"/>
      <c r="W1673" s="5"/>
      <c r="X1673" s="5"/>
      <c r="Y1673" s="222"/>
      <c r="Z1673" s="222"/>
      <c r="AA1673" s="222"/>
      <c r="AB1673" s="5"/>
      <c r="AC1673" s="5"/>
      <c r="AD1673" s="5"/>
      <c r="AE1673" s="5"/>
    </row>
    <row r="1674" spans="1:31" s="19" customFormat="1" ht="48.75" hidden="1" customHeight="1" outlineLevel="1" x14ac:dyDescent="0.25">
      <c r="A1674" s="552"/>
      <c r="B1674" s="552"/>
      <c r="C1674" s="552"/>
      <c r="D1674" s="574"/>
      <c r="E1674" s="536"/>
      <c r="F1674" s="537"/>
      <c r="G1674" s="133" t="s">
        <v>2011</v>
      </c>
      <c r="H1674" s="4"/>
      <c r="I1674" s="4"/>
      <c r="J1674" s="4">
        <v>45</v>
      </c>
      <c r="K1674" s="4"/>
      <c r="L1674" s="4"/>
      <c r="M1674" s="4"/>
      <c r="N1674" s="4">
        <v>10</v>
      </c>
      <c r="O1674" s="4"/>
      <c r="P1674" s="508"/>
      <c r="Q1674" s="508"/>
      <c r="R1674" s="508">
        <v>67</v>
      </c>
      <c r="S1674" s="21"/>
      <c r="T1674" s="224"/>
      <c r="U1674" s="5"/>
      <c r="V1674" s="5"/>
      <c r="W1674" s="5"/>
      <c r="X1674" s="5"/>
      <c r="Y1674" s="222"/>
      <c r="Z1674" s="222"/>
      <c r="AA1674" s="222"/>
      <c r="AB1674" s="5"/>
      <c r="AC1674" s="5"/>
      <c r="AD1674" s="5"/>
      <c r="AE1674" s="5"/>
    </row>
    <row r="1675" spans="1:31" s="19" customFormat="1" ht="48.75" hidden="1" customHeight="1" outlineLevel="1" x14ac:dyDescent="0.25">
      <c r="A1675" s="552"/>
      <c r="B1675" s="552"/>
      <c r="C1675" s="552"/>
      <c r="D1675" s="574"/>
      <c r="E1675" s="536"/>
      <c r="F1675" s="537"/>
      <c r="G1675" s="133" t="s">
        <v>2012</v>
      </c>
      <c r="H1675" s="4"/>
      <c r="I1675" s="4"/>
      <c r="J1675" s="4">
        <v>199</v>
      </c>
      <c r="K1675" s="4"/>
      <c r="L1675" s="4"/>
      <c r="M1675" s="4"/>
      <c r="N1675" s="4">
        <v>30</v>
      </c>
      <c r="O1675" s="4"/>
      <c r="P1675" s="508"/>
      <c r="Q1675" s="508"/>
      <c r="R1675" s="508">
        <v>146</v>
      </c>
      <c r="S1675" s="21"/>
      <c r="T1675" s="224"/>
      <c r="U1675" s="5"/>
      <c r="V1675" s="5"/>
      <c r="W1675" s="5"/>
      <c r="X1675" s="5"/>
      <c r="Y1675" s="222"/>
      <c r="Z1675" s="222"/>
      <c r="AA1675" s="222"/>
      <c r="AB1675" s="5"/>
      <c r="AC1675" s="5"/>
      <c r="AD1675" s="5"/>
      <c r="AE1675" s="5"/>
    </row>
    <row r="1676" spans="1:31" s="19" customFormat="1" ht="48.75" hidden="1" customHeight="1" outlineLevel="1" x14ac:dyDescent="0.25">
      <c r="A1676" s="552"/>
      <c r="B1676" s="552"/>
      <c r="C1676" s="552"/>
      <c r="D1676" s="574"/>
      <c r="E1676" s="536"/>
      <c r="F1676" s="537"/>
      <c r="G1676" s="133" t="s">
        <v>2013</v>
      </c>
      <c r="H1676" s="4"/>
      <c r="I1676" s="4"/>
      <c r="J1676" s="4">
        <v>93</v>
      </c>
      <c r="K1676" s="4"/>
      <c r="L1676" s="4"/>
      <c r="M1676" s="4"/>
      <c r="N1676" s="4">
        <v>10</v>
      </c>
      <c r="O1676" s="4"/>
      <c r="P1676" s="508"/>
      <c r="Q1676" s="508"/>
      <c r="R1676" s="508">
        <v>41</v>
      </c>
      <c r="S1676" s="21"/>
      <c r="T1676" s="224"/>
      <c r="U1676" s="5"/>
      <c r="V1676" s="5"/>
      <c r="W1676" s="5"/>
      <c r="X1676" s="5"/>
      <c r="Y1676" s="222"/>
      <c r="Z1676" s="222"/>
      <c r="AA1676" s="222"/>
      <c r="AB1676" s="5"/>
      <c r="AC1676" s="5"/>
      <c r="AD1676" s="5"/>
      <c r="AE1676" s="5"/>
    </row>
    <row r="1677" spans="1:31" s="19" customFormat="1" ht="48.75" hidden="1" customHeight="1" outlineLevel="1" x14ac:dyDescent="0.25">
      <c r="A1677" s="552"/>
      <c r="B1677" s="552"/>
      <c r="C1677" s="552"/>
      <c r="D1677" s="574"/>
      <c r="E1677" s="536"/>
      <c r="F1677" s="537"/>
      <c r="G1677" s="133" t="s">
        <v>2014</v>
      </c>
      <c r="H1677" s="4"/>
      <c r="I1677" s="4"/>
      <c r="J1677" s="4">
        <v>45</v>
      </c>
      <c r="K1677" s="4"/>
      <c r="L1677" s="4"/>
      <c r="M1677" s="4"/>
      <c r="N1677" s="4">
        <v>24</v>
      </c>
      <c r="O1677" s="4"/>
      <c r="P1677" s="508"/>
      <c r="Q1677" s="508"/>
      <c r="R1677" s="508">
        <v>61</v>
      </c>
      <c r="S1677" s="21"/>
      <c r="T1677" s="224"/>
      <c r="U1677" s="5"/>
      <c r="V1677" s="5"/>
      <c r="W1677" s="5"/>
      <c r="X1677" s="5"/>
      <c r="Y1677" s="222"/>
      <c r="Z1677" s="222"/>
      <c r="AA1677" s="222"/>
      <c r="AB1677" s="5"/>
      <c r="AC1677" s="5"/>
      <c r="AD1677" s="5"/>
      <c r="AE1677" s="5"/>
    </row>
    <row r="1678" spans="1:31" s="19" customFormat="1" ht="48.75" hidden="1" customHeight="1" outlineLevel="1" x14ac:dyDescent="0.25">
      <c r="A1678" s="552"/>
      <c r="B1678" s="552"/>
      <c r="C1678" s="552"/>
      <c r="D1678" s="574"/>
      <c r="E1678" s="536"/>
      <c r="F1678" s="537"/>
      <c r="G1678" s="133" t="s">
        <v>2015</v>
      </c>
      <c r="H1678" s="4"/>
      <c r="I1678" s="4"/>
      <c r="J1678" s="4">
        <v>82</v>
      </c>
      <c r="K1678" s="4"/>
      <c r="L1678" s="4"/>
      <c r="M1678" s="4"/>
      <c r="N1678" s="4">
        <v>10</v>
      </c>
      <c r="O1678" s="4"/>
      <c r="P1678" s="508"/>
      <c r="Q1678" s="508"/>
      <c r="R1678" s="508">
        <v>159</v>
      </c>
      <c r="S1678" s="21"/>
      <c r="T1678" s="224"/>
      <c r="U1678" s="5"/>
      <c r="V1678" s="5"/>
      <c r="W1678" s="5"/>
      <c r="X1678" s="5"/>
      <c r="Y1678" s="222"/>
      <c r="Z1678" s="222"/>
      <c r="AA1678" s="222"/>
      <c r="AB1678" s="5"/>
      <c r="AC1678" s="5"/>
      <c r="AD1678" s="5"/>
      <c r="AE1678" s="5"/>
    </row>
    <row r="1679" spans="1:31" s="19" customFormat="1" ht="48.75" hidden="1" customHeight="1" outlineLevel="1" x14ac:dyDescent="0.25">
      <c r="A1679" s="552"/>
      <c r="B1679" s="552"/>
      <c r="C1679" s="552"/>
      <c r="D1679" s="574"/>
      <c r="E1679" s="536"/>
      <c r="F1679" s="537"/>
      <c r="G1679" s="133" t="s">
        <v>2016</v>
      </c>
      <c r="H1679" s="4"/>
      <c r="I1679" s="4"/>
      <c r="J1679" s="4">
        <v>119</v>
      </c>
      <c r="K1679" s="4"/>
      <c r="L1679" s="4"/>
      <c r="M1679" s="4"/>
      <c r="N1679" s="4">
        <v>25</v>
      </c>
      <c r="O1679" s="4"/>
      <c r="P1679" s="508"/>
      <c r="Q1679" s="508"/>
      <c r="R1679" s="508">
        <v>124</v>
      </c>
      <c r="S1679" s="21"/>
      <c r="T1679" s="224"/>
      <c r="U1679" s="5"/>
      <c r="V1679" s="5"/>
      <c r="W1679" s="5"/>
      <c r="X1679" s="5"/>
      <c r="Y1679" s="222"/>
      <c r="Z1679" s="222"/>
      <c r="AA1679" s="222"/>
      <c r="AB1679" s="5"/>
      <c r="AC1679" s="5"/>
      <c r="AD1679" s="5"/>
      <c r="AE1679" s="5"/>
    </row>
    <row r="1680" spans="1:31" s="19" customFormat="1" ht="48.75" hidden="1" customHeight="1" outlineLevel="1" x14ac:dyDescent="0.25">
      <c r="A1680" s="552"/>
      <c r="B1680" s="552"/>
      <c r="C1680" s="552"/>
      <c r="D1680" s="574"/>
      <c r="E1680" s="536"/>
      <c r="F1680" s="537"/>
      <c r="G1680" s="133" t="s">
        <v>2017</v>
      </c>
      <c r="H1680" s="4"/>
      <c r="I1680" s="4"/>
      <c r="J1680" s="4">
        <v>75</v>
      </c>
      <c r="K1680" s="4"/>
      <c r="L1680" s="4"/>
      <c r="M1680" s="4"/>
      <c r="N1680" s="4">
        <v>15</v>
      </c>
      <c r="O1680" s="4"/>
      <c r="P1680" s="508"/>
      <c r="Q1680" s="508"/>
      <c r="R1680" s="508">
        <v>74</v>
      </c>
      <c r="S1680" s="21"/>
      <c r="T1680" s="224"/>
      <c r="U1680" s="5"/>
      <c r="V1680" s="5"/>
      <c r="W1680" s="5"/>
      <c r="X1680" s="5"/>
      <c r="Y1680" s="222"/>
      <c r="Z1680" s="222"/>
      <c r="AA1680" s="222"/>
      <c r="AB1680" s="5"/>
      <c r="AC1680" s="5"/>
      <c r="AD1680" s="5"/>
      <c r="AE1680" s="5"/>
    </row>
    <row r="1681" spans="1:31" s="19" customFormat="1" ht="48.75" hidden="1" customHeight="1" outlineLevel="1" x14ac:dyDescent="0.25">
      <c r="A1681" s="552"/>
      <c r="B1681" s="552"/>
      <c r="C1681" s="552"/>
      <c r="D1681" s="574"/>
      <c r="E1681" s="536"/>
      <c r="F1681" s="537"/>
      <c r="G1681" s="133" t="s">
        <v>2018</v>
      </c>
      <c r="H1681" s="4"/>
      <c r="I1681" s="4"/>
      <c r="J1681" s="4">
        <v>200</v>
      </c>
      <c r="K1681" s="4"/>
      <c r="L1681" s="4"/>
      <c r="M1681" s="4"/>
      <c r="N1681" s="4">
        <v>10</v>
      </c>
      <c r="O1681" s="4"/>
      <c r="P1681" s="508"/>
      <c r="Q1681" s="508"/>
      <c r="R1681" s="508">
        <v>209</v>
      </c>
      <c r="S1681" s="21"/>
      <c r="T1681" s="224"/>
      <c r="U1681" s="5"/>
      <c r="V1681" s="5"/>
      <c r="W1681" s="5"/>
      <c r="X1681" s="5"/>
      <c r="Y1681" s="222"/>
      <c r="Z1681" s="222"/>
      <c r="AA1681" s="222"/>
      <c r="AB1681" s="5"/>
      <c r="AC1681" s="5"/>
      <c r="AD1681" s="5"/>
      <c r="AE1681" s="5"/>
    </row>
    <row r="1682" spans="1:31" s="19" customFormat="1" ht="60.75" hidden="1" customHeight="1" outlineLevel="1" x14ac:dyDescent="0.25">
      <c r="A1682" s="552"/>
      <c r="B1682" s="552"/>
      <c r="C1682" s="552"/>
      <c r="D1682" s="574"/>
      <c r="E1682" s="536"/>
      <c r="F1682" s="537"/>
      <c r="G1682" s="133" t="s">
        <v>2019</v>
      </c>
      <c r="H1682" s="4"/>
      <c r="I1682" s="4"/>
      <c r="J1682" s="4">
        <v>16</v>
      </c>
      <c r="K1682" s="4"/>
      <c r="L1682" s="4"/>
      <c r="M1682" s="4"/>
      <c r="N1682" s="4">
        <v>14</v>
      </c>
      <c r="O1682" s="4"/>
      <c r="P1682" s="508"/>
      <c r="Q1682" s="508"/>
      <c r="R1682" s="508">
        <v>71.84057</v>
      </c>
      <c r="S1682" s="21"/>
      <c r="T1682" s="224"/>
      <c r="U1682" s="5"/>
      <c r="V1682" s="5"/>
      <c r="W1682" s="5"/>
      <c r="X1682" s="5"/>
      <c r="Y1682" s="222"/>
      <c r="Z1682" s="222"/>
      <c r="AA1682" s="222"/>
      <c r="AB1682" s="5"/>
      <c r="AC1682" s="5"/>
      <c r="AD1682" s="5"/>
      <c r="AE1682" s="5"/>
    </row>
    <row r="1683" spans="1:31" s="19" customFormat="1" ht="48.75" hidden="1" customHeight="1" outlineLevel="1" x14ac:dyDescent="0.25">
      <c r="A1683" s="552"/>
      <c r="B1683" s="552"/>
      <c r="C1683" s="552"/>
      <c r="D1683" s="574"/>
      <c r="E1683" s="536"/>
      <c r="F1683" s="537"/>
      <c r="G1683" s="133" t="s">
        <v>2020</v>
      </c>
      <c r="H1683" s="4"/>
      <c r="I1683" s="4"/>
      <c r="J1683" s="4">
        <v>18</v>
      </c>
      <c r="K1683" s="4"/>
      <c r="L1683" s="4"/>
      <c r="M1683" s="4"/>
      <c r="N1683" s="4">
        <v>30</v>
      </c>
      <c r="O1683" s="4"/>
      <c r="P1683" s="508"/>
      <c r="Q1683" s="508"/>
      <c r="R1683" s="508">
        <v>109</v>
      </c>
      <c r="S1683" s="21"/>
      <c r="T1683" s="224"/>
      <c r="U1683" s="5"/>
      <c r="V1683" s="5"/>
      <c r="W1683" s="5"/>
      <c r="X1683" s="5"/>
      <c r="Y1683" s="222"/>
      <c r="Z1683" s="222"/>
      <c r="AA1683" s="222"/>
      <c r="AB1683" s="5"/>
      <c r="AC1683" s="5"/>
      <c r="AD1683" s="5"/>
      <c r="AE1683" s="5"/>
    </row>
    <row r="1684" spans="1:31" s="19" customFormat="1" ht="33" hidden="1" customHeight="1" outlineLevel="1" x14ac:dyDescent="0.25">
      <c r="A1684" s="552"/>
      <c r="B1684" s="552"/>
      <c r="C1684" s="552"/>
      <c r="D1684" s="574"/>
      <c r="E1684" s="536"/>
      <c r="F1684" s="537"/>
      <c r="G1684" s="133" t="s">
        <v>2021</v>
      </c>
      <c r="H1684" s="4"/>
      <c r="I1684" s="4"/>
      <c r="J1684" s="4">
        <v>195</v>
      </c>
      <c r="K1684" s="4"/>
      <c r="L1684" s="4"/>
      <c r="M1684" s="4"/>
      <c r="N1684" s="4">
        <v>15</v>
      </c>
      <c r="O1684" s="4"/>
      <c r="P1684" s="508"/>
      <c r="Q1684" s="508"/>
      <c r="R1684" s="508">
        <v>236</v>
      </c>
      <c r="S1684" s="21"/>
      <c r="T1684" s="224"/>
      <c r="U1684" s="5"/>
      <c r="V1684" s="5"/>
      <c r="W1684" s="5"/>
      <c r="X1684" s="5"/>
      <c r="Y1684" s="222"/>
      <c r="Z1684" s="222"/>
      <c r="AA1684" s="222"/>
      <c r="AB1684" s="5"/>
      <c r="AC1684" s="5"/>
      <c r="AD1684" s="5"/>
      <c r="AE1684" s="5"/>
    </row>
    <row r="1685" spans="1:31" s="19" customFormat="1" ht="48.75" hidden="1" customHeight="1" outlineLevel="1" x14ac:dyDescent="0.25">
      <c r="A1685" s="552"/>
      <c r="B1685" s="552"/>
      <c r="C1685" s="552"/>
      <c r="D1685" s="574"/>
      <c r="E1685" s="536"/>
      <c r="F1685" s="537"/>
      <c r="G1685" s="133" t="s">
        <v>2022</v>
      </c>
      <c r="H1685" s="4"/>
      <c r="I1685" s="4"/>
      <c r="J1685" s="4">
        <v>310</v>
      </c>
      <c r="K1685" s="4"/>
      <c r="L1685" s="4"/>
      <c r="M1685" s="4"/>
      <c r="N1685" s="4">
        <v>30</v>
      </c>
      <c r="O1685" s="4"/>
      <c r="P1685" s="508"/>
      <c r="Q1685" s="508"/>
      <c r="R1685" s="508">
        <v>278</v>
      </c>
      <c r="S1685" s="21"/>
      <c r="T1685" s="224"/>
      <c r="U1685" s="5"/>
      <c r="V1685" s="5"/>
      <c r="W1685" s="5"/>
      <c r="X1685" s="5"/>
      <c r="Y1685" s="222"/>
      <c r="Z1685" s="222"/>
      <c r="AA1685" s="222"/>
      <c r="AB1685" s="5"/>
      <c r="AC1685" s="5"/>
      <c r="AD1685" s="5"/>
      <c r="AE1685" s="5"/>
    </row>
    <row r="1686" spans="1:31" s="19" customFormat="1" ht="48.75" hidden="1" customHeight="1" outlineLevel="1" x14ac:dyDescent="0.25">
      <c r="A1686" s="552"/>
      <c r="B1686" s="552"/>
      <c r="C1686" s="552"/>
      <c r="D1686" s="574"/>
      <c r="E1686" s="536"/>
      <c r="F1686" s="537"/>
      <c r="G1686" s="133" t="s">
        <v>2023</v>
      </c>
      <c r="H1686" s="4"/>
      <c r="I1686" s="4"/>
      <c r="J1686" s="4">
        <v>268</v>
      </c>
      <c r="K1686" s="4"/>
      <c r="L1686" s="4"/>
      <c r="M1686" s="4"/>
      <c r="N1686" s="4">
        <v>10</v>
      </c>
      <c r="O1686" s="4"/>
      <c r="P1686" s="508"/>
      <c r="Q1686" s="508"/>
      <c r="R1686" s="508">
        <v>297</v>
      </c>
      <c r="S1686" s="21"/>
      <c r="T1686" s="224"/>
      <c r="U1686" s="5"/>
      <c r="V1686" s="5"/>
      <c r="W1686" s="5"/>
      <c r="X1686" s="5"/>
      <c r="Y1686" s="222"/>
      <c r="Z1686" s="222"/>
      <c r="AA1686" s="222"/>
      <c r="AB1686" s="5"/>
      <c r="AC1686" s="5"/>
      <c r="AD1686" s="5"/>
      <c r="AE1686" s="5"/>
    </row>
    <row r="1687" spans="1:31" s="19" customFormat="1" ht="33" hidden="1" customHeight="1" outlineLevel="1" x14ac:dyDescent="0.25">
      <c r="A1687" s="552"/>
      <c r="B1687" s="552"/>
      <c r="C1687" s="552"/>
      <c r="D1687" s="574"/>
      <c r="E1687" s="536"/>
      <c r="F1687" s="537"/>
      <c r="G1687" s="133" t="s">
        <v>2024</v>
      </c>
      <c r="H1687" s="4"/>
      <c r="I1687" s="4"/>
      <c r="J1687" s="4">
        <v>252</v>
      </c>
      <c r="K1687" s="4"/>
      <c r="L1687" s="4"/>
      <c r="M1687" s="4"/>
      <c r="N1687" s="4">
        <v>12</v>
      </c>
      <c r="O1687" s="4"/>
      <c r="P1687" s="508"/>
      <c r="Q1687" s="508"/>
      <c r="R1687" s="508">
        <v>251</v>
      </c>
      <c r="S1687" s="21"/>
      <c r="T1687" s="224"/>
      <c r="U1687" s="5"/>
      <c r="V1687" s="5"/>
      <c r="W1687" s="5"/>
      <c r="X1687" s="5"/>
      <c r="Y1687" s="222"/>
      <c r="Z1687" s="222"/>
      <c r="AA1687" s="222"/>
      <c r="AB1687" s="5"/>
      <c r="AC1687" s="5"/>
      <c r="AD1687" s="5"/>
      <c r="AE1687" s="5"/>
    </row>
    <row r="1688" spans="1:31" s="19" customFormat="1" ht="93" hidden="1" customHeight="1" outlineLevel="1" x14ac:dyDescent="0.25">
      <c r="A1688" s="552"/>
      <c r="B1688" s="552"/>
      <c r="C1688" s="552"/>
      <c r="D1688" s="574"/>
      <c r="E1688" s="536"/>
      <c r="F1688" s="537"/>
      <c r="G1688" s="133" t="s">
        <v>2025</v>
      </c>
      <c r="H1688" s="4"/>
      <c r="I1688" s="4"/>
      <c r="J1688" s="4">
        <v>215</v>
      </c>
      <c r="K1688" s="4"/>
      <c r="L1688" s="4"/>
      <c r="M1688" s="4"/>
      <c r="N1688" s="4">
        <v>24</v>
      </c>
      <c r="O1688" s="4"/>
      <c r="P1688" s="508"/>
      <c r="Q1688" s="508"/>
      <c r="R1688" s="508">
        <v>193</v>
      </c>
      <c r="S1688" s="21"/>
      <c r="T1688" s="224"/>
      <c r="U1688" s="5"/>
      <c r="V1688" s="5"/>
      <c r="W1688" s="5"/>
      <c r="X1688" s="5"/>
      <c r="Y1688" s="222"/>
      <c r="Z1688" s="222"/>
      <c r="AA1688" s="222"/>
      <c r="AB1688" s="5"/>
      <c r="AC1688" s="5"/>
      <c r="AD1688" s="5"/>
      <c r="AE1688" s="5"/>
    </row>
    <row r="1689" spans="1:31" s="19" customFormat="1" ht="48.75" hidden="1" customHeight="1" outlineLevel="1" x14ac:dyDescent="0.25">
      <c r="A1689" s="552"/>
      <c r="B1689" s="552"/>
      <c r="C1689" s="552"/>
      <c r="D1689" s="574"/>
      <c r="E1689" s="536"/>
      <c r="F1689" s="537"/>
      <c r="G1689" s="133" t="s">
        <v>2026</v>
      </c>
      <c r="H1689" s="4"/>
      <c r="I1689" s="4"/>
      <c r="J1689" s="4">
        <v>120</v>
      </c>
      <c r="K1689" s="4"/>
      <c r="L1689" s="4"/>
      <c r="M1689" s="4"/>
      <c r="N1689" s="4">
        <v>12</v>
      </c>
      <c r="O1689" s="4"/>
      <c r="P1689" s="508"/>
      <c r="Q1689" s="508"/>
      <c r="R1689" s="508">
        <v>128</v>
      </c>
      <c r="S1689" s="21"/>
      <c r="T1689" s="224"/>
      <c r="U1689" s="5"/>
      <c r="V1689" s="5"/>
      <c r="W1689" s="5"/>
      <c r="X1689" s="5"/>
      <c r="Y1689" s="222"/>
      <c r="Z1689" s="222"/>
      <c r="AA1689" s="222"/>
      <c r="AB1689" s="5"/>
      <c r="AC1689" s="5"/>
      <c r="AD1689" s="5"/>
      <c r="AE1689" s="5"/>
    </row>
    <row r="1690" spans="1:31" s="19" customFormat="1" ht="48.75" hidden="1" customHeight="1" outlineLevel="1" x14ac:dyDescent="0.25">
      <c r="A1690" s="552"/>
      <c r="B1690" s="552"/>
      <c r="C1690" s="552"/>
      <c r="D1690" s="574"/>
      <c r="E1690" s="536"/>
      <c r="F1690" s="537"/>
      <c r="G1690" s="133" t="s">
        <v>2027</v>
      </c>
      <c r="H1690" s="4"/>
      <c r="I1690" s="4"/>
      <c r="J1690" s="4">
        <v>305</v>
      </c>
      <c r="K1690" s="4"/>
      <c r="L1690" s="4"/>
      <c r="M1690" s="4"/>
      <c r="N1690" s="4">
        <v>15</v>
      </c>
      <c r="O1690" s="4"/>
      <c r="P1690" s="508"/>
      <c r="Q1690" s="508"/>
      <c r="R1690" s="508">
        <v>256</v>
      </c>
      <c r="S1690" s="21"/>
      <c r="T1690" s="224"/>
      <c r="U1690" s="5"/>
      <c r="V1690" s="5"/>
      <c r="W1690" s="5"/>
      <c r="X1690" s="5"/>
      <c r="Y1690" s="222"/>
      <c r="Z1690" s="222"/>
      <c r="AA1690" s="222"/>
      <c r="AB1690" s="5"/>
      <c r="AC1690" s="5"/>
      <c r="AD1690" s="5"/>
      <c r="AE1690" s="5"/>
    </row>
    <row r="1691" spans="1:31" s="19" customFormat="1" ht="32.25" hidden="1" customHeight="1" outlineLevel="1" x14ac:dyDescent="0.25">
      <c r="A1691" s="552"/>
      <c r="B1691" s="552"/>
      <c r="C1691" s="552"/>
      <c r="D1691" s="574"/>
      <c r="E1691" s="536"/>
      <c r="F1691" s="537"/>
      <c r="G1691" s="133" t="s">
        <v>2028</v>
      </c>
      <c r="H1691" s="4"/>
      <c r="I1691" s="4"/>
      <c r="J1691" s="4">
        <v>186</v>
      </c>
      <c r="K1691" s="4"/>
      <c r="L1691" s="4"/>
      <c r="M1691" s="4"/>
      <c r="N1691" s="4">
        <v>15</v>
      </c>
      <c r="O1691" s="4"/>
      <c r="P1691" s="508"/>
      <c r="Q1691" s="508"/>
      <c r="R1691" s="508">
        <v>119</v>
      </c>
      <c r="S1691" s="21"/>
      <c r="T1691" s="224"/>
      <c r="U1691" s="5"/>
      <c r="V1691" s="5"/>
      <c r="W1691" s="5"/>
      <c r="X1691" s="5"/>
      <c r="Y1691" s="222"/>
      <c r="Z1691" s="222"/>
      <c r="AA1691" s="222"/>
      <c r="AB1691" s="5"/>
      <c r="AC1691" s="5"/>
      <c r="AD1691" s="5"/>
      <c r="AE1691" s="5"/>
    </row>
    <row r="1692" spans="1:31" s="19" customFormat="1" ht="48.75" hidden="1" customHeight="1" outlineLevel="1" x14ac:dyDescent="0.25">
      <c r="A1692" s="552"/>
      <c r="B1692" s="552"/>
      <c r="C1692" s="552"/>
      <c r="D1692" s="574"/>
      <c r="E1692" s="536"/>
      <c r="F1692" s="537"/>
      <c r="G1692" s="133" t="s">
        <v>2029</v>
      </c>
      <c r="H1692" s="4"/>
      <c r="I1692" s="4"/>
      <c r="J1692" s="4">
        <v>243</v>
      </c>
      <c r="K1692" s="4"/>
      <c r="L1692" s="4"/>
      <c r="M1692" s="4"/>
      <c r="N1692" s="4">
        <v>26</v>
      </c>
      <c r="O1692" s="4"/>
      <c r="P1692" s="508"/>
      <c r="Q1692" s="508"/>
      <c r="R1692" s="508">
        <v>170</v>
      </c>
      <c r="S1692" s="21"/>
      <c r="T1692" s="224"/>
      <c r="U1692" s="5"/>
      <c r="V1692" s="5"/>
      <c r="W1692" s="5"/>
      <c r="X1692" s="5"/>
      <c r="Y1692" s="222"/>
      <c r="Z1692" s="222"/>
      <c r="AA1692" s="222"/>
      <c r="AB1692" s="5"/>
      <c r="AC1692" s="5"/>
      <c r="AD1692" s="5"/>
      <c r="AE1692" s="5"/>
    </row>
    <row r="1693" spans="1:31" s="19" customFormat="1" ht="48.75" hidden="1" customHeight="1" outlineLevel="1" x14ac:dyDescent="0.25">
      <c r="A1693" s="552"/>
      <c r="B1693" s="552"/>
      <c r="C1693" s="552"/>
      <c r="D1693" s="574"/>
      <c r="E1693" s="536"/>
      <c r="F1693" s="537"/>
      <c r="G1693" s="133" t="s">
        <v>2030</v>
      </c>
      <c r="H1693" s="4"/>
      <c r="I1693" s="4"/>
      <c r="J1693" s="4">
        <v>87</v>
      </c>
      <c r="K1693" s="4"/>
      <c r="L1693" s="4"/>
      <c r="M1693" s="4"/>
      <c r="N1693" s="4">
        <v>40</v>
      </c>
      <c r="O1693" s="4"/>
      <c r="P1693" s="508"/>
      <c r="Q1693" s="508"/>
      <c r="R1693" s="508">
        <v>92</v>
      </c>
      <c r="S1693" s="21"/>
      <c r="T1693" s="224"/>
      <c r="U1693" s="5"/>
      <c r="V1693" s="5"/>
      <c r="W1693" s="5"/>
      <c r="X1693" s="5"/>
      <c r="Y1693" s="222"/>
      <c r="Z1693" s="222"/>
      <c r="AA1693" s="222"/>
      <c r="AB1693" s="5"/>
      <c r="AC1693" s="5"/>
      <c r="AD1693" s="5"/>
      <c r="AE1693" s="5"/>
    </row>
    <row r="1694" spans="1:31" s="19" customFormat="1" ht="48.75" hidden="1" customHeight="1" outlineLevel="1" x14ac:dyDescent="0.25">
      <c r="A1694" s="552"/>
      <c r="B1694" s="552"/>
      <c r="C1694" s="552"/>
      <c r="D1694" s="574"/>
      <c r="E1694" s="536"/>
      <c r="F1694" s="537"/>
      <c r="G1694" s="133" t="s">
        <v>2031</v>
      </c>
      <c r="H1694" s="4"/>
      <c r="I1694" s="4"/>
      <c r="J1694" s="4">
        <v>54</v>
      </c>
      <c r="K1694" s="4"/>
      <c r="L1694" s="4"/>
      <c r="M1694" s="4"/>
      <c r="N1694" s="4">
        <v>15</v>
      </c>
      <c r="O1694" s="4"/>
      <c r="P1694" s="508"/>
      <c r="Q1694" s="508"/>
      <c r="R1694" s="508">
        <v>120</v>
      </c>
      <c r="S1694" s="21"/>
      <c r="T1694" s="224"/>
      <c r="U1694" s="5"/>
      <c r="V1694" s="5"/>
      <c r="W1694" s="5"/>
      <c r="X1694" s="5"/>
      <c r="Y1694" s="222"/>
      <c r="Z1694" s="222"/>
      <c r="AA1694" s="222"/>
      <c r="AB1694" s="5"/>
      <c r="AC1694" s="5"/>
      <c r="AD1694" s="5"/>
      <c r="AE1694" s="5"/>
    </row>
    <row r="1695" spans="1:31" s="19" customFormat="1" ht="48.75" hidden="1" customHeight="1" outlineLevel="1" x14ac:dyDescent="0.25">
      <c r="A1695" s="552"/>
      <c r="B1695" s="552"/>
      <c r="C1695" s="552"/>
      <c r="D1695" s="574"/>
      <c r="E1695" s="536"/>
      <c r="F1695" s="537"/>
      <c r="G1695" s="133" t="s">
        <v>2032</v>
      </c>
      <c r="H1695" s="4"/>
      <c r="I1695" s="4"/>
      <c r="J1695" s="4">
        <v>106</v>
      </c>
      <c r="K1695" s="4"/>
      <c r="L1695" s="4"/>
      <c r="M1695" s="4"/>
      <c r="N1695" s="4">
        <v>15</v>
      </c>
      <c r="O1695" s="4"/>
      <c r="P1695" s="508"/>
      <c r="Q1695" s="508"/>
      <c r="R1695" s="508">
        <v>94</v>
      </c>
      <c r="S1695" s="21"/>
      <c r="T1695" s="224"/>
      <c r="U1695" s="5"/>
      <c r="V1695" s="5"/>
      <c r="W1695" s="5"/>
      <c r="X1695" s="5"/>
      <c r="Y1695" s="222"/>
      <c r="Z1695" s="222"/>
      <c r="AA1695" s="222"/>
      <c r="AB1695" s="5"/>
      <c r="AC1695" s="5"/>
      <c r="AD1695" s="5"/>
      <c r="AE1695" s="5"/>
    </row>
    <row r="1696" spans="1:31" s="19" customFormat="1" ht="48.75" hidden="1" customHeight="1" outlineLevel="1" x14ac:dyDescent="0.25">
      <c r="A1696" s="552"/>
      <c r="B1696" s="552"/>
      <c r="C1696" s="552"/>
      <c r="D1696" s="574"/>
      <c r="E1696" s="536"/>
      <c r="F1696" s="537"/>
      <c r="G1696" s="133" t="s">
        <v>2033</v>
      </c>
      <c r="H1696" s="4"/>
      <c r="I1696" s="4"/>
      <c r="J1696" s="4">
        <v>124</v>
      </c>
      <c r="K1696" s="4"/>
      <c r="L1696" s="4"/>
      <c r="M1696" s="4"/>
      <c r="N1696" s="4">
        <v>15</v>
      </c>
      <c r="O1696" s="4"/>
      <c r="P1696" s="508"/>
      <c r="Q1696" s="508"/>
      <c r="R1696" s="508">
        <v>165</v>
      </c>
      <c r="S1696" s="21"/>
      <c r="T1696" s="224"/>
      <c r="U1696" s="5"/>
      <c r="V1696" s="5"/>
      <c r="W1696" s="5"/>
      <c r="X1696" s="5"/>
      <c r="Y1696" s="222"/>
      <c r="Z1696" s="222"/>
      <c r="AA1696" s="222"/>
      <c r="AB1696" s="5"/>
      <c r="AC1696" s="5"/>
      <c r="AD1696" s="5"/>
      <c r="AE1696" s="5"/>
    </row>
    <row r="1697" spans="1:31" s="19" customFormat="1" ht="48.75" hidden="1" customHeight="1" outlineLevel="1" x14ac:dyDescent="0.25">
      <c r="A1697" s="552"/>
      <c r="B1697" s="552"/>
      <c r="C1697" s="552"/>
      <c r="D1697" s="574"/>
      <c r="E1697" s="536"/>
      <c r="F1697" s="537"/>
      <c r="G1697" s="133" t="s">
        <v>2034</v>
      </c>
      <c r="H1697" s="4"/>
      <c r="I1697" s="4"/>
      <c r="J1697" s="4">
        <v>172</v>
      </c>
      <c r="K1697" s="4"/>
      <c r="L1697" s="4"/>
      <c r="M1697" s="4"/>
      <c r="N1697" s="4">
        <v>12</v>
      </c>
      <c r="O1697" s="4"/>
      <c r="P1697" s="508"/>
      <c r="Q1697" s="508"/>
      <c r="R1697" s="508">
        <v>179</v>
      </c>
      <c r="S1697" s="21"/>
      <c r="T1697" s="224"/>
      <c r="U1697" s="5"/>
      <c r="V1697" s="5"/>
      <c r="W1697" s="5"/>
      <c r="X1697" s="5"/>
      <c r="Y1697" s="222"/>
      <c r="Z1697" s="222"/>
      <c r="AA1697" s="222"/>
      <c r="AB1697" s="5"/>
      <c r="AC1697" s="5"/>
      <c r="AD1697" s="5"/>
      <c r="AE1697" s="5"/>
    </row>
    <row r="1698" spans="1:31" s="19" customFormat="1" ht="48.75" hidden="1" customHeight="1" outlineLevel="1" x14ac:dyDescent="0.25">
      <c r="A1698" s="552"/>
      <c r="B1698" s="552"/>
      <c r="C1698" s="552"/>
      <c r="D1698" s="574"/>
      <c r="E1698" s="536"/>
      <c r="F1698" s="537"/>
      <c r="G1698" s="133" t="s">
        <v>2035</v>
      </c>
      <c r="H1698" s="4"/>
      <c r="I1698" s="4"/>
      <c r="J1698" s="4">
        <v>523</v>
      </c>
      <c r="K1698" s="4"/>
      <c r="L1698" s="4"/>
      <c r="M1698" s="4"/>
      <c r="N1698" s="4">
        <v>11</v>
      </c>
      <c r="O1698" s="4"/>
      <c r="P1698" s="508"/>
      <c r="Q1698" s="508"/>
      <c r="R1698" s="508">
        <v>329</v>
      </c>
      <c r="S1698" s="21"/>
      <c r="T1698" s="224"/>
      <c r="U1698" s="5"/>
      <c r="V1698" s="5"/>
      <c r="W1698" s="5"/>
      <c r="X1698" s="5"/>
      <c r="Y1698" s="222"/>
      <c r="Z1698" s="222"/>
      <c r="AA1698" s="222"/>
      <c r="AB1698" s="5"/>
      <c r="AC1698" s="5"/>
      <c r="AD1698" s="5"/>
      <c r="AE1698" s="5"/>
    </row>
    <row r="1699" spans="1:31" s="19" customFormat="1" ht="48.75" hidden="1" customHeight="1" outlineLevel="1" x14ac:dyDescent="0.25">
      <c r="A1699" s="552"/>
      <c r="B1699" s="552"/>
      <c r="C1699" s="552"/>
      <c r="D1699" s="574"/>
      <c r="E1699" s="536"/>
      <c r="F1699" s="537"/>
      <c r="G1699" s="133" t="s">
        <v>2036</v>
      </c>
      <c r="H1699" s="4"/>
      <c r="I1699" s="4"/>
      <c r="J1699" s="4">
        <v>110</v>
      </c>
      <c r="K1699" s="4"/>
      <c r="L1699" s="4"/>
      <c r="M1699" s="4"/>
      <c r="N1699" s="4">
        <v>25</v>
      </c>
      <c r="O1699" s="4"/>
      <c r="P1699" s="508"/>
      <c r="Q1699" s="508"/>
      <c r="R1699" s="508">
        <v>111</v>
      </c>
      <c r="S1699" s="21"/>
      <c r="T1699" s="224"/>
      <c r="U1699" s="5"/>
      <c r="V1699" s="5"/>
      <c r="W1699" s="5"/>
      <c r="X1699" s="5"/>
      <c r="Y1699" s="222"/>
      <c r="Z1699" s="222"/>
      <c r="AA1699" s="222"/>
      <c r="AB1699" s="5"/>
      <c r="AC1699" s="5"/>
      <c r="AD1699" s="5"/>
      <c r="AE1699" s="5"/>
    </row>
    <row r="1700" spans="1:31" s="19" customFormat="1" ht="48.75" hidden="1" customHeight="1" outlineLevel="1" x14ac:dyDescent="0.25">
      <c r="A1700" s="552"/>
      <c r="B1700" s="552"/>
      <c r="C1700" s="552"/>
      <c r="D1700" s="574"/>
      <c r="E1700" s="536"/>
      <c r="F1700" s="537"/>
      <c r="G1700" s="133" t="s">
        <v>2037</v>
      </c>
      <c r="H1700" s="4"/>
      <c r="I1700" s="4"/>
      <c r="J1700" s="4">
        <v>85</v>
      </c>
      <c r="K1700" s="4"/>
      <c r="L1700" s="4"/>
      <c r="M1700" s="4"/>
      <c r="N1700" s="4">
        <v>15</v>
      </c>
      <c r="O1700" s="4"/>
      <c r="P1700" s="508"/>
      <c r="Q1700" s="508"/>
      <c r="R1700" s="508">
        <v>151</v>
      </c>
      <c r="S1700" s="21"/>
      <c r="T1700" s="224"/>
      <c r="U1700" s="5"/>
      <c r="V1700" s="5"/>
      <c r="W1700" s="5"/>
      <c r="X1700" s="5"/>
      <c r="Y1700" s="222"/>
      <c r="Z1700" s="222"/>
      <c r="AA1700" s="222"/>
      <c r="AB1700" s="5"/>
      <c r="AC1700" s="5"/>
      <c r="AD1700" s="5"/>
      <c r="AE1700" s="5"/>
    </row>
    <row r="1701" spans="1:31" s="19" customFormat="1" ht="48.75" hidden="1" customHeight="1" outlineLevel="1" x14ac:dyDescent="0.25">
      <c r="A1701" s="552"/>
      <c r="B1701" s="552"/>
      <c r="C1701" s="552"/>
      <c r="D1701" s="574"/>
      <c r="E1701" s="536"/>
      <c r="F1701" s="537"/>
      <c r="G1701" s="133" t="s">
        <v>2038</v>
      </c>
      <c r="H1701" s="4"/>
      <c r="I1701" s="4"/>
      <c r="J1701" s="4">
        <v>153</v>
      </c>
      <c r="K1701" s="4"/>
      <c r="L1701" s="4"/>
      <c r="M1701" s="4"/>
      <c r="N1701" s="4">
        <v>25</v>
      </c>
      <c r="O1701" s="4"/>
      <c r="P1701" s="508"/>
      <c r="Q1701" s="508"/>
      <c r="R1701" s="508">
        <v>141</v>
      </c>
      <c r="S1701" s="21"/>
      <c r="T1701" s="224"/>
      <c r="U1701" s="5"/>
      <c r="V1701" s="5"/>
      <c r="W1701" s="5"/>
      <c r="X1701" s="5"/>
      <c r="Y1701" s="222"/>
      <c r="Z1701" s="222"/>
      <c r="AA1701" s="222"/>
      <c r="AB1701" s="5"/>
      <c r="AC1701" s="5"/>
      <c r="AD1701" s="5"/>
      <c r="AE1701" s="5"/>
    </row>
    <row r="1702" spans="1:31" s="19" customFormat="1" ht="48.75" hidden="1" customHeight="1" outlineLevel="1" x14ac:dyDescent="0.25">
      <c r="A1702" s="552"/>
      <c r="B1702" s="552"/>
      <c r="C1702" s="552"/>
      <c r="D1702" s="574"/>
      <c r="E1702" s="536"/>
      <c r="F1702" s="537"/>
      <c r="G1702" s="133" t="s">
        <v>2039</v>
      </c>
      <c r="H1702" s="4"/>
      <c r="I1702" s="4"/>
      <c r="J1702" s="4">
        <v>97</v>
      </c>
      <c r="K1702" s="4"/>
      <c r="L1702" s="4"/>
      <c r="M1702" s="4"/>
      <c r="N1702" s="4">
        <v>15</v>
      </c>
      <c r="O1702" s="4"/>
      <c r="P1702" s="508"/>
      <c r="Q1702" s="508"/>
      <c r="R1702" s="508">
        <v>141</v>
      </c>
      <c r="S1702" s="21"/>
      <c r="T1702" s="224"/>
      <c r="U1702" s="5"/>
      <c r="V1702" s="5"/>
      <c r="W1702" s="5"/>
      <c r="X1702" s="5"/>
      <c r="Y1702" s="222"/>
      <c r="Z1702" s="222"/>
      <c r="AA1702" s="222"/>
      <c r="AB1702" s="5"/>
      <c r="AC1702" s="5"/>
      <c r="AD1702" s="5"/>
      <c r="AE1702" s="5"/>
    </row>
    <row r="1703" spans="1:31" s="19" customFormat="1" ht="48.75" hidden="1" customHeight="1" outlineLevel="1" x14ac:dyDescent="0.25">
      <c r="A1703" s="552"/>
      <c r="B1703" s="552"/>
      <c r="C1703" s="552"/>
      <c r="D1703" s="574"/>
      <c r="E1703" s="536"/>
      <c r="F1703" s="537"/>
      <c r="G1703" s="133" t="s">
        <v>2040</v>
      </c>
      <c r="H1703" s="4"/>
      <c r="I1703" s="4"/>
      <c r="J1703" s="4">
        <v>224</v>
      </c>
      <c r="K1703" s="4"/>
      <c r="L1703" s="4"/>
      <c r="M1703" s="4"/>
      <c r="N1703" s="4">
        <v>30</v>
      </c>
      <c r="O1703" s="4"/>
      <c r="P1703" s="508"/>
      <c r="Q1703" s="508"/>
      <c r="R1703" s="508">
        <v>223</v>
      </c>
      <c r="S1703" s="21"/>
      <c r="T1703" s="224"/>
      <c r="U1703" s="5"/>
      <c r="V1703" s="5"/>
      <c r="W1703" s="5"/>
      <c r="X1703" s="5"/>
      <c r="Y1703" s="222"/>
      <c r="Z1703" s="222"/>
      <c r="AA1703" s="222"/>
      <c r="AB1703" s="5"/>
      <c r="AC1703" s="5"/>
      <c r="AD1703" s="5"/>
      <c r="AE1703" s="5"/>
    </row>
    <row r="1704" spans="1:31" s="19" customFormat="1" ht="48.75" hidden="1" customHeight="1" outlineLevel="1" x14ac:dyDescent="0.25">
      <c r="A1704" s="552"/>
      <c r="B1704" s="552"/>
      <c r="C1704" s="552"/>
      <c r="D1704" s="574"/>
      <c r="E1704" s="536"/>
      <c r="F1704" s="537"/>
      <c r="G1704" s="133" t="s">
        <v>2041</v>
      </c>
      <c r="H1704" s="4"/>
      <c r="I1704" s="4"/>
      <c r="J1704" s="4">
        <v>162</v>
      </c>
      <c r="K1704" s="4"/>
      <c r="L1704" s="4"/>
      <c r="M1704" s="4"/>
      <c r="N1704" s="4">
        <v>15</v>
      </c>
      <c r="O1704" s="4"/>
      <c r="P1704" s="508"/>
      <c r="Q1704" s="508"/>
      <c r="R1704" s="508">
        <v>179</v>
      </c>
      <c r="S1704" s="21"/>
      <c r="T1704" s="224"/>
      <c r="U1704" s="5"/>
      <c r="V1704" s="5"/>
      <c r="W1704" s="5"/>
      <c r="X1704" s="5"/>
      <c r="Y1704" s="222"/>
      <c r="Z1704" s="222"/>
      <c r="AA1704" s="222"/>
      <c r="AB1704" s="5"/>
      <c r="AC1704" s="5"/>
      <c r="AD1704" s="5"/>
      <c r="AE1704" s="5"/>
    </row>
    <row r="1705" spans="1:31" s="19" customFormat="1" ht="48.75" hidden="1" customHeight="1" outlineLevel="1" x14ac:dyDescent="0.25">
      <c r="A1705" s="552"/>
      <c r="B1705" s="552"/>
      <c r="C1705" s="552"/>
      <c r="D1705" s="574"/>
      <c r="E1705" s="536"/>
      <c r="F1705" s="537"/>
      <c r="G1705" s="133" t="s">
        <v>2042</v>
      </c>
      <c r="H1705" s="4"/>
      <c r="I1705" s="4"/>
      <c r="J1705" s="4">
        <v>61</v>
      </c>
      <c r="K1705" s="4"/>
      <c r="L1705" s="4"/>
      <c r="M1705" s="4"/>
      <c r="N1705" s="4">
        <v>15</v>
      </c>
      <c r="O1705" s="4"/>
      <c r="P1705" s="508"/>
      <c r="Q1705" s="508"/>
      <c r="R1705" s="508">
        <v>106</v>
      </c>
      <c r="S1705" s="21"/>
      <c r="T1705" s="224"/>
      <c r="U1705" s="5"/>
      <c r="V1705" s="5"/>
      <c r="W1705" s="5"/>
      <c r="X1705" s="5"/>
      <c r="Y1705" s="222"/>
      <c r="Z1705" s="222"/>
      <c r="AA1705" s="222"/>
      <c r="AB1705" s="5"/>
      <c r="AC1705" s="5"/>
      <c r="AD1705" s="5"/>
      <c r="AE1705" s="5"/>
    </row>
    <row r="1706" spans="1:31" s="19" customFormat="1" ht="48.75" hidden="1" customHeight="1" outlineLevel="1" x14ac:dyDescent="0.25">
      <c r="A1706" s="552"/>
      <c r="B1706" s="552"/>
      <c r="C1706" s="552"/>
      <c r="D1706" s="574"/>
      <c r="E1706" s="536"/>
      <c r="F1706" s="537"/>
      <c r="G1706" s="133" t="s">
        <v>2043</v>
      </c>
      <c r="H1706" s="4"/>
      <c r="I1706" s="4"/>
      <c r="J1706" s="4">
        <v>122</v>
      </c>
      <c r="K1706" s="4"/>
      <c r="L1706" s="4"/>
      <c r="M1706" s="4"/>
      <c r="N1706" s="4">
        <v>10</v>
      </c>
      <c r="O1706" s="4"/>
      <c r="P1706" s="508"/>
      <c r="Q1706" s="508"/>
      <c r="R1706" s="508">
        <v>156</v>
      </c>
      <c r="S1706" s="21"/>
      <c r="T1706" s="224"/>
      <c r="U1706" s="5"/>
      <c r="V1706" s="5"/>
      <c r="W1706" s="5"/>
      <c r="X1706" s="5"/>
      <c r="Y1706" s="222"/>
      <c r="Z1706" s="222"/>
      <c r="AA1706" s="222"/>
      <c r="AB1706" s="5"/>
      <c r="AC1706" s="5"/>
      <c r="AD1706" s="5"/>
      <c r="AE1706" s="5"/>
    </row>
    <row r="1707" spans="1:31" s="19" customFormat="1" ht="48.75" hidden="1" customHeight="1" outlineLevel="1" x14ac:dyDescent="0.25">
      <c r="A1707" s="552"/>
      <c r="B1707" s="552"/>
      <c r="C1707" s="552"/>
      <c r="D1707" s="574"/>
      <c r="E1707" s="536"/>
      <c r="F1707" s="537"/>
      <c r="G1707" s="133" t="s">
        <v>2044</v>
      </c>
      <c r="H1707" s="4"/>
      <c r="I1707" s="4"/>
      <c r="J1707" s="4">
        <v>164</v>
      </c>
      <c r="K1707" s="4"/>
      <c r="L1707" s="4"/>
      <c r="M1707" s="4"/>
      <c r="N1707" s="4">
        <v>15</v>
      </c>
      <c r="O1707" s="4"/>
      <c r="P1707" s="508"/>
      <c r="Q1707" s="508"/>
      <c r="R1707" s="508">
        <v>211</v>
      </c>
      <c r="S1707" s="21"/>
      <c r="T1707" s="224"/>
      <c r="U1707" s="5"/>
      <c r="V1707" s="5"/>
      <c r="W1707" s="5"/>
      <c r="X1707" s="5"/>
      <c r="Y1707" s="222"/>
      <c r="Z1707" s="222"/>
      <c r="AA1707" s="222"/>
      <c r="AB1707" s="5"/>
      <c r="AC1707" s="5"/>
      <c r="AD1707" s="5"/>
      <c r="AE1707" s="5"/>
    </row>
    <row r="1708" spans="1:31" s="19" customFormat="1" ht="93.75" hidden="1" customHeight="1" outlineLevel="1" x14ac:dyDescent="0.25">
      <c r="A1708" s="552"/>
      <c r="B1708" s="552"/>
      <c r="C1708" s="552"/>
      <c r="D1708" s="574"/>
      <c r="E1708" s="536"/>
      <c r="F1708" s="537"/>
      <c r="G1708" s="133" t="s">
        <v>2045</v>
      </c>
      <c r="H1708" s="4"/>
      <c r="I1708" s="4"/>
      <c r="J1708" s="4">
        <v>65</v>
      </c>
      <c r="K1708" s="4"/>
      <c r="L1708" s="4"/>
      <c r="M1708" s="4"/>
      <c r="N1708" s="4">
        <v>15</v>
      </c>
      <c r="O1708" s="4"/>
      <c r="P1708" s="508"/>
      <c r="Q1708" s="508"/>
      <c r="R1708" s="508">
        <v>83</v>
      </c>
      <c r="S1708" s="21"/>
      <c r="T1708" s="224"/>
      <c r="U1708" s="5"/>
      <c r="V1708" s="5"/>
      <c r="W1708" s="5"/>
      <c r="X1708" s="5"/>
      <c r="Y1708" s="222"/>
      <c r="Z1708" s="222"/>
      <c r="AA1708" s="222"/>
      <c r="AB1708" s="5"/>
      <c r="AC1708" s="5"/>
      <c r="AD1708" s="5"/>
      <c r="AE1708" s="5"/>
    </row>
    <row r="1709" spans="1:31" s="19" customFormat="1" ht="48.75" hidden="1" customHeight="1" outlineLevel="1" x14ac:dyDescent="0.25">
      <c r="A1709" s="552"/>
      <c r="B1709" s="552"/>
      <c r="C1709" s="552"/>
      <c r="D1709" s="574"/>
      <c r="E1709" s="536"/>
      <c r="F1709" s="537"/>
      <c r="G1709" s="133" t="s">
        <v>2046</v>
      </c>
      <c r="H1709" s="4"/>
      <c r="I1709" s="4"/>
      <c r="J1709" s="4">
        <v>114</v>
      </c>
      <c r="K1709" s="4"/>
      <c r="L1709" s="4"/>
      <c r="M1709" s="4"/>
      <c r="N1709" s="4">
        <v>12</v>
      </c>
      <c r="O1709" s="4"/>
      <c r="P1709" s="508"/>
      <c r="Q1709" s="508"/>
      <c r="R1709" s="508">
        <v>149</v>
      </c>
      <c r="S1709" s="21"/>
      <c r="T1709" s="224"/>
      <c r="U1709" s="5"/>
      <c r="V1709" s="5"/>
      <c r="W1709" s="5"/>
      <c r="X1709" s="5"/>
      <c r="Y1709" s="222"/>
      <c r="Z1709" s="222"/>
      <c r="AA1709" s="222"/>
      <c r="AB1709" s="5"/>
      <c r="AC1709" s="5"/>
      <c r="AD1709" s="5"/>
      <c r="AE1709" s="5"/>
    </row>
    <row r="1710" spans="1:31" s="19" customFormat="1" ht="48.75" hidden="1" customHeight="1" outlineLevel="1" x14ac:dyDescent="0.25">
      <c r="A1710" s="552"/>
      <c r="B1710" s="552"/>
      <c r="C1710" s="552"/>
      <c r="D1710" s="574"/>
      <c r="E1710" s="536"/>
      <c r="F1710" s="537"/>
      <c r="G1710" s="133" t="s">
        <v>2047</v>
      </c>
      <c r="H1710" s="4"/>
      <c r="I1710" s="4"/>
      <c r="J1710" s="4">
        <v>289</v>
      </c>
      <c r="K1710" s="4"/>
      <c r="L1710" s="4"/>
      <c r="M1710" s="4"/>
      <c r="N1710" s="4">
        <v>0</v>
      </c>
      <c r="O1710" s="4"/>
      <c r="P1710" s="508"/>
      <c r="Q1710" s="508"/>
      <c r="R1710" s="508">
        <v>175</v>
      </c>
      <c r="S1710" s="21"/>
      <c r="T1710" s="224"/>
      <c r="U1710" s="5"/>
      <c r="V1710" s="5"/>
      <c r="W1710" s="5"/>
      <c r="X1710" s="5"/>
      <c r="Y1710" s="222"/>
      <c r="Z1710" s="222"/>
      <c r="AA1710" s="222"/>
      <c r="AB1710" s="5"/>
      <c r="AC1710" s="5"/>
      <c r="AD1710" s="5"/>
      <c r="AE1710" s="5"/>
    </row>
    <row r="1711" spans="1:31" s="19" customFormat="1" ht="48.75" hidden="1" customHeight="1" outlineLevel="1" x14ac:dyDescent="0.25">
      <c r="A1711" s="552"/>
      <c r="B1711" s="552"/>
      <c r="C1711" s="552"/>
      <c r="D1711" s="574"/>
      <c r="E1711" s="536"/>
      <c r="F1711" s="537"/>
      <c r="G1711" s="133" t="s">
        <v>2048</v>
      </c>
      <c r="H1711" s="4"/>
      <c r="I1711" s="4"/>
      <c r="J1711" s="4">
        <v>113</v>
      </c>
      <c r="K1711" s="4"/>
      <c r="L1711" s="4"/>
      <c r="M1711" s="4"/>
      <c r="N1711" s="4">
        <v>24</v>
      </c>
      <c r="O1711" s="4"/>
      <c r="P1711" s="508"/>
      <c r="Q1711" s="508"/>
      <c r="R1711" s="508">
        <v>232</v>
      </c>
      <c r="S1711" s="21"/>
      <c r="T1711" s="224"/>
      <c r="U1711" s="5"/>
      <c r="V1711" s="5"/>
      <c r="W1711" s="5"/>
      <c r="X1711" s="5"/>
      <c r="Y1711" s="222"/>
      <c r="Z1711" s="222"/>
      <c r="AA1711" s="222"/>
      <c r="AB1711" s="5"/>
      <c r="AC1711" s="5"/>
      <c r="AD1711" s="5"/>
      <c r="AE1711" s="5"/>
    </row>
    <row r="1712" spans="1:31" s="19" customFormat="1" ht="48.75" hidden="1" customHeight="1" outlineLevel="1" x14ac:dyDescent="0.25">
      <c r="A1712" s="552"/>
      <c r="B1712" s="552"/>
      <c r="C1712" s="552"/>
      <c r="D1712" s="574"/>
      <c r="E1712" s="536"/>
      <c r="F1712" s="537"/>
      <c r="G1712" s="133" t="s">
        <v>2049</v>
      </c>
      <c r="H1712" s="4"/>
      <c r="I1712" s="4"/>
      <c r="J1712" s="4">
        <v>205</v>
      </c>
      <c r="K1712" s="4"/>
      <c r="L1712" s="4"/>
      <c r="M1712" s="4"/>
      <c r="N1712" s="4">
        <v>21</v>
      </c>
      <c r="O1712" s="4"/>
      <c r="P1712" s="508"/>
      <c r="Q1712" s="508"/>
      <c r="R1712" s="508">
        <v>349</v>
      </c>
      <c r="S1712" s="21"/>
      <c r="T1712" s="224"/>
      <c r="U1712" s="5"/>
      <c r="V1712" s="5"/>
      <c r="W1712" s="5"/>
      <c r="X1712" s="5"/>
      <c r="Y1712" s="222"/>
      <c r="Z1712" s="222"/>
      <c r="AA1712" s="222"/>
      <c r="AB1712" s="5"/>
      <c r="AC1712" s="5"/>
      <c r="AD1712" s="5"/>
      <c r="AE1712" s="5"/>
    </row>
    <row r="1713" spans="1:31" s="19" customFormat="1" ht="48.75" hidden="1" customHeight="1" outlineLevel="1" x14ac:dyDescent="0.25">
      <c r="A1713" s="552"/>
      <c r="B1713" s="552"/>
      <c r="C1713" s="552"/>
      <c r="D1713" s="574"/>
      <c r="E1713" s="536"/>
      <c r="F1713" s="537"/>
      <c r="G1713" s="133" t="s">
        <v>2050</v>
      </c>
      <c r="H1713" s="4"/>
      <c r="I1713" s="4"/>
      <c r="J1713" s="4">
        <v>424</v>
      </c>
      <c r="K1713" s="4"/>
      <c r="L1713" s="4"/>
      <c r="M1713" s="4"/>
      <c r="N1713" s="4">
        <v>12</v>
      </c>
      <c r="O1713" s="4"/>
      <c r="P1713" s="508"/>
      <c r="Q1713" s="508"/>
      <c r="R1713" s="508">
        <v>373</v>
      </c>
      <c r="S1713" s="21"/>
      <c r="T1713" s="224"/>
      <c r="U1713" s="5"/>
      <c r="V1713" s="5"/>
      <c r="W1713" s="5"/>
      <c r="X1713" s="5"/>
      <c r="Y1713" s="222"/>
      <c r="Z1713" s="222"/>
      <c r="AA1713" s="222"/>
      <c r="AB1713" s="5"/>
      <c r="AC1713" s="5"/>
      <c r="AD1713" s="5"/>
      <c r="AE1713" s="5"/>
    </row>
    <row r="1714" spans="1:31" s="19" customFormat="1" ht="48.75" hidden="1" customHeight="1" outlineLevel="1" x14ac:dyDescent="0.25">
      <c r="A1714" s="552"/>
      <c r="B1714" s="552"/>
      <c r="C1714" s="552"/>
      <c r="D1714" s="574"/>
      <c r="E1714" s="536"/>
      <c r="F1714" s="537"/>
      <c r="G1714" s="133" t="s">
        <v>2051</v>
      </c>
      <c r="H1714" s="4"/>
      <c r="I1714" s="4"/>
      <c r="J1714" s="4">
        <v>56</v>
      </c>
      <c r="K1714" s="4"/>
      <c r="L1714" s="4"/>
      <c r="M1714" s="4"/>
      <c r="N1714" s="4">
        <v>10</v>
      </c>
      <c r="O1714" s="4"/>
      <c r="P1714" s="508"/>
      <c r="Q1714" s="508"/>
      <c r="R1714" s="508">
        <v>54</v>
      </c>
      <c r="S1714" s="21"/>
      <c r="T1714" s="224"/>
      <c r="U1714" s="5"/>
      <c r="V1714" s="5"/>
      <c r="W1714" s="5"/>
      <c r="X1714" s="5"/>
      <c r="Y1714" s="222"/>
      <c r="Z1714" s="222"/>
      <c r="AA1714" s="222"/>
      <c r="AB1714" s="5"/>
      <c r="AC1714" s="5"/>
      <c r="AD1714" s="5"/>
      <c r="AE1714" s="5"/>
    </row>
    <row r="1715" spans="1:31" s="19" customFormat="1" ht="48.75" hidden="1" customHeight="1" outlineLevel="1" x14ac:dyDescent="0.25">
      <c r="A1715" s="552"/>
      <c r="B1715" s="552"/>
      <c r="C1715" s="552"/>
      <c r="D1715" s="574"/>
      <c r="E1715" s="536"/>
      <c r="F1715" s="537"/>
      <c r="G1715" s="133" t="s">
        <v>2052</v>
      </c>
      <c r="H1715" s="4"/>
      <c r="I1715" s="4"/>
      <c r="J1715" s="4">
        <v>170</v>
      </c>
      <c r="K1715" s="4"/>
      <c r="L1715" s="4"/>
      <c r="M1715" s="4"/>
      <c r="N1715" s="4">
        <v>10</v>
      </c>
      <c r="O1715" s="4"/>
      <c r="P1715" s="508"/>
      <c r="Q1715" s="508"/>
      <c r="R1715" s="508">
        <v>230</v>
      </c>
      <c r="S1715" s="21"/>
      <c r="T1715" s="224"/>
      <c r="U1715" s="5"/>
      <c r="V1715" s="5"/>
      <c r="W1715" s="5"/>
      <c r="X1715" s="5"/>
      <c r="Y1715" s="222"/>
      <c r="Z1715" s="222"/>
      <c r="AA1715" s="222"/>
      <c r="AB1715" s="5"/>
      <c r="AC1715" s="5"/>
      <c r="AD1715" s="5"/>
      <c r="AE1715" s="5"/>
    </row>
    <row r="1716" spans="1:31" s="19" customFormat="1" ht="48.75" hidden="1" customHeight="1" outlineLevel="1" x14ac:dyDescent="0.25">
      <c r="A1716" s="552"/>
      <c r="B1716" s="552"/>
      <c r="C1716" s="552"/>
      <c r="D1716" s="574"/>
      <c r="E1716" s="536"/>
      <c r="F1716" s="537"/>
      <c r="G1716" s="133" t="s">
        <v>2053</v>
      </c>
      <c r="H1716" s="4"/>
      <c r="I1716" s="4"/>
      <c r="J1716" s="4">
        <v>259</v>
      </c>
      <c r="K1716" s="4"/>
      <c r="L1716" s="4"/>
      <c r="M1716" s="4"/>
      <c r="N1716" s="4">
        <v>27</v>
      </c>
      <c r="O1716" s="4"/>
      <c r="P1716" s="508"/>
      <c r="Q1716" s="508"/>
      <c r="R1716" s="508">
        <v>311</v>
      </c>
      <c r="S1716" s="21"/>
      <c r="T1716" s="224"/>
      <c r="U1716" s="5"/>
      <c r="V1716" s="5"/>
      <c r="W1716" s="5"/>
      <c r="X1716" s="5"/>
      <c r="Y1716" s="222"/>
      <c r="Z1716" s="222"/>
      <c r="AA1716" s="222"/>
      <c r="AB1716" s="5"/>
      <c r="AC1716" s="5"/>
      <c r="AD1716" s="5"/>
      <c r="AE1716" s="5"/>
    </row>
    <row r="1717" spans="1:31" s="19" customFormat="1" ht="48.75" hidden="1" customHeight="1" outlineLevel="1" x14ac:dyDescent="0.25">
      <c r="A1717" s="552"/>
      <c r="B1717" s="552"/>
      <c r="C1717" s="552"/>
      <c r="D1717" s="574"/>
      <c r="E1717" s="536"/>
      <c r="F1717" s="537"/>
      <c r="G1717" s="133" t="s">
        <v>2054</v>
      </c>
      <c r="H1717" s="4"/>
      <c r="I1717" s="4"/>
      <c r="J1717" s="4">
        <v>82</v>
      </c>
      <c r="K1717" s="4"/>
      <c r="L1717" s="4"/>
      <c r="M1717" s="4"/>
      <c r="N1717" s="4">
        <v>12</v>
      </c>
      <c r="O1717" s="4"/>
      <c r="P1717" s="508"/>
      <c r="Q1717" s="508"/>
      <c r="R1717" s="508">
        <v>162</v>
      </c>
      <c r="S1717" s="21"/>
      <c r="T1717" s="224"/>
      <c r="U1717" s="5"/>
      <c r="V1717" s="5"/>
      <c r="W1717" s="5"/>
      <c r="X1717" s="5"/>
      <c r="Y1717" s="222"/>
      <c r="Z1717" s="222"/>
      <c r="AA1717" s="222"/>
      <c r="AB1717" s="5"/>
      <c r="AC1717" s="5"/>
      <c r="AD1717" s="5"/>
      <c r="AE1717" s="5"/>
    </row>
    <row r="1718" spans="1:31" s="19" customFormat="1" ht="48.75" hidden="1" customHeight="1" outlineLevel="1" x14ac:dyDescent="0.25">
      <c r="A1718" s="552"/>
      <c r="B1718" s="552"/>
      <c r="C1718" s="552"/>
      <c r="D1718" s="574"/>
      <c r="E1718" s="536"/>
      <c r="F1718" s="537"/>
      <c r="G1718" s="133" t="s">
        <v>2055</v>
      </c>
      <c r="H1718" s="4"/>
      <c r="I1718" s="4"/>
      <c r="J1718" s="4">
        <v>103</v>
      </c>
      <c r="K1718" s="4"/>
      <c r="L1718" s="4"/>
      <c r="M1718" s="4"/>
      <c r="N1718" s="4">
        <v>10</v>
      </c>
      <c r="O1718" s="4"/>
      <c r="P1718" s="508"/>
      <c r="Q1718" s="508"/>
      <c r="R1718" s="508">
        <v>208</v>
      </c>
      <c r="S1718" s="21"/>
      <c r="T1718" s="224"/>
      <c r="U1718" s="5"/>
      <c r="V1718" s="5"/>
      <c r="W1718" s="5"/>
      <c r="X1718" s="5"/>
      <c r="Y1718" s="222"/>
      <c r="Z1718" s="222"/>
      <c r="AA1718" s="222"/>
      <c r="AB1718" s="5"/>
      <c r="AC1718" s="5"/>
      <c r="AD1718" s="5"/>
      <c r="AE1718" s="5"/>
    </row>
    <row r="1719" spans="1:31" s="19" customFormat="1" ht="48.75" hidden="1" customHeight="1" outlineLevel="1" x14ac:dyDescent="0.25">
      <c r="A1719" s="552"/>
      <c r="B1719" s="552"/>
      <c r="C1719" s="552"/>
      <c r="D1719" s="574"/>
      <c r="E1719" s="536"/>
      <c r="F1719" s="537"/>
      <c r="G1719" s="133" t="s">
        <v>2056</v>
      </c>
      <c r="H1719" s="4"/>
      <c r="I1719" s="4"/>
      <c r="J1719" s="4">
        <v>222</v>
      </c>
      <c r="K1719" s="4"/>
      <c r="L1719" s="4"/>
      <c r="M1719" s="4"/>
      <c r="N1719" s="4">
        <v>5</v>
      </c>
      <c r="O1719" s="4"/>
      <c r="P1719" s="508"/>
      <c r="Q1719" s="508"/>
      <c r="R1719" s="508">
        <v>232</v>
      </c>
      <c r="S1719" s="21"/>
      <c r="T1719" s="224"/>
      <c r="U1719" s="5"/>
      <c r="V1719" s="5"/>
      <c r="W1719" s="5"/>
      <c r="X1719" s="5"/>
      <c r="Y1719" s="222"/>
      <c r="Z1719" s="222"/>
      <c r="AA1719" s="222"/>
      <c r="AB1719" s="5"/>
      <c r="AC1719" s="5"/>
      <c r="AD1719" s="5"/>
      <c r="AE1719" s="5"/>
    </row>
    <row r="1720" spans="1:31" s="19" customFormat="1" ht="48.75" hidden="1" customHeight="1" outlineLevel="1" x14ac:dyDescent="0.25">
      <c r="A1720" s="552"/>
      <c r="B1720" s="552"/>
      <c r="C1720" s="552"/>
      <c r="D1720" s="574"/>
      <c r="E1720" s="536"/>
      <c r="F1720" s="537"/>
      <c r="G1720" s="133" t="s">
        <v>2057</v>
      </c>
      <c r="H1720" s="4"/>
      <c r="I1720" s="4"/>
      <c r="J1720" s="4">
        <v>58</v>
      </c>
      <c r="K1720" s="4"/>
      <c r="L1720" s="4"/>
      <c r="M1720" s="4"/>
      <c r="N1720" s="4">
        <v>12</v>
      </c>
      <c r="O1720" s="4"/>
      <c r="P1720" s="508"/>
      <c r="Q1720" s="508"/>
      <c r="R1720" s="508">
        <v>168</v>
      </c>
      <c r="S1720" s="21"/>
      <c r="T1720" s="224"/>
      <c r="U1720" s="5"/>
      <c r="V1720" s="5"/>
      <c r="W1720" s="5"/>
      <c r="X1720" s="5"/>
      <c r="Y1720" s="222"/>
      <c r="Z1720" s="222"/>
      <c r="AA1720" s="222"/>
      <c r="AB1720" s="5"/>
      <c r="AC1720" s="5"/>
      <c r="AD1720" s="5"/>
      <c r="AE1720" s="5"/>
    </row>
    <row r="1721" spans="1:31" s="19" customFormat="1" ht="48.75" hidden="1" customHeight="1" outlineLevel="1" x14ac:dyDescent="0.25">
      <c r="A1721" s="552"/>
      <c r="B1721" s="552"/>
      <c r="C1721" s="552"/>
      <c r="D1721" s="574"/>
      <c r="E1721" s="536"/>
      <c r="F1721" s="537"/>
      <c r="G1721" s="133" t="s">
        <v>2058</v>
      </c>
      <c r="H1721" s="4"/>
      <c r="I1721" s="4"/>
      <c r="J1721" s="4">
        <v>95</v>
      </c>
      <c r="K1721" s="4"/>
      <c r="L1721" s="4"/>
      <c r="M1721" s="4"/>
      <c r="N1721" s="4">
        <v>12</v>
      </c>
      <c r="O1721" s="4"/>
      <c r="P1721" s="508"/>
      <c r="Q1721" s="508"/>
      <c r="R1721" s="508">
        <v>207</v>
      </c>
      <c r="S1721" s="21"/>
      <c r="T1721" s="224"/>
      <c r="U1721" s="5"/>
      <c r="V1721" s="5"/>
      <c r="W1721" s="5"/>
      <c r="X1721" s="5"/>
      <c r="Y1721" s="222"/>
      <c r="Z1721" s="222"/>
      <c r="AA1721" s="222"/>
      <c r="AB1721" s="5"/>
      <c r="AC1721" s="5"/>
      <c r="AD1721" s="5"/>
      <c r="AE1721" s="5"/>
    </row>
    <row r="1722" spans="1:31" s="19" customFormat="1" ht="48.75" hidden="1" customHeight="1" outlineLevel="1" x14ac:dyDescent="0.25">
      <c r="A1722" s="552"/>
      <c r="B1722" s="552"/>
      <c r="C1722" s="552"/>
      <c r="D1722" s="574"/>
      <c r="E1722" s="536"/>
      <c r="F1722" s="537"/>
      <c r="G1722" s="133" t="s">
        <v>2059</v>
      </c>
      <c r="H1722" s="4"/>
      <c r="I1722" s="4"/>
      <c r="J1722" s="4">
        <v>54</v>
      </c>
      <c r="K1722" s="4"/>
      <c r="L1722" s="4"/>
      <c r="M1722" s="4"/>
      <c r="N1722" s="4">
        <v>10</v>
      </c>
      <c r="O1722" s="4"/>
      <c r="P1722" s="508"/>
      <c r="Q1722" s="508"/>
      <c r="R1722" s="508">
        <v>166</v>
      </c>
      <c r="S1722" s="21"/>
      <c r="T1722" s="224"/>
      <c r="U1722" s="5"/>
      <c r="V1722" s="5"/>
      <c r="W1722" s="5"/>
      <c r="X1722" s="5"/>
      <c r="Y1722" s="222"/>
      <c r="Z1722" s="222"/>
      <c r="AA1722" s="222"/>
      <c r="AB1722" s="5"/>
      <c r="AC1722" s="5"/>
      <c r="AD1722" s="5"/>
      <c r="AE1722" s="5"/>
    </row>
    <row r="1723" spans="1:31" s="19" customFormat="1" ht="48.75" hidden="1" customHeight="1" outlineLevel="1" x14ac:dyDescent="0.25">
      <c r="A1723" s="552"/>
      <c r="B1723" s="552"/>
      <c r="C1723" s="552"/>
      <c r="D1723" s="574"/>
      <c r="E1723" s="536"/>
      <c r="F1723" s="537"/>
      <c r="G1723" s="133" t="s">
        <v>2060</v>
      </c>
      <c r="H1723" s="4"/>
      <c r="I1723" s="4"/>
      <c r="J1723" s="4">
        <v>169</v>
      </c>
      <c r="K1723" s="4"/>
      <c r="L1723" s="4"/>
      <c r="M1723" s="4"/>
      <c r="N1723" s="4">
        <v>117</v>
      </c>
      <c r="O1723" s="4"/>
      <c r="P1723" s="508"/>
      <c r="Q1723" s="508"/>
      <c r="R1723" s="508">
        <v>182</v>
      </c>
      <c r="S1723" s="21"/>
      <c r="T1723" s="224"/>
      <c r="U1723" s="5"/>
      <c r="V1723" s="5"/>
      <c r="W1723" s="5"/>
      <c r="X1723" s="5"/>
      <c r="Y1723" s="222"/>
      <c r="Z1723" s="222"/>
      <c r="AA1723" s="222"/>
      <c r="AB1723" s="5"/>
      <c r="AC1723" s="5"/>
      <c r="AD1723" s="5"/>
      <c r="AE1723" s="5"/>
    </row>
    <row r="1724" spans="1:31" s="19" customFormat="1" ht="48.75" hidden="1" customHeight="1" outlineLevel="1" x14ac:dyDescent="0.25">
      <c r="A1724" s="552"/>
      <c r="B1724" s="552"/>
      <c r="C1724" s="552"/>
      <c r="D1724" s="574"/>
      <c r="E1724" s="536"/>
      <c r="F1724" s="537"/>
      <c r="G1724" s="133" t="s">
        <v>2061</v>
      </c>
      <c r="H1724" s="4"/>
      <c r="I1724" s="4"/>
      <c r="J1724" s="4">
        <v>91</v>
      </c>
      <c r="K1724" s="4"/>
      <c r="L1724" s="4"/>
      <c r="M1724" s="4"/>
      <c r="N1724" s="4">
        <v>15</v>
      </c>
      <c r="O1724" s="4"/>
      <c r="P1724" s="508"/>
      <c r="Q1724" s="508"/>
      <c r="R1724" s="508">
        <v>151</v>
      </c>
      <c r="S1724" s="21"/>
      <c r="T1724" s="224"/>
      <c r="U1724" s="5"/>
      <c r="V1724" s="5"/>
      <c r="W1724" s="5"/>
      <c r="X1724" s="5"/>
      <c r="Y1724" s="222"/>
      <c r="Z1724" s="222"/>
      <c r="AA1724" s="222"/>
      <c r="AB1724" s="5"/>
      <c r="AC1724" s="5"/>
      <c r="AD1724" s="5"/>
      <c r="AE1724" s="5"/>
    </row>
    <row r="1725" spans="1:31" s="19" customFormat="1" ht="48.75" hidden="1" customHeight="1" outlineLevel="1" x14ac:dyDescent="0.25">
      <c r="A1725" s="552"/>
      <c r="B1725" s="552"/>
      <c r="C1725" s="552"/>
      <c r="D1725" s="574"/>
      <c r="E1725" s="536"/>
      <c r="F1725" s="537"/>
      <c r="G1725" s="133" t="s">
        <v>2062</v>
      </c>
      <c r="H1725" s="4"/>
      <c r="I1725" s="4"/>
      <c r="J1725" s="4">
        <v>433</v>
      </c>
      <c r="K1725" s="4"/>
      <c r="L1725" s="4"/>
      <c r="M1725" s="4"/>
      <c r="N1725" s="4">
        <v>10</v>
      </c>
      <c r="O1725" s="4"/>
      <c r="P1725" s="508"/>
      <c r="Q1725" s="508"/>
      <c r="R1725" s="508">
        <v>258</v>
      </c>
      <c r="S1725" s="21"/>
      <c r="T1725" s="224"/>
      <c r="U1725" s="5"/>
      <c r="V1725" s="5"/>
      <c r="W1725" s="5"/>
      <c r="X1725" s="5"/>
      <c r="Y1725" s="222"/>
      <c r="Z1725" s="222"/>
      <c r="AA1725" s="222"/>
      <c r="AB1725" s="5"/>
      <c r="AC1725" s="5"/>
      <c r="AD1725" s="5"/>
      <c r="AE1725" s="5"/>
    </row>
    <row r="1726" spans="1:31" s="19" customFormat="1" ht="48.75" hidden="1" customHeight="1" outlineLevel="1" x14ac:dyDescent="0.25">
      <c r="A1726" s="552"/>
      <c r="B1726" s="552"/>
      <c r="C1726" s="552"/>
      <c r="D1726" s="574"/>
      <c r="E1726" s="536"/>
      <c r="F1726" s="537"/>
      <c r="G1726" s="133" t="s">
        <v>2063</v>
      </c>
      <c r="H1726" s="4"/>
      <c r="I1726" s="4"/>
      <c r="J1726" s="4">
        <v>275</v>
      </c>
      <c r="K1726" s="4"/>
      <c r="L1726" s="4"/>
      <c r="M1726" s="4"/>
      <c r="N1726" s="4">
        <v>30</v>
      </c>
      <c r="O1726" s="4"/>
      <c r="P1726" s="508"/>
      <c r="Q1726" s="508"/>
      <c r="R1726" s="508">
        <v>309</v>
      </c>
      <c r="S1726" s="21"/>
      <c r="T1726" s="224"/>
      <c r="U1726" s="5"/>
      <c r="V1726" s="5"/>
      <c r="W1726" s="5"/>
      <c r="X1726" s="5"/>
      <c r="Y1726" s="222"/>
      <c r="Z1726" s="222"/>
      <c r="AA1726" s="222"/>
      <c r="AB1726" s="5"/>
      <c r="AC1726" s="5"/>
      <c r="AD1726" s="5"/>
      <c r="AE1726" s="5"/>
    </row>
    <row r="1727" spans="1:31" s="19" customFormat="1" ht="48.75" hidden="1" customHeight="1" outlineLevel="1" x14ac:dyDescent="0.25">
      <c r="A1727" s="552"/>
      <c r="B1727" s="552"/>
      <c r="C1727" s="552"/>
      <c r="D1727" s="574"/>
      <c r="E1727" s="536"/>
      <c r="F1727" s="537"/>
      <c r="G1727" s="133" t="s">
        <v>2064</v>
      </c>
      <c r="H1727" s="4"/>
      <c r="I1727" s="4"/>
      <c r="J1727" s="4">
        <v>63</v>
      </c>
      <c r="K1727" s="4"/>
      <c r="L1727" s="4"/>
      <c r="M1727" s="4"/>
      <c r="N1727" s="4">
        <v>24</v>
      </c>
      <c r="O1727" s="4"/>
      <c r="P1727" s="508"/>
      <c r="Q1727" s="508"/>
      <c r="R1727" s="508">
        <v>170</v>
      </c>
      <c r="S1727" s="21"/>
      <c r="T1727" s="224"/>
      <c r="U1727" s="5"/>
      <c r="V1727" s="5"/>
      <c r="W1727" s="5"/>
      <c r="X1727" s="5"/>
      <c r="Y1727" s="222"/>
      <c r="Z1727" s="222"/>
      <c r="AA1727" s="222"/>
      <c r="AB1727" s="5"/>
      <c r="AC1727" s="5"/>
      <c r="AD1727" s="5"/>
      <c r="AE1727" s="5"/>
    </row>
    <row r="1728" spans="1:31" s="19" customFormat="1" ht="48.75" hidden="1" customHeight="1" outlineLevel="1" x14ac:dyDescent="0.25">
      <c r="A1728" s="552"/>
      <c r="B1728" s="552"/>
      <c r="C1728" s="552"/>
      <c r="D1728" s="574"/>
      <c r="E1728" s="536"/>
      <c r="F1728" s="537"/>
      <c r="G1728" s="133" t="s">
        <v>2065</v>
      </c>
      <c r="H1728" s="4"/>
      <c r="I1728" s="4"/>
      <c r="J1728" s="4">
        <v>354</v>
      </c>
      <c r="K1728" s="4"/>
      <c r="L1728" s="4"/>
      <c r="M1728" s="4"/>
      <c r="N1728" s="4">
        <v>15</v>
      </c>
      <c r="O1728" s="4"/>
      <c r="P1728" s="508"/>
      <c r="Q1728" s="508"/>
      <c r="R1728" s="508">
        <v>242</v>
      </c>
      <c r="S1728" s="21"/>
      <c r="T1728" s="224"/>
      <c r="U1728" s="5"/>
      <c r="V1728" s="5"/>
      <c r="W1728" s="5"/>
      <c r="X1728" s="5"/>
      <c r="Y1728" s="222"/>
      <c r="Z1728" s="222"/>
      <c r="AA1728" s="222"/>
      <c r="AB1728" s="5"/>
      <c r="AC1728" s="5"/>
      <c r="AD1728" s="5"/>
      <c r="AE1728" s="5"/>
    </row>
    <row r="1729" spans="1:31" s="19" customFormat="1" ht="74.25" hidden="1" customHeight="1" outlineLevel="1" x14ac:dyDescent="0.25">
      <c r="A1729" s="552"/>
      <c r="B1729" s="552"/>
      <c r="C1729" s="552"/>
      <c r="D1729" s="574"/>
      <c r="E1729" s="536"/>
      <c r="F1729" s="537"/>
      <c r="G1729" s="133" t="s">
        <v>2066</v>
      </c>
      <c r="H1729" s="4"/>
      <c r="I1729" s="4"/>
      <c r="J1729" s="4">
        <v>281</v>
      </c>
      <c r="K1729" s="4"/>
      <c r="L1729" s="4"/>
      <c r="M1729" s="4"/>
      <c r="N1729" s="4">
        <v>111</v>
      </c>
      <c r="O1729" s="4"/>
      <c r="P1729" s="508"/>
      <c r="Q1729" s="508"/>
      <c r="R1729" s="508">
        <v>346.79500000000002</v>
      </c>
      <c r="S1729" s="21"/>
      <c r="T1729" s="224"/>
      <c r="U1729" s="5"/>
      <c r="V1729" s="5"/>
      <c r="W1729" s="5"/>
      <c r="X1729" s="5"/>
      <c r="Y1729" s="222"/>
      <c r="Z1729" s="222"/>
      <c r="AA1729" s="222"/>
      <c r="AB1729" s="5"/>
      <c r="AC1729" s="5"/>
      <c r="AD1729" s="5"/>
      <c r="AE1729" s="5"/>
    </row>
    <row r="1730" spans="1:31" s="19" customFormat="1" ht="48.75" hidden="1" customHeight="1" outlineLevel="1" x14ac:dyDescent="0.25">
      <c r="A1730" s="552"/>
      <c r="B1730" s="552"/>
      <c r="C1730" s="552"/>
      <c r="D1730" s="574"/>
      <c r="E1730" s="536"/>
      <c r="F1730" s="537"/>
      <c r="G1730" s="133" t="s">
        <v>2067</v>
      </c>
      <c r="H1730" s="4"/>
      <c r="I1730" s="4"/>
      <c r="J1730" s="4">
        <v>96</v>
      </c>
      <c r="K1730" s="4"/>
      <c r="L1730" s="4"/>
      <c r="M1730" s="4"/>
      <c r="N1730" s="4">
        <v>120</v>
      </c>
      <c r="O1730" s="4"/>
      <c r="P1730" s="508"/>
      <c r="Q1730" s="508"/>
      <c r="R1730" s="508">
        <v>186.64689999999999</v>
      </c>
      <c r="S1730" s="21"/>
      <c r="T1730" s="224"/>
      <c r="U1730" s="5"/>
      <c r="V1730" s="5"/>
      <c r="W1730" s="5"/>
      <c r="X1730" s="5"/>
      <c r="Y1730" s="222"/>
      <c r="Z1730" s="222"/>
      <c r="AA1730" s="222"/>
      <c r="AB1730" s="5"/>
      <c r="AC1730" s="5"/>
      <c r="AD1730" s="5"/>
      <c r="AE1730" s="5"/>
    </row>
    <row r="1731" spans="1:31" s="19" customFormat="1" ht="48.75" hidden="1" customHeight="1" outlineLevel="1" x14ac:dyDescent="0.25">
      <c r="A1731" s="552"/>
      <c r="B1731" s="552"/>
      <c r="C1731" s="552"/>
      <c r="D1731" s="574"/>
      <c r="E1731" s="536"/>
      <c r="F1731" s="537"/>
      <c r="G1731" s="133" t="s">
        <v>2068</v>
      </c>
      <c r="H1731" s="4"/>
      <c r="I1731" s="4"/>
      <c r="J1731" s="4">
        <v>195</v>
      </c>
      <c r="K1731" s="4"/>
      <c r="L1731" s="4"/>
      <c r="M1731" s="4"/>
      <c r="N1731" s="4">
        <v>15</v>
      </c>
      <c r="O1731" s="4"/>
      <c r="P1731" s="508"/>
      <c r="Q1731" s="508"/>
      <c r="R1731" s="508">
        <v>185</v>
      </c>
      <c r="S1731" s="21"/>
      <c r="T1731" s="224"/>
      <c r="U1731" s="5"/>
      <c r="V1731" s="5"/>
      <c r="W1731" s="5"/>
      <c r="X1731" s="5"/>
      <c r="Y1731" s="222"/>
      <c r="Z1731" s="222"/>
      <c r="AA1731" s="222"/>
      <c r="AB1731" s="5"/>
      <c r="AC1731" s="5"/>
      <c r="AD1731" s="5"/>
      <c r="AE1731" s="5"/>
    </row>
    <row r="1732" spans="1:31" s="19" customFormat="1" ht="48.75" hidden="1" customHeight="1" outlineLevel="1" x14ac:dyDescent="0.25">
      <c r="A1732" s="552"/>
      <c r="B1732" s="552"/>
      <c r="C1732" s="552"/>
      <c r="D1732" s="574"/>
      <c r="E1732" s="536"/>
      <c r="F1732" s="537"/>
      <c r="G1732" s="133" t="s">
        <v>2069</v>
      </c>
      <c r="H1732" s="4"/>
      <c r="I1732" s="4"/>
      <c r="J1732" s="4">
        <v>126</v>
      </c>
      <c r="K1732" s="4"/>
      <c r="L1732" s="4"/>
      <c r="M1732" s="4"/>
      <c r="N1732" s="4">
        <v>10</v>
      </c>
      <c r="O1732" s="4"/>
      <c r="P1732" s="508"/>
      <c r="Q1732" s="508"/>
      <c r="R1732" s="508">
        <v>228</v>
      </c>
      <c r="S1732" s="21"/>
      <c r="T1732" s="224"/>
      <c r="U1732" s="5"/>
      <c r="V1732" s="5"/>
      <c r="W1732" s="5"/>
      <c r="X1732" s="5"/>
      <c r="Y1732" s="222"/>
      <c r="Z1732" s="222"/>
      <c r="AA1732" s="222"/>
      <c r="AB1732" s="5"/>
      <c r="AC1732" s="5"/>
      <c r="AD1732" s="5"/>
      <c r="AE1732" s="5"/>
    </row>
    <row r="1733" spans="1:31" s="19" customFormat="1" ht="33.75" hidden="1" customHeight="1" outlineLevel="1" x14ac:dyDescent="0.25">
      <c r="A1733" s="552"/>
      <c r="B1733" s="552"/>
      <c r="C1733" s="552"/>
      <c r="D1733" s="574"/>
      <c r="E1733" s="536"/>
      <c r="F1733" s="537"/>
      <c r="G1733" s="133" t="s">
        <v>2070</v>
      </c>
      <c r="H1733" s="4"/>
      <c r="I1733" s="4"/>
      <c r="J1733" s="4">
        <v>108</v>
      </c>
      <c r="K1733" s="4"/>
      <c r="L1733" s="4"/>
      <c r="M1733" s="4"/>
      <c r="N1733" s="4">
        <v>27</v>
      </c>
      <c r="O1733" s="4"/>
      <c r="P1733" s="508"/>
      <c r="Q1733" s="508"/>
      <c r="R1733" s="508">
        <v>252</v>
      </c>
      <c r="S1733" s="21"/>
      <c r="T1733" s="224"/>
      <c r="U1733" s="5"/>
      <c r="V1733" s="5"/>
      <c r="W1733" s="5"/>
      <c r="X1733" s="5"/>
      <c r="Y1733" s="222"/>
      <c r="Z1733" s="222"/>
      <c r="AA1733" s="222"/>
      <c r="AB1733" s="5"/>
      <c r="AC1733" s="5"/>
      <c r="AD1733" s="5"/>
      <c r="AE1733" s="5"/>
    </row>
    <row r="1734" spans="1:31" s="19" customFormat="1" ht="48.75" hidden="1" customHeight="1" outlineLevel="1" x14ac:dyDescent="0.25">
      <c r="A1734" s="552"/>
      <c r="B1734" s="552"/>
      <c r="C1734" s="552"/>
      <c r="D1734" s="574"/>
      <c r="E1734" s="536"/>
      <c r="F1734" s="537"/>
      <c r="G1734" s="133" t="s">
        <v>2071</v>
      </c>
      <c r="H1734" s="4"/>
      <c r="I1734" s="4"/>
      <c r="J1734" s="4">
        <v>228</v>
      </c>
      <c r="K1734" s="4"/>
      <c r="L1734" s="4"/>
      <c r="M1734" s="4"/>
      <c r="N1734" s="4">
        <v>15</v>
      </c>
      <c r="O1734" s="4"/>
      <c r="P1734" s="508"/>
      <c r="Q1734" s="508"/>
      <c r="R1734" s="508">
        <v>260</v>
      </c>
      <c r="S1734" s="21"/>
      <c r="T1734" s="224"/>
      <c r="U1734" s="5"/>
      <c r="V1734" s="5"/>
      <c r="W1734" s="5"/>
      <c r="X1734" s="5"/>
      <c r="Y1734" s="222"/>
      <c r="Z1734" s="222"/>
      <c r="AA1734" s="222"/>
      <c r="AB1734" s="5"/>
      <c r="AC1734" s="5"/>
      <c r="AD1734" s="5"/>
      <c r="AE1734" s="5"/>
    </row>
    <row r="1735" spans="1:31" s="19" customFormat="1" ht="48.75" hidden="1" customHeight="1" outlineLevel="1" x14ac:dyDescent="0.25">
      <c r="A1735" s="552"/>
      <c r="B1735" s="552"/>
      <c r="C1735" s="552"/>
      <c r="D1735" s="574"/>
      <c r="E1735" s="536"/>
      <c r="F1735" s="537"/>
      <c r="G1735" s="133" t="s">
        <v>2072</v>
      </c>
      <c r="H1735" s="4"/>
      <c r="I1735" s="4"/>
      <c r="J1735" s="4">
        <v>180</v>
      </c>
      <c r="K1735" s="4"/>
      <c r="L1735" s="4"/>
      <c r="M1735" s="4"/>
      <c r="N1735" s="4">
        <v>30</v>
      </c>
      <c r="O1735" s="4"/>
      <c r="P1735" s="508"/>
      <c r="Q1735" s="508"/>
      <c r="R1735" s="508">
        <v>208</v>
      </c>
      <c r="S1735" s="21"/>
      <c r="T1735" s="224"/>
      <c r="U1735" s="5"/>
      <c r="V1735" s="5"/>
      <c r="W1735" s="5"/>
      <c r="X1735" s="5"/>
      <c r="Y1735" s="222"/>
      <c r="Z1735" s="222"/>
      <c r="AA1735" s="222"/>
      <c r="AB1735" s="5"/>
      <c r="AC1735" s="5"/>
      <c r="AD1735" s="5"/>
      <c r="AE1735" s="5"/>
    </row>
    <row r="1736" spans="1:31" s="19" customFormat="1" ht="48.75" hidden="1" customHeight="1" outlineLevel="1" x14ac:dyDescent="0.25">
      <c r="A1736" s="552"/>
      <c r="B1736" s="552"/>
      <c r="C1736" s="552"/>
      <c r="D1736" s="574"/>
      <c r="E1736" s="536"/>
      <c r="F1736" s="537"/>
      <c r="G1736" s="133" t="s">
        <v>2073</v>
      </c>
      <c r="H1736" s="4"/>
      <c r="I1736" s="4"/>
      <c r="J1736" s="4">
        <v>67</v>
      </c>
      <c r="K1736" s="4"/>
      <c r="L1736" s="4"/>
      <c r="M1736" s="4"/>
      <c r="N1736" s="4">
        <v>15</v>
      </c>
      <c r="O1736" s="4"/>
      <c r="P1736" s="508"/>
      <c r="Q1736" s="508"/>
      <c r="R1736" s="508">
        <v>198</v>
      </c>
      <c r="S1736" s="21"/>
      <c r="T1736" s="224"/>
      <c r="U1736" s="5"/>
      <c r="V1736" s="5"/>
      <c r="W1736" s="5"/>
      <c r="X1736" s="5"/>
      <c r="Y1736" s="222"/>
      <c r="Z1736" s="222"/>
      <c r="AA1736" s="222"/>
      <c r="AB1736" s="5"/>
      <c r="AC1736" s="5"/>
      <c r="AD1736" s="5"/>
      <c r="AE1736" s="5"/>
    </row>
    <row r="1737" spans="1:31" s="19" customFormat="1" ht="48.75" hidden="1" customHeight="1" outlineLevel="1" x14ac:dyDescent="0.25">
      <c r="A1737" s="552"/>
      <c r="B1737" s="552"/>
      <c r="C1737" s="552"/>
      <c r="D1737" s="574"/>
      <c r="E1737" s="536"/>
      <c r="F1737" s="537"/>
      <c r="G1737" s="133" t="s">
        <v>2074</v>
      </c>
      <c r="H1737" s="4"/>
      <c r="I1737" s="4"/>
      <c r="J1737" s="4">
        <v>52</v>
      </c>
      <c r="K1737" s="4"/>
      <c r="L1737" s="4"/>
      <c r="M1737" s="4"/>
      <c r="N1737" s="4">
        <v>15</v>
      </c>
      <c r="O1737" s="4"/>
      <c r="P1737" s="508"/>
      <c r="Q1737" s="508"/>
      <c r="R1737" s="508">
        <v>163</v>
      </c>
      <c r="S1737" s="21"/>
      <c r="T1737" s="224"/>
      <c r="U1737" s="5"/>
      <c r="V1737" s="5"/>
      <c r="W1737" s="5"/>
      <c r="X1737" s="5"/>
      <c r="Y1737" s="222"/>
      <c r="Z1737" s="222"/>
      <c r="AA1737" s="222"/>
      <c r="AB1737" s="5"/>
      <c r="AC1737" s="5"/>
      <c r="AD1737" s="5"/>
      <c r="AE1737" s="5"/>
    </row>
    <row r="1738" spans="1:31" s="19" customFormat="1" ht="48.75" hidden="1" customHeight="1" outlineLevel="1" x14ac:dyDescent="0.25">
      <c r="A1738" s="552"/>
      <c r="B1738" s="552"/>
      <c r="C1738" s="552"/>
      <c r="D1738" s="574"/>
      <c r="E1738" s="536"/>
      <c r="F1738" s="537"/>
      <c r="G1738" s="133" t="s">
        <v>2075</v>
      </c>
      <c r="H1738" s="4"/>
      <c r="I1738" s="4"/>
      <c r="J1738" s="4">
        <v>33</v>
      </c>
      <c r="K1738" s="4"/>
      <c r="L1738" s="4"/>
      <c r="M1738" s="4"/>
      <c r="N1738" s="4">
        <v>12</v>
      </c>
      <c r="O1738" s="4"/>
      <c r="P1738" s="508"/>
      <c r="Q1738" s="508"/>
      <c r="R1738" s="508">
        <v>155</v>
      </c>
      <c r="S1738" s="21"/>
      <c r="T1738" s="224"/>
      <c r="U1738" s="5"/>
      <c r="V1738" s="5"/>
      <c r="W1738" s="5"/>
      <c r="X1738" s="5"/>
      <c r="Y1738" s="222"/>
      <c r="Z1738" s="222"/>
      <c r="AA1738" s="222"/>
      <c r="AB1738" s="5"/>
      <c r="AC1738" s="5"/>
      <c r="AD1738" s="5"/>
      <c r="AE1738" s="5"/>
    </row>
    <row r="1739" spans="1:31" s="19" customFormat="1" ht="48.75" hidden="1" customHeight="1" outlineLevel="1" x14ac:dyDescent="0.25">
      <c r="A1739" s="552"/>
      <c r="B1739" s="552"/>
      <c r="C1739" s="552"/>
      <c r="D1739" s="574"/>
      <c r="E1739" s="536"/>
      <c r="F1739" s="537"/>
      <c r="G1739" s="133" t="s">
        <v>2076</v>
      </c>
      <c r="H1739" s="4"/>
      <c r="I1739" s="4"/>
      <c r="J1739" s="4">
        <v>75</v>
      </c>
      <c r="K1739" s="4"/>
      <c r="L1739" s="4"/>
      <c r="M1739" s="4"/>
      <c r="N1739" s="4">
        <v>15</v>
      </c>
      <c r="O1739" s="4"/>
      <c r="P1739" s="508"/>
      <c r="Q1739" s="508"/>
      <c r="R1739" s="508">
        <v>133</v>
      </c>
      <c r="S1739" s="21"/>
      <c r="T1739" s="224"/>
      <c r="U1739" s="5"/>
      <c r="V1739" s="5"/>
      <c r="W1739" s="5"/>
      <c r="X1739" s="5"/>
      <c r="Y1739" s="222"/>
      <c r="Z1739" s="222"/>
      <c r="AA1739" s="222"/>
      <c r="AB1739" s="5"/>
      <c r="AC1739" s="5"/>
      <c r="AD1739" s="5"/>
      <c r="AE1739" s="5"/>
    </row>
    <row r="1740" spans="1:31" s="19" customFormat="1" ht="80.25" hidden="1" customHeight="1" outlineLevel="1" x14ac:dyDescent="0.25">
      <c r="A1740" s="552"/>
      <c r="B1740" s="552"/>
      <c r="C1740" s="552"/>
      <c r="D1740" s="574"/>
      <c r="E1740" s="536"/>
      <c r="F1740" s="537"/>
      <c r="G1740" s="133" t="s">
        <v>2077</v>
      </c>
      <c r="H1740" s="4"/>
      <c r="I1740" s="4"/>
      <c r="J1740" s="4">
        <v>751</v>
      </c>
      <c r="K1740" s="4"/>
      <c r="L1740" s="4"/>
      <c r="M1740" s="4"/>
      <c r="N1740" s="4">
        <v>97</v>
      </c>
      <c r="O1740" s="4"/>
      <c r="P1740" s="508"/>
      <c r="Q1740" s="508"/>
      <c r="R1740" s="508">
        <v>656.84900000000005</v>
      </c>
      <c r="S1740" s="21"/>
      <c r="T1740" s="224"/>
      <c r="U1740" s="5"/>
      <c r="V1740" s="5"/>
      <c r="W1740" s="5"/>
      <c r="X1740" s="5"/>
      <c r="Y1740" s="222"/>
      <c r="Z1740" s="222"/>
      <c r="AA1740" s="222"/>
      <c r="AB1740" s="5"/>
      <c r="AC1740" s="5"/>
      <c r="AD1740" s="5"/>
      <c r="AE1740" s="5"/>
    </row>
    <row r="1741" spans="1:31" s="19" customFormat="1" ht="48.75" hidden="1" customHeight="1" outlineLevel="1" x14ac:dyDescent="0.25">
      <c r="A1741" s="552"/>
      <c r="B1741" s="552"/>
      <c r="C1741" s="552"/>
      <c r="D1741" s="574"/>
      <c r="E1741" s="536"/>
      <c r="F1741" s="537"/>
      <c r="G1741" s="133" t="s">
        <v>2078</v>
      </c>
      <c r="H1741" s="4"/>
      <c r="I1741" s="4"/>
      <c r="J1741" s="4">
        <v>592</v>
      </c>
      <c r="K1741" s="4"/>
      <c r="L1741" s="4"/>
      <c r="M1741" s="4"/>
      <c r="N1741" s="4">
        <v>70</v>
      </c>
      <c r="O1741" s="4"/>
      <c r="P1741" s="508"/>
      <c r="Q1741" s="508"/>
      <c r="R1741" s="508">
        <v>637.76184000000001</v>
      </c>
      <c r="S1741" s="21"/>
      <c r="T1741" s="224"/>
      <c r="U1741" s="5"/>
      <c r="V1741" s="5"/>
      <c r="W1741" s="5"/>
      <c r="X1741" s="5"/>
      <c r="Y1741" s="222"/>
      <c r="Z1741" s="222"/>
      <c r="AA1741" s="222"/>
      <c r="AB1741" s="5"/>
      <c r="AC1741" s="5"/>
      <c r="AD1741" s="5"/>
      <c r="AE1741" s="5"/>
    </row>
    <row r="1742" spans="1:31" s="19" customFormat="1" ht="48.75" hidden="1" customHeight="1" outlineLevel="1" x14ac:dyDescent="0.25">
      <c r="A1742" s="552"/>
      <c r="B1742" s="552"/>
      <c r="C1742" s="552"/>
      <c r="D1742" s="574"/>
      <c r="E1742" s="536"/>
      <c r="F1742" s="537"/>
      <c r="G1742" s="133" t="s">
        <v>2079</v>
      </c>
      <c r="H1742" s="4"/>
      <c r="I1742" s="4"/>
      <c r="J1742" s="4">
        <v>571</v>
      </c>
      <c r="K1742" s="4"/>
      <c r="L1742" s="4"/>
      <c r="M1742" s="4"/>
      <c r="N1742" s="4">
        <v>15</v>
      </c>
      <c r="O1742" s="4"/>
      <c r="P1742" s="508"/>
      <c r="Q1742" s="508"/>
      <c r="R1742" s="508">
        <v>559</v>
      </c>
      <c r="S1742" s="21"/>
      <c r="T1742" s="224"/>
      <c r="U1742" s="5"/>
      <c r="V1742" s="5"/>
      <c r="W1742" s="5"/>
      <c r="X1742" s="5"/>
      <c r="Y1742" s="222"/>
      <c r="Z1742" s="222"/>
      <c r="AA1742" s="222"/>
      <c r="AB1742" s="5"/>
      <c r="AC1742" s="5"/>
      <c r="AD1742" s="5"/>
      <c r="AE1742" s="5"/>
    </row>
    <row r="1743" spans="1:31" s="19" customFormat="1" ht="48.75" hidden="1" customHeight="1" outlineLevel="1" x14ac:dyDescent="0.25">
      <c r="A1743" s="552"/>
      <c r="B1743" s="552"/>
      <c r="C1743" s="552"/>
      <c r="D1743" s="574"/>
      <c r="E1743" s="536"/>
      <c r="F1743" s="537"/>
      <c r="G1743" s="133" t="s">
        <v>2080</v>
      </c>
      <c r="H1743" s="4"/>
      <c r="I1743" s="4"/>
      <c r="J1743" s="4">
        <v>420</v>
      </c>
      <c r="K1743" s="4"/>
      <c r="L1743" s="4"/>
      <c r="M1743" s="4"/>
      <c r="N1743" s="4">
        <v>15</v>
      </c>
      <c r="O1743" s="4"/>
      <c r="P1743" s="508"/>
      <c r="Q1743" s="508"/>
      <c r="R1743" s="508">
        <v>344</v>
      </c>
      <c r="S1743" s="21"/>
      <c r="T1743" s="224"/>
      <c r="U1743" s="5"/>
      <c r="V1743" s="5"/>
      <c r="W1743" s="5"/>
      <c r="X1743" s="5"/>
      <c r="Y1743" s="222"/>
      <c r="Z1743" s="222"/>
      <c r="AA1743" s="222"/>
      <c r="AB1743" s="5"/>
      <c r="AC1743" s="5"/>
      <c r="AD1743" s="5"/>
      <c r="AE1743" s="5"/>
    </row>
    <row r="1744" spans="1:31" s="19" customFormat="1" ht="48.75" hidden="1" customHeight="1" outlineLevel="1" x14ac:dyDescent="0.25">
      <c r="A1744" s="552"/>
      <c r="B1744" s="552"/>
      <c r="C1744" s="552"/>
      <c r="D1744" s="574"/>
      <c r="E1744" s="536"/>
      <c r="F1744" s="537"/>
      <c r="G1744" s="133" t="s">
        <v>2081</v>
      </c>
      <c r="H1744" s="4"/>
      <c r="I1744" s="4"/>
      <c r="J1744" s="4">
        <v>195</v>
      </c>
      <c r="K1744" s="4"/>
      <c r="L1744" s="4"/>
      <c r="M1744" s="4"/>
      <c r="N1744" s="4">
        <v>15</v>
      </c>
      <c r="O1744" s="4"/>
      <c r="P1744" s="508"/>
      <c r="Q1744" s="508"/>
      <c r="R1744" s="508">
        <v>278</v>
      </c>
      <c r="S1744" s="21"/>
      <c r="T1744" s="224"/>
      <c r="U1744" s="5"/>
      <c r="V1744" s="5"/>
      <c r="W1744" s="5"/>
      <c r="X1744" s="5"/>
      <c r="Y1744" s="222"/>
      <c r="Z1744" s="222"/>
      <c r="AA1744" s="222"/>
      <c r="AB1744" s="5"/>
      <c r="AC1744" s="5"/>
      <c r="AD1744" s="5"/>
      <c r="AE1744" s="5"/>
    </row>
    <row r="1745" spans="1:31" s="19" customFormat="1" ht="48.75" hidden="1" customHeight="1" outlineLevel="1" x14ac:dyDescent="0.25">
      <c r="A1745" s="552"/>
      <c r="B1745" s="552"/>
      <c r="C1745" s="552"/>
      <c r="D1745" s="574"/>
      <c r="E1745" s="536"/>
      <c r="F1745" s="537"/>
      <c r="G1745" s="133" t="s">
        <v>2082</v>
      </c>
      <c r="H1745" s="4"/>
      <c r="I1745" s="4"/>
      <c r="J1745" s="4">
        <v>154</v>
      </c>
      <c r="K1745" s="4"/>
      <c r="L1745" s="4"/>
      <c r="M1745" s="4"/>
      <c r="N1745" s="4">
        <v>55</v>
      </c>
      <c r="O1745" s="4"/>
      <c r="P1745" s="508"/>
      <c r="Q1745" s="508"/>
      <c r="R1745" s="508">
        <v>173</v>
      </c>
      <c r="S1745" s="21"/>
      <c r="T1745" s="224"/>
      <c r="U1745" s="5"/>
      <c r="V1745" s="5"/>
      <c r="W1745" s="5"/>
      <c r="X1745" s="5"/>
      <c r="Y1745" s="222"/>
      <c r="Z1745" s="222"/>
      <c r="AA1745" s="222"/>
      <c r="AB1745" s="5"/>
      <c r="AC1745" s="5"/>
      <c r="AD1745" s="5"/>
      <c r="AE1745" s="5"/>
    </row>
    <row r="1746" spans="1:31" s="19" customFormat="1" ht="48.75" hidden="1" customHeight="1" outlineLevel="1" x14ac:dyDescent="0.25">
      <c r="A1746" s="552"/>
      <c r="B1746" s="552"/>
      <c r="C1746" s="552"/>
      <c r="D1746" s="574"/>
      <c r="E1746" s="536"/>
      <c r="F1746" s="537"/>
      <c r="G1746" s="133" t="s">
        <v>2083</v>
      </c>
      <c r="H1746" s="4"/>
      <c r="I1746" s="4"/>
      <c r="J1746" s="4">
        <v>56</v>
      </c>
      <c r="K1746" s="4"/>
      <c r="L1746" s="4"/>
      <c r="M1746" s="4"/>
      <c r="N1746" s="4">
        <v>20</v>
      </c>
      <c r="O1746" s="4"/>
      <c r="P1746" s="508"/>
      <c r="Q1746" s="508"/>
      <c r="R1746" s="508">
        <v>164</v>
      </c>
      <c r="S1746" s="21"/>
      <c r="T1746" s="224"/>
      <c r="U1746" s="5"/>
      <c r="V1746" s="5"/>
      <c r="W1746" s="5"/>
      <c r="X1746" s="5"/>
      <c r="Y1746" s="222"/>
      <c r="Z1746" s="222"/>
      <c r="AA1746" s="222"/>
      <c r="AB1746" s="5"/>
      <c r="AC1746" s="5"/>
      <c r="AD1746" s="5"/>
      <c r="AE1746" s="5"/>
    </row>
    <row r="1747" spans="1:31" s="19" customFormat="1" ht="48.75" hidden="1" customHeight="1" outlineLevel="1" x14ac:dyDescent="0.25">
      <c r="A1747" s="552"/>
      <c r="B1747" s="552"/>
      <c r="C1747" s="552"/>
      <c r="D1747" s="574"/>
      <c r="E1747" s="536"/>
      <c r="F1747" s="537"/>
      <c r="G1747" s="133" t="s">
        <v>2084</v>
      </c>
      <c r="H1747" s="4"/>
      <c r="I1747" s="4"/>
      <c r="J1747" s="4">
        <v>287</v>
      </c>
      <c r="K1747" s="4"/>
      <c r="L1747" s="4"/>
      <c r="M1747" s="4"/>
      <c r="N1747" s="4">
        <v>15</v>
      </c>
      <c r="O1747" s="4"/>
      <c r="P1747" s="508"/>
      <c r="Q1747" s="508"/>
      <c r="R1747" s="508">
        <v>285</v>
      </c>
      <c r="S1747" s="21"/>
      <c r="T1747" s="224"/>
      <c r="U1747" s="5"/>
      <c r="V1747" s="5"/>
      <c r="W1747" s="5"/>
      <c r="X1747" s="5"/>
      <c r="Y1747" s="222"/>
      <c r="Z1747" s="222"/>
      <c r="AA1747" s="222"/>
      <c r="AB1747" s="5"/>
      <c r="AC1747" s="5"/>
      <c r="AD1747" s="5"/>
      <c r="AE1747" s="5"/>
    </row>
    <row r="1748" spans="1:31" s="19" customFormat="1" ht="48.75" hidden="1" customHeight="1" outlineLevel="1" x14ac:dyDescent="0.25">
      <c r="A1748" s="552"/>
      <c r="B1748" s="552"/>
      <c r="C1748" s="552"/>
      <c r="D1748" s="574"/>
      <c r="E1748" s="536"/>
      <c r="F1748" s="537"/>
      <c r="G1748" s="133" t="s">
        <v>2085</v>
      </c>
      <c r="H1748" s="4"/>
      <c r="I1748" s="4"/>
      <c r="J1748" s="4">
        <v>207</v>
      </c>
      <c r="K1748" s="4"/>
      <c r="L1748" s="4"/>
      <c r="M1748" s="4"/>
      <c r="N1748" s="4">
        <v>15</v>
      </c>
      <c r="O1748" s="4"/>
      <c r="P1748" s="508"/>
      <c r="Q1748" s="508"/>
      <c r="R1748" s="508">
        <v>191</v>
      </c>
      <c r="S1748" s="21"/>
      <c r="T1748" s="224"/>
      <c r="U1748" s="5"/>
      <c r="V1748" s="5"/>
      <c r="W1748" s="5"/>
      <c r="X1748" s="5"/>
      <c r="Y1748" s="222"/>
      <c r="Z1748" s="222"/>
      <c r="AA1748" s="222"/>
      <c r="AB1748" s="5"/>
      <c r="AC1748" s="5"/>
      <c r="AD1748" s="5"/>
      <c r="AE1748" s="5"/>
    </row>
    <row r="1749" spans="1:31" s="19" customFormat="1" ht="48.75" hidden="1" customHeight="1" outlineLevel="1" x14ac:dyDescent="0.25">
      <c r="A1749" s="552"/>
      <c r="B1749" s="552"/>
      <c r="C1749" s="552"/>
      <c r="D1749" s="574"/>
      <c r="E1749" s="536"/>
      <c r="F1749" s="537"/>
      <c r="G1749" s="133" t="s">
        <v>2086</v>
      </c>
      <c r="H1749" s="4"/>
      <c r="I1749" s="4"/>
      <c r="J1749" s="4">
        <v>69</v>
      </c>
      <c r="K1749" s="4"/>
      <c r="L1749" s="4"/>
      <c r="M1749" s="4"/>
      <c r="N1749" s="4">
        <v>15</v>
      </c>
      <c r="O1749" s="4"/>
      <c r="P1749" s="508"/>
      <c r="Q1749" s="508"/>
      <c r="R1749" s="508">
        <v>168</v>
      </c>
      <c r="S1749" s="21"/>
      <c r="T1749" s="224"/>
      <c r="U1749" s="5"/>
      <c r="V1749" s="5"/>
      <c r="W1749" s="5"/>
      <c r="X1749" s="5"/>
      <c r="Y1749" s="222"/>
      <c r="Z1749" s="222"/>
      <c r="AA1749" s="222"/>
      <c r="AB1749" s="5"/>
      <c r="AC1749" s="5"/>
      <c r="AD1749" s="5"/>
      <c r="AE1749" s="5"/>
    </row>
    <row r="1750" spans="1:31" s="19" customFormat="1" ht="48.75" hidden="1" customHeight="1" outlineLevel="1" x14ac:dyDescent="0.25">
      <c r="A1750" s="552"/>
      <c r="B1750" s="552"/>
      <c r="C1750" s="552"/>
      <c r="D1750" s="574"/>
      <c r="E1750" s="536"/>
      <c r="F1750" s="537"/>
      <c r="G1750" s="133" t="s">
        <v>2087</v>
      </c>
      <c r="H1750" s="4"/>
      <c r="I1750" s="4"/>
      <c r="J1750" s="4">
        <v>66</v>
      </c>
      <c r="K1750" s="4"/>
      <c r="L1750" s="4"/>
      <c r="M1750" s="4"/>
      <c r="N1750" s="4">
        <v>22</v>
      </c>
      <c r="O1750" s="4"/>
      <c r="P1750" s="508"/>
      <c r="Q1750" s="508"/>
      <c r="R1750" s="508">
        <v>173</v>
      </c>
      <c r="S1750" s="21"/>
      <c r="T1750" s="224"/>
      <c r="U1750" s="5"/>
      <c r="V1750" s="5"/>
      <c r="W1750" s="5"/>
      <c r="X1750" s="5"/>
      <c r="Y1750" s="222"/>
      <c r="Z1750" s="222"/>
      <c r="AA1750" s="222"/>
      <c r="AB1750" s="5"/>
      <c r="AC1750" s="5"/>
      <c r="AD1750" s="5"/>
      <c r="AE1750" s="5"/>
    </row>
    <row r="1751" spans="1:31" s="19" customFormat="1" ht="48.75" hidden="1" customHeight="1" outlineLevel="1" x14ac:dyDescent="0.25">
      <c r="A1751" s="552"/>
      <c r="B1751" s="552"/>
      <c r="C1751" s="552"/>
      <c r="D1751" s="574"/>
      <c r="E1751" s="536"/>
      <c r="F1751" s="537"/>
      <c r="G1751" s="133" t="s">
        <v>2088</v>
      </c>
      <c r="H1751" s="4"/>
      <c r="I1751" s="4"/>
      <c r="J1751" s="4">
        <v>106</v>
      </c>
      <c r="K1751" s="4"/>
      <c r="L1751" s="4"/>
      <c r="M1751" s="4"/>
      <c r="N1751" s="4">
        <v>12</v>
      </c>
      <c r="O1751" s="4"/>
      <c r="P1751" s="508"/>
      <c r="Q1751" s="508"/>
      <c r="R1751" s="508">
        <v>231</v>
      </c>
      <c r="S1751" s="21"/>
      <c r="T1751" s="224"/>
      <c r="U1751" s="5"/>
      <c r="V1751" s="5"/>
      <c r="W1751" s="5"/>
      <c r="X1751" s="5"/>
      <c r="Y1751" s="222"/>
      <c r="Z1751" s="222"/>
      <c r="AA1751" s="222"/>
      <c r="AB1751" s="5"/>
      <c r="AC1751" s="5"/>
      <c r="AD1751" s="5"/>
      <c r="AE1751" s="5"/>
    </row>
    <row r="1752" spans="1:31" s="19" customFormat="1" ht="48.75" hidden="1" customHeight="1" outlineLevel="1" x14ac:dyDescent="0.25">
      <c r="A1752" s="552"/>
      <c r="B1752" s="552"/>
      <c r="C1752" s="552"/>
      <c r="D1752" s="574"/>
      <c r="E1752" s="536"/>
      <c r="F1752" s="537"/>
      <c r="G1752" s="133" t="s">
        <v>2089</v>
      </c>
      <c r="H1752" s="4"/>
      <c r="I1752" s="4"/>
      <c r="J1752" s="4">
        <v>81</v>
      </c>
      <c r="K1752" s="4"/>
      <c r="L1752" s="4"/>
      <c r="M1752" s="4"/>
      <c r="N1752" s="4">
        <v>15</v>
      </c>
      <c r="O1752" s="4"/>
      <c r="P1752" s="508"/>
      <c r="Q1752" s="508"/>
      <c r="R1752" s="508">
        <v>124</v>
      </c>
      <c r="S1752" s="21"/>
      <c r="T1752" s="224"/>
      <c r="U1752" s="5"/>
      <c r="V1752" s="5"/>
      <c r="W1752" s="5"/>
      <c r="X1752" s="5"/>
      <c r="Y1752" s="222"/>
      <c r="Z1752" s="222"/>
      <c r="AA1752" s="222"/>
      <c r="AB1752" s="5"/>
      <c r="AC1752" s="5"/>
      <c r="AD1752" s="5"/>
      <c r="AE1752" s="5"/>
    </row>
    <row r="1753" spans="1:31" s="19" customFormat="1" ht="48.75" hidden="1" customHeight="1" outlineLevel="1" x14ac:dyDescent="0.25">
      <c r="A1753" s="552"/>
      <c r="B1753" s="552"/>
      <c r="C1753" s="552"/>
      <c r="D1753" s="574"/>
      <c r="E1753" s="536"/>
      <c r="F1753" s="537"/>
      <c r="G1753" s="133" t="s">
        <v>2090</v>
      </c>
      <c r="H1753" s="4"/>
      <c r="I1753" s="4"/>
      <c r="J1753" s="4">
        <v>268</v>
      </c>
      <c r="K1753" s="4"/>
      <c r="L1753" s="4"/>
      <c r="M1753" s="4"/>
      <c r="N1753" s="4">
        <v>15</v>
      </c>
      <c r="O1753" s="4"/>
      <c r="P1753" s="508"/>
      <c r="Q1753" s="508"/>
      <c r="R1753" s="508">
        <v>288</v>
      </c>
      <c r="S1753" s="21"/>
      <c r="T1753" s="224"/>
      <c r="U1753" s="5"/>
      <c r="V1753" s="5"/>
      <c r="W1753" s="5"/>
      <c r="X1753" s="5"/>
      <c r="Y1753" s="222"/>
      <c r="Z1753" s="222"/>
      <c r="AA1753" s="222"/>
      <c r="AB1753" s="5"/>
      <c r="AC1753" s="5"/>
      <c r="AD1753" s="5"/>
      <c r="AE1753" s="5"/>
    </row>
    <row r="1754" spans="1:31" s="19" customFormat="1" ht="75.75" hidden="1" customHeight="1" outlineLevel="1" x14ac:dyDescent="0.25">
      <c r="A1754" s="552"/>
      <c r="B1754" s="552"/>
      <c r="C1754" s="552"/>
      <c r="D1754" s="574"/>
      <c r="E1754" s="536"/>
      <c r="F1754" s="537"/>
      <c r="G1754" s="133" t="s">
        <v>2091</v>
      </c>
      <c r="H1754" s="4"/>
      <c r="I1754" s="4"/>
      <c r="J1754" s="4">
        <v>31</v>
      </c>
      <c r="K1754" s="4"/>
      <c r="L1754" s="4"/>
      <c r="M1754" s="4"/>
      <c r="N1754" s="4">
        <v>45</v>
      </c>
      <c r="O1754" s="4"/>
      <c r="P1754" s="508"/>
      <c r="Q1754" s="508"/>
      <c r="R1754" s="508">
        <v>48.32</v>
      </c>
      <c r="S1754" s="21"/>
      <c r="T1754" s="224"/>
      <c r="U1754" s="5"/>
      <c r="V1754" s="5"/>
      <c r="W1754" s="5"/>
      <c r="X1754" s="5"/>
      <c r="Y1754" s="222"/>
      <c r="Z1754" s="222"/>
      <c r="AA1754" s="222"/>
      <c r="AB1754" s="5"/>
      <c r="AC1754" s="5"/>
      <c r="AD1754" s="5"/>
      <c r="AE1754" s="5"/>
    </row>
    <row r="1755" spans="1:31" s="19" customFormat="1" ht="48.75" hidden="1" customHeight="1" outlineLevel="1" x14ac:dyDescent="0.25">
      <c r="A1755" s="552"/>
      <c r="B1755" s="552"/>
      <c r="C1755" s="552"/>
      <c r="D1755" s="574"/>
      <c r="E1755" s="536"/>
      <c r="F1755" s="537"/>
      <c r="G1755" s="133" t="s">
        <v>2092</v>
      </c>
      <c r="H1755" s="4"/>
      <c r="I1755" s="4"/>
      <c r="J1755" s="4">
        <v>151</v>
      </c>
      <c r="K1755" s="4"/>
      <c r="L1755" s="4"/>
      <c r="M1755" s="4"/>
      <c r="N1755" s="4">
        <v>15</v>
      </c>
      <c r="O1755" s="4"/>
      <c r="P1755" s="508"/>
      <c r="Q1755" s="508"/>
      <c r="R1755" s="508">
        <v>308</v>
      </c>
      <c r="S1755" s="21"/>
      <c r="T1755" s="224"/>
      <c r="U1755" s="5"/>
      <c r="V1755" s="5"/>
      <c r="W1755" s="5"/>
      <c r="X1755" s="5"/>
      <c r="Y1755" s="222"/>
      <c r="Z1755" s="222"/>
      <c r="AA1755" s="222"/>
      <c r="AB1755" s="5"/>
      <c r="AC1755" s="5"/>
      <c r="AD1755" s="5"/>
      <c r="AE1755" s="5"/>
    </row>
    <row r="1756" spans="1:31" s="19" customFormat="1" ht="48.75" hidden="1" customHeight="1" outlineLevel="1" x14ac:dyDescent="0.25">
      <c r="A1756" s="552"/>
      <c r="B1756" s="552"/>
      <c r="C1756" s="552"/>
      <c r="D1756" s="574"/>
      <c r="E1756" s="536"/>
      <c r="F1756" s="537"/>
      <c r="G1756" s="133" t="s">
        <v>2093</v>
      </c>
      <c r="H1756" s="4"/>
      <c r="I1756" s="4"/>
      <c r="J1756" s="4">
        <v>53</v>
      </c>
      <c r="K1756" s="4"/>
      <c r="L1756" s="4"/>
      <c r="M1756" s="4"/>
      <c r="N1756" s="4">
        <v>55</v>
      </c>
      <c r="O1756" s="4"/>
      <c r="P1756" s="508"/>
      <c r="Q1756" s="508"/>
      <c r="R1756" s="508">
        <v>97</v>
      </c>
      <c r="S1756" s="21"/>
      <c r="T1756" s="224"/>
      <c r="U1756" s="5"/>
      <c r="V1756" s="5"/>
      <c r="W1756" s="5"/>
      <c r="X1756" s="5"/>
      <c r="Y1756" s="222"/>
      <c r="Z1756" s="222"/>
      <c r="AA1756" s="222"/>
      <c r="AB1756" s="5"/>
      <c r="AC1756" s="5"/>
      <c r="AD1756" s="5"/>
      <c r="AE1756" s="5"/>
    </row>
    <row r="1757" spans="1:31" s="19" customFormat="1" ht="48.75" hidden="1" customHeight="1" outlineLevel="1" x14ac:dyDescent="0.25">
      <c r="A1757" s="552"/>
      <c r="B1757" s="552"/>
      <c r="C1757" s="552"/>
      <c r="D1757" s="574"/>
      <c r="E1757" s="536"/>
      <c r="F1757" s="537"/>
      <c r="G1757" s="133" t="s">
        <v>2094</v>
      </c>
      <c r="H1757" s="4"/>
      <c r="I1757" s="4"/>
      <c r="J1757" s="4">
        <v>100</v>
      </c>
      <c r="K1757" s="4"/>
      <c r="L1757" s="4"/>
      <c r="M1757" s="4"/>
      <c r="N1757" s="4">
        <v>10</v>
      </c>
      <c r="O1757" s="4"/>
      <c r="P1757" s="508"/>
      <c r="Q1757" s="508"/>
      <c r="R1757" s="508">
        <v>205</v>
      </c>
      <c r="S1757" s="21"/>
      <c r="T1757" s="224"/>
      <c r="U1757" s="5"/>
      <c r="V1757" s="5"/>
      <c r="W1757" s="5"/>
      <c r="X1757" s="5"/>
      <c r="Y1757" s="222"/>
      <c r="Z1757" s="222"/>
      <c r="AA1757" s="222"/>
      <c r="AB1757" s="5"/>
      <c r="AC1757" s="5"/>
      <c r="AD1757" s="5"/>
      <c r="AE1757" s="5"/>
    </row>
    <row r="1758" spans="1:31" s="19" customFormat="1" ht="48.75" hidden="1" customHeight="1" outlineLevel="1" x14ac:dyDescent="0.25">
      <c r="A1758" s="552"/>
      <c r="B1758" s="552"/>
      <c r="C1758" s="552"/>
      <c r="D1758" s="574"/>
      <c r="E1758" s="536"/>
      <c r="F1758" s="537"/>
      <c r="G1758" s="133" t="s">
        <v>2095</v>
      </c>
      <c r="H1758" s="4"/>
      <c r="I1758" s="4"/>
      <c r="J1758" s="4">
        <v>34</v>
      </c>
      <c r="K1758" s="4"/>
      <c r="L1758" s="4"/>
      <c r="M1758" s="4"/>
      <c r="N1758" s="4">
        <v>10</v>
      </c>
      <c r="O1758" s="4"/>
      <c r="P1758" s="508"/>
      <c r="Q1758" s="508"/>
      <c r="R1758" s="508">
        <v>168</v>
      </c>
      <c r="S1758" s="21"/>
      <c r="T1758" s="224"/>
      <c r="U1758" s="5"/>
      <c r="V1758" s="5"/>
      <c r="W1758" s="5"/>
      <c r="X1758" s="5"/>
      <c r="Y1758" s="222"/>
      <c r="Z1758" s="222"/>
      <c r="AA1758" s="222"/>
      <c r="AB1758" s="5"/>
      <c r="AC1758" s="5"/>
      <c r="AD1758" s="5"/>
      <c r="AE1758" s="5"/>
    </row>
    <row r="1759" spans="1:31" s="19" customFormat="1" ht="48.75" hidden="1" customHeight="1" outlineLevel="1" x14ac:dyDescent="0.25">
      <c r="A1759" s="552"/>
      <c r="B1759" s="552"/>
      <c r="C1759" s="552"/>
      <c r="D1759" s="574"/>
      <c r="E1759" s="536"/>
      <c r="F1759" s="537"/>
      <c r="G1759" s="133" t="s">
        <v>2096</v>
      </c>
      <c r="H1759" s="4"/>
      <c r="I1759" s="4"/>
      <c r="J1759" s="4">
        <v>155</v>
      </c>
      <c r="K1759" s="4"/>
      <c r="L1759" s="4"/>
      <c r="M1759" s="4"/>
      <c r="N1759" s="4">
        <v>30</v>
      </c>
      <c r="O1759" s="4"/>
      <c r="P1759" s="508"/>
      <c r="Q1759" s="508"/>
      <c r="R1759" s="508">
        <v>197.69005000000001</v>
      </c>
      <c r="S1759" s="21"/>
      <c r="T1759" s="224"/>
      <c r="U1759" s="5"/>
      <c r="V1759" s="5"/>
      <c r="W1759" s="5"/>
      <c r="X1759" s="5"/>
      <c r="Y1759" s="222"/>
      <c r="Z1759" s="222"/>
      <c r="AA1759" s="222"/>
      <c r="AB1759" s="5"/>
      <c r="AC1759" s="5"/>
      <c r="AD1759" s="5"/>
      <c r="AE1759" s="5"/>
    </row>
    <row r="1760" spans="1:31" s="19" customFormat="1" ht="48.75" hidden="1" customHeight="1" outlineLevel="1" x14ac:dyDescent="0.25">
      <c r="A1760" s="552"/>
      <c r="B1760" s="552"/>
      <c r="C1760" s="552"/>
      <c r="D1760" s="574"/>
      <c r="E1760" s="536"/>
      <c r="F1760" s="537"/>
      <c r="G1760" s="133" t="s">
        <v>2097</v>
      </c>
      <c r="H1760" s="4"/>
      <c r="I1760" s="4"/>
      <c r="J1760" s="4">
        <v>11</v>
      </c>
      <c r="K1760" s="4"/>
      <c r="L1760" s="4"/>
      <c r="M1760" s="4"/>
      <c r="N1760" s="4">
        <v>10</v>
      </c>
      <c r="O1760" s="4"/>
      <c r="P1760" s="508"/>
      <c r="Q1760" s="508"/>
      <c r="R1760" s="508">
        <v>94</v>
      </c>
      <c r="S1760" s="21"/>
      <c r="T1760" s="224"/>
      <c r="U1760" s="5"/>
      <c r="V1760" s="5"/>
      <c r="W1760" s="5"/>
      <c r="X1760" s="5"/>
      <c r="Y1760" s="222"/>
      <c r="Z1760" s="222"/>
      <c r="AA1760" s="222"/>
      <c r="AB1760" s="5"/>
      <c r="AC1760" s="5"/>
      <c r="AD1760" s="5"/>
      <c r="AE1760" s="5"/>
    </row>
    <row r="1761" spans="1:31" s="19" customFormat="1" ht="48.75" hidden="1" customHeight="1" outlineLevel="1" x14ac:dyDescent="0.25">
      <c r="A1761" s="552"/>
      <c r="B1761" s="552"/>
      <c r="C1761" s="552"/>
      <c r="D1761" s="574"/>
      <c r="E1761" s="536"/>
      <c r="F1761" s="537"/>
      <c r="G1761" s="133" t="s">
        <v>2098</v>
      </c>
      <c r="H1761" s="4"/>
      <c r="I1761" s="4"/>
      <c r="J1761" s="4">
        <v>117</v>
      </c>
      <c r="K1761" s="4"/>
      <c r="L1761" s="4"/>
      <c r="M1761" s="4"/>
      <c r="N1761" s="4">
        <v>14</v>
      </c>
      <c r="O1761" s="4"/>
      <c r="P1761" s="508"/>
      <c r="Q1761" s="508"/>
      <c r="R1761" s="508">
        <v>193</v>
      </c>
      <c r="S1761" s="21"/>
      <c r="T1761" s="224"/>
      <c r="U1761" s="5"/>
      <c r="V1761" s="5"/>
      <c r="W1761" s="5"/>
      <c r="X1761" s="5"/>
      <c r="Y1761" s="222"/>
      <c r="Z1761" s="222"/>
      <c r="AA1761" s="222"/>
      <c r="AB1761" s="5"/>
      <c r="AC1761" s="5"/>
      <c r="AD1761" s="5"/>
      <c r="AE1761" s="5"/>
    </row>
    <row r="1762" spans="1:31" s="19" customFormat="1" ht="48.75" hidden="1" customHeight="1" outlineLevel="1" x14ac:dyDescent="0.25">
      <c r="A1762" s="552"/>
      <c r="B1762" s="552"/>
      <c r="C1762" s="552"/>
      <c r="D1762" s="574"/>
      <c r="E1762" s="536"/>
      <c r="F1762" s="537"/>
      <c r="G1762" s="133" t="s">
        <v>2099</v>
      </c>
      <c r="H1762" s="4"/>
      <c r="I1762" s="4"/>
      <c r="J1762" s="4">
        <v>506</v>
      </c>
      <c r="K1762" s="4"/>
      <c r="L1762" s="4"/>
      <c r="M1762" s="4"/>
      <c r="N1762" s="4">
        <v>83.61</v>
      </c>
      <c r="O1762" s="4"/>
      <c r="P1762" s="508"/>
      <c r="Q1762" s="508"/>
      <c r="R1762" s="508">
        <v>292.58091000000002</v>
      </c>
      <c r="S1762" s="21"/>
      <c r="T1762" s="224"/>
      <c r="U1762" s="5"/>
      <c r="V1762" s="5"/>
      <c r="W1762" s="5"/>
      <c r="X1762" s="5"/>
      <c r="Y1762" s="222"/>
      <c r="Z1762" s="222"/>
      <c r="AA1762" s="222"/>
      <c r="AB1762" s="5"/>
      <c r="AC1762" s="5"/>
      <c r="AD1762" s="5"/>
      <c r="AE1762" s="5"/>
    </row>
    <row r="1763" spans="1:31" s="19" customFormat="1" ht="48.75" hidden="1" customHeight="1" outlineLevel="1" x14ac:dyDescent="0.25">
      <c r="A1763" s="552"/>
      <c r="B1763" s="552"/>
      <c r="C1763" s="552"/>
      <c r="D1763" s="574"/>
      <c r="E1763" s="536"/>
      <c r="F1763" s="537"/>
      <c r="G1763" s="133" t="s">
        <v>2100</v>
      </c>
      <c r="H1763" s="4"/>
      <c r="I1763" s="4"/>
      <c r="J1763" s="4">
        <v>47</v>
      </c>
      <c r="K1763" s="4"/>
      <c r="L1763" s="4"/>
      <c r="M1763" s="4"/>
      <c r="N1763" s="4">
        <v>12</v>
      </c>
      <c r="O1763" s="4"/>
      <c r="P1763" s="508"/>
      <c r="Q1763" s="508"/>
      <c r="R1763" s="508">
        <v>89</v>
      </c>
      <c r="S1763" s="21"/>
      <c r="T1763" s="224"/>
      <c r="U1763" s="5"/>
      <c r="V1763" s="5"/>
      <c r="W1763" s="5"/>
      <c r="X1763" s="5"/>
      <c r="Y1763" s="222"/>
      <c r="Z1763" s="222"/>
      <c r="AA1763" s="222"/>
      <c r="AB1763" s="5"/>
      <c r="AC1763" s="5"/>
      <c r="AD1763" s="5"/>
      <c r="AE1763" s="5"/>
    </row>
    <row r="1764" spans="1:31" s="19" customFormat="1" ht="48.75" hidden="1" customHeight="1" outlineLevel="1" x14ac:dyDescent="0.25">
      <c r="A1764" s="552"/>
      <c r="B1764" s="552"/>
      <c r="C1764" s="552"/>
      <c r="D1764" s="574"/>
      <c r="E1764" s="536"/>
      <c r="F1764" s="537"/>
      <c r="G1764" s="133" t="s">
        <v>2101</v>
      </c>
      <c r="H1764" s="4"/>
      <c r="I1764" s="4"/>
      <c r="J1764" s="4">
        <v>150</v>
      </c>
      <c r="K1764" s="4"/>
      <c r="L1764" s="4"/>
      <c r="M1764" s="4"/>
      <c r="N1764" s="4">
        <v>15</v>
      </c>
      <c r="O1764" s="4"/>
      <c r="P1764" s="508"/>
      <c r="Q1764" s="508"/>
      <c r="R1764" s="508">
        <v>217.589</v>
      </c>
      <c r="S1764" s="21"/>
      <c r="T1764" s="224"/>
      <c r="U1764" s="5"/>
      <c r="V1764" s="5"/>
      <c r="W1764" s="5"/>
      <c r="X1764" s="5"/>
      <c r="Y1764" s="222"/>
      <c r="Z1764" s="222"/>
      <c r="AA1764" s="222"/>
      <c r="AB1764" s="5"/>
      <c r="AC1764" s="5"/>
      <c r="AD1764" s="5"/>
      <c r="AE1764" s="5"/>
    </row>
    <row r="1765" spans="1:31" s="19" customFormat="1" ht="48.75" hidden="1" customHeight="1" outlineLevel="1" x14ac:dyDescent="0.25">
      <c r="A1765" s="552"/>
      <c r="B1765" s="552"/>
      <c r="C1765" s="552"/>
      <c r="D1765" s="574"/>
      <c r="E1765" s="536"/>
      <c r="F1765" s="537"/>
      <c r="G1765" s="133" t="s">
        <v>2102</v>
      </c>
      <c r="H1765" s="4"/>
      <c r="I1765" s="4"/>
      <c r="J1765" s="4">
        <v>4</v>
      </c>
      <c r="K1765" s="4"/>
      <c r="L1765" s="4"/>
      <c r="M1765" s="4"/>
      <c r="N1765" s="4">
        <v>45</v>
      </c>
      <c r="O1765" s="4"/>
      <c r="P1765" s="508"/>
      <c r="Q1765" s="508"/>
      <c r="R1765" s="508">
        <v>131.50299999999999</v>
      </c>
      <c r="S1765" s="21"/>
      <c r="T1765" s="224"/>
      <c r="U1765" s="5"/>
      <c r="V1765" s="5"/>
      <c r="W1765" s="5"/>
      <c r="X1765" s="5"/>
      <c r="Y1765" s="222"/>
      <c r="Z1765" s="222"/>
      <c r="AA1765" s="222"/>
      <c r="AB1765" s="5"/>
      <c r="AC1765" s="5"/>
      <c r="AD1765" s="5"/>
      <c r="AE1765" s="5"/>
    </row>
    <row r="1766" spans="1:31" s="19" customFormat="1" ht="48.75" hidden="1" customHeight="1" outlineLevel="1" x14ac:dyDescent="0.25">
      <c r="A1766" s="552"/>
      <c r="B1766" s="552"/>
      <c r="C1766" s="552"/>
      <c r="D1766" s="574"/>
      <c r="E1766" s="536"/>
      <c r="F1766" s="537"/>
      <c r="G1766" s="133" t="s">
        <v>2103</v>
      </c>
      <c r="H1766" s="4"/>
      <c r="I1766" s="4"/>
      <c r="J1766" s="4">
        <v>360</v>
      </c>
      <c r="K1766" s="4"/>
      <c r="L1766" s="4"/>
      <c r="M1766" s="4"/>
      <c r="N1766" s="4">
        <v>20</v>
      </c>
      <c r="O1766" s="4"/>
      <c r="P1766" s="508"/>
      <c r="Q1766" s="508"/>
      <c r="R1766" s="508">
        <v>243</v>
      </c>
      <c r="S1766" s="21"/>
      <c r="T1766" s="224"/>
      <c r="U1766" s="5"/>
      <c r="V1766" s="5"/>
      <c r="W1766" s="5"/>
      <c r="X1766" s="5"/>
      <c r="Y1766" s="222"/>
      <c r="Z1766" s="222"/>
      <c r="AA1766" s="222"/>
      <c r="AB1766" s="5"/>
      <c r="AC1766" s="5"/>
      <c r="AD1766" s="5"/>
      <c r="AE1766" s="5"/>
    </row>
    <row r="1767" spans="1:31" s="19" customFormat="1" ht="48.75" hidden="1" customHeight="1" outlineLevel="1" x14ac:dyDescent="0.25">
      <c r="A1767" s="552"/>
      <c r="B1767" s="552"/>
      <c r="C1767" s="552"/>
      <c r="D1767" s="574"/>
      <c r="E1767" s="536"/>
      <c r="F1767" s="537"/>
      <c r="G1767" s="133" t="s">
        <v>2104</v>
      </c>
      <c r="H1767" s="4"/>
      <c r="I1767" s="4"/>
      <c r="J1767" s="4">
        <v>18</v>
      </c>
      <c r="K1767" s="4"/>
      <c r="L1767" s="4"/>
      <c r="M1767" s="4"/>
      <c r="N1767" s="4">
        <v>10</v>
      </c>
      <c r="O1767" s="4"/>
      <c r="P1767" s="508"/>
      <c r="Q1767" s="508"/>
      <c r="R1767" s="508">
        <v>107</v>
      </c>
      <c r="S1767" s="21"/>
      <c r="T1767" s="224"/>
      <c r="U1767" s="5"/>
      <c r="V1767" s="5"/>
      <c r="W1767" s="5"/>
      <c r="X1767" s="5"/>
      <c r="Y1767" s="222"/>
      <c r="Z1767" s="222"/>
      <c r="AA1767" s="222"/>
      <c r="AB1767" s="5"/>
      <c r="AC1767" s="5"/>
      <c r="AD1767" s="5"/>
      <c r="AE1767" s="5"/>
    </row>
    <row r="1768" spans="1:31" s="19" customFormat="1" ht="48.75" hidden="1" customHeight="1" outlineLevel="1" x14ac:dyDescent="0.25">
      <c r="A1768" s="552"/>
      <c r="B1768" s="552"/>
      <c r="C1768" s="552"/>
      <c r="D1768" s="574"/>
      <c r="E1768" s="536"/>
      <c r="F1768" s="537"/>
      <c r="G1768" s="133" t="s">
        <v>2105</v>
      </c>
      <c r="H1768" s="4"/>
      <c r="I1768" s="4"/>
      <c r="J1768" s="4">
        <v>181</v>
      </c>
      <c r="K1768" s="4"/>
      <c r="L1768" s="4"/>
      <c r="M1768" s="4"/>
      <c r="N1768" s="4">
        <v>15</v>
      </c>
      <c r="O1768" s="4"/>
      <c r="P1768" s="508"/>
      <c r="Q1768" s="508"/>
      <c r="R1768" s="508">
        <v>189</v>
      </c>
      <c r="S1768" s="21"/>
      <c r="T1768" s="224"/>
      <c r="U1768" s="5"/>
      <c r="V1768" s="5"/>
      <c r="W1768" s="5"/>
      <c r="X1768" s="5"/>
      <c r="Y1768" s="222"/>
      <c r="Z1768" s="222"/>
      <c r="AA1768" s="222"/>
      <c r="AB1768" s="5"/>
      <c r="AC1768" s="5"/>
      <c r="AD1768" s="5"/>
      <c r="AE1768" s="5"/>
    </row>
    <row r="1769" spans="1:31" s="19" customFormat="1" ht="48.75" hidden="1" customHeight="1" outlineLevel="1" x14ac:dyDescent="0.25">
      <c r="A1769" s="552"/>
      <c r="B1769" s="552"/>
      <c r="C1769" s="552"/>
      <c r="D1769" s="574"/>
      <c r="E1769" s="536"/>
      <c r="F1769" s="537"/>
      <c r="G1769" s="133" t="s">
        <v>2106</v>
      </c>
      <c r="H1769" s="4"/>
      <c r="I1769" s="4"/>
      <c r="J1769" s="4">
        <v>229</v>
      </c>
      <c r="K1769" s="4"/>
      <c r="L1769" s="4"/>
      <c r="M1769" s="4"/>
      <c r="N1769" s="4">
        <v>10</v>
      </c>
      <c r="O1769" s="4"/>
      <c r="P1769" s="508"/>
      <c r="Q1769" s="508"/>
      <c r="R1769" s="508">
        <v>293</v>
      </c>
      <c r="S1769" s="21"/>
      <c r="T1769" s="224"/>
      <c r="U1769" s="5"/>
      <c r="V1769" s="5"/>
      <c r="W1769" s="5"/>
      <c r="X1769" s="5"/>
      <c r="Y1769" s="222"/>
      <c r="Z1769" s="222"/>
      <c r="AA1769" s="222"/>
      <c r="AB1769" s="5"/>
      <c r="AC1769" s="5"/>
      <c r="AD1769" s="5"/>
      <c r="AE1769" s="5"/>
    </row>
    <row r="1770" spans="1:31" s="19" customFormat="1" ht="48.75" hidden="1" customHeight="1" outlineLevel="1" x14ac:dyDescent="0.25">
      <c r="A1770" s="552"/>
      <c r="B1770" s="552"/>
      <c r="C1770" s="552"/>
      <c r="D1770" s="574"/>
      <c r="E1770" s="536"/>
      <c r="F1770" s="537"/>
      <c r="G1770" s="133" t="s">
        <v>2107</v>
      </c>
      <c r="H1770" s="4"/>
      <c r="I1770" s="4"/>
      <c r="J1770" s="4">
        <v>54</v>
      </c>
      <c r="K1770" s="4"/>
      <c r="L1770" s="4"/>
      <c r="M1770" s="4"/>
      <c r="N1770" s="4">
        <v>15</v>
      </c>
      <c r="O1770" s="4"/>
      <c r="P1770" s="508"/>
      <c r="Q1770" s="508"/>
      <c r="R1770" s="508">
        <v>100</v>
      </c>
      <c r="S1770" s="21"/>
      <c r="T1770" s="224"/>
      <c r="U1770" s="5"/>
      <c r="V1770" s="5"/>
      <c r="W1770" s="5"/>
      <c r="X1770" s="5"/>
      <c r="Y1770" s="222"/>
      <c r="Z1770" s="222"/>
      <c r="AA1770" s="222"/>
      <c r="AB1770" s="5"/>
      <c r="AC1770" s="5"/>
      <c r="AD1770" s="5"/>
      <c r="AE1770" s="5"/>
    </row>
    <row r="1771" spans="1:31" s="19" customFormat="1" ht="105.75" hidden="1" customHeight="1" outlineLevel="1" x14ac:dyDescent="0.25">
      <c r="A1771" s="552"/>
      <c r="B1771" s="552"/>
      <c r="C1771" s="552"/>
      <c r="D1771" s="574"/>
      <c r="E1771" s="536"/>
      <c r="F1771" s="537"/>
      <c r="G1771" s="133" t="s">
        <v>2108</v>
      </c>
      <c r="H1771" s="4"/>
      <c r="I1771" s="4"/>
      <c r="J1771" s="4">
        <v>32</v>
      </c>
      <c r="K1771" s="4"/>
      <c r="L1771" s="4"/>
      <c r="M1771" s="4"/>
      <c r="N1771" s="4">
        <v>45.38</v>
      </c>
      <c r="O1771" s="4"/>
      <c r="P1771" s="508"/>
      <c r="Q1771" s="508"/>
      <c r="R1771" s="508">
        <v>117.358</v>
      </c>
      <c r="S1771" s="21"/>
      <c r="T1771" s="224"/>
      <c r="U1771" s="5"/>
      <c r="V1771" s="5"/>
      <c r="W1771" s="5"/>
      <c r="X1771" s="5"/>
      <c r="Y1771" s="222"/>
      <c r="Z1771" s="222"/>
      <c r="AA1771" s="222"/>
      <c r="AB1771" s="5"/>
      <c r="AC1771" s="5"/>
      <c r="AD1771" s="5"/>
      <c r="AE1771" s="5"/>
    </row>
    <row r="1772" spans="1:31" s="19" customFormat="1" ht="132" hidden="1" customHeight="1" outlineLevel="1" x14ac:dyDescent="0.25">
      <c r="A1772" s="552"/>
      <c r="B1772" s="552"/>
      <c r="C1772" s="552"/>
      <c r="D1772" s="574"/>
      <c r="E1772" s="536"/>
      <c r="F1772" s="537"/>
      <c r="G1772" s="133" t="s">
        <v>2109</v>
      </c>
      <c r="H1772" s="4"/>
      <c r="I1772" s="4"/>
      <c r="J1772" s="4">
        <v>17</v>
      </c>
      <c r="K1772" s="4"/>
      <c r="L1772" s="4"/>
      <c r="M1772" s="4"/>
      <c r="N1772" s="4">
        <v>14</v>
      </c>
      <c r="O1772" s="4"/>
      <c r="P1772" s="508"/>
      <c r="Q1772" s="508"/>
      <c r="R1772" s="508">
        <v>109</v>
      </c>
      <c r="S1772" s="21"/>
      <c r="T1772" s="224"/>
      <c r="U1772" s="5"/>
      <c r="V1772" s="5"/>
      <c r="W1772" s="5"/>
      <c r="X1772" s="5"/>
      <c r="Y1772" s="222"/>
      <c r="Z1772" s="222"/>
      <c r="AA1772" s="222"/>
      <c r="AB1772" s="5"/>
      <c r="AC1772" s="5"/>
      <c r="AD1772" s="5"/>
      <c r="AE1772" s="5"/>
    </row>
    <row r="1773" spans="1:31" s="19" customFormat="1" ht="48.75" hidden="1" customHeight="1" outlineLevel="1" x14ac:dyDescent="0.25">
      <c r="A1773" s="552"/>
      <c r="B1773" s="552"/>
      <c r="C1773" s="552"/>
      <c r="D1773" s="574"/>
      <c r="E1773" s="536"/>
      <c r="F1773" s="537"/>
      <c r="G1773" s="133" t="s">
        <v>2110</v>
      </c>
      <c r="H1773" s="4"/>
      <c r="I1773" s="4"/>
      <c r="J1773" s="4">
        <v>336</v>
      </c>
      <c r="K1773" s="4"/>
      <c r="L1773" s="4"/>
      <c r="M1773" s="4"/>
      <c r="N1773" s="4">
        <v>45</v>
      </c>
      <c r="O1773" s="4"/>
      <c r="P1773" s="508"/>
      <c r="Q1773" s="508"/>
      <c r="R1773" s="508">
        <v>165</v>
      </c>
      <c r="S1773" s="21"/>
      <c r="T1773" s="224"/>
      <c r="U1773" s="5"/>
      <c r="V1773" s="5"/>
      <c r="W1773" s="5"/>
      <c r="X1773" s="5"/>
      <c r="Y1773" s="222"/>
      <c r="Z1773" s="222"/>
      <c r="AA1773" s="222"/>
      <c r="AB1773" s="5"/>
      <c r="AC1773" s="5"/>
      <c r="AD1773" s="5"/>
      <c r="AE1773" s="5"/>
    </row>
    <row r="1774" spans="1:31" s="19" customFormat="1" ht="106.5" hidden="1" customHeight="1" outlineLevel="1" x14ac:dyDescent="0.25">
      <c r="A1774" s="552"/>
      <c r="B1774" s="552"/>
      <c r="C1774" s="552"/>
      <c r="D1774" s="574"/>
      <c r="E1774" s="536"/>
      <c r="F1774" s="537"/>
      <c r="G1774" s="133" t="s">
        <v>2111</v>
      </c>
      <c r="H1774" s="4"/>
      <c r="I1774" s="4"/>
      <c r="J1774" s="4">
        <v>377</v>
      </c>
      <c r="K1774" s="4"/>
      <c r="L1774" s="4"/>
      <c r="M1774" s="4"/>
      <c r="N1774" s="4">
        <v>150</v>
      </c>
      <c r="O1774" s="4"/>
      <c r="P1774" s="508"/>
      <c r="Q1774" s="508"/>
      <c r="R1774" s="508">
        <v>385.19400000000002</v>
      </c>
      <c r="S1774" s="21"/>
      <c r="T1774" s="224"/>
      <c r="U1774" s="5"/>
      <c r="V1774" s="5"/>
      <c r="W1774" s="5"/>
      <c r="X1774" s="5"/>
      <c r="Y1774" s="222"/>
      <c r="Z1774" s="222"/>
      <c r="AA1774" s="222"/>
      <c r="AB1774" s="5"/>
      <c r="AC1774" s="5"/>
      <c r="AD1774" s="5"/>
      <c r="AE1774" s="5"/>
    </row>
    <row r="1775" spans="1:31" s="19" customFormat="1" ht="123" hidden="1" customHeight="1" outlineLevel="1" x14ac:dyDescent="0.25">
      <c r="A1775" s="552"/>
      <c r="B1775" s="552"/>
      <c r="C1775" s="552"/>
      <c r="D1775" s="574"/>
      <c r="E1775" s="536"/>
      <c r="F1775" s="537"/>
      <c r="G1775" s="133" t="s">
        <v>2112</v>
      </c>
      <c r="H1775" s="4"/>
      <c r="I1775" s="4"/>
      <c r="J1775" s="4">
        <v>291</v>
      </c>
      <c r="K1775" s="4"/>
      <c r="L1775" s="4"/>
      <c r="M1775" s="4"/>
      <c r="N1775" s="4">
        <v>30</v>
      </c>
      <c r="O1775" s="4"/>
      <c r="P1775" s="508"/>
      <c r="Q1775" s="508"/>
      <c r="R1775" s="508">
        <v>306</v>
      </c>
      <c r="S1775" s="21"/>
      <c r="T1775" s="224"/>
      <c r="U1775" s="5"/>
      <c r="V1775" s="5"/>
      <c r="W1775" s="5"/>
      <c r="X1775" s="5"/>
      <c r="Y1775" s="222"/>
      <c r="Z1775" s="222"/>
      <c r="AA1775" s="222"/>
      <c r="AB1775" s="5"/>
      <c r="AC1775" s="5"/>
      <c r="AD1775" s="5"/>
      <c r="AE1775" s="5"/>
    </row>
    <row r="1776" spans="1:31" s="19" customFormat="1" ht="48.75" hidden="1" customHeight="1" outlineLevel="1" x14ac:dyDescent="0.25">
      <c r="A1776" s="552"/>
      <c r="B1776" s="552"/>
      <c r="C1776" s="552"/>
      <c r="D1776" s="574"/>
      <c r="E1776" s="536"/>
      <c r="F1776" s="537"/>
      <c r="G1776" s="133" t="s">
        <v>2113</v>
      </c>
      <c r="H1776" s="4"/>
      <c r="I1776" s="4"/>
      <c r="J1776" s="4">
        <v>173</v>
      </c>
      <c r="K1776" s="4"/>
      <c r="L1776" s="4"/>
      <c r="M1776" s="4"/>
      <c r="N1776" s="4">
        <v>37</v>
      </c>
      <c r="O1776" s="4"/>
      <c r="P1776" s="508"/>
      <c r="Q1776" s="508"/>
      <c r="R1776" s="508">
        <v>179</v>
      </c>
      <c r="S1776" s="21"/>
      <c r="T1776" s="224"/>
      <c r="U1776" s="5"/>
      <c r="V1776" s="5"/>
      <c r="W1776" s="5"/>
      <c r="X1776" s="5"/>
      <c r="Y1776" s="222"/>
      <c r="Z1776" s="222"/>
      <c r="AA1776" s="222"/>
      <c r="AB1776" s="5"/>
      <c r="AC1776" s="5"/>
      <c r="AD1776" s="5"/>
      <c r="AE1776" s="5"/>
    </row>
    <row r="1777" spans="1:31" s="19" customFormat="1" ht="120.75" hidden="1" customHeight="1" outlineLevel="1" x14ac:dyDescent="0.25">
      <c r="A1777" s="552"/>
      <c r="B1777" s="552"/>
      <c r="C1777" s="552"/>
      <c r="D1777" s="574"/>
      <c r="E1777" s="536"/>
      <c r="F1777" s="537"/>
      <c r="G1777" s="133" t="s">
        <v>2114</v>
      </c>
      <c r="H1777" s="4"/>
      <c r="I1777" s="4"/>
      <c r="J1777" s="4">
        <v>14</v>
      </c>
      <c r="K1777" s="4"/>
      <c r="L1777" s="4"/>
      <c r="M1777" s="4"/>
      <c r="N1777" s="4">
        <v>14</v>
      </c>
      <c r="O1777" s="4"/>
      <c r="P1777" s="508"/>
      <c r="Q1777" s="508"/>
      <c r="R1777" s="508">
        <v>82</v>
      </c>
      <c r="S1777" s="21"/>
      <c r="T1777" s="224"/>
      <c r="U1777" s="5"/>
      <c r="V1777" s="5"/>
      <c r="W1777" s="5"/>
      <c r="X1777" s="5"/>
      <c r="Y1777" s="222"/>
      <c r="Z1777" s="222"/>
      <c r="AA1777" s="222"/>
      <c r="AB1777" s="5"/>
      <c r="AC1777" s="5"/>
      <c r="AD1777" s="5"/>
      <c r="AE1777" s="5"/>
    </row>
    <row r="1778" spans="1:31" s="19" customFormat="1" ht="48.75" hidden="1" customHeight="1" outlineLevel="1" x14ac:dyDescent="0.25">
      <c r="A1778" s="552"/>
      <c r="B1778" s="552"/>
      <c r="C1778" s="552"/>
      <c r="D1778" s="574"/>
      <c r="E1778" s="536"/>
      <c r="F1778" s="537"/>
      <c r="G1778" s="133" t="s">
        <v>2115</v>
      </c>
      <c r="H1778" s="4"/>
      <c r="I1778" s="4"/>
      <c r="J1778" s="4">
        <v>75</v>
      </c>
      <c r="K1778" s="4"/>
      <c r="L1778" s="4"/>
      <c r="M1778" s="4"/>
      <c r="N1778" s="4">
        <v>10</v>
      </c>
      <c r="O1778" s="4"/>
      <c r="P1778" s="508"/>
      <c r="Q1778" s="508"/>
      <c r="R1778" s="508">
        <v>125</v>
      </c>
      <c r="S1778" s="21"/>
      <c r="T1778" s="224"/>
      <c r="U1778" s="5"/>
      <c r="V1778" s="5"/>
      <c r="W1778" s="5"/>
      <c r="X1778" s="5"/>
      <c r="Y1778" s="222"/>
      <c r="Z1778" s="222"/>
      <c r="AA1778" s="222"/>
      <c r="AB1778" s="5"/>
      <c r="AC1778" s="5"/>
      <c r="AD1778" s="5"/>
      <c r="AE1778" s="5"/>
    </row>
    <row r="1779" spans="1:31" s="19" customFormat="1" ht="48.75" hidden="1" customHeight="1" outlineLevel="1" x14ac:dyDescent="0.25">
      <c r="A1779" s="552"/>
      <c r="B1779" s="552"/>
      <c r="C1779" s="552"/>
      <c r="D1779" s="574"/>
      <c r="E1779" s="536"/>
      <c r="F1779" s="537"/>
      <c r="G1779" s="133" t="s">
        <v>2116</v>
      </c>
      <c r="H1779" s="4"/>
      <c r="I1779" s="4"/>
      <c r="J1779" s="4">
        <v>39</v>
      </c>
      <c r="K1779" s="4"/>
      <c r="L1779" s="4"/>
      <c r="M1779" s="4"/>
      <c r="N1779" s="4">
        <v>10</v>
      </c>
      <c r="O1779" s="4"/>
      <c r="P1779" s="508"/>
      <c r="Q1779" s="508"/>
      <c r="R1779" s="508">
        <v>92</v>
      </c>
      <c r="S1779" s="21"/>
      <c r="T1779" s="224"/>
      <c r="U1779" s="5"/>
      <c r="V1779" s="5"/>
      <c r="W1779" s="5"/>
      <c r="X1779" s="5"/>
      <c r="Y1779" s="222"/>
      <c r="Z1779" s="222"/>
      <c r="AA1779" s="222"/>
      <c r="AB1779" s="5"/>
      <c r="AC1779" s="5"/>
      <c r="AD1779" s="5"/>
      <c r="AE1779" s="5"/>
    </row>
    <row r="1780" spans="1:31" s="19" customFormat="1" ht="48.75" hidden="1" customHeight="1" outlineLevel="1" x14ac:dyDescent="0.25">
      <c r="A1780" s="552"/>
      <c r="B1780" s="552"/>
      <c r="C1780" s="552"/>
      <c r="D1780" s="574"/>
      <c r="E1780" s="536"/>
      <c r="F1780" s="537"/>
      <c r="G1780" s="133" t="s">
        <v>2117</v>
      </c>
      <c r="H1780" s="4"/>
      <c r="I1780" s="4"/>
      <c r="J1780" s="4">
        <v>321</v>
      </c>
      <c r="K1780" s="4"/>
      <c r="L1780" s="4"/>
      <c r="M1780" s="4"/>
      <c r="N1780" s="4">
        <v>15</v>
      </c>
      <c r="O1780" s="4"/>
      <c r="P1780" s="508"/>
      <c r="Q1780" s="508"/>
      <c r="R1780" s="508">
        <v>203</v>
      </c>
      <c r="S1780" s="21"/>
      <c r="T1780" s="224"/>
      <c r="U1780" s="5"/>
      <c r="V1780" s="5"/>
      <c r="W1780" s="5"/>
      <c r="X1780" s="5"/>
      <c r="Y1780" s="222"/>
      <c r="Z1780" s="222"/>
      <c r="AA1780" s="222"/>
      <c r="AB1780" s="5"/>
      <c r="AC1780" s="5"/>
      <c r="AD1780" s="5"/>
      <c r="AE1780" s="5"/>
    </row>
    <row r="1781" spans="1:31" s="19" customFormat="1" ht="48.75" hidden="1" customHeight="1" outlineLevel="1" x14ac:dyDescent="0.25">
      <c r="A1781" s="552"/>
      <c r="B1781" s="552"/>
      <c r="C1781" s="552"/>
      <c r="D1781" s="574"/>
      <c r="E1781" s="536"/>
      <c r="F1781" s="537"/>
      <c r="G1781" s="133" t="s">
        <v>2118</v>
      </c>
      <c r="H1781" s="4"/>
      <c r="I1781" s="4"/>
      <c r="J1781" s="4">
        <v>154</v>
      </c>
      <c r="K1781" s="4"/>
      <c r="L1781" s="4"/>
      <c r="M1781" s="4"/>
      <c r="N1781" s="4">
        <v>15</v>
      </c>
      <c r="O1781" s="4"/>
      <c r="P1781" s="508"/>
      <c r="Q1781" s="508"/>
      <c r="R1781" s="508">
        <v>103</v>
      </c>
      <c r="S1781" s="21"/>
      <c r="T1781" s="224"/>
      <c r="U1781" s="5"/>
      <c r="V1781" s="5"/>
      <c r="W1781" s="5"/>
      <c r="X1781" s="5"/>
      <c r="Y1781" s="222"/>
      <c r="Z1781" s="222"/>
      <c r="AA1781" s="222"/>
      <c r="AB1781" s="5"/>
      <c r="AC1781" s="5"/>
      <c r="AD1781" s="5"/>
      <c r="AE1781" s="5"/>
    </row>
    <row r="1782" spans="1:31" s="19" customFormat="1" ht="74.25" hidden="1" customHeight="1" outlineLevel="1" x14ac:dyDescent="0.25">
      <c r="A1782" s="552"/>
      <c r="B1782" s="552"/>
      <c r="C1782" s="552"/>
      <c r="D1782" s="574"/>
      <c r="E1782" s="536"/>
      <c r="F1782" s="537"/>
      <c r="G1782" s="133" t="s">
        <v>2119</v>
      </c>
      <c r="H1782" s="4"/>
      <c r="I1782" s="4"/>
      <c r="J1782" s="4">
        <v>7</v>
      </c>
      <c r="K1782" s="4"/>
      <c r="L1782" s="4"/>
      <c r="M1782" s="4"/>
      <c r="N1782" s="4">
        <v>80</v>
      </c>
      <c r="O1782" s="4"/>
      <c r="P1782" s="508"/>
      <c r="Q1782" s="508"/>
      <c r="R1782" s="508">
        <v>72.635000000000005</v>
      </c>
      <c r="S1782" s="21"/>
      <c r="T1782" s="224"/>
      <c r="U1782" s="5"/>
      <c r="V1782" s="5"/>
      <c r="W1782" s="5"/>
      <c r="X1782" s="5"/>
      <c r="Y1782" s="222"/>
      <c r="Z1782" s="222"/>
      <c r="AA1782" s="222"/>
      <c r="AB1782" s="5"/>
      <c r="AC1782" s="5"/>
      <c r="AD1782" s="5"/>
      <c r="AE1782" s="5"/>
    </row>
    <row r="1783" spans="1:31" s="19" customFormat="1" ht="48.75" hidden="1" customHeight="1" outlineLevel="1" x14ac:dyDescent="0.25">
      <c r="A1783" s="552"/>
      <c r="B1783" s="552"/>
      <c r="C1783" s="552"/>
      <c r="D1783" s="574"/>
      <c r="E1783" s="536"/>
      <c r="F1783" s="537"/>
      <c r="G1783" s="133" t="s">
        <v>2120</v>
      </c>
      <c r="H1783" s="4"/>
      <c r="I1783" s="4"/>
      <c r="J1783" s="4">
        <v>180</v>
      </c>
      <c r="K1783" s="4"/>
      <c r="L1783" s="4"/>
      <c r="M1783" s="4"/>
      <c r="N1783" s="4">
        <v>15</v>
      </c>
      <c r="O1783" s="4"/>
      <c r="P1783" s="508"/>
      <c r="Q1783" s="508"/>
      <c r="R1783" s="508">
        <v>139</v>
      </c>
      <c r="S1783" s="21"/>
      <c r="T1783" s="224"/>
      <c r="U1783" s="5"/>
      <c r="V1783" s="5"/>
      <c r="W1783" s="5"/>
      <c r="X1783" s="5"/>
      <c r="Y1783" s="222"/>
      <c r="Z1783" s="222"/>
      <c r="AA1783" s="222"/>
      <c r="AB1783" s="5"/>
      <c r="AC1783" s="5"/>
      <c r="AD1783" s="5"/>
      <c r="AE1783" s="5"/>
    </row>
    <row r="1784" spans="1:31" s="19" customFormat="1" ht="48.75" hidden="1" customHeight="1" outlineLevel="1" x14ac:dyDescent="0.25">
      <c r="A1784" s="552"/>
      <c r="B1784" s="552"/>
      <c r="C1784" s="552"/>
      <c r="D1784" s="574"/>
      <c r="E1784" s="536"/>
      <c r="F1784" s="537"/>
      <c r="G1784" s="133" t="s">
        <v>2121</v>
      </c>
      <c r="H1784" s="4"/>
      <c r="I1784" s="4"/>
      <c r="J1784" s="4">
        <v>60</v>
      </c>
      <c r="K1784" s="4"/>
      <c r="L1784" s="4"/>
      <c r="M1784" s="4"/>
      <c r="N1784" s="4">
        <v>10</v>
      </c>
      <c r="O1784" s="4"/>
      <c r="P1784" s="508"/>
      <c r="Q1784" s="508"/>
      <c r="R1784" s="508">
        <v>86</v>
      </c>
      <c r="S1784" s="21"/>
      <c r="T1784" s="224"/>
      <c r="U1784" s="5"/>
      <c r="V1784" s="5"/>
      <c r="W1784" s="5"/>
      <c r="X1784" s="5"/>
      <c r="Y1784" s="222"/>
      <c r="Z1784" s="222"/>
      <c r="AA1784" s="222"/>
      <c r="AB1784" s="5"/>
      <c r="AC1784" s="5"/>
      <c r="AD1784" s="5"/>
      <c r="AE1784" s="5"/>
    </row>
    <row r="1785" spans="1:31" s="19" customFormat="1" ht="168.75" hidden="1" customHeight="1" outlineLevel="1" x14ac:dyDescent="0.25">
      <c r="A1785" s="552"/>
      <c r="B1785" s="552"/>
      <c r="C1785" s="552"/>
      <c r="D1785" s="574"/>
      <c r="E1785" s="536"/>
      <c r="F1785" s="537"/>
      <c r="G1785" s="133" t="s">
        <v>2122</v>
      </c>
      <c r="H1785" s="4"/>
      <c r="I1785" s="4"/>
      <c r="J1785" s="4">
        <v>214</v>
      </c>
      <c r="K1785" s="4"/>
      <c r="L1785" s="4"/>
      <c r="M1785" s="4"/>
      <c r="N1785" s="4">
        <v>10</v>
      </c>
      <c r="O1785" s="4"/>
      <c r="P1785" s="508"/>
      <c r="Q1785" s="508"/>
      <c r="R1785" s="508">
        <v>166</v>
      </c>
      <c r="S1785" s="21"/>
      <c r="T1785" s="224"/>
      <c r="U1785" s="5"/>
      <c r="V1785" s="5"/>
      <c r="W1785" s="5"/>
      <c r="X1785" s="5"/>
      <c r="Y1785" s="222"/>
      <c r="Z1785" s="222"/>
      <c r="AA1785" s="222"/>
      <c r="AB1785" s="5"/>
      <c r="AC1785" s="5"/>
      <c r="AD1785" s="5"/>
      <c r="AE1785" s="5"/>
    </row>
    <row r="1786" spans="1:31" s="19" customFormat="1" ht="48.75" hidden="1" customHeight="1" outlineLevel="1" x14ac:dyDescent="0.25">
      <c r="A1786" s="552"/>
      <c r="B1786" s="552"/>
      <c r="C1786" s="552"/>
      <c r="D1786" s="574"/>
      <c r="E1786" s="536"/>
      <c r="F1786" s="537"/>
      <c r="G1786" s="133" t="s">
        <v>2123</v>
      </c>
      <c r="H1786" s="4"/>
      <c r="I1786" s="4"/>
      <c r="J1786" s="4">
        <v>8</v>
      </c>
      <c r="K1786" s="4"/>
      <c r="L1786" s="4"/>
      <c r="M1786" s="4"/>
      <c r="N1786" s="4">
        <v>27</v>
      </c>
      <c r="O1786" s="4"/>
      <c r="P1786" s="508"/>
      <c r="Q1786" s="508"/>
      <c r="R1786" s="508">
        <v>15.94</v>
      </c>
      <c r="S1786" s="21"/>
      <c r="T1786" s="224"/>
      <c r="U1786" s="5"/>
      <c r="V1786" s="5"/>
      <c r="W1786" s="5"/>
      <c r="X1786" s="5"/>
      <c r="Y1786" s="222"/>
      <c r="Z1786" s="222"/>
      <c r="AA1786" s="222"/>
      <c r="AB1786" s="5"/>
      <c r="AC1786" s="5"/>
      <c r="AD1786" s="5"/>
      <c r="AE1786" s="5"/>
    </row>
    <row r="1787" spans="1:31" s="19" customFormat="1" ht="64.5" hidden="1" customHeight="1" outlineLevel="1" x14ac:dyDescent="0.25">
      <c r="A1787" s="552"/>
      <c r="B1787" s="552"/>
      <c r="C1787" s="552"/>
      <c r="D1787" s="574"/>
      <c r="E1787" s="536"/>
      <c r="F1787" s="537"/>
      <c r="G1787" s="133" t="s">
        <v>2124</v>
      </c>
      <c r="H1787" s="4"/>
      <c r="I1787" s="4"/>
      <c r="J1787" s="4">
        <v>224</v>
      </c>
      <c r="K1787" s="4"/>
      <c r="L1787" s="4"/>
      <c r="M1787" s="4"/>
      <c r="N1787" s="4">
        <v>120</v>
      </c>
      <c r="O1787" s="4"/>
      <c r="P1787" s="508"/>
      <c r="Q1787" s="508"/>
      <c r="R1787" s="508">
        <v>67.278000000000006</v>
      </c>
      <c r="S1787" s="21"/>
      <c r="T1787" s="224"/>
      <c r="U1787" s="5"/>
      <c r="V1787" s="5"/>
      <c r="W1787" s="5"/>
      <c r="X1787" s="5"/>
      <c r="Y1787" s="222"/>
      <c r="Z1787" s="222"/>
      <c r="AA1787" s="222"/>
      <c r="AB1787" s="5"/>
      <c r="AC1787" s="5"/>
      <c r="AD1787" s="5"/>
      <c r="AE1787" s="5"/>
    </row>
    <row r="1788" spans="1:31" s="19" customFormat="1" ht="64.5" hidden="1" customHeight="1" outlineLevel="1" x14ac:dyDescent="0.25">
      <c r="A1788" s="552"/>
      <c r="B1788" s="552"/>
      <c r="C1788" s="552"/>
      <c r="D1788" s="574"/>
      <c r="E1788" s="536"/>
      <c r="F1788" s="537"/>
      <c r="G1788" s="133" t="s">
        <v>2125</v>
      </c>
      <c r="H1788" s="4"/>
      <c r="I1788" s="4"/>
      <c r="J1788" s="4">
        <v>11</v>
      </c>
      <c r="K1788" s="4"/>
      <c r="L1788" s="4"/>
      <c r="M1788" s="4"/>
      <c r="N1788" s="4">
        <v>15</v>
      </c>
      <c r="O1788" s="4"/>
      <c r="P1788" s="508"/>
      <c r="Q1788" s="508"/>
      <c r="R1788" s="508">
        <v>57</v>
      </c>
      <c r="S1788" s="21"/>
      <c r="T1788" s="224"/>
      <c r="U1788" s="5"/>
      <c r="V1788" s="5"/>
      <c r="W1788" s="5"/>
      <c r="X1788" s="5"/>
      <c r="Y1788" s="222"/>
      <c r="Z1788" s="222"/>
      <c r="AA1788" s="222"/>
      <c r="AB1788" s="5"/>
      <c r="AC1788" s="5"/>
      <c r="AD1788" s="5"/>
      <c r="AE1788" s="5"/>
    </row>
    <row r="1789" spans="1:31" s="19" customFormat="1" ht="48.75" hidden="1" customHeight="1" outlineLevel="1" x14ac:dyDescent="0.25">
      <c r="A1789" s="552"/>
      <c r="B1789" s="552"/>
      <c r="C1789" s="552"/>
      <c r="D1789" s="574"/>
      <c r="E1789" s="536"/>
      <c r="F1789" s="537"/>
      <c r="G1789" s="133" t="s">
        <v>2126</v>
      </c>
      <c r="H1789" s="4"/>
      <c r="I1789" s="4"/>
      <c r="J1789" s="4">
        <v>118</v>
      </c>
      <c r="K1789" s="4"/>
      <c r="L1789" s="4"/>
      <c r="M1789" s="4"/>
      <c r="N1789" s="4">
        <v>31</v>
      </c>
      <c r="O1789" s="4"/>
      <c r="P1789" s="508"/>
      <c r="Q1789" s="508"/>
      <c r="R1789" s="508">
        <v>163</v>
      </c>
      <c r="S1789" s="21"/>
      <c r="T1789" s="224"/>
      <c r="U1789" s="5"/>
      <c r="V1789" s="5"/>
      <c r="W1789" s="5"/>
      <c r="X1789" s="5"/>
      <c r="Y1789" s="222"/>
      <c r="Z1789" s="222"/>
      <c r="AA1789" s="222"/>
      <c r="AB1789" s="5"/>
      <c r="AC1789" s="5"/>
      <c r="AD1789" s="5"/>
      <c r="AE1789" s="5"/>
    </row>
    <row r="1790" spans="1:31" s="19" customFormat="1" ht="48.75" hidden="1" customHeight="1" outlineLevel="1" x14ac:dyDescent="0.25">
      <c r="A1790" s="552"/>
      <c r="B1790" s="552"/>
      <c r="C1790" s="552"/>
      <c r="D1790" s="574"/>
      <c r="E1790" s="536"/>
      <c r="F1790" s="537"/>
      <c r="G1790" s="133" t="s">
        <v>2127</v>
      </c>
      <c r="H1790" s="4"/>
      <c r="I1790" s="4"/>
      <c r="J1790" s="4">
        <v>235</v>
      </c>
      <c r="K1790" s="4"/>
      <c r="L1790" s="4"/>
      <c r="M1790" s="4"/>
      <c r="N1790" s="4">
        <v>50</v>
      </c>
      <c r="O1790" s="4"/>
      <c r="P1790" s="508"/>
      <c r="Q1790" s="508"/>
      <c r="R1790" s="508">
        <v>181</v>
      </c>
      <c r="S1790" s="21"/>
      <c r="T1790" s="224"/>
      <c r="U1790" s="5"/>
      <c r="V1790" s="5"/>
      <c r="W1790" s="5"/>
      <c r="X1790" s="5"/>
      <c r="Y1790" s="222"/>
      <c r="Z1790" s="222"/>
      <c r="AA1790" s="222"/>
      <c r="AB1790" s="5"/>
      <c r="AC1790" s="5"/>
      <c r="AD1790" s="5"/>
      <c r="AE1790" s="5"/>
    </row>
    <row r="1791" spans="1:31" s="19" customFormat="1" ht="48.75" hidden="1" customHeight="1" outlineLevel="1" x14ac:dyDescent="0.25">
      <c r="A1791" s="552"/>
      <c r="B1791" s="552"/>
      <c r="C1791" s="552"/>
      <c r="D1791" s="574"/>
      <c r="E1791" s="536"/>
      <c r="F1791" s="537"/>
      <c r="G1791" s="133" t="s">
        <v>2128</v>
      </c>
      <c r="H1791" s="4"/>
      <c r="I1791" s="4"/>
      <c r="J1791" s="4">
        <v>395</v>
      </c>
      <c r="K1791" s="4"/>
      <c r="L1791" s="4"/>
      <c r="M1791" s="4"/>
      <c r="N1791" s="4">
        <v>93</v>
      </c>
      <c r="O1791" s="4"/>
      <c r="P1791" s="508"/>
      <c r="Q1791" s="508"/>
      <c r="R1791" s="508">
        <v>259</v>
      </c>
      <c r="S1791" s="21"/>
      <c r="T1791" s="224"/>
      <c r="U1791" s="5"/>
      <c r="V1791" s="5"/>
      <c r="W1791" s="5"/>
      <c r="X1791" s="5"/>
      <c r="Y1791" s="222"/>
      <c r="Z1791" s="222"/>
      <c r="AA1791" s="222"/>
      <c r="AB1791" s="5"/>
      <c r="AC1791" s="5"/>
      <c r="AD1791" s="5"/>
      <c r="AE1791" s="5"/>
    </row>
    <row r="1792" spans="1:31" s="19" customFormat="1" ht="48.75" hidden="1" customHeight="1" outlineLevel="1" x14ac:dyDescent="0.25">
      <c r="A1792" s="552"/>
      <c r="B1792" s="552"/>
      <c r="C1792" s="552"/>
      <c r="D1792" s="574"/>
      <c r="E1792" s="536"/>
      <c r="F1792" s="537"/>
      <c r="G1792" s="133" t="s">
        <v>2129</v>
      </c>
      <c r="H1792" s="4"/>
      <c r="I1792" s="4"/>
      <c r="J1792" s="4">
        <v>218</v>
      </c>
      <c r="K1792" s="4"/>
      <c r="L1792" s="4"/>
      <c r="M1792" s="4"/>
      <c r="N1792" s="4">
        <v>48</v>
      </c>
      <c r="O1792" s="4"/>
      <c r="P1792" s="508"/>
      <c r="Q1792" s="508"/>
      <c r="R1792" s="508">
        <v>237</v>
      </c>
      <c r="S1792" s="21"/>
      <c r="T1792" s="224"/>
      <c r="U1792" s="5"/>
      <c r="V1792" s="5"/>
      <c r="W1792" s="5"/>
      <c r="X1792" s="5"/>
      <c r="Y1792" s="222"/>
      <c r="Z1792" s="222"/>
      <c r="AA1792" s="222"/>
      <c r="AB1792" s="5"/>
      <c r="AC1792" s="5"/>
      <c r="AD1792" s="5"/>
      <c r="AE1792" s="5"/>
    </row>
    <row r="1793" spans="1:31" s="19" customFormat="1" ht="48.75" hidden="1" customHeight="1" outlineLevel="1" x14ac:dyDescent="0.25">
      <c r="A1793" s="552"/>
      <c r="B1793" s="552"/>
      <c r="C1793" s="552"/>
      <c r="D1793" s="574"/>
      <c r="E1793" s="536"/>
      <c r="F1793" s="537"/>
      <c r="G1793" s="133" t="s">
        <v>2130</v>
      </c>
      <c r="H1793" s="4"/>
      <c r="I1793" s="4"/>
      <c r="J1793" s="4">
        <v>233</v>
      </c>
      <c r="K1793" s="4"/>
      <c r="L1793" s="4"/>
      <c r="M1793" s="4"/>
      <c r="N1793" s="4">
        <v>80</v>
      </c>
      <c r="O1793" s="4"/>
      <c r="P1793" s="508"/>
      <c r="Q1793" s="508"/>
      <c r="R1793" s="508">
        <v>174</v>
      </c>
      <c r="S1793" s="21"/>
      <c r="T1793" s="224"/>
      <c r="U1793" s="5"/>
      <c r="V1793" s="5"/>
      <c r="W1793" s="5"/>
      <c r="X1793" s="5"/>
      <c r="Y1793" s="222"/>
      <c r="Z1793" s="222"/>
      <c r="AA1793" s="222"/>
      <c r="AB1793" s="5"/>
      <c r="AC1793" s="5"/>
      <c r="AD1793" s="5"/>
      <c r="AE1793" s="5"/>
    </row>
    <row r="1794" spans="1:31" s="19" customFormat="1" ht="48.75" hidden="1" customHeight="1" outlineLevel="1" x14ac:dyDescent="0.25">
      <c r="A1794" s="552"/>
      <c r="B1794" s="552"/>
      <c r="C1794" s="552"/>
      <c r="D1794" s="574"/>
      <c r="E1794" s="536"/>
      <c r="F1794" s="537"/>
      <c r="G1794" s="133" t="s">
        <v>2131</v>
      </c>
      <c r="H1794" s="4"/>
      <c r="I1794" s="4"/>
      <c r="J1794" s="4">
        <v>171</v>
      </c>
      <c r="K1794" s="4"/>
      <c r="L1794" s="4"/>
      <c r="M1794" s="4"/>
      <c r="N1794" s="4">
        <v>40</v>
      </c>
      <c r="O1794" s="4"/>
      <c r="P1794" s="508"/>
      <c r="Q1794" s="508"/>
      <c r="R1794" s="508">
        <v>143</v>
      </c>
      <c r="S1794" s="21"/>
      <c r="T1794" s="224"/>
      <c r="U1794" s="5"/>
      <c r="V1794" s="5"/>
      <c r="W1794" s="5"/>
      <c r="X1794" s="5"/>
      <c r="Y1794" s="222"/>
      <c r="Z1794" s="222"/>
      <c r="AA1794" s="222"/>
      <c r="AB1794" s="5"/>
      <c r="AC1794" s="5"/>
      <c r="AD1794" s="5"/>
      <c r="AE1794" s="5"/>
    </row>
    <row r="1795" spans="1:31" s="19" customFormat="1" ht="48.75" hidden="1" customHeight="1" outlineLevel="1" x14ac:dyDescent="0.25">
      <c r="A1795" s="552"/>
      <c r="B1795" s="552"/>
      <c r="C1795" s="552"/>
      <c r="D1795" s="574"/>
      <c r="E1795" s="536"/>
      <c r="F1795" s="537"/>
      <c r="G1795" s="133" t="s">
        <v>2132</v>
      </c>
      <c r="H1795" s="4"/>
      <c r="I1795" s="4"/>
      <c r="J1795" s="4">
        <v>170</v>
      </c>
      <c r="K1795" s="4"/>
      <c r="L1795" s="4"/>
      <c r="M1795" s="4"/>
      <c r="N1795" s="4">
        <v>25</v>
      </c>
      <c r="O1795" s="4"/>
      <c r="P1795" s="508"/>
      <c r="Q1795" s="508"/>
      <c r="R1795" s="508">
        <v>152</v>
      </c>
      <c r="S1795" s="21"/>
      <c r="T1795" s="224"/>
      <c r="U1795" s="5"/>
      <c r="V1795" s="5"/>
      <c r="W1795" s="5"/>
      <c r="X1795" s="5"/>
      <c r="Y1795" s="222"/>
      <c r="Z1795" s="222"/>
      <c r="AA1795" s="222"/>
      <c r="AB1795" s="5"/>
      <c r="AC1795" s="5"/>
      <c r="AD1795" s="5"/>
      <c r="AE1795" s="5"/>
    </row>
    <row r="1796" spans="1:31" s="19" customFormat="1" ht="99.75" hidden="1" customHeight="1" outlineLevel="1" x14ac:dyDescent="0.25">
      <c r="A1796" s="552"/>
      <c r="B1796" s="552"/>
      <c r="C1796" s="552"/>
      <c r="D1796" s="574"/>
      <c r="E1796" s="536"/>
      <c r="F1796" s="537"/>
      <c r="G1796" s="133" t="s">
        <v>2133</v>
      </c>
      <c r="H1796" s="4"/>
      <c r="I1796" s="4"/>
      <c r="J1796" s="4">
        <v>9</v>
      </c>
      <c r="K1796" s="4"/>
      <c r="L1796" s="4"/>
      <c r="M1796" s="4"/>
      <c r="N1796" s="4">
        <v>52</v>
      </c>
      <c r="O1796" s="4"/>
      <c r="P1796" s="508"/>
      <c r="Q1796" s="508"/>
      <c r="R1796" s="508">
        <v>28.391999999999999</v>
      </c>
      <c r="S1796" s="21"/>
      <c r="T1796" s="224"/>
      <c r="U1796" s="5"/>
      <c r="V1796" s="5"/>
      <c r="W1796" s="5"/>
      <c r="X1796" s="5"/>
      <c r="Y1796" s="222"/>
      <c r="Z1796" s="222"/>
      <c r="AA1796" s="222"/>
      <c r="AB1796" s="5"/>
      <c r="AC1796" s="5"/>
      <c r="AD1796" s="5"/>
      <c r="AE1796" s="5"/>
    </row>
    <row r="1797" spans="1:31" s="19" customFormat="1" ht="106.5" hidden="1" customHeight="1" outlineLevel="1" x14ac:dyDescent="0.25">
      <c r="A1797" s="552"/>
      <c r="B1797" s="552"/>
      <c r="C1797" s="552"/>
      <c r="D1797" s="574"/>
      <c r="E1797" s="536"/>
      <c r="F1797" s="537"/>
      <c r="G1797" s="133" t="s">
        <v>2134</v>
      </c>
      <c r="H1797" s="4"/>
      <c r="I1797" s="4"/>
      <c r="J1797" s="4">
        <v>2</v>
      </c>
      <c r="K1797" s="4"/>
      <c r="L1797" s="4"/>
      <c r="M1797" s="4"/>
      <c r="N1797" s="4">
        <v>60</v>
      </c>
      <c r="O1797" s="4"/>
      <c r="P1797" s="508"/>
      <c r="Q1797" s="508"/>
      <c r="R1797" s="508">
        <v>16</v>
      </c>
      <c r="S1797" s="21"/>
      <c r="T1797" s="224"/>
      <c r="U1797" s="5"/>
      <c r="V1797" s="5"/>
      <c r="W1797" s="5"/>
      <c r="X1797" s="5"/>
      <c r="Y1797" s="222"/>
      <c r="Z1797" s="222"/>
      <c r="AA1797" s="222"/>
      <c r="AB1797" s="5"/>
      <c r="AC1797" s="5"/>
      <c r="AD1797" s="5"/>
      <c r="AE1797" s="5"/>
    </row>
    <row r="1798" spans="1:31" s="19" customFormat="1" ht="48.75" hidden="1" customHeight="1" outlineLevel="1" x14ac:dyDescent="0.25">
      <c r="A1798" s="552"/>
      <c r="B1798" s="552"/>
      <c r="C1798" s="552"/>
      <c r="D1798" s="574"/>
      <c r="E1798" s="536"/>
      <c r="F1798" s="537"/>
      <c r="G1798" s="133" t="s">
        <v>2135</v>
      </c>
      <c r="H1798" s="4"/>
      <c r="I1798" s="4"/>
      <c r="J1798" s="4">
        <v>180</v>
      </c>
      <c r="K1798" s="4"/>
      <c r="L1798" s="4"/>
      <c r="M1798" s="4"/>
      <c r="N1798" s="4">
        <v>30</v>
      </c>
      <c r="O1798" s="4"/>
      <c r="P1798" s="508"/>
      <c r="Q1798" s="508"/>
      <c r="R1798" s="508">
        <v>177</v>
      </c>
      <c r="S1798" s="21"/>
      <c r="T1798" s="224"/>
      <c r="U1798" s="5"/>
      <c r="V1798" s="5"/>
      <c r="W1798" s="5"/>
      <c r="X1798" s="5"/>
      <c r="Y1798" s="222"/>
      <c r="Z1798" s="222"/>
      <c r="AA1798" s="222"/>
      <c r="AB1798" s="5"/>
      <c r="AC1798" s="5"/>
      <c r="AD1798" s="5"/>
      <c r="AE1798" s="5"/>
    </row>
    <row r="1799" spans="1:31" s="19" customFormat="1" ht="99.75" hidden="1" customHeight="1" outlineLevel="1" x14ac:dyDescent="0.25">
      <c r="A1799" s="552"/>
      <c r="B1799" s="552"/>
      <c r="C1799" s="552"/>
      <c r="D1799" s="574"/>
      <c r="E1799" s="536"/>
      <c r="F1799" s="537"/>
      <c r="G1799" s="133" t="s">
        <v>2136</v>
      </c>
      <c r="H1799" s="4"/>
      <c r="I1799" s="4"/>
      <c r="J1799" s="4">
        <v>5</v>
      </c>
      <c r="K1799" s="4"/>
      <c r="L1799" s="4"/>
      <c r="M1799" s="4"/>
      <c r="N1799" s="4">
        <v>70</v>
      </c>
      <c r="O1799" s="4"/>
      <c r="P1799" s="508"/>
      <c r="Q1799" s="508"/>
      <c r="R1799" s="508">
        <v>11.443</v>
      </c>
      <c r="S1799" s="21"/>
      <c r="T1799" s="224"/>
      <c r="U1799" s="5"/>
      <c r="V1799" s="5"/>
      <c r="W1799" s="5"/>
      <c r="X1799" s="5"/>
      <c r="Y1799" s="222"/>
      <c r="Z1799" s="222"/>
      <c r="AA1799" s="222"/>
      <c r="AB1799" s="5"/>
      <c r="AC1799" s="5"/>
      <c r="AD1799" s="5"/>
      <c r="AE1799" s="5"/>
    </row>
    <row r="1800" spans="1:31" s="19" customFormat="1" ht="48.75" hidden="1" customHeight="1" outlineLevel="1" x14ac:dyDescent="0.25">
      <c r="A1800" s="552"/>
      <c r="B1800" s="552"/>
      <c r="C1800" s="552"/>
      <c r="D1800" s="574"/>
      <c r="E1800" s="536"/>
      <c r="F1800" s="537"/>
      <c r="G1800" s="133" t="s">
        <v>2137</v>
      </c>
      <c r="H1800" s="4"/>
      <c r="I1800" s="4"/>
      <c r="J1800" s="4">
        <v>3</v>
      </c>
      <c r="K1800" s="4"/>
      <c r="L1800" s="4"/>
      <c r="M1800" s="4"/>
      <c r="N1800" s="4">
        <v>150</v>
      </c>
      <c r="O1800" s="4"/>
      <c r="P1800" s="508"/>
      <c r="Q1800" s="508"/>
      <c r="R1800" s="508">
        <v>52</v>
      </c>
      <c r="S1800" s="21"/>
      <c r="T1800" s="224"/>
      <c r="U1800" s="5"/>
      <c r="V1800" s="5"/>
      <c r="W1800" s="5"/>
      <c r="X1800" s="5"/>
      <c r="Y1800" s="222"/>
      <c r="Z1800" s="222"/>
      <c r="AA1800" s="222"/>
      <c r="AB1800" s="5"/>
      <c r="AC1800" s="5"/>
      <c r="AD1800" s="5"/>
      <c r="AE1800" s="5"/>
    </row>
    <row r="1801" spans="1:31" s="19" customFormat="1" ht="48.75" hidden="1" customHeight="1" outlineLevel="1" x14ac:dyDescent="0.25">
      <c r="A1801" s="552"/>
      <c r="B1801" s="552"/>
      <c r="C1801" s="552"/>
      <c r="D1801" s="574"/>
      <c r="E1801" s="536"/>
      <c r="F1801" s="537"/>
      <c r="G1801" s="292" t="s">
        <v>2166</v>
      </c>
      <c r="H1801" s="4"/>
      <c r="I1801" s="4"/>
      <c r="J1801" s="4">
        <v>65</v>
      </c>
      <c r="K1801" s="4"/>
      <c r="L1801" s="4"/>
      <c r="M1801" s="4"/>
      <c r="N1801" s="4">
        <v>15</v>
      </c>
      <c r="O1801" s="4"/>
      <c r="P1801" s="508"/>
      <c r="Q1801" s="508"/>
      <c r="R1801" s="508">
        <v>58.189</v>
      </c>
      <c r="S1801" s="21"/>
      <c r="T1801" s="224"/>
      <c r="U1801" s="5"/>
      <c r="V1801" s="5"/>
      <c r="W1801" s="5"/>
      <c r="X1801" s="5"/>
      <c r="Y1801" s="222"/>
      <c r="Z1801" s="222"/>
      <c r="AA1801" s="222"/>
      <c r="AB1801" s="5"/>
      <c r="AC1801" s="5"/>
      <c r="AD1801" s="5"/>
      <c r="AE1801" s="5"/>
    </row>
    <row r="1802" spans="1:31" s="19" customFormat="1" ht="48.75" hidden="1" customHeight="1" outlineLevel="1" x14ac:dyDescent="0.25">
      <c r="A1802" s="552"/>
      <c r="B1802" s="552"/>
      <c r="C1802" s="552"/>
      <c r="D1802" s="574"/>
      <c r="E1802" s="536"/>
      <c r="F1802" s="537"/>
      <c r="G1802" s="292" t="s">
        <v>2167</v>
      </c>
      <c r="H1802" s="4"/>
      <c r="I1802" s="4"/>
      <c r="J1802" s="4">
        <v>471</v>
      </c>
      <c r="K1802" s="4"/>
      <c r="L1802" s="4"/>
      <c r="M1802" s="4"/>
      <c r="N1802" s="4">
        <v>15</v>
      </c>
      <c r="O1802" s="4"/>
      <c r="P1802" s="508"/>
      <c r="Q1802" s="508"/>
      <c r="R1802" s="508">
        <v>527.93600000000004</v>
      </c>
      <c r="S1802" s="21"/>
      <c r="T1802" s="224"/>
      <c r="U1802" s="5"/>
      <c r="V1802" s="5"/>
      <c r="W1802" s="5"/>
      <c r="X1802" s="5"/>
      <c r="Y1802" s="222"/>
      <c r="Z1802" s="222"/>
      <c r="AA1802" s="222"/>
      <c r="AB1802" s="5"/>
      <c r="AC1802" s="5"/>
      <c r="AD1802" s="5"/>
      <c r="AE1802" s="5"/>
    </row>
    <row r="1803" spans="1:31" s="19" customFormat="1" ht="48.75" hidden="1" customHeight="1" outlineLevel="1" x14ac:dyDescent="0.25">
      <c r="A1803" s="552"/>
      <c r="B1803" s="552"/>
      <c r="C1803" s="552"/>
      <c r="D1803" s="574"/>
      <c r="E1803" s="536"/>
      <c r="F1803" s="537"/>
      <c r="G1803" s="292" t="s">
        <v>2168</v>
      </c>
      <c r="H1803" s="4"/>
      <c r="I1803" s="4"/>
      <c r="J1803" s="4">
        <v>471</v>
      </c>
      <c r="K1803" s="4"/>
      <c r="L1803" s="4"/>
      <c r="M1803" s="4"/>
      <c r="N1803" s="4">
        <v>45</v>
      </c>
      <c r="O1803" s="4"/>
      <c r="P1803" s="508"/>
      <c r="Q1803" s="508"/>
      <c r="R1803" s="508">
        <v>558.53899999999999</v>
      </c>
      <c r="S1803" s="21"/>
      <c r="T1803" s="224"/>
      <c r="U1803" s="5"/>
      <c r="V1803" s="5"/>
      <c r="W1803" s="5"/>
      <c r="X1803" s="5"/>
      <c r="Y1803" s="222"/>
      <c r="Z1803" s="222"/>
      <c r="AA1803" s="222"/>
      <c r="AB1803" s="5"/>
      <c r="AC1803" s="5"/>
      <c r="AD1803" s="5"/>
      <c r="AE1803" s="5"/>
    </row>
    <row r="1804" spans="1:31" s="19" customFormat="1" ht="48.75" hidden="1" customHeight="1" outlineLevel="1" x14ac:dyDescent="0.25">
      <c r="A1804" s="552"/>
      <c r="B1804" s="552"/>
      <c r="C1804" s="552"/>
      <c r="D1804" s="574"/>
      <c r="E1804" s="536"/>
      <c r="F1804" s="537"/>
      <c r="G1804" s="292" t="s">
        <v>2169</v>
      </c>
      <c r="H1804" s="4"/>
      <c r="I1804" s="4"/>
      <c r="J1804" s="4">
        <v>904</v>
      </c>
      <c r="K1804" s="4"/>
      <c r="L1804" s="4"/>
      <c r="M1804" s="4"/>
      <c r="N1804" s="4">
        <v>5</v>
      </c>
      <c r="O1804" s="4"/>
      <c r="P1804" s="508"/>
      <c r="Q1804" s="508"/>
      <c r="R1804" s="508">
        <v>943.90800000000002</v>
      </c>
      <c r="S1804" s="21"/>
      <c r="T1804" s="224"/>
      <c r="U1804" s="5"/>
      <c r="V1804" s="5"/>
      <c r="W1804" s="5"/>
      <c r="X1804" s="5"/>
      <c r="Y1804" s="222"/>
      <c r="Z1804" s="222"/>
      <c r="AA1804" s="222"/>
      <c r="AB1804" s="5"/>
      <c r="AC1804" s="5"/>
      <c r="AD1804" s="5"/>
      <c r="AE1804" s="5"/>
    </row>
    <row r="1805" spans="1:31" s="19" customFormat="1" ht="48.75" hidden="1" customHeight="1" outlineLevel="1" x14ac:dyDescent="0.25">
      <c r="A1805" s="552"/>
      <c r="B1805" s="552"/>
      <c r="C1805" s="552"/>
      <c r="D1805" s="574"/>
      <c r="E1805" s="536"/>
      <c r="F1805" s="537"/>
      <c r="G1805" s="292" t="s">
        <v>2170</v>
      </c>
      <c r="H1805" s="4"/>
      <c r="I1805" s="4"/>
      <c r="J1805" s="4">
        <v>177</v>
      </c>
      <c r="K1805" s="4"/>
      <c r="L1805" s="4"/>
      <c r="M1805" s="4"/>
      <c r="N1805" s="4">
        <v>40</v>
      </c>
      <c r="O1805" s="4"/>
      <c r="P1805" s="508"/>
      <c r="Q1805" s="508"/>
      <c r="R1805" s="508">
        <v>256.85000000000002</v>
      </c>
      <c r="S1805" s="21"/>
      <c r="T1805" s="224"/>
      <c r="U1805" s="5"/>
      <c r="V1805" s="5"/>
      <c r="W1805" s="5"/>
      <c r="X1805" s="5"/>
      <c r="Y1805" s="222"/>
      <c r="Z1805" s="222"/>
      <c r="AA1805" s="222"/>
      <c r="AB1805" s="5"/>
      <c r="AC1805" s="5"/>
      <c r="AD1805" s="5"/>
      <c r="AE1805" s="5"/>
    </row>
    <row r="1806" spans="1:31" s="19" customFormat="1" ht="48.75" hidden="1" customHeight="1" outlineLevel="1" x14ac:dyDescent="0.25">
      <c r="A1806" s="552"/>
      <c r="B1806" s="552"/>
      <c r="C1806" s="552"/>
      <c r="D1806" s="574"/>
      <c r="E1806" s="536"/>
      <c r="F1806" s="537"/>
      <c r="G1806" s="292" t="s">
        <v>2171</v>
      </c>
      <c r="H1806" s="4"/>
      <c r="I1806" s="4"/>
      <c r="J1806" s="4">
        <v>320</v>
      </c>
      <c r="K1806" s="4"/>
      <c r="L1806" s="4"/>
      <c r="M1806" s="4"/>
      <c r="N1806" s="4">
        <v>15</v>
      </c>
      <c r="O1806" s="4"/>
      <c r="P1806" s="508"/>
      <c r="Q1806" s="508"/>
      <c r="R1806" s="508">
        <v>386.94900000000001</v>
      </c>
      <c r="S1806" s="21"/>
      <c r="T1806" s="224"/>
      <c r="U1806" s="5"/>
      <c r="V1806" s="5"/>
      <c r="W1806" s="5"/>
      <c r="X1806" s="5"/>
      <c r="Y1806" s="222"/>
      <c r="Z1806" s="222"/>
      <c r="AA1806" s="222"/>
      <c r="AB1806" s="5"/>
      <c r="AC1806" s="5"/>
      <c r="AD1806" s="5"/>
      <c r="AE1806" s="5"/>
    </row>
    <row r="1807" spans="1:31" s="19" customFormat="1" ht="48.75" hidden="1" customHeight="1" outlineLevel="1" x14ac:dyDescent="0.25">
      <c r="A1807" s="552"/>
      <c r="B1807" s="552"/>
      <c r="C1807" s="552"/>
      <c r="D1807" s="574"/>
      <c r="E1807" s="536"/>
      <c r="F1807" s="537"/>
      <c r="G1807" s="292" t="s">
        <v>2172</v>
      </c>
      <c r="H1807" s="4"/>
      <c r="I1807" s="4"/>
      <c r="J1807" s="4">
        <v>356</v>
      </c>
      <c r="K1807" s="4"/>
      <c r="L1807" s="4"/>
      <c r="M1807" s="4"/>
      <c r="N1807" s="4">
        <v>135</v>
      </c>
      <c r="O1807" s="4"/>
      <c r="P1807" s="508"/>
      <c r="Q1807" s="508"/>
      <c r="R1807" s="508">
        <v>403.79899999999998</v>
      </c>
      <c r="S1807" s="21"/>
      <c r="T1807" s="224"/>
      <c r="U1807" s="5"/>
      <c r="V1807" s="5"/>
      <c r="W1807" s="5"/>
      <c r="X1807" s="5"/>
      <c r="Y1807" s="222"/>
      <c r="Z1807" s="222"/>
      <c r="AA1807" s="222"/>
      <c r="AB1807" s="5"/>
      <c r="AC1807" s="5"/>
      <c r="AD1807" s="5"/>
      <c r="AE1807" s="5"/>
    </row>
    <row r="1808" spans="1:31" s="19" customFormat="1" ht="48.75" hidden="1" customHeight="1" outlineLevel="1" x14ac:dyDescent="0.25">
      <c r="A1808" s="552"/>
      <c r="B1808" s="552"/>
      <c r="C1808" s="552"/>
      <c r="D1808" s="574"/>
      <c r="E1808" s="536"/>
      <c r="F1808" s="537"/>
      <c r="G1808" s="292" t="s">
        <v>2173</v>
      </c>
      <c r="H1808" s="4"/>
      <c r="I1808" s="4"/>
      <c r="J1808" s="4">
        <v>549</v>
      </c>
      <c r="K1808" s="4"/>
      <c r="L1808" s="4"/>
      <c r="M1808" s="4"/>
      <c r="N1808" s="4">
        <v>15</v>
      </c>
      <c r="O1808" s="4"/>
      <c r="P1808" s="508"/>
      <c r="Q1808" s="508"/>
      <c r="R1808" s="508">
        <v>671.82399999999996</v>
      </c>
      <c r="S1808" s="21"/>
      <c r="T1808" s="224"/>
      <c r="U1808" s="5"/>
      <c r="V1808" s="5"/>
      <c r="W1808" s="5"/>
      <c r="X1808" s="5"/>
      <c r="Y1808" s="222"/>
      <c r="Z1808" s="222"/>
      <c r="AA1808" s="222"/>
      <c r="AB1808" s="5"/>
      <c r="AC1808" s="5"/>
      <c r="AD1808" s="5"/>
      <c r="AE1808" s="5"/>
    </row>
    <row r="1809" spans="1:118" s="19" customFormat="1" ht="48.75" hidden="1" customHeight="1" outlineLevel="1" x14ac:dyDescent="0.25">
      <c r="A1809" s="552"/>
      <c r="B1809" s="552"/>
      <c r="C1809" s="552"/>
      <c r="D1809" s="574"/>
      <c r="E1809" s="536"/>
      <c r="F1809" s="537"/>
      <c r="G1809" s="292" t="s">
        <v>2174</v>
      </c>
      <c r="H1809" s="4"/>
      <c r="I1809" s="4"/>
      <c r="J1809" s="4">
        <v>863</v>
      </c>
      <c r="K1809" s="4"/>
      <c r="L1809" s="4"/>
      <c r="M1809" s="4"/>
      <c r="N1809" s="4">
        <v>60</v>
      </c>
      <c r="O1809" s="4"/>
      <c r="P1809" s="508"/>
      <c r="Q1809" s="508"/>
      <c r="R1809" s="508">
        <v>912.59299999999996</v>
      </c>
      <c r="S1809" s="21"/>
      <c r="T1809" s="224"/>
      <c r="U1809" s="5"/>
      <c r="V1809" s="5"/>
      <c r="W1809" s="5"/>
      <c r="X1809" s="5"/>
      <c r="Y1809" s="222"/>
      <c r="Z1809" s="222"/>
      <c r="AA1809" s="222"/>
      <c r="AB1809" s="5"/>
      <c r="AC1809" s="5"/>
      <c r="AD1809" s="5"/>
      <c r="AE1809" s="5"/>
    </row>
    <row r="1810" spans="1:118" s="19" customFormat="1" ht="50.25" hidden="1" customHeight="1" outlineLevel="1" x14ac:dyDescent="0.25">
      <c r="A1810" s="552"/>
      <c r="B1810" s="552"/>
      <c r="C1810" s="552"/>
      <c r="D1810" s="574"/>
      <c r="E1810" s="538"/>
      <c r="F1810" s="539"/>
      <c r="G1810" s="292" t="s">
        <v>2175</v>
      </c>
      <c r="H1810" s="4"/>
      <c r="I1810" s="4"/>
      <c r="J1810" s="4">
        <v>176</v>
      </c>
      <c r="K1810" s="4"/>
      <c r="L1810" s="4"/>
      <c r="M1810" s="4"/>
      <c r="N1810" s="4">
        <v>75</v>
      </c>
      <c r="O1810" s="4"/>
      <c r="P1810" s="508"/>
      <c r="Q1810" s="508"/>
      <c r="R1810" s="508">
        <v>286.25400000000002</v>
      </c>
      <c r="S1810" s="21"/>
      <c r="T1810" s="224"/>
      <c r="U1810" s="5"/>
      <c r="V1810" s="5"/>
      <c r="W1810" s="5"/>
      <c r="X1810" s="5"/>
      <c r="Y1810" s="222"/>
      <c r="Z1810" s="222"/>
      <c r="AA1810" s="222"/>
      <c r="AB1810" s="5"/>
      <c r="AC1810" s="5"/>
      <c r="AD1810" s="5"/>
      <c r="AE1810" s="5"/>
    </row>
    <row r="1811" spans="1:118" s="38" customFormat="1" ht="15" hidden="1" customHeight="1" outlineLevel="1" x14ac:dyDescent="0.25">
      <c r="A1811" s="552"/>
      <c r="B1811" s="552"/>
      <c r="C1811" s="552"/>
      <c r="D1811" s="574"/>
      <c r="E1811" s="573" t="s">
        <v>55</v>
      </c>
      <c r="F1811" s="188"/>
      <c r="G1811" s="189"/>
      <c r="H1811" s="273">
        <f>H1812</f>
        <v>0</v>
      </c>
      <c r="I1811" s="273">
        <f t="shared" ref="I1811:R1811" si="8">I1812</f>
        <v>0</v>
      </c>
      <c r="J1811" s="273">
        <f t="shared" si="8"/>
        <v>0</v>
      </c>
      <c r="K1811" s="273"/>
      <c r="L1811" s="273">
        <f t="shared" si="8"/>
        <v>0</v>
      </c>
      <c r="M1811" s="273">
        <f t="shared" si="8"/>
        <v>0</v>
      </c>
      <c r="N1811" s="273">
        <f t="shared" si="8"/>
        <v>0</v>
      </c>
      <c r="O1811" s="273"/>
      <c r="P1811" s="128">
        <f t="shared" si="8"/>
        <v>0</v>
      </c>
      <c r="Q1811" s="128">
        <f t="shared" si="8"/>
        <v>0</v>
      </c>
      <c r="R1811" s="128">
        <f t="shared" si="8"/>
        <v>0</v>
      </c>
      <c r="S1811" s="337"/>
      <c r="T1811" s="359"/>
      <c r="U1811" s="356"/>
      <c r="V1811" s="356"/>
      <c r="W1811" s="356"/>
      <c r="X1811" s="356"/>
      <c r="Y1811" s="354"/>
      <c r="Z1811" s="355"/>
      <c r="AA1811" s="360"/>
      <c r="AB1811" s="356"/>
      <c r="AC1811" s="356"/>
      <c r="AD1811" s="356"/>
      <c r="AE1811" s="356"/>
    </row>
    <row r="1812" spans="1:118" ht="69.75" hidden="1" customHeight="1" outlineLevel="1" x14ac:dyDescent="0.25">
      <c r="A1812" s="552"/>
      <c r="B1812" s="552"/>
      <c r="C1812" s="552"/>
      <c r="D1812" s="574"/>
      <c r="E1812" s="573"/>
      <c r="F1812" s="164"/>
      <c r="G1812" s="141"/>
      <c r="H1812" s="300"/>
      <c r="I1812" s="300"/>
      <c r="J1812" s="300"/>
      <c r="K1812" s="300"/>
      <c r="L1812" s="300"/>
      <c r="M1812" s="300"/>
      <c r="N1812" s="300"/>
      <c r="O1812" s="300"/>
      <c r="P1812" s="129"/>
      <c r="Q1812" s="129"/>
      <c r="R1812" s="129"/>
      <c r="S1812" s="325"/>
      <c r="T1812" s="276"/>
      <c r="U1812" s="1"/>
      <c r="V1812" s="1"/>
      <c r="W1812" s="1"/>
      <c r="X1812" s="1"/>
      <c r="Y1812" s="354"/>
      <c r="Z1812" s="354"/>
      <c r="AA1812" s="354"/>
      <c r="AB1812" s="1"/>
      <c r="AC1812" s="1"/>
      <c r="AD1812" s="1"/>
      <c r="AE1812" s="1"/>
    </row>
    <row r="1813" spans="1:118" ht="15" hidden="1" customHeight="1" outlineLevel="1" x14ac:dyDescent="0.25">
      <c r="A1813" s="552"/>
      <c r="B1813" s="552"/>
      <c r="C1813" s="552"/>
      <c r="D1813" s="574"/>
      <c r="E1813" s="164" t="s">
        <v>56</v>
      </c>
      <c r="F1813" s="164"/>
      <c r="G1813" s="292"/>
      <c r="H1813" s="300"/>
      <c r="I1813" s="300"/>
      <c r="J1813" s="300"/>
      <c r="K1813" s="300"/>
      <c r="L1813" s="300"/>
      <c r="M1813" s="300"/>
      <c r="N1813" s="300"/>
      <c r="O1813" s="300"/>
      <c r="P1813" s="129"/>
      <c r="Q1813" s="129"/>
      <c r="R1813" s="129"/>
      <c r="S1813" s="325"/>
      <c r="T1813" s="276"/>
      <c r="U1813" s="1"/>
      <c r="V1813" s="1"/>
      <c r="W1813" s="1"/>
      <c r="X1813" s="1"/>
      <c r="Y1813" s="354"/>
      <c r="Z1813" s="354"/>
      <c r="AA1813" s="354"/>
      <c r="AB1813" s="1"/>
      <c r="AC1813" s="1"/>
      <c r="AD1813" s="1"/>
      <c r="AE1813" s="1"/>
    </row>
    <row r="1814" spans="1:118" ht="15" hidden="1" customHeight="1" outlineLevel="1" x14ac:dyDescent="0.25">
      <c r="A1814" s="552"/>
      <c r="B1814" s="552"/>
      <c r="C1814" s="552"/>
      <c r="D1814" s="574"/>
      <c r="E1814" s="165" t="s">
        <v>57</v>
      </c>
      <c r="F1814" s="165"/>
      <c r="G1814" s="292"/>
      <c r="H1814" s="300"/>
      <c r="I1814" s="300"/>
      <c r="J1814" s="300"/>
      <c r="K1814" s="300"/>
      <c r="L1814" s="300"/>
      <c r="M1814" s="300"/>
      <c r="N1814" s="300"/>
      <c r="O1814" s="300"/>
      <c r="P1814" s="129"/>
      <c r="Q1814" s="129"/>
      <c r="R1814" s="129"/>
      <c r="S1814" s="325"/>
      <c r="T1814" s="276"/>
      <c r="U1814" s="1"/>
      <c r="V1814" s="1"/>
      <c r="W1814" s="1"/>
      <c r="X1814" s="1"/>
      <c r="Y1814" s="354"/>
      <c r="Z1814" s="354"/>
      <c r="AA1814" s="354"/>
      <c r="AB1814" s="1"/>
      <c r="AC1814" s="1"/>
      <c r="AD1814" s="1"/>
      <c r="AE1814" s="1"/>
    </row>
    <row r="1815" spans="1:118" ht="15.75" hidden="1" customHeight="1" outlineLevel="1" x14ac:dyDescent="0.25">
      <c r="A1815" s="552"/>
      <c r="B1815" s="552"/>
      <c r="C1815" s="552"/>
      <c r="D1815" s="574"/>
      <c r="E1815" s="165" t="s">
        <v>61</v>
      </c>
      <c r="F1815" s="165"/>
      <c r="G1815" s="292"/>
      <c r="H1815" s="300"/>
      <c r="I1815" s="300"/>
      <c r="J1815" s="300"/>
      <c r="K1815" s="300"/>
      <c r="L1815" s="300"/>
      <c r="M1815" s="300"/>
      <c r="N1815" s="300"/>
      <c r="O1815" s="300"/>
      <c r="P1815" s="129"/>
      <c r="Q1815" s="129"/>
      <c r="R1815" s="129"/>
      <c r="S1815" s="325"/>
      <c r="T1815" s="276"/>
      <c r="U1815" s="1"/>
      <c r="V1815" s="1"/>
      <c r="W1815" s="1"/>
      <c r="X1815" s="1"/>
      <c r="Y1815" s="354"/>
      <c r="Z1815" s="354"/>
      <c r="AA1815" s="354"/>
      <c r="AB1815" s="1"/>
      <c r="AC1815" s="1"/>
      <c r="AD1815" s="1"/>
      <c r="AE1815" s="1"/>
    </row>
    <row r="1816" spans="1:118" s="38" customFormat="1" ht="15" customHeight="1" collapsed="1" x14ac:dyDescent="0.25">
      <c r="A1816" s="552"/>
      <c r="B1816" s="552"/>
      <c r="C1816" s="552" t="s">
        <v>60</v>
      </c>
      <c r="D1816" s="574" t="s">
        <v>58</v>
      </c>
      <c r="E1816" s="534" t="s">
        <v>53</v>
      </c>
      <c r="F1816" s="535"/>
      <c r="G1816" s="189"/>
      <c r="H1816" s="122">
        <f>H1817+H1818</f>
        <v>51.5</v>
      </c>
      <c r="I1816" s="122"/>
      <c r="J1816" s="122"/>
      <c r="K1816" s="122"/>
      <c r="L1816" s="122">
        <f t="shared" ref="L1816:P1816" si="9">L1817+L1818</f>
        <v>15</v>
      </c>
      <c r="M1816" s="122"/>
      <c r="N1816" s="122"/>
      <c r="O1816" s="122"/>
      <c r="P1816" s="128">
        <f t="shared" si="9"/>
        <v>103.17</v>
      </c>
      <c r="Q1816" s="128"/>
      <c r="R1816" s="128"/>
      <c r="S1816" s="334"/>
      <c r="T1816" s="224"/>
      <c r="U1816" s="356"/>
      <c r="V1816" s="356"/>
      <c r="W1816" s="356"/>
      <c r="X1816" s="356"/>
      <c r="Y1816" s="354"/>
      <c r="Z1816" s="355"/>
      <c r="AA1816" s="361"/>
      <c r="AB1816" s="356"/>
      <c r="AC1816" s="356"/>
      <c r="AD1816" s="356"/>
      <c r="AE1816" s="356"/>
    </row>
    <row r="1817" spans="1:118" s="19" customFormat="1" ht="57.75" hidden="1" customHeight="1" outlineLevel="1" x14ac:dyDescent="0.25">
      <c r="A1817" s="552"/>
      <c r="B1817" s="552"/>
      <c r="C1817" s="552"/>
      <c r="D1817" s="574"/>
      <c r="E1817" s="536"/>
      <c r="F1817" s="537"/>
      <c r="G1817" s="64" t="s">
        <v>1724</v>
      </c>
      <c r="H1817" s="122">
        <v>51.5</v>
      </c>
      <c r="I1817" s="122"/>
      <c r="J1817" s="122"/>
      <c r="K1817" s="122"/>
      <c r="L1817" s="122">
        <v>15</v>
      </c>
      <c r="M1817" s="122"/>
      <c r="N1817" s="122"/>
      <c r="O1817" s="122"/>
      <c r="P1817" s="128">
        <v>103.17</v>
      </c>
      <c r="Q1817" s="128"/>
      <c r="R1817" s="128"/>
      <c r="S1817" s="334"/>
      <c r="T1817" s="224"/>
      <c r="U1817" s="57"/>
      <c r="V1817" s="57"/>
      <c r="W1817" s="57"/>
      <c r="X1817" s="57"/>
      <c r="Y1817" s="224"/>
      <c r="Z1817" s="221"/>
      <c r="AA1817" s="221"/>
      <c r="AB1817" s="5"/>
      <c r="AC1817" s="5"/>
      <c r="AD1817" s="5"/>
      <c r="AE1817" s="5"/>
    </row>
    <row r="1818" spans="1:118" s="19" customFormat="1" ht="15" hidden="1" customHeight="1" outlineLevel="1" x14ac:dyDescent="0.25">
      <c r="A1818" s="552"/>
      <c r="B1818" s="552"/>
      <c r="C1818" s="552"/>
      <c r="D1818" s="574"/>
      <c r="E1818" s="538"/>
      <c r="F1818" s="539"/>
      <c r="G1818" s="292"/>
      <c r="H1818" s="300"/>
      <c r="I1818" s="300"/>
      <c r="J1818" s="300"/>
      <c r="K1818" s="300"/>
      <c r="L1818" s="300"/>
      <c r="M1818" s="300"/>
      <c r="N1818" s="300"/>
      <c r="O1818" s="300"/>
      <c r="P1818" s="129"/>
      <c r="Q1818" s="129"/>
      <c r="R1818" s="129"/>
      <c r="S1818" s="325"/>
      <c r="T1818" s="224"/>
      <c r="U1818" s="5"/>
      <c r="V1818" s="5"/>
      <c r="W1818" s="5"/>
      <c r="X1818" s="5"/>
      <c r="Y1818" s="222"/>
      <c r="Z1818" s="222"/>
      <c r="AA1818" s="222"/>
      <c r="AB1818" s="5"/>
      <c r="AC1818" s="5"/>
      <c r="AD1818" s="5"/>
      <c r="AE1818" s="5"/>
    </row>
    <row r="1819" spans="1:118" s="19" customFormat="1" ht="15" hidden="1" customHeight="1" outlineLevel="1" x14ac:dyDescent="0.25">
      <c r="A1819" s="552"/>
      <c r="B1819" s="552"/>
      <c r="C1819" s="552"/>
      <c r="D1819" s="574"/>
      <c r="E1819" s="297" t="s">
        <v>54</v>
      </c>
      <c r="F1819" s="164"/>
      <c r="G1819" s="292"/>
      <c r="H1819" s="300"/>
      <c r="I1819" s="300"/>
      <c r="J1819" s="300"/>
      <c r="K1819" s="300"/>
      <c r="L1819" s="300"/>
      <c r="M1819" s="300"/>
      <c r="N1819" s="300"/>
      <c r="O1819" s="300"/>
      <c r="P1819" s="129"/>
      <c r="Q1819" s="129"/>
      <c r="R1819" s="129"/>
      <c r="S1819" s="325"/>
      <c r="T1819" s="224"/>
      <c r="U1819" s="5"/>
      <c r="V1819" s="5"/>
      <c r="W1819" s="5"/>
      <c r="X1819" s="5"/>
      <c r="Y1819" s="222"/>
      <c r="Z1819" s="222"/>
      <c r="AA1819" s="222"/>
      <c r="AB1819" s="5"/>
      <c r="AC1819" s="5"/>
      <c r="AD1819" s="5"/>
      <c r="AE1819" s="5"/>
    </row>
    <row r="1820" spans="1:118" s="19" customFormat="1" ht="15" hidden="1" customHeight="1" outlineLevel="1" x14ac:dyDescent="0.25">
      <c r="A1820" s="552"/>
      <c r="B1820" s="552"/>
      <c r="C1820" s="552"/>
      <c r="D1820" s="574"/>
      <c r="E1820" s="297" t="s">
        <v>55</v>
      </c>
      <c r="F1820" s="164"/>
      <c r="G1820" s="292"/>
      <c r="H1820" s="300"/>
      <c r="I1820" s="300"/>
      <c r="J1820" s="300"/>
      <c r="K1820" s="300"/>
      <c r="L1820" s="300"/>
      <c r="M1820" s="300"/>
      <c r="N1820" s="300"/>
      <c r="O1820" s="300"/>
      <c r="P1820" s="129"/>
      <c r="Q1820" s="129"/>
      <c r="R1820" s="129"/>
      <c r="S1820" s="325"/>
      <c r="T1820" s="224"/>
      <c r="U1820" s="5"/>
      <c r="V1820" s="5"/>
      <c r="W1820" s="5"/>
      <c r="X1820" s="5"/>
      <c r="Y1820" s="222"/>
      <c r="Z1820" s="222"/>
      <c r="AA1820" s="222"/>
      <c r="AB1820" s="5"/>
      <c r="AC1820" s="5"/>
      <c r="AD1820" s="5"/>
      <c r="AE1820" s="5"/>
    </row>
    <row r="1821" spans="1:118" s="19" customFormat="1" ht="15" hidden="1" customHeight="1" outlineLevel="1" x14ac:dyDescent="0.25">
      <c r="A1821" s="552"/>
      <c r="B1821" s="552"/>
      <c r="C1821" s="552"/>
      <c r="D1821" s="574"/>
      <c r="E1821" s="297" t="s">
        <v>56</v>
      </c>
      <c r="F1821" s="164"/>
      <c r="G1821" s="292"/>
      <c r="H1821" s="300"/>
      <c r="I1821" s="300"/>
      <c r="J1821" s="300"/>
      <c r="K1821" s="300"/>
      <c r="L1821" s="300"/>
      <c r="M1821" s="300"/>
      <c r="N1821" s="300"/>
      <c r="O1821" s="300"/>
      <c r="P1821" s="129"/>
      <c r="Q1821" s="129"/>
      <c r="R1821" s="129"/>
      <c r="S1821" s="325"/>
      <c r="T1821" s="224"/>
      <c r="U1821" s="5"/>
      <c r="V1821" s="5"/>
      <c r="W1821" s="5"/>
      <c r="X1821" s="5"/>
      <c r="Y1821" s="222"/>
      <c r="Z1821" s="222"/>
      <c r="AA1821" s="222"/>
      <c r="AB1821" s="5"/>
      <c r="AC1821" s="5"/>
      <c r="AD1821" s="5"/>
      <c r="AE1821" s="5"/>
    </row>
    <row r="1822" spans="1:118" s="19" customFormat="1" ht="15" hidden="1" customHeight="1" outlineLevel="1" x14ac:dyDescent="0.25">
      <c r="A1822" s="552"/>
      <c r="B1822" s="552"/>
      <c r="C1822" s="552"/>
      <c r="D1822" s="574"/>
      <c r="E1822" s="298" t="s">
        <v>57</v>
      </c>
      <c r="F1822" s="165"/>
      <c r="G1822" s="292"/>
      <c r="H1822" s="300"/>
      <c r="I1822" s="300"/>
      <c r="J1822" s="300"/>
      <c r="K1822" s="300"/>
      <c r="L1822" s="300"/>
      <c r="M1822" s="300"/>
      <c r="N1822" s="300"/>
      <c r="O1822" s="300"/>
      <c r="P1822" s="129"/>
      <c r="Q1822" s="129"/>
      <c r="R1822" s="129"/>
      <c r="S1822" s="325"/>
      <c r="T1822" s="224"/>
      <c r="U1822" s="5"/>
      <c r="V1822" s="5"/>
      <c r="W1822" s="5"/>
      <c r="X1822" s="5"/>
      <c r="Y1822" s="222"/>
      <c r="Z1822" s="222"/>
      <c r="AA1822" s="222"/>
      <c r="AB1822" s="5"/>
      <c r="AC1822" s="5"/>
      <c r="AD1822" s="5"/>
      <c r="AE1822" s="5"/>
    </row>
    <row r="1823" spans="1:118" s="19" customFormat="1" ht="15.75" hidden="1" customHeight="1" outlineLevel="1" x14ac:dyDescent="0.25">
      <c r="A1823" s="552"/>
      <c r="B1823" s="552"/>
      <c r="C1823" s="552"/>
      <c r="D1823" s="574"/>
      <c r="E1823" s="298" t="s">
        <v>61</v>
      </c>
      <c r="F1823" s="165"/>
      <c r="G1823" s="292"/>
      <c r="H1823" s="300"/>
      <c r="I1823" s="300"/>
      <c r="J1823" s="300"/>
      <c r="K1823" s="300"/>
      <c r="L1823" s="300"/>
      <c r="M1823" s="300"/>
      <c r="N1823" s="300"/>
      <c r="O1823" s="300"/>
      <c r="P1823" s="129"/>
      <c r="Q1823" s="129"/>
      <c r="R1823" s="129"/>
      <c r="S1823" s="325"/>
      <c r="T1823" s="224"/>
      <c r="U1823" s="5"/>
      <c r="V1823" s="5"/>
      <c r="W1823" s="5"/>
      <c r="X1823" s="5"/>
      <c r="Y1823" s="222"/>
      <c r="Z1823" s="222"/>
      <c r="AA1823" s="222"/>
      <c r="AB1823" s="5"/>
      <c r="AC1823" s="5"/>
      <c r="AD1823" s="5"/>
      <c r="AE1823" s="5"/>
    </row>
    <row r="1824" spans="1:118" s="38" customFormat="1" ht="16.5" customHeight="1" collapsed="1" x14ac:dyDescent="0.25">
      <c r="A1824" s="552"/>
      <c r="B1824" s="552"/>
      <c r="C1824" s="552"/>
      <c r="D1824" s="574" t="s">
        <v>150</v>
      </c>
      <c r="E1824" s="534" t="s">
        <v>53</v>
      </c>
      <c r="F1824" s="535"/>
      <c r="G1824" s="189"/>
      <c r="H1824" s="122">
        <f>H1825+H1826</f>
        <v>456</v>
      </c>
      <c r="I1824" s="122"/>
      <c r="J1824" s="122">
        <f t="shared" ref="J1824:R1824" si="10">J1825+J1826</f>
        <v>20</v>
      </c>
      <c r="K1824" s="122"/>
      <c r="L1824" s="122">
        <f t="shared" si="10"/>
        <v>15</v>
      </c>
      <c r="M1824" s="122"/>
      <c r="N1824" s="122">
        <f t="shared" si="10"/>
        <v>5</v>
      </c>
      <c r="O1824" s="122"/>
      <c r="P1824" s="128">
        <f t="shared" si="10"/>
        <v>256</v>
      </c>
      <c r="Q1824" s="128"/>
      <c r="R1824" s="128">
        <f t="shared" si="10"/>
        <v>63</v>
      </c>
      <c r="S1824" s="334"/>
      <c r="T1824" s="224"/>
      <c r="U1824" s="356"/>
      <c r="V1824" s="356"/>
      <c r="W1824" s="356"/>
      <c r="X1824" s="356"/>
      <c r="Y1824" s="354"/>
      <c r="Z1824" s="355"/>
      <c r="AA1824" s="361"/>
      <c r="AB1824" s="356"/>
      <c r="AC1824" s="356"/>
      <c r="AD1824" s="356"/>
      <c r="AE1824" s="356"/>
      <c r="AF1824" s="356"/>
      <c r="AG1824" s="356"/>
      <c r="AH1824" s="356"/>
      <c r="AI1824" s="356"/>
      <c r="AJ1824" s="356"/>
      <c r="AK1824" s="356"/>
      <c r="AL1824" s="356"/>
      <c r="AM1824" s="356"/>
      <c r="AN1824" s="356"/>
      <c r="AO1824" s="356"/>
      <c r="AP1824" s="356"/>
      <c r="AQ1824" s="356"/>
      <c r="AR1824" s="356"/>
      <c r="AS1824" s="356"/>
      <c r="AT1824" s="356"/>
      <c r="AU1824" s="356"/>
      <c r="AV1824" s="356"/>
      <c r="AW1824" s="356"/>
      <c r="AX1824" s="356"/>
      <c r="AY1824" s="356"/>
      <c r="AZ1824" s="356"/>
      <c r="BA1824" s="356"/>
      <c r="BB1824" s="356"/>
      <c r="BC1824" s="356"/>
      <c r="BD1824" s="356"/>
      <c r="BE1824" s="356"/>
      <c r="BF1824" s="356"/>
      <c r="BG1824" s="356"/>
      <c r="BH1824" s="356"/>
      <c r="BI1824" s="356"/>
      <c r="BJ1824" s="356"/>
      <c r="BK1824" s="356"/>
      <c r="BL1824" s="356"/>
      <c r="BM1824" s="356"/>
      <c r="BN1824" s="356"/>
      <c r="BO1824" s="356"/>
      <c r="BP1824" s="356"/>
      <c r="BQ1824" s="356"/>
      <c r="BR1824" s="356"/>
      <c r="BS1824" s="356"/>
      <c r="BT1824" s="356"/>
      <c r="BU1824" s="356"/>
      <c r="BV1824" s="356"/>
      <c r="BW1824" s="356"/>
      <c r="BX1824" s="356"/>
      <c r="BY1824" s="356"/>
      <c r="BZ1824" s="356"/>
      <c r="CA1824" s="356"/>
      <c r="CB1824" s="356"/>
      <c r="CC1824" s="356"/>
      <c r="CD1824" s="356"/>
      <c r="CE1824" s="356"/>
      <c r="CF1824" s="356"/>
      <c r="CG1824" s="356"/>
      <c r="CH1824" s="356"/>
      <c r="CI1824" s="356"/>
      <c r="CJ1824" s="356"/>
      <c r="CK1824" s="356"/>
      <c r="CL1824" s="356"/>
      <c r="CM1824" s="356"/>
      <c r="CN1824" s="356"/>
      <c r="CO1824" s="356"/>
      <c r="CP1824" s="356"/>
      <c r="CQ1824" s="356"/>
      <c r="CR1824" s="356"/>
      <c r="CS1824" s="356"/>
      <c r="CT1824" s="356"/>
      <c r="CU1824" s="356"/>
      <c r="CV1824" s="356"/>
      <c r="CW1824" s="356"/>
      <c r="CX1824" s="356"/>
      <c r="CY1824" s="356"/>
      <c r="CZ1824" s="356"/>
      <c r="DA1824" s="356"/>
      <c r="DB1824" s="356"/>
      <c r="DC1824" s="356"/>
      <c r="DD1824" s="356"/>
      <c r="DE1824" s="356"/>
      <c r="DF1824" s="356"/>
      <c r="DG1824" s="356"/>
      <c r="DH1824" s="356"/>
      <c r="DI1824" s="356"/>
      <c r="DJ1824" s="356"/>
      <c r="DK1824" s="356"/>
      <c r="DL1824" s="356"/>
      <c r="DM1824" s="356"/>
      <c r="DN1824" s="356"/>
    </row>
    <row r="1825" spans="1:118" s="19" customFormat="1" ht="66" hidden="1" customHeight="1" outlineLevel="1" x14ac:dyDescent="0.25">
      <c r="A1825" s="552"/>
      <c r="B1825" s="552"/>
      <c r="C1825" s="552"/>
      <c r="D1825" s="574"/>
      <c r="E1825" s="536"/>
      <c r="F1825" s="537"/>
      <c r="G1825" s="64" t="s">
        <v>1726</v>
      </c>
      <c r="H1825" s="89">
        <v>456</v>
      </c>
      <c r="I1825" s="89"/>
      <c r="J1825" s="89"/>
      <c r="K1825" s="89"/>
      <c r="L1825" s="89">
        <v>15</v>
      </c>
      <c r="M1825" s="89"/>
      <c r="N1825" s="89"/>
      <c r="O1825" s="89"/>
      <c r="P1825" s="129">
        <v>256</v>
      </c>
      <c r="Q1825" s="129"/>
      <c r="R1825" s="129"/>
      <c r="S1825" s="325"/>
      <c r="T1825" s="221"/>
      <c r="U1825" s="5"/>
      <c r="V1825" s="5"/>
      <c r="W1825" s="5"/>
      <c r="X1825" s="5"/>
      <c r="Y1825" s="222"/>
      <c r="Z1825" s="225"/>
      <c r="AA1825" s="22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row>
    <row r="1826" spans="1:118" s="19" customFormat="1" ht="66" hidden="1" customHeight="1" outlineLevel="1" x14ac:dyDescent="0.25">
      <c r="A1826" s="552"/>
      <c r="B1826" s="552"/>
      <c r="C1826" s="552"/>
      <c r="D1826" s="574"/>
      <c r="E1826" s="538"/>
      <c r="F1826" s="539"/>
      <c r="G1826" s="61" t="s">
        <v>1727</v>
      </c>
      <c r="H1826" s="293"/>
      <c r="I1826" s="293"/>
      <c r="J1826" s="293">
        <v>20</v>
      </c>
      <c r="K1826" s="293"/>
      <c r="L1826" s="293"/>
      <c r="M1826" s="293"/>
      <c r="N1826" s="293">
        <v>5</v>
      </c>
      <c r="O1826" s="293"/>
      <c r="P1826" s="129"/>
      <c r="Q1826" s="129"/>
      <c r="R1826" s="129">
        <v>63</v>
      </c>
      <c r="S1826" s="325"/>
      <c r="T1826" s="221"/>
      <c r="U1826" s="5"/>
      <c r="V1826" s="5"/>
      <c r="W1826" s="5"/>
      <c r="X1826" s="5"/>
      <c r="Y1826" s="222"/>
      <c r="Z1826" s="225"/>
      <c r="AA1826" s="22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row>
    <row r="1827" spans="1:118" s="19" customFormat="1" ht="15" hidden="1" customHeight="1" outlineLevel="1" x14ac:dyDescent="0.25">
      <c r="A1827" s="552"/>
      <c r="B1827" s="552"/>
      <c r="C1827" s="552"/>
      <c r="D1827" s="574"/>
      <c r="E1827" s="164" t="s">
        <v>54</v>
      </c>
      <c r="F1827" s="164"/>
      <c r="G1827" s="292"/>
      <c r="H1827" s="168"/>
      <c r="I1827" s="168"/>
      <c r="J1827" s="168"/>
      <c r="K1827" s="168"/>
      <c r="L1827" s="168"/>
      <c r="M1827" s="168"/>
      <c r="N1827" s="168"/>
      <c r="O1827" s="168"/>
      <c r="P1827" s="129"/>
      <c r="Q1827" s="129"/>
      <c r="R1827" s="129"/>
      <c r="S1827" s="325"/>
      <c r="T1827" s="221"/>
      <c r="U1827" s="5"/>
      <c r="V1827" s="5"/>
      <c r="W1827" s="5"/>
      <c r="X1827" s="5"/>
      <c r="Y1827" s="222"/>
      <c r="Z1827" s="355"/>
      <c r="AA1827" s="35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row>
    <row r="1828" spans="1:118" s="19" customFormat="1" ht="15" hidden="1" customHeight="1" outlineLevel="1" x14ac:dyDescent="0.25">
      <c r="A1828" s="552"/>
      <c r="B1828" s="552"/>
      <c r="C1828" s="552"/>
      <c r="D1828" s="574"/>
      <c r="E1828" s="164" t="s">
        <v>55</v>
      </c>
      <c r="F1828" s="164"/>
      <c r="G1828" s="292"/>
      <c r="H1828" s="168"/>
      <c r="I1828" s="168"/>
      <c r="J1828" s="168"/>
      <c r="K1828" s="168"/>
      <c r="L1828" s="168"/>
      <c r="M1828" s="168"/>
      <c r="N1828" s="168"/>
      <c r="O1828" s="168"/>
      <c r="P1828" s="129"/>
      <c r="Q1828" s="129"/>
      <c r="R1828" s="129"/>
      <c r="S1828" s="325"/>
      <c r="T1828" s="221"/>
      <c r="U1828" s="5"/>
      <c r="V1828" s="5"/>
      <c r="W1828" s="5"/>
      <c r="X1828" s="5"/>
      <c r="Y1828" s="222"/>
      <c r="Z1828" s="355"/>
      <c r="AA1828" s="35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row>
    <row r="1829" spans="1:118" s="19" customFormat="1" ht="15" hidden="1" customHeight="1" outlineLevel="1" x14ac:dyDescent="0.25">
      <c r="A1829" s="552"/>
      <c r="B1829" s="552"/>
      <c r="C1829" s="552"/>
      <c r="D1829" s="574"/>
      <c r="E1829" s="164" t="s">
        <v>56</v>
      </c>
      <c r="F1829" s="164"/>
      <c r="G1829" s="292"/>
      <c r="H1829" s="168"/>
      <c r="I1829" s="168"/>
      <c r="J1829" s="168"/>
      <c r="K1829" s="168"/>
      <c r="L1829" s="168"/>
      <c r="M1829" s="168"/>
      <c r="N1829" s="168"/>
      <c r="O1829" s="168"/>
      <c r="P1829" s="129"/>
      <c r="Q1829" s="129"/>
      <c r="R1829" s="129"/>
      <c r="S1829" s="325"/>
      <c r="T1829" s="221"/>
      <c r="U1829" s="5"/>
      <c r="V1829" s="5"/>
      <c r="W1829" s="5"/>
      <c r="X1829" s="5"/>
      <c r="Y1829" s="222"/>
      <c r="Z1829" s="355"/>
      <c r="AA1829" s="35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row>
    <row r="1830" spans="1:118" s="19" customFormat="1" ht="15" hidden="1" customHeight="1" outlineLevel="1" x14ac:dyDescent="0.25">
      <c r="A1830" s="552"/>
      <c r="B1830" s="552"/>
      <c r="C1830" s="552"/>
      <c r="D1830" s="574"/>
      <c r="E1830" s="165" t="s">
        <v>57</v>
      </c>
      <c r="F1830" s="165"/>
      <c r="G1830" s="292"/>
      <c r="H1830" s="168"/>
      <c r="I1830" s="168"/>
      <c r="J1830" s="168"/>
      <c r="K1830" s="168"/>
      <c r="L1830" s="168"/>
      <c r="M1830" s="168"/>
      <c r="N1830" s="168"/>
      <c r="O1830" s="168"/>
      <c r="P1830" s="129"/>
      <c r="Q1830" s="129"/>
      <c r="R1830" s="129"/>
      <c r="S1830" s="325"/>
      <c r="T1830" s="221"/>
      <c r="U1830" s="5"/>
      <c r="V1830" s="5"/>
      <c r="W1830" s="5"/>
      <c r="X1830" s="5"/>
      <c r="Y1830" s="222"/>
      <c r="Z1830" s="355"/>
      <c r="AA1830" s="35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row>
    <row r="1831" spans="1:118" s="19" customFormat="1" ht="15.75" hidden="1" customHeight="1" outlineLevel="1" x14ac:dyDescent="0.25">
      <c r="A1831" s="552"/>
      <c r="B1831" s="552"/>
      <c r="C1831" s="552"/>
      <c r="D1831" s="574"/>
      <c r="E1831" s="165" t="s">
        <v>61</v>
      </c>
      <c r="F1831" s="165"/>
      <c r="G1831" s="292"/>
      <c r="H1831" s="168"/>
      <c r="I1831" s="168"/>
      <c r="J1831" s="168"/>
      <c r="K1831" s="168"/>
      <c r="L1831" s="168"/>
      <c r="M1831" s="168"/>
      <c r="N1831" s="168"/>
      <c r="O1831" s="168"/>
      <c r="P1831" s="129"/>
      <c r="Q1831" s="129"/>
      <c r="R1831" s="129"/>
      <c r="S1831" s="325"/>
      <c r="T1831" s="221"/>
      <c r="U1831" s="5"/>
      <c r="V1831" s="5"/>
      <c r="W1831" s="5"/>
      <c r="X1831" s="5"/>
      <c r="Y1831" s="222"/>
      <c r="Z1831" s="355"/>
      <c r="AA1831" s="35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row>
    <row r="1832" spans="1:118" s="146" customFormat="1" ht="14.25" hidden="1" collapsed="1" x14ac:dyDescent="0.2">
      <c r="A1832" s="619"/>
      <c r="B1832" s="619"/>
      <c r="C1832" s="619"/>
      <c r="D1832" s="619"/>
      <c r="E1832" s="619"/>
      <c r="F1832" s="619"/>
      <c r="G1832" s="620"/>
      <c r="H1832" s="305">
        <f>H13+H129+H201+H322+H409+H422+H433+H1298+H1811+H1816+H1824</f>
        <v>87110.5</v>
      </c>
      <c r="I1832" s="305">
        <f>I13+I129+I201+I322+I409+I422+I433+I1298+I1811+I1816+I1824</f>
        <v>79807</v>
      </c>
      <c r="J1832" s="305">
        <f t="shared" ref="J1832:S1832" si="11">J13+J129+J201+J322+J409+J422+J433+J1298+J1811+J1816+J1824</f>
        <v>132417</v>
      </c>
      <c r="K1832" s="305">
        <f t="shared" si="11"/>
        <v>0</v>
      </c>
      <c r="L1832" s="305">
        <f t="shared" si="11"/>
        <v>7253.5950000000003</v>
      </c>
      <c r="M1832" s="305">
        <f t="shared" si="11"/>
        <v>12304.050000000001</v>
      </c>
      <c r="N1832" s="305">
        <f t="shared" si="11"/>
        <v>24134.98</v>
      </c>
      <c r="O1832" s="305">
        <f t="shared" si="11"/>
        <v>0</v>
      </c>
      <c r="P1832" s="509">
        <f t="shared" si="11"/>
        <v>97912.527349999975</v>
      </c>
      <c r="Q1832" s="509">
        <f t="shared" si="11"/>
        <v>97939.737299999979</v>
      </c>
      <c r="R1832" s="509">
        <f t="shared" si="11"/>
        <v>177995.80218</v>
      </c>
      <c r="S1832" s="338">
        <f t="shared" si="11"/>
        <v>0</v>
      </c>
      <c r="T1832" s="357"/>
      <c r="U1832" s="312"/>
      <c r="V1832" s="312"/>
      <c r="W1832" s="312"/>
      <c r="X1832" s="312"/>
      <c r="Y1832" s="362"/>
      <c r="Z1832" s="362"/>
      <c r="AA1832" s="362"/>
      <c r="AB1832" s="363"/>
      <c r="AC1832" s="363"/>
      <c r="AD1832" s="363"/>
      <c r="AE1832" s="363"/>
      <c r="AF1832" s="363"/>
      <c r="AG1832" s="363"/>
      <c r="AH1832" s="363"/>
      <c r="AI1832" s="363"/>
      <c r="AJ1832" s="363"/>
      <c r="AK1832" s="363"/>
      <c r="AL1832" s="363"/>
      <c r="AM1832" s="363"/>
      <c r="AN1832" s="363"/>
      <c r="AO1832" s="363"/>
      <c r="AP1832" s="363"/>
      <c r="AQ1832" s="363"/>
      <c r="AR1832" s="363"/>
      <c r="AS1832" s="363"/>
      <c r="AT1832" s="363"/>
      <c r="AU1832" s="363"/>
      <c r="AV1832" s="363"/>
      <c r="AW1832" s="363"/>
      <c r="AX1832" s="363"/>
      <c r="AY1832" s="363"/>
      <c r="AZ1832" s="363"/>
      <c r="BA1832" s="363"/>
      <c r="BB1832" s="363"/>
      <c r="BC1832" s="363"/>
      <c r="BD1832" s="363"/>
      <c r="BE1832" s="363"/>
      <c r="BF1832" s="363"/>
      <c r="BG1832" s="363"/>
      <c r="BH1832" s="363"/>
      <c r="BI1832" s="363"/>
      <c r="BJ1832" s="363"/>
      <c r="BK1832" s="363"/>
      <c r="BL1832" s="363"/>
      <c r="BM1832" s="363"/>
      <c r="BN1832" s="363"/>
      <c r="BO1832" s="363"/>
      <c r="BP1832" s="363"/>
      <c r="BQ1832" s="363"/>
      <c r="BR1832" s="363"/>
      <c r="BS1832" s="363"/>
      <c r="BT1832" s="363"/>
      <c r="BU1832" s="363"/>
      <c r="BV1832" s="363"/>
      <c r="BW1832" s="363"/>
      <c r="BX1832" s="363"/>
      <c r="BY1832" s="363"/>
      <c r="BZ1832" s="363"/>
      <c r="CA1832" s="363"/>
      <c r="CB1832" s="363"/>
      <c r="CC1832" s="363"/>
      <c r="CD1832" s="363"/>
      <c r="CE1832" s="363"/>
      <c r="CF1832" s="363"/>
      <c r="CG1832" s="363"/>
      <c r="CH1832" s="363"/>
      <c r="CI1832" s="363"/>
      <c r="CJ1832" s="363"/>
      <c r="CK1832" s="363"/>
      <c r="CL1832" s="363"/>
      <c r="CM1832" s="363"/>
      <c r="CN1832" s="363"/>
      <c r="CO1832" s="363"/>
      <c r="CP1832" s="363"/>
      <c r="CQ1832" s="363"/>
      <c r="CR1832" s="363"/>
      <c r="CS1832" s="363"/>
      <c r="CT1832" s="363"/>
      <c r="CU1832" s="363"/>
      <c r="CV1832" s="363"/>
      <c r="CW1832" s="363"/>
      <c r="CX1832" s="363"/>
      <c r="CY1832" s="363"/>
      <c r="CZ1832" s="363"/>
      <c r="DA1832" s="363"/>
      <c r="DB1832" s="363"/>
      <c r="DC1832" s="363"/>
      <c r="DD1832" s="363"/>
      <c r="DE1832" s="363"/>
      <c r="DF1832" s="363"/>
      <c r="DG1832" s="363"/>
      <c r="DH1832" s="363"/>
      <c r="DI1832" s="363"/>
      <c r="DJ1832" s="363"/>
      <c r="DK1832" s="363"/>
      <c r="DL1832" s="363"/>
      <c r="DM1832" s="363"/>
      <c r="DN1832" s="363"/>
    </row>
    <row r="1833" spans="1:118" s="311" customFormat="1" x14ac:dyDescent="0.25">
      <c r="A1833" s="313"/>
      <c r="B1833" s="313"/>
      <c r="C1833" s="313"/>
      <c r="D1833" s="313"/>
      <c r="E1833" s="313"/>
      <c r="F1833" s="314"/>
      <c r="G1833" s="314"/>
      <c r="H1833" s="528"/>
      <c r="I1833" s="528"/>
      <c r="J1833" s="528"/>
      <c r="K1833" s="313"/>
      <c r="L1833" s="313"/>
      <c r="M1833" s="313"/>
      <c r="N1833" s="313"/>
      <c r="O1833" s="313"/>
      <c r="P1833" s="510"/>
      <c r="Q1833" s="510"/>
      <c r="R1833" s="510"/>
      <c r="S1833" s="309"/>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row>
    <row r="1834" spans="1:118" s="19" customFormat="1" ht="19.5" customHeight="1" x14ac:dyDescent="0.25">
      <c r="A1834" s="575" t="s">
        <v>44</v>
      </c>
      <c r="B1834" s="576"/>
      <c r="C1834" s="576"/>
      <c r="D1834" s="576"/>
      <c r="E1834" s="576"/>
      <c r="F1834" s="576"/>
      <c r="G1834" s="576"/>
      <c r="H1834" s="576"/>
      <c r="I1834" s="576"/>
      <c r="J1834" s="576"/>
      <c r="K1834" s="576"/>
      <c r="L1834" s="576"/>
      <c r="M1834" s="576"/>
      <c r="N1834" s="576"/>
      <c r="O1834" s="576"/>
      <c r="P1834" s="576"/>
      <c r="Q1834" s="576"/>
      <c r="R1834" s="576"/>
      <c r="S1834" s="577"/>
      <c r="T1834" s="33"/>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row>
    <row r="1835" spans="1:118" s="19" customFormat="1" ht="39" customHeight="1" x14ac:dyDescent="0.25">
      <c r="A1835" s="574" t="s">
        <v>110</v>
      </c>
      <c r="B1835" s="552" t="s">
        <v>73</v>
      </c>
      <c r="C1835" s="574" t="s">
        <v>107</v>
      </c>
      <c r="D1835" s="574" t="s">
        <v>108</v>
      </c>
      <c r="E1835" s="559" t="s">
        <v>106</v>
      </c>
      <c r="F1835" s="560"/>
      <c r="G1835" s="600" t="s">
        <v>131</v>
      </c>
      <c r="H1835" s="574" t="s">
        <v>116</v>
      </c>
      <c r="I1835" s="574"/>
      <c r="J1835" s="574"/>
      <c r="K1835" s="574"/>
      <c r="L1835" s="574" t="str">
        <f>L10</f>
        <v>Максимальная мощность, кВт</v>
      </c>
      <c r="M1835" s="574"/>
      <c r="N1835" s="574"/>
      <c r="O1835" s="574"/>
      <c r="P1835" s="574" t="s">
        <v>132</v>
      </c>
      <c r="Q1835" s="574"/>
      <c r="R1835" s="574"/>
      <c r="S1835" s="595"/>
      <c r="T1835" s="33"/>
      <c r="U1835" s="590"/>
      <c r="V1835" s="590"/>
      <c r="W1835" s="590"/>
      <c r="X1835" s="590"/>
      <c r="Y1835" s="350"/>
      <c r="Z1835" s="33"/>
      <c r="AA1835" s="350"/>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row>
    <row r="1836" spans="1:118" s="19" customFormat="1" ht="80.25" customHeight="1" x14ac:dyDescent="0.25">
      <c r="A1836" s="574"/>
      <c r="B1836" s="552"/>
      <c r="C1836" s="574"/>
      <c r="D1836" s="574"/>
      <c r="E1836" s="556"/>
      <c r="F1836" s="558"/>
      <c r="G1836" s="594"/>
      <c r="H1836" s="165">
        <f>H11</f>
        <v>2017</v>
      </c>
      <c r="I1836" s="165">
        <f>I11</f>
        <v>2018</v>
      </c>
      <c r="J1836" s="165">
        <f>J11</f>
        <v>2019</v>
      </c>
      <c r="K1836" s="165" t="str">
        <f>K11</f>
        <v>План  ( в случае отсутствия фактических значений)</v>
      </c>
      <c r="L1836" s="165">
        <f>H1836</f>
        <v>2017</v>
      </c>
      <c r="M1836" s="165">
        <f>I1836</f>
        <v>2018</v>
      </c>
      <c r="N1836" s="165">
        <f>J1836</f>
        <v>2019</v>
      </c>
      <c r="O1836" s="165" t="str">
        <f>O11</f>
        <v>План  ( в случае отсутствия фактических значений)</v>
      </c>
      <c r="P1836" s="165">
        <f>H1836</f>
        <v>2017</v>
      </c>
      <c r="Q1836" s="165">
        <f>I1836</f>
        <v>2018</v>
      </c>
      <c r="R1836" s="165">
        <f>J1836</f>
        <v>2019</v>
      </c>
      <c r="S1836" s="324" t="str">
        <f>S11</f>
        <v>План  ( в случае отсутствия фактических значений)</v>
      </c>
      <c r="T1836" s="351"/>
      <c r="U1836" s="20"/>
      <c r="V1836" s="20"/>
      <c r="W1836" s="20"/>
      <c r="X1836" s="20"/>
      <c r="Y1836" s="20"/>
      <c r="Z1836" s="274"/>
      <c r="AA1836" s="20"/>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row>
    <row r="1837" spans="1:118" x14ac:dyDescent="0.25">
      <c r="A1837" s="168">
        <v>1</v>
      </c>
      <c r="B1837" s="551">
        <v>2</v>
      </c>
      <c r="C1837" s="551"/>
      <c r="D1837" s="551"/>
      <c r="E1837" s="551"/>
      <c r="F1837" s="551"/>
      <c r="G1837" s="292">
        <v>3</v>
      </c>
      <c r="H1837" s="574">
        <v>4</v>
      </c>
      <c r="I1837" s="574"/>
      <c r="J1837" s="574"/>
      <c r="K1837" s="574"/>
      <c r="L1837" s="574">
        <v>5</v>
      </c>
      <c r="M1837" s="574"/>
      <c r="N1837" s="574"/>
      <c r="O1837" s="574"/>
      <c r="P1837" s="574">
        <v>6</v>
      </c>
      <c r="Q1837" s="574"/>
      <c r="R1837" s="574"/>
      <c r="S1837" s="595"/>
      <c r="T1837" s="261"/>
      <c r="U1837" s="589"/>
      <c r="V1837" s="589"/>
      <c r="W1837" s="589"/>
      <c r="X1837" s="589"/>
      <c r="Y1837" s="261"/>
      <c r="Z1837" s="261"/>
      <c r="AA1837" s="496"/>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row>
    <row r="1838" spans="1:118" x14ac:dyDescent="0.25">
      <c r="A1838" s="552" t="s">
        <v>63</v>
      </c>
      <c r="B1838" s="552" t="s">
        <v>74</v>
      </c>
      <c r="C1838" s="552" t="s">
        <v>59</v>
      </c>
      <c r="D1838" s="574" t="s">
        <v>58</v>
      </c>
      <c r="E1838" s="534" t="s">
        <v>53</v>
      </c>
      <c r="F1838" s="535"/>
      <c r="G1838" s="292"/>
      <c r="H1838" s="123">
        <f>SUM(H1839:H1854)</f>
        <v>745</v>
      </c>
      <c r="I1838" s="123"/>
      <c r="J1838" s="123">
        <f t="shared" ref="J1838:R1838" si="12">SUM(J1839:J1854)</f>
        <v>1651</v>
      </c>
      <c r="K1838" s="123"/>
      <c r="L1838" s="123">
        <f t="shared" si="12"/>
        <v>255</v>
      </c>
      <c r="M1838" s="123"/>
      <c r="N1838" s="123">
        <f t="shared" si="12"/>
        <v>1239.52</v>
      </c>
      <c r="O1838" s="123"/>
      <c r="P1838" s="502">
        <f t="shared" si="12"/>
        <v>1285.39257</v>
      </c>
      <c r="Q1838" s="502"/>
      <c r="R1838" s="502">
        <f t="shared" si="12"/>
        <v>2512.6289999999999</v>
      </c>
      <c r="S1838" s="332"/>
      <c r="T1838" s="276"/>
      <c r="U1838" s="1"/>
      <c r="V1838" s="1"/>
      <c r="W1838" s="1"/>
      <c r="X1838" s="1"/>
      <c r="Y1838" s="364"/>
      <c r="Z1838" s="355"/>
      <c r="AA1838" s="498"/>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row>
    <row r="1839" spans="1:118" s="19" customFormat="1" ht="60.75" hidden="1" customHeight="1" outlineLevel="1" x14ac:dyDescent="0.25">
      <c r="A1839" s="552"/>
      <c r="B1839" s="552"/>
      <c r="C1839" s="552"/>
      <c r="D1839" s="574"/>
      <c r="E1839" s="536"/>
      <c r="F1839" s="537"/>
      <c r="G1839" s="64" t="s">
        <v>1728</v>
      </c>
      <c r="H1839" s="123">
        <v>40</v>
      </c>
      <c r="I1839" s="123"/>
      <c r="J1839" s="123"/>
      <c r="K1839" s="123"/>
      <c r="L1839" s="123">
        <v>15</v>
      </c>
      <c r="M1839" s="123"/>
      <c r="N1839" s="123"/>
      <c r="O1839" s="123"/>
      <c r="P1839" s="502">
        <v>139</v>
      </c>
      <c r="Q1839" s="502"/>
      <c r="R1839" s="502"/>
      <c r="S1839" s="334"/>
      <c r="T1839" s="276"/>
      <c r="U1839" s="20"/>
      <c r="V1839" s="20"/>
      <c r="W1839" s="20"/>
      <c r="X1839" s="20"/>
      <c r="Y1839" s="221"/>
      <c r="Z1839" s="224"/>
      <c r="AA1839" s="59"/>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row>
    <row r="1840" spans="1:118" s="19" customFormat="1" ht="93" hidden="1" customHeight="1" outlineLevel="1" x14ac:dyDescent="0.25">
      <c r="A1840" s="552"/>
      <c r="B1840" s="552"/>
      <c r="C1840" s="552"/>
      <c r="D1840" s="574"/>
      <c r="E1840" s="536"/>
      <c r="F1840" s="537"/>
      <c r="G1840" s="64" t="s">
        <v>1729</v>
      </c>
      <c r="H1840" s="123">
        <v>50</v>
      </c>
      <c r="I1840" s="123"/>
      <c r="J1840" s="123"/>
      <c r="K1840" s="123"/>
      <c r="L1840" s="123">
        <v>50</v>
      </c>
      <c r="M1840" s="123"/>
      <c r="N1840" s="123"/>
      <c r="O1840" s="123"/>
      <c r="P1840" s="502">
        <v>137</v>
      </c>
      <c r="Q1840" s="502"/>
      <c r="R1840" s="502"/>
      <c r="S1840" s="334"/>
      <c r="T1840" s="276"/>
      <c r="U1840" s="57"/>
      <c r="V1840" s="57"/>
      <c r="W1840" s="20"/>
      <c r="X1840" s="20"/>
      <c r="Y1840" s="221"/>
      <c r="Z1840" s="224"/>
      <c r="AA1840" s="59"/>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row>
    <row r="1841" spans="1:118" s="19" customFormat="1" ht="60.75" hidden="1" customHeight="1" outlineLevel="1" x14ac:dyDescent="0.25">
      <c r="A1841" s="552"/>
      <c r="B1841" s="552"/>
      <c r="C1841" s="552"/>
      <c r="D1841" s="574"/>
      <c r="E1841" s="536"/>
      <c r="F1841" s="537"/>
      <c r="G1841" s="64" t="s">
        <v>1730</v>
      </c>
      <c r="H1841" s="123">
        <v>10</v>
      </c>
      <c r="I1841" s="123"/>
      <c r="J1841" s="123"/>
      <c r="K1841" s="123"/>
      <c r="L1841" s="123">
        <v>55</v>
      </c>
      <c r="M1841" s="123"/>
      <c r="N1841" s="123"/>
      <c r="O1841" s="123"/>
      <c r="P1841" s="502">
        <v>132</v>
      </c>
      <c r="Q1841" s="502"/>
      <c r="R1841" s="502"/>
      <c r="S1841" s="334"/>
      <c r="T1841" s="276"/>
      <c r="U1841" s="20"/>
      <c r="V1841" s="20"/>
      <c r="W1841" s="20"/>
      <c r="X1841" s="20"/>
      <c r="Y1841" s="221"/>
      <c r="Z1841" s="224"/>
      <c r="AA1841" s="59"/>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row>
    <row r="1842" spans="1:118" s="19" customFormat="1" ht="119.25" hidden="1" customHeight="1" outlineLevel="1" x14ac:dyDescent="0.25">
      <c r="A1842" s="552"/>
      <c r="B1842" s="552"/>
      <c r="C1842" s="552"/>
      <c r="D1842" s="574"/>
      <c r="E1842" s="536"/>
      <c r="F1842" s="537"/>
      <c r="G1842" s="64" t="s">
        <v>227</v>
      </c>
      <c r="H1842" s="123">
        <v>140</v>
      </c>
      <c r="I1842" s="123"/>
      <c r="J1842" s="123"/>
      <c r="K1842" s="123"/>
      <c r="L1842" s="123">
        <v>100</v>
      </c>
      <c r="M1842" s="123"/>
      <c r="N1842" s="123"/>
      <c r="O1842" s="123"/>
      <c r="P1842" s="502">
        <v>171.39257000000001</v>
      </c>
      <c r="Q1842" s="502"/>
      <c r="R1842" s="502"/>
      <c r="S1842" s="335"/>
      <c r="T1842" s="276"/>
      <c r="U1842" s="20"/>
      <c r="V1842" s="20"/>
      <c r="W1842" s="20"/>
      <c r="X1842" s="20"/>
      <c r="Y1842" s="221"/>
      <c r="Z1842" s="224"/>
      <c r="AA1842" s="59"/>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row>
    <row r="1843" spans="1:118" s="19" customFormat="1" ht="60" hidden="1" customHeight="1" outlineLevel="1" x14ac:dyDescent="0.25">
      <c r="A1843" s="552"/>
      <c r="B1843" s="552"/>
      <c r="C1843" s="552"/>
      <c r="D1843" s="574"/>
      <c r="E1843" s="536"/>
      <c r="F1843" s="537"/>
      <c r="G1843" s="82" t="s">
        <v>676</v>
      </c>
      <c r="H1843" s="123">
        <v>16</v>
      </c>
      <c r="I1843" s="123"/>
      <c r="J1843" s="123"/>
      <c r="K1843" s="123"/>
      <c r="L1843" s="123">
        <v>5</v>
      </c>
      <c r="M1843" s="123"/>
      <c r="N1843" s="123"/>
      <c r="O1843" s="123"/>
      <c r="P1843" s="502">
        <v>124</v>
      </c>
      <c r="Q1843" s="502"/>
      <c r="R1843" s="502"/>
      <c r="S1843" s="334"/>
      <c r="T1843" s="276"/>
      <c r="U1843" s="20"/>
      <c r="V1843" s="20"/>
      <c r="W1843" s="20"/>
      <c r="X1843" s="20"/>
      <c r="Y1843" s="221"/>
      <c r="Z1843" s="224"/>
      <c r="AA1843" s="59"/>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row>
    <row r="1844" spans="1:118" s="19" customFormat="1" ht="60" hidden="1" customHeight="1" outlineLevel="1" x14ac:dyDescent="0.25">
      <c r="A1844" s="552"/>
      <c r="B1844" s="552"/>
      <c r="C1844" s="552"/>
      <c r="D1844" s="574"/>
      <c r="E1844" s="536"/>
      <c r="F1844" s="537"/>
      <c r="G1844" s="82" t="s">
        <v>675</v>
      </c>
      <c r="H1844" s="123">
        <v>473</v>
      </c>
      <c r="I1844" s="123"/>
      <c r="J1844" s="123"/>
      <c r="K1844" s="123"/>
      <c r="L1844" s="123">
        <v>15</v>
      </c>
      <c r="M1844" s="123"/>
      <c r="N1844" s="123"/>
      <c r="O1844" s="123"/>
      <c r="P1844" s="502">
        <v>516</v>
      </c>
      <c r="Q1844" s="502"/>
      <c r="R1844" s="502"/>
      <c r="S1844" s="334"/>
      <c r="T1844" s="276"/>
      <c r="U1844" s="57"/>
      <c r="V1844" s="57"/>
      <c r="W1844" s="20"/>
      <c r="X1844" s="20"/>
      <c r="Y1844" s="221"/>
      <c r="Z1844" s="224"/>
      <c r="AA1844" s="59"/>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row>
    <row r="1845" spans="1:118" s="19" customFormat="1" ht="53.25" hidden="1" customHeight="1" outlineLevel="1" x14ac:dyDescent="0.25">
      <c r="A1845" s="552"/>
      <c r="B1845" s="552"/>
      <c r="C1845" s="552"/>
      <c r="D1845" s="574"/>
      <c r="E1845" s="536"/>
      <c r="F1845" s="537"/>
      <c r="G1845" s="82" t="s">
        <v>677</v>
      </c>
      <c r="H1845" s="123">
        <v>16</v>
      </c>
      <c r="I1845" s="123"/>
      <c r="J1845" s="123"/>
      <c r="K1845" s="123"/>
      <c r="L1845" s="123">
        <v>15</v>
      </c>
      <c r="M1845" s="123"/>
      <c r="N1845" s="123"/>
      <c r="O1845" s="123"/>
      <c r="P1845" s="502">
        <v>66</v>
      </c>
      <c r="Q1845" s="502"/>
      <c r="R1845" s="502"/>
      <c r="S1845" s="334"/>
      <c r="T1845" s="276"/>
      <c r="U1845" s="20"/>
      <c r="V1845" s="20"/>
      <c r="W1845" s="20"/>
      <c r="X1845" s="20"/>
      <c r="Y1845" s="221"/>
      <c r="Z1845" s="224"/>
      <c r="AA1845" s="59"/>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row>
    <row r="1846" spans="1:118" s="19" customFormat="1" ht="34.5" hidden="1" customHeight="1" outlineLevel="1" x14ac:dyDescent="0.25">
      <c r="A1846" s="552"/>
      <c r="B1846" s="552"/>
      <c r="C1846" s="552"/>
      <c r="D1846" s="574"/>
      <c r="E1846" s="536"/>
      <c r="F1846" s="537"/>
      <c r="G1846" s="61" t="s">
        <v>243</v>
      </c>
      <c r="H1846" s="299"/>
      <c r="I1846" s="299"/>
      <c r="J1846" s="299">
        <v>20</v>
      </c>
      <c r="K1846" s="299"/>
      <c r="L1846" s="299"/>
      <c r="M1846" s="299"/>
      <c r="N1846" s="299">
        <v>145</v>
      </c>
      <c r="O1846" s="299"/>
      <c r="P1846" s="502"/>
      <c r="Q1846" s="502"/>
      <c r="R1846" s="502">
        <v>190</v>
      </c>
      <c r="S1846" s="325"/>
      <c r="T1846" s="276"/>
      <c r="U1846" s="5"/>
      <c r="V1846" s="5"/>
      <c r="W1846" s="5"/>
      <c r="X1846" s="5"/>
      <c r="Y1846" s="221"/>
      <c r="Z1846" s="225"/>
      <c r="AA1846" s="20"/>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row>
    <row r="1847" spans="1:118" s="19" customFormat="1" ht="31.5" hidden="1" customHeight="1" outlineLevel="1" x14ac:dyDescent="0.25">
      <c r="A1847" s="552"/>
      <c r="B1847" s="552"/>
      <c r="C1847" s="552"/>
      <c r="D1847" s="574"/>
      <c r="E1847" s="536"/>
      <c r="F1847" s="537"/>
      <c r="G1847" s="61" t="s">
        <v>245</v>
      </c>
      <c r="H1847" s="299"/>
      <c r="I1847" s="299"/>
      <c r="J1847" s="299">
        <v>70</v>
      </c>
      <c r="K1847" s="299"/>
      <c r="L1847" s="299"/>
      <c r="M1847" s="299"/>
      <c r="N1847" s="299">
        <v>65</v>
      </c>
      <c r="O1847" s="299"/>
      <c r="P1847" s="502"/>
      <c r="Q1847" s="502"/>
      <c r="R1847" s="502">
        <v>120</v>
      </c>
      <c r="S1847" s="325"/>
      <c r="T1847" s="276"/>
      <c r="U1847" s="5"/>
      <c r="V1847" s="5"/>
      <c r="W1847" s="5"/>
      <c r="X1847" s="5"/>
      <c r="Y1847" s="221"/>
      <c r="Z1847" s="225"/>
      <c r="AA1847" s="20"/>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row>
    <row r="1848" spans="1:118" s="19" customFormat="1" ht="120" hidden="1" customHeight="1" outlineLevel="1" x14ac:dyDescent="0.25">
      <c r="A1848" s="552"/>
      <c r="B1848" s="552"/>
      <c r="C1848" s="552"/>
      <c r="D1848" s="574"/>
      <c r="E1848" s="536"/>
      <c r="F1848" s="537"/>
      <c r="G1848" s="61" t="s">
        <v>1731</v>
      </c>
      <c r="H1848" s="299"/>
      <c r="I1848" s="299"/>
      <c r="J1848" s="299">
        <v>833</v>
      </c>
      <c r="K1848" s="299"/>
      <c r="L1848" s="299"/>
      <c r="M1848" s="299"/>
      <c r="N1848" s="299">
        <v>177.52</v>
      </c>
      <c r="O1848" s="299"/>
      <c r="P1848" s="502"/>
      <c r="Q1848" s="502"/>
      <c r="R1848" s="502">
        <v>1036</v>
      </c>
      <c r="S1848" s="325"/>
      <c r="T1848" s="276"/>
      <c r="U1848" s="5"/>
      <c r="V1848" s="5"/>
      <c r="W1848" s="5"/>
      <c r="X1848" s="5"/>
      <c r="Y1848" s="221"/>
      <c r="Z1848" s="225"/>
      <c r="AA1848" s="20"/>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row>
    <row r="1849" spans="1:118" s="19" customFormat="1" ht="40.5" hidden="1" customHeight="1" outlineLevel="1" x14ac:dyDescent="0.25">
      <c r="A1849" s="552"/>
      <c r="B1849" s="552"/>
      <c r="C1849" s="552"/>
      <c r="D1849" s="574"/>
      <c r="E1849" s="536"/>
      <c r="F1849" s="537"/>
      <c r="G1849" s="61" t="s">
        <v>255</v>
      </c>
      <c r="H1849" s="299"/>
      <c r="I1849" s="299"/>
      <c r="J1849" s="299">
        <v>60</v>
      </c>
      <c r="K1849" s="299"/>
      <c r="L1849" s="299"/>
      <c r="M1849" s="299"/>
      <c r="N1849" s="299">
        <v>65</v>
      </c>
      <c r="O1849" s="299"/>
      <c r="P1849" s="502"/>
      <c r="Q1849" s="502"/>
      <c r="R1849" s="502">
        <v>200</v>
      </c>
      <c r="S1849" s="325"/>
      <c r="T1849" s="276"/>
      <c r="U1849" s="5"/>
      <c r="V1849" s="5"/>
      <c r="W1849" s="5"/>
      <c r="X1849" s="5"/>
      <c r="Y1849" s="221"/>
      <c r="Z1849" s="225"/>
      <c r="AA1849" s="20"/>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row>
    <row r="1850" spans="1:118" s="19" customFormat="1" ht="33" hidden="1" customHeight="1" outlineLevel="1" x14ac:dyDescent="0.25">
      <c r="A1850" s="552"/>
      <c r="B1850" s="552"/>
      <c r="C1850" s="552"/>
      <c r="D1850" s="574"/>
      <c r="E1850" s="536"/>
      <c r="F1850" s="537"/>
      <c r="G1850" s="61" t="s">
        <v>1732</v>
      </c>
      <c r="H1850" s="299"/>
      <c r="I1850" s="299"/>
      <c r="J1850" s="299">
        <v>54</v>
      </c>
      <c r="K1850" s="299"/>
      <c r="L1850" s="299"/>
      <c r="M1850" s="299"/>
      <c r="N1850" s="299">
        <v>98</v>
      </c>
      <c r="O1850" s="299"/>
      <c r="P1850" s="502"/>
      <c r="Q1850" s="502"/>
      <c r="R1850" s="502">
        <v>90</v>
      </c>
      <c r="S1850" s="325"/>
      <c r="T1850" s="276"/>
      <c r="U1850" s="5"/>
      <c r="V1850" s="5"/>
      <c r="W1850" s="5"/>
      <c r="X1850" s="5"/>
      <c r="Y1850" s="221"/>
      <c r="Z1850" s="225"/>
      <c r="AA1850" s="20"/>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row>
    <row r="1851" spans="1:118" s="19" customFormat="1" ht="105" hidden="1" customHeight="1" outlineLevel="1" x14ac:dyDescent="0.25">
      <c r="A1851" s="552"/>
      <c r="B1851" s="552"/>
      <c r="C1851" s="552"/>
      <c r="D1851" s="574"/>
      <c r="E1851" s="536"/>
      <c r="F1851" s="537"/>
      <c r="G1851" s="61" t="s">
        <v>254</v>
      </c>
      <c r="H1851" s="299"/>
      <c r="I1851" s="299"/>
      <c r="J1851" s="299">
        <v>10</v>
      </c>
      <c r="K1851" s="299"/>
      <c r="L1851" s="299"/>
      <c r="M1851" s="299"/>
      <c r="N1851" s="299">
        <v>140</v>
      </c>
      <c r="O1851" s="299"/>
      <c r="P1851" s="502"/>
      <c r="Q1851" s="502"/>
      <c r="R1851" s="502">
        <v>201</v>
      </c>
      <c r="S1851" s="325"/>
      <c r="T1851" s="276"/>
      <c r="U1851" s="5"/>
      <c r="V1851" s="5"/>
      <c r="W1851" s="5"/>
      <c r="X1851" s="5"/>
      <c r="Y1851" s="221"/>
      <c r="Z1851" s="225"/>
      <c r="AA1851" s="20"/>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row>
    <row r="1852" spans="1:118" s="19" customFormat="1" ht="42" hidden="1" customHeight="1" outlineLevel="1" x14ac:dyDescent="0.25">
      <c r="A1852" s="552"/>
      <c r="B1852" s="552"/>
      <c r="C1852" s="552"/>
      <c r="D1852" s="574"/>
      <c r="E1852" s="536"/>
      <c r="F1852" s="537"/>
      <c r="G1852" s="61" t="s">
        <v>260</v>
      </c>
      <c r="H1852" s="299"/>
      <c r="I1852" s="299"/>
      <c r="J1852" s="299">
        <v>50</v>
      </c>
      <c r="K1852" s="299"/>
      <c r="L1852" s="299"/>
      <c r="M1852" s="299"/>
      <c r="N1852" s="299">
        <v>149</v>
      </c>
      <c r="O1852" s="299"/>
      <c r="P1852" s="502"/>
      <c r="Q1852" s="502"/>
      <c r="R1852" s="502">
        <v>121.349</v>
      </c>
      <c r="S1852" s="325"/>
      <c r="T1852" s="276"/>
      <c r="U1852" s="5"/>
      <c r="V1852" s="5"/>
      <c r="W1852" s="5"/>
      <c r="X1852" s="5"/>
      <c r="Y1852" s="221"/>
      <c r="Z1852" s="225"/>
      <c r="AA1852" s="20"/>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row>
    <row r="1853" spans="1:118" s="19" customFormat="1" ht="40.5" hidden="1" customHeight="1" outlineLevel="1" x14ac:dyDescent="0.25">
      <c r="A1853" s="552"/>
      <c r="B1853" s="552"/>
      <c r="C1853" s="552"/>
      <c r="D1853" s="574"/>
      <c r="E1853" s="536"/>
      <c r="F1853" s="537"/>
      <c r="G1853" s="61" t="s">
        <v>1733</v>
      </c>
      <c r="H1853" s="299"/>
      <c r="I1853" s="299"/>
      <c r="J1853" s="299">
        <v>550</v>
      </c>
      <c r="K1853" s="299"/>
      <c r="L1853" s="299"/>
      <c r="M1853" s="299"/>
      <c r="N1853" s="299">
        <v>300</v>
      </c>
      <c r="O1853" s="299"/>
      <c r="P1853" s="502"/>
      <c r="Q1853" s="502"/>
      <c r="R1853" s="502">
        <v>516.95899999999995</v>
      </c>
      <c r="S1853" s="325"/>
      <c r="T1853" s="276"/>
      <c r="U1853" s="5"/>
      <c r="V1853" s="5"/>
      <c r="W1853" s="5"/>
      <c r="X1853" s="5"/>
      <c r="Y1853" s="221"/>
      <c r="Z1853" s="225"/>
      <c r="AA1853" s="20"/>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row>
    <row r="1854" spans="1:118" s="19" customFormat="1" ht="40.5" hidden="1" customHeight="1" outlineLevel="1" x14ac:dyDescent="0.25">
      <c r="A1854" s="552"/>
      <c r="B1854" s="552"/>
      <c r="C1854" s="552"/>
      <c r="D1854" s="574"/>
      <c r="E1854" s="538"/>
      <c r="F1854" s="539"/>
      <c r="G1854" s="61" t="s">
        <v>453</v>
      </c>
      <c r="H1854" s="300"/>
      <c r="I1854" s="300"/>
      <c r="J1854" s="300">
        <v>4</v>
      </c>
      <c r="K1854" s="300"/>
      <c r="L1854" s="300"/>
      <c r="M1854" s="300"/>
      <c r="N1854" s="300">
        <v>100</v>
      </c>
      <c r="O1854" s="300"/>
      <c r="P1854" s="502"/>
      <c r="Q1854" s="502"/>
      <c r="R1854" s="502">
        <v>37.320999999999998</v>
      </c>
      <c r="S1854" s="325"/>
      <c r="T1854" s="276"/>
      <c r="U1854" s="5"/>
      <c r="V1854" s="5"/>
      <c r="W1854" s="5"/>
      <c r="X1854" s="5"/>
      <c r="Y1854" s="221"/>
      <c r="Z1854" s="225"/>
      <c r="AA1854" s="20"/>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row>
    <row r="1855" spans="1:118" collapsed="1" x14ac:dyDescent="0.25">
      <c r="A1855" s="552"/>
      <c r="B1855" s="552"/>
      <c r="C1855" s="552"/>
      <c r="D1855" s="574"/>
      <c r="E1855" s="534" t="s">
        <v>54</v>
      </c>
      <c r="F1855" s="535"/>
      <c r="G1855" s="292"/>
      <c r="H1855" s="123">
        <f>SUM(H1856:H1877)</f>
        <v>934</v>
      </c>
      <c r="I1855" s="123"/>
      <c r="J1855" s="123">
        <f t="shared" ref="J1855:R1855" si="13">SUM(J1856:J1877)</f>
        <v>5567</v>
      </c>
      <c r="K1855" s="123"/>
      <c r="L1855" s="123">
        <f t="shared" si="13"/>
        <v>439</v>
      </c>
      <c r="M1855" s="123"/>
      <c r="N1855" s="123">
        <f t="shared" si="13"/>
        <v>1267</v>
      </c>
      <c r="O1855" s="123"/>
      <c r="P1855" s="502">
        <f t="shared" si="13"/>
        <v>1664.5199600000001</v>
      </c>
      <c r="Q1855" s="502"/>
      <c r="R1855" s="502">
        <f t="shared" si="13"/>
        <v>6774.4419999999991</v>
      </c>
      <c r="S1855" s="332"/>
      <c r="T1855" s="276"/>
      <c r="U1855" s="1"/>
      <c r="V1855" s="1"/>
      <c r="W1855" s="1"/>
      <c r="X1855" s="1"/>
      <c r="Y1855" s="364"/>
      <c r="Z1855" s="355"/>
      <c r="AA1855" s="498"/>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c r="BZ1855" s="1"/>
      <c r="CA1855" s="1"/>
      <c r="CB1855" s="1"/>
      <c r="CC1855" s="1"/>
      <c r="CD1855" s="1"/>
      <c r="CE1855" s="1"/>
      <c r="CF1855" s="1"/>
      <c r="CG1855" s="1"/>
      <c r="CH1855" s="1"/>
      <c r="CI1855" s="1"/>
      <c r="CJ1855" s="1"/>
      <c r="CK1855" s="1"/>
      <c r="CL1855" s="1"/>
      <c r="CM1855" s="1"/>
      <c r="CN1855" s="1"/>
      <c r="CO1855" s="1"/>
      <c r="CP1855" s="1"/>
      <c r="CQ1855" s="1"/>
      <c r="CR1855" s="1"/>
      <c r="CS1855" s="1"/>
      <c r="CT1855" s="1"/>
      <c r="CU1855" s="1"/>
      <c r="CV1855" s="1"/>
      <c r="CW1855" s="1"/>
      <c r="CX1855" s="1"/>
      <c r="CY1855" s="1"/>
      <c r="CZ1855" s="1"/>
      <c r="DA1855" s="1"/>
      <c r="DB1855" s="1"/>
      <c r="DC1855" s="1"/>
      <c r="DD1855" s="1"/>
      <c r="DE1855" s="1"/>
      <c r="DF1855" s="1"/>
      <c r="DG1855" s="1"/>
      <c r="DH1855" s="1"/>
      <c r="DI1855" s="1"/>
      <c r="DJ1855" s="1"/>
      <c r="DK1855" s="1"/>
      <c r="DL1855" s="1"/>
      <c r="DM1855" s="1"/>
      <c r="DN1855" s="1"/>
    </row>
    <row r="1856" spans="1:118" s="19" customFormat="1" ht="45" hidden="1" customHeight="1" outlineLevel="1" x14ac:dyDescent="0.25">
      <c r="A1856" s="552"/>
      <c r="B1856" s="552"/>
      <c r="C1856" s="552"/>
      <c r="D1856" s="574"/>
      <c r="E1856" s="536"/>
      <c r="F1856" s="537"/>
      <c r="G1856" s="64" t="s">
        <v>268</v>
      </c>
      <c r="H1856" s="123">
        <v>217</v>
      </c>
      <c r="I1856" s="123"/>
      <c r="J1856" s="123"/>
      <c r="K1856" s="123"/>
      <c r="L1856" s="123">
        <v>40</v>
      </c>
      <c r="M1856" s="123"/>
      <c r="N1856" s="123"/>
      <c r="O1856" s="123"/>
      <c r="P1856" s="502">
        <v>676.18737999999996</v>
      </c>
      <c r="Q1856" s="502"/>
      <c r="R1856" s="502"/>
      <c r="S1856" s="334"/>
      <c r="T1856" s="276"/>
      <c r="U1856" s="57"/>
      <c r="V1856" s="57"/>
      <c r="W1856" s="57"/>
      <c r="X1856" s="57"/>
      <c r="Y1856" s="221"/>
      <c r="Z1856" s="224"/>
      <c r="AA1856" s="59"/>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row>
    <row r="1857" spans="1:118" s="19" customFormat="1" ht="45" hidden="1" customHeight="1" outlineLevel="1" x14ac:dyDescent="0.25">
      <c r="A1857" s="552"/>
      <c r="B1857" s="552"/>
      <c r="C1857" s="552"/>
      <c r="D1857" s="574"/>
      <c r="E1857" s="536"/>
      <c r="F1857" s="537"/>
      <c r="G1857" s="64" t="s">
        <v>1734</v>
      </c>
      <c r="H1857" s="123">
        <v>420</v>
      </c>
      <c r="I1857" s="123"/>
      <c r="J1857" s="123"/>
      <c r="K1857" s="123"/>
      <c r="L1857" s="123">
        <v>150</v>
      </c>
      <c r="M1857" s="123"/>
      <c r="N1857" s="123"/>
      <c r="O1857" s="123"/>
      <c r="P1857" s="502">
        <v>425.96458000000001</v>
      </c>
      <c r="Q1857" s="502"/>
      <c r="R1857" s="502"/>
      <c r="S1857" s="334"/>
      <c r="T1857" s="276"/>
      <c r="U1857" s="57"/>
      <c r="V1857" s="57"/>
      <c r="W1857" s="57"/>
      <c r="X1857" s="57"/>
      <c r="Y1857" s="221"/>
      <c r="Z1857" s="224"/>
      <c r="AA1857" s="59"/>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row>
    <row r="1858" spans="1:118" s="19" customFormat="1" ht="45" hidden="1" customHeight="1" outlineLevel="1" x14ac:dyDescent="0.25">
      <c r="A1858" s="552"/>
      <c r="B1858" s="552"/>
      <c r="C1858" s="552"/>
      <c r="D1858" s="574"/>
      <c r="E1858" s="536"/>
      <c r="F1858" s="537"/>
      <c r="G1858" s="64" t="s">
        <v>270</v>
      </c>
      <c r="H1858" s="123">
        <v>20</v>
      </c>
      <c r="I1858" s="123"/>
      <c r="J1858" s="123"/>
      <c r="K1858" s="123"/>
      <c r="L1858" s="123">
        <v>50</v>
      </c>
      <c r="M1858" s="123"/>
      <c r="N1858" s="123"/>
      <c r="O1858" s="123"/>
      <c r="P1858" s="502">
        <v>40.381999999999998</v>
      </c>
      <c r="Q1858" s="502"/>
      <c r="R1858" s="502"/>
      <c r="S1858" s="334"/>
      <c r="T1858" s="276"/>
      <c r="U1858" s="57"/>
      <c r="V1858" s="57"/>
      <c r="W1858" s="57"/>
      <c r="X1858" s="57"/>
      <c r="Y1858" s="221"/>
      <c r="Z1858" s="224"/>
      <c r="AA1858" s="59"/>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row>
    <row r="1859" spans="1:118" s="19" customFormat="1" ht="45" hidden="1" customHeight="1" outlineLevel="1" x14ac:dyDescent="0.25">
      <c r="A1859" s="552"/>
      <c r="B1859" s="552"/>
      <c r="C1859" s="552"/>
      <c r="D1859" s="574"/>
      <c r="E1859" s="536"/>
      <c r="F1859" s="537"/>
      <c r="G1859" s="64" t="s">
        <v>1735</v>
      </c>
      <c r="H1859" s="123">
        <v>7</v>
      </c>
      <c r="I1859" s="123"/>
      <c r="J1859" s="123"/>
      <c r="K1859" s="123"/>
      <c r="L1859" s="123">
        <v>54</v>
      </c>
      <c r="M1859" s="123"/>
      <c r="N1859" s="123"/>
      <c r="O1859" s="123"/>
      <c r="P1859" s="502">
        <v>167.82599999999999</v>
      </c>
      <c r="Q1859" s="502"/>
      <c r="R1859" s="502"/>
      <c r="S1859" s="334"/>
      <c r="T1859" s="276"/>
      <c r="U1859" s="57"/>
      <c r="V1859" s="57"/>
      <c r="W1859" s="57"/>
      <c r="X1859" s="57"/>
      <c r="Y1859" s="221"/>
      <c r="Z1859" s="224"/>
      <c r="AA1859" s="59"/>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row>
    <row r="1860" spans="1:118" s="19" customFormat="1" ht="45" hidden="1" customHeight="1" outlineLevel="1" x14ac:dyDescent="0.25">
      <c r="A1860" s="552"/>
      <c r="B1860" s="552"/>
      <c r="C1860" s="552"/>
      <c r="D1860" s="574"/>
      <c r="E1860" s="536"/>
      <c r="F1860" s="537"/>
      <c r="G1860" s="64" t="s">
        <v>1736</v>
      </c>
      <c r="H1860" s="123">
        <v>270</v>
      </c>
      <c r="I1860" s="123"/>
      <c r="J1860" s="123"/>
      <c r="K1860" s="123"/>
      <c r="L1860" s="123">
        <v>145</v>
      </c>
      <c r="M1860" s="123"/>
      <c r="N1860" s="123"/>
      <c r="O1860" s="123"/>
      <c r="P1860" s="502">
        <v>354.16</v>
      </c>
      <c r="Q1860" s="502"/>
      <c r="R1860" s="502"/>
      <c r="S1860" s="332"/>
      <c r="T1860" s="276"/>
      <c r="U1860" s="57"/>
      <c r="V1860" s="57"/>
      <c r="W1860" s="57"/>
      <c r="X1860" s="57"/>
      <c r="Y1860" s="221"/>
      <c r="Z1860" s="224"/>
      <c r="AA1860" s="59"/>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row>
    <row r="1861" spans="1:118" s="19" customFormat="1" ht="75" hidden="1" customHeight="1" outlineLevel="1" x14ac:dyDescent="0.25">
      <c r="A1861" s="552"/>
      <c r="B1861" s="552"/>
      <c r="C1861" s="552"/>
      <c r="D1861" s="574"/>
      <c r="E1861" s="536"/>
      <c r="F1861" s="537"/>
      <c r="G1861" s="63" t="s">
        <v>272</v>
      </c>
      <c r="H1861" s="299"/>
      <c r="I1861" s="299"/>
      <c r="J1861" s="299">
        <v>5</v>
      </c>
      <c r="K1861" s="299"/>
      <c r="L1861" s="299"/>
      <c r="M1861" s="299"/>
      <c r="N1861" s="299">
        <v>165</v>
      </c>
      <c r="O1861" s="299"/>
      <c r="P1861" s="502"/>
      <c r="Q1861" s="502"/>
      <c r="R1861" s="502">
        <v>8.24</v>
      </c>
      <c r="S1861" s="325"/>
      <c r="T1861" s="276"/>
      <c r="U1861" s="5"/>
      <c r="V1861" s="5"/>
      <c r="W1861" s="5"/>
      <c r="X1861" s="5"/>
      <c r="Y1861" s="221"/>
      <c r="Z1861" s="225"/>
      <c r="AA1861" s="20"/>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row>
    <row r="1862" spans="1:118" s="19" customFormat="1" ht="60" hidden="1" customHeight="1" outlineLevel="1" x14ac:dyDescent="0.25">
      <c r="A1862" s="552"/>
      <c r="B1862" s="552"/>
      <c r="C1862" s="552"/>
      <c r="D1862" s="574"/>
      <c r="E1862" s="536"/>
      <c r="F1862" s="537"/>
      <c r="G1862" s="63" t="s">
        <v>273</v>
      </c>
      <c r="H1862" s="299"/>
      <c r="I1862" s="299"/>
      <c r="J1862" s="299">
        <v>97</v>
      </c>
      <c r="K1862" s="299"/>
      <c r="L1862" s="299"/>
      <c r="M1862" s="299"/>
      <c r="N1862" s="299">
        <v>95</v>
      </c>
      <c r="O1862" s="299"/>
      <c r="P1862" s="502"/>
      <c r="Q1862" s="502"/>
      <c r="R1862" s="502">
        <v>95.46</v>
      </c>
      <c r="S1862" s="325"/>
      <c r="T1862" s="276"/>
      <c r="U1862" s="5"/>
      <c r="V1862" s="5"/>
      <c r="W1862" s="5"/>
      <c r="X1862" s="5"/>
      <c r="Y1862" s="221"/>
      <c r="Z1862" s="225"/>
      <c r="AA1862" s="20"/>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row>
    <row r="1863" spans="1:118" s="19" customFormat="1" ht="105" hidden="1" customHeight="1" outlineLevel="1" x14ac:dyDescent="0.25">
      <c r="A1863" s="552"/>
      <c r="B1863" s="552"/>
      <c r="C1863" s="552"/>
      <c r="D1863" s="574"/>
      <c r="E1863" s="536"/>
      <c r="F1863" s="537"/>
      <c r="G1863" s="61" t="s">
        <v>1737</v>
      </c>
      <c r="H1863" s="299"/>
      <c r="I1863" s="299"/>
      <c r="J1863" s="299">
        <v>400</v>
      </c>
      <c r="K1863" s="299"/>
      <c r="L1863" s="299"/>
      <c r="M1863" s="299"/>
      <c r="N1863" s="299">
        <v>75</v>
      </c>
      <c r="O1863" s="299"/>
      <c r="P1863" s="502"/>
      <c r="Q1863" s="502"/>
      <c r="R1863" s="502">
        <v>390.84</v>
      </c>
      <c r="S1863" s="325"/>
      <c r="T1863" s="276"/>
      <c r="U1863" s="5"/>
      <c r="V1863" s="5"/>
      <c r="W1863" s="5"/>
      <c r="X1863" s="5"/>
      <c r="Y1863" s="221"/>
      <c r="Z1863" s="225"/>
      <c r="AA1863" s="20"/>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row>
    <row r="1864" spans="1:118" s="19" customFormat="1" ht="90" hidden="1" customHeight="1" outlineLevel="1" x14ac:dyDescent="0.25">
      <c r="A1864" s="552"/>
      <c r="B1864" s="552"/>
      <c r="C1864" s="552"/>
      <c r="D1864" s="574"/>
      <c r="E1864" s="536"/>
      <c r="F1864" s="537"/>
      <c r="G1864" s="61" t="s">
        <v>274</v>
      </c>
      <c r="H1864" s="299"/>
      <c r="I1864" s="299"/>
      <c r="J1864" s="299">
        <v>25</v>
      </c>
      <c r="K1864" s="299"/>
      <c r="L1864" s="299"/>
      <c r="M1864" s="299"/>
      <c r="N1864" s="299">
        <v>25</v>
      </c>
      <c r="O1864" s="299"/>
      <c r="P1864" s="502"/>
      <c r="Q1864" s="502"/>
      <c r="R1864" s="502">
        <v>61.292000000000002</v>
      </c>
      <c r="S1864" s="325"/>
      <c r="T1864" s="276"/>
      <c r="U1864" s="5"/>
      <c r="V1864" s="5"/>
      <c r="W1864" s="5"/>
      <c r="X1864" s="5"/>
      <c r="Y1864" s="221"/>
      <c r="Z1864" s="225"/>
      <c r="AA1864" s="20"/>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row>
    <row r="1865" spans="1:118" s="19" customFormat="1" ht="105" hidden="1" customHeight="1" outlineLevel="1" x14ac:dyDescent="0.25">
      <c r="A1865" s="552"/>
      <c r="B1865" s="552"/>
      <c r="C1865" s="552"/>
      <c r="D1865" s="574"/>
      <c r="E1865" s="536"/>
      <c r="F1865" s="537"/>
      <c r="G1865" s="61" t="s">
        <v>275</v>
      </c>
      <c r="H1865" s="299"/>
      <c r="I1865" s="299"/>
      <c r="J1865" s="299">
        <v>170</v>
      </c>
      <c r="K1865" s="299"/>
      <c r="L1865" s="299"/>
      <c r="M1865" s="299"/>
      <c r="N1865" s="299">
        <v>15</v>
      </c>
      <c r="O1865" s="299"/>
      <c r="P1865" s="502"/>
      <c r="Q1865" s="502"/>
      <c r="R1865" s="502">
        <v>226.125</v>
      </c>
      <c r="S1865" s="325"/>
      <c r="T1865" s="276"/>
      <c r="U1865" s="5"/>
      <c r="V1865" s="5"/>
      <c r="W1865" s="5"/>
      <c r="X1865" s="5"/>
      <c r="Y1865" s="221"/>
      <c r="Z1865" s="225"/>
      <c r="AA1865" s="20"/>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row>
    <row r="1866" spans="1:118" s="19" customFormat="1" ht="90" hidden="1" customHeight="1" outlineLevel="1" x14ac:dyDescent="0.25">
      <c r="A1866" s="552"/>
      <c r="B1866" s="552"/>
      <c r="C1866" s="552"/>
      <c r="D1866" s="574"/>
      <c r="E1866" s="536"/>
      <c r="F1866" s="537"/>
      <c r="G1866" s="61" t="s">
        <v>276</v>
      </c>
      <c r="H1866" s="299"/>
      <c r="I1866" s="299"/>
      <c r="J1866" s="299">
        <v>54</v>
      </c>
      <c r="K1866" s="299"/>
      <c r="L1866" s="299"/>
      <c r="M1866" s="299"/>
      <c r="N1866" s="299">
        <v>70</v>
      </c>
      <c r="O1866" s="299"/>
      <c r="P1866" s="502"/>
      <c r="Q1866" s="502"/>
      <c r="R1866" s="502">
        <v>101.98</v>
      </c>
      <c r="S1866" s="325"/>
      <c r="T1866" s="276"/>
      <c r="U1866" s="5"/>
      <c r="V1866" s="5"/>
      <c r="W1866" s="5"/>
      <c r="X1866" s="5"/>
      <c r="Y1866" s="221"/>
      <c r="Z1866" s="225"/>
      <c r="AA1866" s="20"/>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row>
    <row r="1867" spans="1:118" s="19" customFormat="1" ht="105" hidden="1" customHeight="1" outlineLevel="1" x14ac:dyDescent="0.25">
      <c r="A1867" s="552"/>
      <c r="B1867" s="552"/>
      <c r="C1867" s="552"/>
      <c r="D1867" s="574"/>
      <c r="E1867" s="536"/>
      <c r="F1867" s="537"/>
      <c r="G1867" s="61" t="s">
        <v>277</v>
      </c>
      <c r="H1867" s="299"/>
      <c r="I1867" s="299"/>
      <c r="J1867" s="299">
        <v>51</v>
      </c>
      <c r="K1867" s="299"/>
      <c r="L1867" s="299"/>
      <c r="M1867" s="299"/>
      <c r="N1867" s="299">
        <v>122</v>
      </c>
      <c r="O1867" s="299"/>
      <c r="P1867" s="502"/>
      <c r="Q1867" s="502"/>
      <c r="R1867" s="502">
        <v>89.61</v>
      </c>
      <c r="S1867" s="325"/>
      <c r="T1867" s="276"/>
      <c r="U1867" s="5"/>
      <c r="V1867" s="5"/>
      <c r="W1867" s="5"/>
      <c r="X1867" s="5"/>
      <c r="Y1867" s="221"/>
      <c r="Z1867" s="225"/>
      <c r="AA1867" s="20"/>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row>
    <row r="1868" spans="1:118" s="19" customFormat="1" ht="90" hidden="1" customHeight="1" outlineLevel="1" x14ac:dyDescent="0.25">
      <c r="A1868" s="552"/>
      <c r="B1868" s="552"/>
      <c r="C1868" s="552"/>
      <c r="D1868" s="574"/>
      <c r="E1868" s="536"/>
      <c r="F1868" s="537"/>
      <c r="G1868" s="61" t="s">
        <v>278</v>
      </c>
      <c r="H1868" s="299"/>
      <c r="I1868" s="299"/>
      <c r="J1868" s="299">
        <v>25</v>
      </c>
      <c r="K1868" s="299"/>
      <c r="L1868" s="299"/>
      <c r="M1868" s="299"/>
      <c r="N1868" s="299">
        <v>100</v>
      </c>
      <c r="O1868" s="299"/>
      <c r="P1868" s="502"/>
      <c r="Q1868" s="502"/>
      <c r="R1868" s="502">
        <v>82.8</v>
      </c>
      <c r="S1868" s="325"/>
      <c r="T1868" s="276"/>
      <c r="U1868" s="5"/>
      <c r="V1868" s="5"/>
      <c r="W1868" s="5"/>
      <c r="X1868" s="5"/>
      <c r="Y1868" s="221"/>
      <c r="Z1868" s="225"/>
      <c r="AA1868" s="20"/>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row>
    <row r="1869" spans="1:118" s="19" customFormat="1" ht="60" hidden="1" customHeight="1" outlineLevel="1" x14ac:dyDescent="0.25">
      <c r="A1869" s="552"/>
      <c r="B1869" s="552"/>
      <c r="C1869" s="552"/>
      <c r="D1869" s="574"/>
      <c r="E1869" s="536"/>
      <c r="F1869" s="537"/>
      <c r="G1869" s="141" t="s">
        <v>1738</v>
      </c>
      <c r="H1869" s="299"/>
      <c r="I1869" s="299"/>
      <c r="J1869" s="299">
        <v>590</v>
      </c>
      <c r="K1869" s="299"/>
      <c r="L1869" s="299"/>
      <c r="M1869" s="299"/>
      <c r="N1869" s="299">
        <v>145</v>
      </c>
      <c r="O1869" s="299"/>
      <c r="P1869" s="502"/>
      <c r="Q1869" s="502"/>
      <c r="R1869" s="502">
        <v>635.65</v>
      </c>
      <c r="S1869" s="325"/>
      <c r="T1869" s="276"/>
      <c r="U1869" s="5"/>
      <c r="V1869" s="5"/>
      <c r="W1869" s="5"/>
      <c r="X1869" s="5"/>
      <c r="Y1869" s="221"/>
      <c r="Z1869" s="225"/>
      <c r="AA1869" s="20"/>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row>
    <row r="1870" spans="1:118" s="19" customFormat="1" ht="75" hidden="1" customHeight="1" outlineLevel="1" x14ac:dyDescent="0.25">
      <c r="A1870" s="552"/>
      <c r="B1870" s="552"/>
      <c r="C1870" s="552"/>
      <c r="D1870" s="574"/>
      <c r="E1870" s="536"/>
      <c r="F1870" s="537"/>
      <c r="G1870" s="61" t="s">
        <v>1739</v>
      </c>
      <c r="H1870" s="299"/>
      <c r="I1870" s="299"/>
      <c r="J1870" s="299">
        <v>1580</v>
      </c>
      <c r="K1870" s="299"/>
      <c r="L1870" s="299"/>
      <c r="M1870" s="299"/>
      <c r="N1870" s="299">
        <v>15</v>
      </c>
      <c r="O1870" s="299"/>
      <c r="P1870" s="502"/>
      <c r="Q1870" s="502"/>
      <c r="R1870" s="502">
        <v>1565.05</v>
      </c>
      <c r="S1870" s="325"/>
      <c r="T1870" s="276"/>
      <c r="U1870" s="5"/>
      <c r="V1870" s="5"/>
      <c r="W1870" s="5"/>
      <c r="X1870" s="5"/>
      <c r="Y1870" s="221"/>
      <c r="Z1870" s="225"/>
      <c r="AA1870" s="20"/>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row>
    <row r="1871" spans="1:118" s="19" customFormat="1" ht="75" hidden="1" customHeight="1" outlineLevel="1" x14ac:dyDescent="0.25">
      <c r="A1871" s="552"/>
      <c r="B1871" s="552"/>
      <c r="C1871" s="552"/>
      <c r="D1871" s="574"/>
      <c r="E1871" s="536"/>
      <c r="F1871" s="537"/>
      <c r="G1871" s="61" t="s">
        <v>279</v>
      </c>
      <c r="H1871" s="299"/>
      <c r="I1871" s="299"/>
      <c r="J1871" s="299">
        <v>638</v>
      </c>
      <c r="K1871" s="299"/>
      <c r="L1871" s="299"/>
      <c r="M1871" s="299"/>
      <c r="N1871" s="299">
        <v>70</v>
      </c>
      <c r="O1871" s="299"/>
      <c r="P1871" s="502"/>
      <c r="Q1871" s="502"/>
      <c r="R1871" s="502">
        <v>711.85</v>
      </c>
      <c r="S1871" s="325"/>
      <c r="T1871" s="276"/>
      <c r="U1871" s="5"/>
      <c r="V1871" s="5"/>
      <c r="W1871" s="5"/>
      <c r="X1871" s="5"/>
      <c r="Y1871" s="221"/>
      <c r="Z1871" s="225"/>
      <c r="AA1871" s="20"/>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row>
    <row r="1872" spans="1:118" s="19" customFormat="1" ht="60" hidden="1" customHeight="1" outlineLevel="1" x14ac:dyDescent="0.25">
      <c r="A1872" s="552"/>
      <c r="B1872" s="552"/>
      <c r="C1872" s="552"/>
      <c r="D1872" s="574"/>
      <c r="E1872" s="536"/>
      <c r="F1872" s="537"/>
      <c r="G1872" s="61" t="s">
        <v>280</v>
      </c>
      <c r="H1872" s="299"/>
      <c r="I1872" s="299"/>
      <c r="J1872" s="299">
        <v>45</v>
      </c>
      <c r="K1872" s="299"/>
      <c r="L1872" s="299"/>
      <c r="M1872" s="299"/>
      <c r="N1872" s="299">
        <v>15</v>
      </c>
      <c r="O1872" s="299"/>
      <c r="P1872" s="502"/>
      <c r="Q1872" s="502"/>
      <c r="R1872" s="502">
        <v>112.91</v>
      </c>
      <c r="S1872" s="325"/>
      <c r="T1872" s="276"/>
      <c r="U1872" s="5"/>
      <c r="V1872" s="5"/>
      <c r="W1872" s="5"/>
      <c r="X1872" s="5"/>
      <c r="Y1872" s="221"/>
      <c r="Z1872" s="225"/>
      <c r="AA1872" s="20"/>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row>
    <row r="1873" spans="1:118" s="19" customFormat="1" ht="75" hidden="1" customHeight="1" outlineLevel="1" x14ac:dyDescent="0.25">
      <c r="A1873" s="552"/>
      <c r="B1873" s="552"/>
      <c r="C1873" s="552"/>
      <c r="D1873" s="574"/>
      <c r="E1873" s="536"/>
      <c r="F1873" s="537"/>
      <c r="G1873" s="63" t="s">
        <v>281</v>
      </c>
      <c r="H1873" s="299"/>
      <c r="I1873" s="299"/>
      <c r="J1873" s="299">
        <v>159</v>
      </c>
      <c r="K1873" s="299"/>
      <c r="L1873" s="299"/>
      <c r="M1873" s="299"/>
      <c r="N1873" s="299">
        <v>45</v>
      </c>
      <c r="O1873" s="299"/>
      <c r="P1873" s="502"/>
      <c r="Q1873" s="502"/>
      <c r="R1873" s="502">
        <v>211.41</v>
      </c>
      <c r="S1873" s="325"/>
      <c r="T1873" s="276"/>
      <c r="U1873" s="5"/>
      <c r="V1873" s="5"/>
      <c r="W1873" s="5"/>
      <c r="X1873" s="5"/>
      <c r="Y1873" s="221"/>
      <c r="Z1873" s="225"/>
      <c r="AA1873" s="20"/>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row>
    <row r="1874" spans="1:118" s="19" customFormat="1" ht="90" hidden="1" customHeight="1" outlineLevel="1" x14ac:dyDescent="0.25">
      <c r="A1874" s="552"/>
      <c r="B1874" s="552"/>
      <c r="C1874" s="552"/>
      <c r="D1874" s="574"/>
      <c r="E1874" s="536"/>
      <c r="F1874" s="537"/>
      <c r="G1874" s="63" t="s">
        <v>282</v>
      </c>
      <c r="H1874" s="299"/>
      <c r="I1874" s="299"/>
      <c r="J1874" s="299">
        <v>424</v>
      </c>
      <c r="K1874" s="299"/>
      <c r="L1874" s="299"/>
      <c r="M1874" s="299"/>
      <c r="N1874" s="299">
        <v>15</v>
      </c>
      <c r="O1874" s="299"/>
      <c r="P1874" s="502"/>
      <c r="Q1874" s="502"/>
      <c r="R1874" s="502">
        <v>570.9</v>
      </c>
      <c r="S1874" s="325"/>
      <c r="T1874" s="276"/>
      <c r="U1874" s="5"/>
      <c r="V1874" s="5"/>
      <c r="W1874" s="5"/>
      <c r="X1874" s="5"/>
      <c r="Y1874" s="221"/>
      <c r="Z1874" s="225"/>
      <c r="AA1874" s="20"/>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row>
    <row r="1875" spans="1:118" s="19" customFormat="1" ht="75" hidden="1" customHeight="1" outlineLevel="1" x14ac:dyDescent="0.25">
      <c r="A1875" s="552"/>
      <c r="B1875" s="552"/>
      <c r="C1875" s="552"/>
      <c r="D1875" s="574"/>
      <c r="E1875" s="536"/>
      <c r="F1875" s="537"/>
      <c r="G1875" s="61" t="s">
        <v>283</v>
      </c>
      <c r="H1875" s="299"/>
      <c r="I1875" s="299"/>
      <c r="J1875" s="299">
        <v>14</v>
      </c>
      <c r="K1875" s="299"/>
      <c r="L1875" s="299"/>
      <c r="M1875" s="299"/>
      <c r="N1875" s="299">
        <v>145</v>
      </c>
      <c r="O1875" s="299"/>
      <c r="P1875" s="502"/>
      <c r="Q1875" s="502"/>
      <c r="R1875" s="502">
        <v>60.96</v>
      </c>
      <c r="S1875" s="325"/>
      <c r="T1875" s="276"/>
      <c r="U1875" s="5"/>
      <c r="V1875" s="5"/>
      <c r="W1875" s="5"/>
      <c r="X1875" s="5"/>
      <c r="Y1875" s="221"/>
      <c r="Z1875" s="225"/>
      <c r="AA1875" s="20"/>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row>
    <row r="1876" spans="1:118" s="19" customFormat="1" ht="45" hidden="1" customHeight="1" outlineLevel="1" x14ac:dyDescent="0.25">
      <c r="A1876" s="552"/>
      <c r="B1876" s="552"/>
      <c r="C1876" s="552"/>
      <c r="D1876" s="574"/>
      <c r="E1876" s="536"/>
      <c r="F1876" s="537"/>
      <c r="G1876" s="61" t="s">
        <v>1740</v>
      </c>
      <c r="H1876" s="300"/>
      <c r="I1876" s="300"/>
      <c r="J1876" s="300">
        <v>255</v>
      </c>
      <c r="K1876" s="300"/>
      <c r="L1876" s="300"/>
      <c r="M1876" s="300"/>
      <c r="N1876" s="300">
        <v>0</v>
      </c>
      <c r="O1876" s="300"/>
      <c r="P1876" s="502"/>
      <c r="Q1876" s="502"/>
      <c r="R1876" s="502">
        <v>412.20800000000003</v>
      </c>
      <c r="S1876" s="325"/>
      <c r="T1876" s="276"/>
      <c r="U1876" s="5"/>
      <c r="V1876" s="5"/>
      <c r="W1876" s="5"/>
      <c r="X1876" s="5"/>
      <c r="Y1876" s="221"/>
      <c r="Z1876" s="225"/>
      <c r="AA1876" s="20"/>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row>
    <row r="1877" spans="1:118" s="19" customFormat="1" ht="60" hidden="1" customHeight="1" outlineLevel="1" x14ac:dyDescent="0.25">
      <c r="A1877" s="552"/>
      <c r="B1877" s="552"/>
      <c r="C1877" s="552"/>
      <c r="D1877" s="574"/>
      <c r="E1877" s="538"/>
      <c r="F1877" s="539"/>
      <c r="G1877" s="61" t="s">
        <v>1741</v>
      </c>
      <c r="H1877" s="300"/>
      <c r="I1877" s="300"/>
      <c r="J1877" s="300">
        <v>1035</v>
      </c>
      <c r="K1877" s="300"/>
      <c r="L1877" s="300"/>
      <c r="M1877" s="300"/>
      <c r="N1877" s="300">
        <v>150</v>
      </c>
      <c r="O1877" s="300"/>
      <c r="P1877" s="502"/>
      <c r="Q1877" s="502"/>
      <c r="R1877" s="502">
        <v>1437.1569999999999</v>
      </c>
      <c r="S1877" s="325"/>
      <c r="T1877" s="276"/>
      <c r="U1877" s="5"/>
      <c r="V1877" s="5"/>
      <c r="W1877" s="5"/>
      <c r="X1877" s="5"/>
      <c r="Y1877" s="221"/>
      <c r="Z1877" s="225"/>
      <c r="AA1877" s="20"/>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row>
    <row r="1878" spans="1:118" s="19" customFormat="1" ht="15" hidden="1" customHeight="1" outlineLevel="1" x14ac:dyDescent="0.25">
      <c r="A1878" s="552"/>
      <c r="B1878" s="552"/>
      <c r="C1878" s="552"/>
      <c r="D1878" s="574"/>
      <c r="E1878" s="164" t="s">
        <v>55</v>
      </c>
      <c r="F1878" s="164"/>
      <c r="G1878" s="292"/>
      <c r="H1878" s="299"/>
      <c r="I1878" s="299"/>
      <c r="J1878" s="299"/>
      <c r="K1878" s="299"/>
      <c r="L1878" s="299"/>
      <c r="M1878" s="299"/>
      <c r="N1878" s="299"/>
      <c r="O1878" s="299"/>
      <c r="P1878" s="502"/>
      <c r="Q1878" s="502"/>
      <c r="R1878" s="502"/>
      <c r="S1878" s="325"/>
      <c r="T1878" s="276"/>
      <c r="U1878" s="5"/>
      <c r="V1878" s="5"/>
      <c r="W1878" s="5"/>
      <c r="X1878" s="5"/>
      <c r="Y1878" s="221"/>
      <c r="Z1878" s="225"/>
      <c r="AA1878" s="20"/>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row>
    <row r="1879" spans="1:118" s="19" customFormat="1" ht="15" hidden="1" customHeight="1" outlineLevel="1" x14ac:dyDescent="0.25">
      <c r="A1879" s="552"/>
      <c r="B1879" s="552"/>
      <c r="C1879" s="552"/>
      <c r="D1879" s="574"/>
      <c r="E1879" s="164" t="s">
        <v>56</v>
      </c>
      <c r="F1879" s="164"/>
      <c r="G1879" s="292"/>
      <c r="H1879" s="299"/>
      <c r="I1879" s="299"/>
      <c r="J1879" s="299"/>
      <c r="K1879" s="299"/>
      <c r="L1879" s="299"/>
      <c r="M1879" s="299"/>
      <c r="N1879" s="299"/>
      <c r="O1879" s="299"/>
      <c r="P1879" s="502"/>
      <c r="Q1879" s="502"/>
      <c r="R1879" s="502"/>
      <c r="S1879" s="325"/>
      <c r="T1879" s="276"/>
      <c r="U1879" s="5"/>
      <c r="V1879" s="5"/>
      <c r="W1879" s="5"/>
      <c r="X1879" s="5"/>
      <c r="Y1879" s="221"/>
      <c r="Z1879" s="225"/>
      <c r="AA1879" s="20"/>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row>
    <row r="1880" spans="1:118" s="19" customFormat="1" ht="15" hidden="1" customHeight="1" outlineLevel="1" x14ac:dyDescent="0.25">
      <c r="A1880" s="552"/>
      <c r="B1880" s="552"/>
      <c r="C1880" s="552"/>
      <c r="D1880" s="574"/>
      <c r="E1880" s="165" t="s">
        <v>57</v>
      </c>
      <c r="F1880" s="165"/>
      <c r="G1880" s="292"/>
      <c r="H1880" s="299"/>
      <c r="I1880" s="299"/>
      <c r="J1880" s="299"/>
      <c r="K1880" s="299"/>
      <c r="L1880" s="299"/>
      <c r="M1880" s="299"/>
      <c r="N1880" s="299"/>
      <c r="O1880" s="299"/>
      <c r="P1880" s="502"/>
      <c r="Q1880" s="502"/>
      <c r="R1880" s="502"/>
      <c r="S1880" s="325"/>
      <c r="T1880" s="276"/>
      <c r="U1880" s="5"/>
      <c r="V1880" s="5"/>
      <c r="W1880" s="5"/>
      <c r="X1880" s="5"/>
      <c r="Y1880" s="221"/>
      <c r="Z1880" s="225"/>
      <c r="AA1880" s="20"/>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row>
    <row r="1881" spans="1:118" ht="15" hidden="1" customHeight="1" outlineLevel="1" x14ac:dyDescent="0.25">
      <c r="A1881" s="552"/>
      <c r="B1881" s="552"/>
      <c r="C1881" s="552"/>
      <c r="D1881" s="574"/>
      <c r="E1881" s="165" t="s">
        <v>61</v>
      </c>
      <c r="F1881" s="165"/>
      <c r="G1881" s="292"/>
      <c r="H1881" s="299"/>
      <c r="I1881" s="299"/>
      <c r="J1881" s="299"/>
      <c r="K1881" s="299"/>
      <c r="L1881" s="299"/>
      <c r="M1881" s="299"/>
      <c r="N1881" s="6"/>
      <c r="O1881" s="6"/>
      <c r="P1881" s="502"/>
      <c r="Q1881" s="502"/>
      <c r="R1881" s="502"/>
      <c r="S1881" s="325"/>
      <c r="T1881" s="276"/>
      <c r="U1881" s="1"/>
      <c r="V1881" s="1"/>
      <c r="W1881" s="1"/>
      <c r="X1881" s="1"/>
      <c r="Y1881" s="364"/>
      <c r="Z1881" s="355"/>
      <c r="AA1881" s="498"/>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c r="BZ1881" s="1"/>
      <c r="CA1881" s="1"/>
      <c r="CB1881" s="1"/>
      <c r="CC1881" s="1"/>
      <c r="CD1881" s="1"/>
      <c r="CE1881" s="1"/>
      <c r="CF1881" s="1"/>
      <c r="CG1881" s="1"/>
      <c r="CH1881" s="1"/>
      <c r="CI1881" s="1"/>
      <c r="CJ1881" s="1"/>
      <c r="CK1881" s="1"/>
      <c r="CL1881" s="1"/>
      <c r="CM1881" s="1"/>
      <c r="CN1881" s="1"/>
      <c r="CO1881" s="1"/>
      <c r="CP1881" s="1"/>
      <c r="CQ1881" s="1"/>
      <c r="CR1881" s="1"/>
      <c r="CS1881" s="1"/>
      <c r="CT1881" s="1"/>
      <c r="CU1881" s="1"/>
      <c r="CV1881" s="1"/>
      <c r="CW1881" s="1"/>
      <c r="CX1881" s="1"/>
      <c r="CY1881" s="1"/>
      <c r="CZ1881" s="1"/>
      <c r="DA1881" s="1"/>
      <c r="DB1881" s="1"/>
      <c r="DC1881" s="1"/>
      <c r="DD1881" s="1"/>
      <c r="DE1881" s="1"/>
      <c r="DF1881" s="1"/>
      <c r="DG1881" s="1"/>
      <c r="DH1881" s="1"/>
      <c r="DI1881" s="1"/>
      <c r="DJ1881" s="1"/>
      <c r="DK1881" s="1"/>
      <c r="DL1881" s="1"/>
      <c r="DM1881" s="1"/>
      <c r="DN1881" s="1"/>
    </row>
    <row r="1882" spans="1:118" collapsed="1" x14ac:dyDescent="0.25">
      <c r="A1882" s="552"/>
      <c r="B1882" s="552"/>
      <c r="C1882" s="552"/>
      <c r="D1882" s="574" t="s">
        <v>150</v>
      </c>
      <c r="E1882" s="534" t="s">
        <v>53</v>
      </c>
      <c r="F1882" s="535"/>
      <c r="G1882" s="292"/>
      <c r="H1882" s="123"/>
      <c r="I1882" s="123">
        <f t="shared" ref="I1882:R1882" si="14">SUM(I1883:I1894)</f>
        <v>40</v>
      </c>
      <c r="J1882" s="123">
        <f t="shared" si="14"/>
        <v>2338</v>
      </c>
      <c r="K1882" s="123"/>
      <c r="L1882" s="123">
        <f t="shared" si="14"/>
        <v>0</v>
      </c>
      <c r="M1882" s="123">
        <f t="shared" si="14"/>
        <v>150</v>
      </c>
      <c r="N1882" s="123">
        <f t="shared" si="14"/>
        <v>795</v>
      </c>
      <c r="O1882" s="123"/>
      <c r="P1882" s="502"/>
      <c r="Q1882" s="502">
        <f t="shared" si="14"/>
        <v>101.554</v>
      </c>
      <c r="R1882" s="502">
        <f t="shared" si="14"/>
        <v>3890.21</v>
      </c>
      <c r="S1882" s="332"/>
      <c r="T1882" s="224"/>
      <c r="U1882" s="1"/>
      <c r="V1882" s="1"/>
      <c r="W1882" s="1"/>
      <c r="X1882" s="1"/>
      <c r="Y1882" s="364"/>
      <c r="Z1882" s="355"/>
      <c r="AA1882" s="29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c r="BZ1882" s="1"/>
      <c r="CA1882" s="1"/>
      <c r="CB1882" s="1"/>
      <c r="CC1882" s="1"/>
      <c r="CD1882" s="1"/>
      <c r="CE1882" s="1"/>
      <c r="CF1882" s="1"/>
      <c r="CG1882" s="1"/>
      <c r="CH1882" s="1"/>
      <c r="CI1882" s="1"/>
      <c r="CJ1882" s="1"/>
      <c r="CK1882" s="1"/>
      <c r="CL1882" s="1"/>
      <c r="CM1882" s="1"/>
      <c r="CN1882" s="1"/>
      <c r="CO1882" s="1"/>
      <c r="CP1882" s="1"/>
      <c r="CQ1882" s="1"/>
      <c r="CR1882" s="1"/>
      <c r="CS1882" s="1"/>
      <c r="CT1882" s="1"/>
      <c r="CU1882" s="1"/>
      <c r="CV1882" s="1"/>
      <c r="CW1882" s="1"/>
      <c r="CX1882" s="1"/>
      <c r="CY1882" s="1"/>
      <c r="CZ1882" s="1"/>
      <c r="DA1882" s="1"/>
      <c r="DB1882" s="1"/>
      <c r="DC1882" s="1"/>
      <c r="DD1882" s="1"/>
      <c r="DE1882" s="1"/>
      <c r="DF1882" s="1"/>
      <c r="DG1882" s="1"/>
      <c r="DH1882" s="1"/>
      <c r="DI1882" s="1"/>
      <c r="DJ1882" s="1"/>
      <c r="DK1882" s="1"/>
      <c r="DL1882" s="1"/>
      <c r="DM1882" s="1"/>
      <c r="DN1882" s="1"/>
    </row>
    <row r="1883" spans="1:118" s="19" customFormat="1" ht="30" hidden="1" customHeight="1" outlineLevel="1" x14ac:dyDescent="0.25">
      <c r="A1883" s="552"/>
      <c r="B1883" s="552"/>
      <c r="C1883" s="552"/>
      <c r="D1883" s="574"/>
      <c r="E1883" s="536"/>
      <c r="F1883" s="537"/>
      <c r="G1883" s="228" t="s">
        <v>1742</v>
      </c>
      <c r="H1883" s="123"/>
      <c r="I1883" s="123">
        <v>40</v>
      </c>
      <c r="J1883" s="123"/>
      <c r="K1883" s="123"/>
      <c r="L1883" s="123"/>
      <c r="M1883" s="123">
        <v>150</v>
      </c>
      <c r="N1883" s="123"/>
      <c r="O1883" s="123"/>
      <c r="P1883" s="502"/>
      <c r="Q1883" s="502">
        <v>101.554</v>
      </c>
      <c r="R1883" s="502"/>
      <c r="S1883" s="334"/>
      <c r="T1883" s="276"/>
      <c r="U1883" s="5"/>
      <c r="V1883" s="5"/>
      <c r="W1883" s="5"/>
      <c r="X1883" s="5"/>
      <c r="Y1883" s="221"/>
      <c r="Z1883" s="225"/>
      <c r="AA1883" s="20"/>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row>
    <row r="1884" spans="1:118" s="19" customFormat="1" ht="90" hidden="1" customHeight="1" outlineLevel="1" x14ac:dyDescent="0.25">
      <c r="A1884" s="552"/>
      <c r="B1884" s="552"/>
      <c r="C1884" s="552"/>
      <c r="D1884" s="574"/>
      <c r="E1884" s="536"/>
      <c r="F1884" s="537"/>
      <c r="G1884" s="61" t="s">
        <v>1743</v>
      </c>
      <c r="H1884" s="299"/>
      <c r="I1884" s="299"/>
      <c r="J1884" s="299">
        <v>640</v>
      </c>
      <c r="K1884" s="299"/>
      <c r="L1884" s="299"/>
      <c r="M1884" s="299"/>
      <c r="N1884" s="299">
        <v>120</v>
      </c>
      <c r="O1884" s="299"/>
      <c r="P1884" s="502"/>
      <c r="Q1884" s="502"/>
      <c r="R1884" s="502">
        <f>1177.497-60-200</f>
        <v>917.49700000000007</v>
      </c>
      <c r="S1884" s="325"/>
      <c r="T1884" s="276"/>
      <c r="U1884" s="5"/>
      <c r="V1884" s="5"/>
      <c r="W1884" s="5"/>
      <c r="X1884" s="5"/>
      <c r="Y1884" s="221"/>
      <c r="Z1884" s="225"/>
      <c r="AA1884" s="20"/>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row>
    <row r="1885" spans="1:118" s="19" customFormat="1" ht="100.5" hidden="1" customHeight="1" outlineLevel="1" x14ac:dyDescent="0.25">
      <c r="A1885" s="552"/>
      <c r="B1885" s="552"/>
      <c r="C1885" s="552"/>
      <c r="D1885" s="574"/>
      <c r="E1885" s="536"/>
      <c r="F1885" s="537"/>
      <c r="G1885" s="90" t="s">
        <v>394</v>
      </c>
      <c r="H1885" s="299"/>
      <c r="I1885" s="299"/>
      <c r="J1885" s="66">
        <v>450</v>
      </c>
      <c r="K1885" s="91"/>
      <c r="L1885" s="299"/>
      <c r="M1885" s="299"/>
      <c r="N1885" s="299">
        <v>15</v>
      </c>
      <c r="O1885" s="299"/>
      <c r="P1885" s="502"/>
      <c r="Q1885" s="502"/>
      <c r="R1885" s="502">
        <f>745-30</f>
        <v>715</v>
      </c>
      <c r="S1885" s="325"/>
      <c r="T1885" s="276"/>
      <c r="U1885" s="5"/>
      <c r="V1885" s="5"/>
      <c r="W1885" s="5"/>
      <c r="X1885" s="5"/>
      <c r="Y1885" s="221"/>
      <c r="Z1885" s="225"/>
      <c r="AA1885" s="20"/>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row>
    <row r="1886" spans="1:118" s="19" customFormat="1" ht="76.5" hidden="1" customHeight="1" outlineLevel="1" x14ac:dyDescent="0.25">
      <c r="A1886" s="552"/>
      <c r="B1886" s="552"/>
      <c r="C1886" s="552"/>
      <c r="D1886" s="574"/>
      <c r="E1886" s="536"/>
      <c r="F1886" s="537"/>
      <c r="G1886" s="90" t="s">
        <v>419</v>
      </c>
      <c r="H1886" s="299"/>
      <c r="I1886" s="299"/>
      <c r="J1886" s="69">
        <v>74</v>
      </c>
      <c r="K1886" s="92"/>
      <c r="L1886" s="299"/>
      <c r="M1886" s="299"/>
      <c r="N1886" s="299">
        <v>15</v>
      </c>
      <c r="O1886" s="299"/>
      <c r="P1886" s="502"/>
      <c r="Q1886" s="502"/>
      <c r="R1886" s="502">
        <v>154</v>
      </c>
      <c r="S1886" s="325"/>
      <c r="T1886" s="224"/>
      <c r="U1886" s="5"/>
      <c r="V1886" s="5"/>
      <c r="W1886" s="5"/>
      <c r="X1886" s="5"/>
      <c r="Y1886" s="221"/>
      <c r="Z1886" s="225"/>
      <c r="AA1886" s="20"/>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row>
    <row r="1887" spans="1:118" s="19" customFormat="1" ht="60" hidden="1" customHeight="1" outlineLevel="1" x14ac:dyDescent="0.25">
      <c r="A1887" s="552"/>
      <c r="B1887" s="552"/>
      <c r="C1887" s="552"/>
      <c r="D1887" s="574"/>
      <c r="E1887" s="536"/>
      <c r="F1887" s="537"/>
      <c r="G1887" s="90" t="s">
        <v>424</v>
      </c>
      <c r="H1887" s="299"/>
      <c r="I1887" s="299"/>
      <c r="J1887" s="69">
        <v>30</v>
      </c>
      <c r="K1887" s="92"/>
      <c r="L1887" s="299"/>
      <c r="M1887" s="299"/>
      <c r="N1887" s="299">
        <v>15</v>
      </c>
      <c r="O1887" s="299"/>
      <c r="P1887" s="502"/>
      <c r="Q1887" s="502"/>
      <c r="R1887" s="502">
        <v>150</v>
      </c>
      <c r="S1887" s="325"/>
      <c r="T1887" s="224"/>
      <c r="U1887" s="5"/>
      <c r="V1887" s="5"/>
      <c r="W1887" s="5"/>
      <c r="X1887" s="5"/>
      <c r="Y1887" s="221"/>
      <c r="Z1887" s="225"/>
      <c r="AA1887" s="20"/>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row>
    <row r="1888" spans="1:118" s="19" customFormat="1" ht="58.5" hidden="1" customHeight="1" outlineLevel="1" x14ac:dyDescent="0.25">
      <c r="A1888" s="552"/>
      <c r="B1888" s="552"/>
      <c r="C1888" s="552"/>
      <c r="D1888" s="574"/>
      <c r="E1888" s="536"/>
      <c r="F1888" s="537"/>
      <c r="G1888" s="90" t="s">
        <v>425</v>
      </c>
      <c r="H1888" s="299"/>
      <c r="I1888" s="299"/>
      <c r="J1888" s="69">
        <v>280</v>
      </c>
      <c r="K1888" s="92"/>
      <c r="L1888" s="299"/>
      <c r="M1888" s="299"/>
      <c r="N1888" s="299">
        <v>15</v>
      </c>
      <c r="O1888" s="299"/>
      <c r="P1888" s="502"/>
      <c r="Q1888" s="502"/>
      <c r="R1888" s="502">
        <v>355</v>
      </c>
      <c r="S1888" s="325"/>
      <c r="T1888" s="276"/>
      <c r="U1888" s="5"/>
      <c r="V1888" s="5"/>
      <c r="W1888" s="5"/>
      <c r="X1888" s="5"/>
      <c r="Y1888" s="221"/>
      <c r="Z1888" s="225"/>
      <c r="AA1888" s="20"/>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row>
    <row r="1889" spans="1:118" s="19" customFormat="1" ht="106.5" hidden="1" customHeight="1" outlineLevel="1" x14ac:dyDescent="0.25">
      <c r="A1889" s="552"/>
      <c r="B1889" s="552"/>
      <c r="C1889" s="552"/>
      <c r="D1889" s="574"/>
      <c r="E1889" s="536"/>
      <c r="F1889" s="537"/>
      <c r="G1889" s="90" t="s">
        <v>428</v>
      </c>
      <c r="H1889" s="299"/>
      <c r="I1889" s="299"/>
      <c r="J1889" s="69">
        <v>47</v>
      </c>
      <c r="K1889" s="92"/>
      <c r="L1889" s="299"/>
      <c r="M1889" s="299"/>
      <c r="N1889" s="299">
        <v>15</v>
      </c>
      <c r="O1889" s="299"/>
      <c r="P1889" s="502"/>
      <c r="Q1889" s="502"/>
      <c r="R1889" s="502">
        <v>165</v>
      </c>
      <c r="S1889" s="325"/>
      <c r="T1889" s="224"/>
      <c r="U1889" s="5"/>
      <c r="V1889" s="5"/>
      <c r="W1889" s="5"/>
      <c r="X1889" s="5"/>
      <c r="Y1889" s="221"/>
      <c r="Z1889" s="225"/>
      <c r="AA1889" s="20"/>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row>
    <row r="1890" spans="1:118" s="19" customFormat="1" ht="103.5" hidden="1" customHeight="1" outlineLevel="1" x14ac:dyDescent="0.25">
      <c r="A1890" s="552"/>
      <c r="B1890" s="552"/>
      <c r="C1890" s="552"/>
      <c r="D1890" s="574"/>
      <c r="E1890" s="536"/>
      <c r="F1890" s="537"/>
      <c r="G1890" s="90" t="s">
        <v>429</v>
      </c>
      <c r="H1890" s="299"/>
      <c r="I1890" s="299"/>
      <c r="J1890" s="69">
        <v>15</v>
      </c>
      <c r="K1890" s="92"/>
      <c r="L1890" s="299"/>
      <c r="M1890" s="299"/>
      <c r="N1890" s="299">
        <v>15</v>
      </c>
      <c r="O1890" s="299"/>
      <c r="P1890" s="502"/>
      <c r="Q1890" s="502"/>
      <c r="R1890" s="502">
        <v>119</v>
      </c>
      <c r="S1890" s="325"/>
      <c r="T1890" s="224"/>
      <c r="U1890" s="5"/>
      <c r="V1890" s="5"/>
      <c r="W1890" s="5"/>
      <c r="X1890" s="5"/>
      <c r="Y1890" s="221"/>
      <c r="Z1890" s="225"/>
      <c r="AA1890" s="20"/>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row>
    <row r="1891" spans="1:118" s="19" customFormat="1" ht="90" hidden="1" customHeight="1" outlineLevel="1" x14ac:dyDescent="0.25">
      <c r="A1891" s="552"/>
      <c r="B1891" s="552"/>
      <c r="C1891" s="552"/>
      <c r="D1891" s="574"/>
      <c r="E1891" s="536"/>
      <c r="F1891" s="537"/>
      <c r="G1891" s="90" t="s">
        <v>430</v>
      </c>
      <c r="H1891" s="299"/>
      <c r="I1891" s="299"/>
      <c r="J1891" s="69">
        <v>10</v>
      </c>
      <c r="K1891" s="92"/>
      <c r="L1891" s="299"/>
      <c r="M1891" s="299"/>
      <c r="N1891" s="299">
        <v>15</v>
      </c>
      <c r="O1891" s="299"/>
      <c r="P1891" s="502"/>
      <c r="Q1891" s="502"/>
      <c r="R1891" s="502">
        <f>86-30</f>
        <v>56</v>
      </c>
      <c r="S1891" s="325"/>
      <c r="T1891" s="224"/>
      <c r="U1891" s="5"/>
      <c r="V1891" s="5"/>
      <c r="W1891" s="5"/>
      <c r="X1891" s="5"/>
      <c r="Y1891" s="221"/>
      <c r="Z1891" s="225"/>
      <c r="AA1891" s="20"/>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row>
    <row r="1892" spans="1:118" s="19" customFormat="1" ht="60" hidden="1" customHeight="1" outlineLevel="1" x14ac:dyDescent="0.25">
      <c r="A1892" s="552"/>
      <c r="B1892" s="552"/>
      <c r="C1892" s="552"/>
      <c r="D1892" s="574"/>
      <c r="E1892" s="536"/>
      <c r="F1892" s="537"/>
      <c r="G1892" s="61" t="s">
        <v>449</v>
      </c>
      <c r="H1892" s="299"/>
      <c r="I1892" s="299"/>
      <c r="J1892" s="299">
        <v>509</v>
      </c>
      <c r="K1892" s="299"/>
      <c r="L1892" s="299"/>
      <c r="M1892" s="299"/>
      <c r="N1892" s="299">
        <v>10</v>
      </c>
      <c r="O1892" s="299"/>
      <c r="P1892" s="502"/>
      <c r="Q1892" s="502"/>
      <c r="R1892" s="502">
        <v>901.51199999999994</v>
      </c>
      <c r="S1892" s="325"/>
      <c r="T1892" s="276"/>
      <c r="U1892" s="5"/>
      <c r="V1892" s="5"/>
      <c r="W1892" s="5"/>
      <c r="X1892" s="5"/>
      <c r="Y1892" s="221"/>
      <c r="Z1892" s="225"/>
      <c r="AA1892" s="20"/>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row>
    <row r="1893" spans="1:118" s="19" customFormat="1" ht="75" hidden="1" customHeight="1" outlineLevel="1" x14ac:dyDescent="0.25">
      <c r="A1893" s="552"/>
      <c r="B1893" s="552"/>
      <c r="C1893" s="552"/>
      <c r="D1893" s="574"/>
      <c r="E1893" s="536"/>
      <c r="F1893" s="537"/>
      <c r="G1893" s="61" t="s">
        <v>1744</v>
      </c>
      <c r="H1893" s="299"/>
      <c r="I1893" s="299"/>
      <c r="J1893" s="299">
        <v>250</v>
      </c>
      <c r="K1893" s="299"/>
      <c r="L1893" s="299"/>
      <c r="M1893" s="299"/>
      <c r="N1893" s="299">
        <v>350</v>
      </c>
      <c r="O1893" s="299"/>
      <c r="P1893" s="502"/>
      <c r="Q1893" s="502"/>
      <c r="R1893" s="502">
        <v>332.245</v>
      </c>
      <c r="S1893" s="325"/>
      <c r="T1893" s="276"/>
      <c r="U1893" s="5"/>
      <c r="V1893" s="5"/>
      <c r="W1893" s="5"/>
      <c r="X1893" s="5"/>
      <c r="Y1893" s="221"/>
      <c r="Z1893" s="225"/>
      <c r="AA1893" s="20"/>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row>
    <row r="1894" spans="1:118" s="19" customFormat="1" ht="90" hidden="1" customHeight="1" outlineLevel="1" x14ac:dyDescent="0.25">
      <c r="A1894" s="552"/>
      <c r="B1894" s="552"/>
      <c r="C1894" s="552"/>
      <c r="D1894" s="574"/>
      <c r="E1894" s="538"/>
      <c r="F1894" s="539"/>
      <c r="G1894" s="61" t="s">
        <v>451</v>
      </c>
      <c r="H1894" s="300"/>
      <c r="I1894" s="300"/>
      <c r="J1894" s="300">
        <v>33</v>
      </c>
      <c r="K1894" s="300"/>
      <c r="L1894" s="300"/>
      <c r="M1894" s="300"/>
      <c r="N1894" s="300">
        <v>210</v>
      </c>
      <c r="O1894" s="300"/>
      <c r="P1894" s="502"/>
      <c r="Q1894" s="502"/>
      <c r="R1894" s="502">
        <v>24.956</v>
      </c>
      <c r="S1894" s="325"/>
      <c r="T1894" s="276"/>
      <c r="U1894" s="5"/>
      <c r="V1894" s="5"/>
      <c r="W1894" s="5"/>
      <c r="X1894" s="5"/>
      <c r="Y1894" s="221"/>
      <c r="Z1894" s="225"/>
      <c r="AA1894" s="20"/>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row>
    <row r="1895" spans="1:118" collapsed="1" x14ac:dyDescent="0.25">
      <c r="A1895" s="552"/>
      <c r="B1895" s="552"/>
      <c r="C1895" s="552"/>
      <c r="D1895" s="574"/>
      <c r="E1895" s="534" t="s">
        <v>54</v>
      </c>
      <c r="F1895" s="535"/>
      <c r="G1895" s="292"/>
      <c r="H1895" s="123"/>
      <c r="I1895" s="123">
        <f t="shared" ref="I1895:R1895" si="15">SUM(I1896:I1904)</f>
        <v>340</v>
      </c>
      <c r="J1895" s="123">
        <f t="shared" si="15"/>
        <v>3504</v>
      </c>
      <c r="K1895" s="123"/>
      <c r="L1895" s="123">
        <f t="shared" si="15"/>
        <v>0</v>
      </c>
      <c r="M1895" s="123">
        <f t="shared" si="15"/>
        <v>220</v>
      </c>
      <c r="N1895" s="123">
        <f t="shared" si="15"/>
        <v>4610</v>
      </c>
      <c r="O1895" s="123"/>
      <c r="P1895" s="502"/>
      <c r="Q1895" s="502">
        <f t="shared" si="15"/>
        <v>463.97877000000005</v>
      </c>
      <c r="R1895" s="502">
        <f t="shared" si="15"/>
        <v>6534.6720000000005</v>
      </c>
      <c r="S1895" s="332"/>
      <c r="T1895" s="276"/>
      <c r="U1895" s="1"/>
      <c r="V1895" s="1"/>
      <c r="W1895" s="1"/>
      <c r="X1895" s="1"/>
      <c r="Y1895" s="364"/>
      <c r="Z1895" s="355"/>
      <c r="AA1895" s="498"/>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c r="BZ1895" s="1"/>
      <c r="CA1895" s="1"/>
      <c r="CB1895" s="1"/>
      <c r="CC1895" s="1"/>
      <c r="CD1895" s="1"/>
      <c r="CE1895" s="1"/>
      <c r="CF1895" s="1"/>
      <c r="CG1895" s="1"/>
      <c r="CH1895" s="1"/>
      <c r="CI1895" s="1"/>
      <c r="CJ1895" s="1"/>
      <c r="CK1895" s="1"/>
      <c r="CL1895" s="1"/>
      <c r="CM1895" s="1"/>
      <c r="CN1895" s="1"/>
      <c r="CO1895" s="1"/>
      <c r="CP1895" s="1"/>
      <c r="CQ1895" s="1"/>
      <c r="CR1895" s="1"/>
      <c r="CS1895" s="1"/>
      <c r="CT1895" s="1"/>
      <c r="CU1895" s="1"/>
      <c r="CV1895" s="1"/>
      <c r="CW1895" s="1"/>
      <c r="CX1895" s="1"/>
      <c r="CY1895" s="1"/>
      <c r="CZ1895" s="1"/>
      <c r="DA1895" s="1"/>
      <c r="DB1895" s="1"/>
      <c r="DC1895" s="1"/>
      <c r="DD1895" s="1"/>
      <c r="DE1895" s="1"/>
      <c r="DF1895" s="1"/>
      <c r="DG1895" s="1"/>
      <c r="DH1895" s="1"/>
      <c r="DI1895" s="1"/>
      <c r="DJ1895" s="1"/>
      <c r="DK1895" s="1"/>
      <c r="DL1895" s="1"/>
      <c r="DM1895" s="1"/>
      <c r="DN1895" s="1"/>
    </row>
    <row r="1896" spans="1:118" s="19" customFormat="1" ht="75" hidden="1" customHeight="1" outlineLevel="1" x14ac:dyDescent="0.25">
      <c r="A1896" s="552"/>
      <c r="B1896" s="552"/>
      <c r="C1896" s="552"/>
      <c r="D1896" s="574"/>
      <c r="E1896" s="536"/>
      <c r="F1896" s="537"/>
      <c r="G1896" s="292" t="s">
        <v>1745</v>
      </c>
      <c r="H1896" s="123"/>
      <c r="I1896" s="123">
        <v>120</v>
      </c>
      <c r="J1896" s="123"/>
      <c r="K1896" s="123"/>
      <c r="L1896" s="123"/>
      <c r="M1896" s="123">
        <v>70</v>
      </c>
      <c r="N1896" s="123"/>
      <c r="O1896" s="123"/>
      <c r="P1896" s="502"/>
      <c r="Q1896" s="502">
        <v>256.57877000000002</v>
      </c>
      <c r="R1896" s="502"/>
      <c r="S1896" s="334"/>
      <c r="T1896" s="276"/>
      <c r="U1896" s="5"/>
      <c r="V1896" s="5"/>
      <c r="W1896" s="5"/>
      <c r="X1896" s="5"/>
      <c r="Y1896" s="221"/>
      <c r="Z1896" s="225"/>
      <c r="AA1896" s="20"/>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row>
    <row r="1897" spans="1:118" s="19" customFormat="1" ht="45" hidden="1" customHeight="1" outlineLevel="1" x14ac:dyDescent="0.25">
      <c r="A1897" s="552"/>
      <c r="B1897" s="552"/>
      <c r="C1897" s="552"/>
      <c r="D1897" s="574"/>
      <c r="E1897" s="536"/>
      <c r="F1897" s="537"/>
      <c r="G1897" s="64" t="s">
        <v>1746</v>
      </c>
      <c r="H1897" s="123"/>
      <c r="I1897" s="123">
        <v>220</v>
      </c>
      <c r="J1897" s="123"/>
      <c r="K1897" s="123"/>
      <c r="L1897" s="123"/>
      <c r="M1897" s="123">
        <v>150</v>
      </c>
      <c r="N1897" s="123"/>
      <c r="O1897" s="123"/>
      <c r="P1897" s="502"/>
      <c r="Q1897" s="502">
        <v>207.4</v>
      </c>
      <c r="R1897" s="502"/>
      <c r="S1897" s="334"/>
      <c r="T1897" s="276"/>
      <c r="U1897" s="5"/>
      <c r="V1897" s="5"/>
      <c r="W1897" s="5"/>
      <c r="X1897" s="5"/>
      <c r="Y1897" s="221"/>
      <c r="Z1897" s="225"/>
      <c r="AA1897" s="20"/>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row>
    <row r="1898" spans="1:118" s="19" customFormat="1" ht="90" hidden="1" customHeight="1" outlineLevel="1" x14ac:dyDescent="0.25">
      <c r="A1898" s="552"/>
      <c r="B1898" s="552"/>
      <c r="C1898" s="552"/>
      <c r="D1898" s="574"/>
      <c r="E1898" s="536"/>
      <c r="F1898" s="537"/>
      <c r="G1898" s="61" t="s">
        <v>1747</v>
      </c>
      <c r="H1898" s="299"/>
      <c r="I1898" s="299"/>
      <c r="J1898" s="299">
        <v>50</v>
      </c>
      <c r="K1898" s="299"/>
      <c r="L1898" s="299"/>
      <c r="M1898" s="299"/>
      <c r="N1898" s="299">
        <v>270</v>
      </c>
      <c r="O1898" s="299"/>
      <c r="P1898" s="502"/>
      <c r="Q1898" s="502"/>
      <c r="R1898" s="502">
        <v>124.294</v>
      </c>
      <c r="S1898" s="325"/>
      <c r="T1898" s="276"/>
      <c r="U1898" s="5"/>
      <c r="V1898" s="5"/>
      <c r="W1898" s="5"/>
      <c r="X1898" s="5"/>
      <c r="Y1898" s="221"/>
      <c r="Z1898" s="225"/>
      <c r="AA1898" s="20"/>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row>
    <row r="1899" spans="1:118" s="19" customFormat="1" ht="57" hidden="1" customHeight="1" outlineLevel="1" x14ac:dyDescent="0.25">
      <c r="A1899" s="552"/>
      <c r="B1899" s="552"/>
      <c r="C1899" s="552"/>
      <c r="D1899" s="574"/>
      <c r="E1899" s="536"/>
      <c r="F1899" s="537"/>
      <c r="G1899" s="90" t="s">
        <v>1748</v>
      </c>
      <c r="H1899" s="299"/>
      <c r="I1899" s="299"/>
      <c r="J1899" s="66">
        <v>110</v>
      </c>
      <c r="K1899" s="299"/>
      <c r="L1899" s="299"/>
      <c r="M1899" s="299"/>
      <c r="N1899" s="299">
        <v>70</v>
      </c>
      <c r="O1899" s="299"/>
      <c r="P1899" s="502"/>
      <c r="Q1899" s="502"/>
      <c r="R1899" s="502">
        <v>350</v>
      </c>
      <c r="S1899" s="325"/>
      <c r="T1899" s="276"/>
      <c r="U1899" s="5"/>
      <c r="V1899" s="5"/>
      <c r="W1899" s="5"/>
      <c r="X1899" s="5"/>
      <c r="Y1899" s="221"/>
      <c r="Z1899" s="225"/>
      <c r="AA1899" s="20"/>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row>
    <row r="1900" spans="1:118" s="19" customFormat="1" ht="67.5" hidden="1" customHeight="1" outlineLevel="1" x14ac:dyDescent="0.25">
      <c r="A1900" s="552"/>
      <c r="B1900" s="552"/>
      <c r="C1900" s="552"/>
      <c r="D1900" s="574"/>
      <c r="E1900" s="536"/>
      <c r="F1900" s="537"/>
      <c r="G1900" s="93" t="s">
        <v>488</v>
      </c>
      <c r="H1900" s="299"/>
      <c r="I1900" s="299"/>
      <c r="J1900" s="66">
        <v>404</v>
      </c>
      <c r="K1900" s="91"/>
      <c r="L1900" s="299"/>
      <c r="M1900" s="299"/>
      <c r="N1900" s="299">
        <v>15</v>
      </c>
      <c r="O1900" s="299"/>
      <c r="P1900" s="502"/>
      <c r="Q1900" s="502"/>
      <c r="R1900" s="502">
        <v>455</v>
      </c>
      <c r="S1900" s="325"/>
      <c r="T1900" s="276"/>
      <c r="U1900" s="5"/>
      <c r="V1900" s="5"/>
      <c r="W1900" s="5"/>
      <c r="X1900" s="5"/>
      <c r="Y1900" s="221"/>
      <c r="Z1900" s="225"/>
      <c r="AA1900" s="20"/>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row>
    <row r="1901" spans="1:118" s="19" customFormat="1" ht="57" hidden="1" customHeight="1" outlineLevel="1" x14ac:dyDescent="0.25">
      <c r="A1901" s="552"/>
      <c r="B1901" s="552"/>
      <c r="C1901" s="552"/>
      <c r="D1901" s="574"/>
      <c r="E1901" s="536"/>
      <c r="F1901" s="537"/>
      <c r="G1901" s="133" t="s">
        <v>399</v>
      </c>
      <c r="H1901" s="299"/>
      <c r="I1901" s="299"/>
      <c r="J1901" s="66">
        <v>230</v>
      </c>
      <c r="K1901" s="91"/>
      <c r="L1901" s="299"/>
      <c r="M1901" s="299"/>
      <c r="N1901" s="299">
        <v>15</v>
      </c>
      <c r="O1901" s="299"/>
      <c r="P1901" s="502"/>
      <c r="Q1901" s="502"/>
      <c r="R1901" s="502">
        <v>301</v>
      </c>
      <c r="S1901" s="325"/>
      <c r="T1901" s="276"/>
      <c r="U1901" s="5"/>
      <c r="V1901" s="5"/>
      <c r="W1901" s="5"/>
      <c r="X1901" s="5"/>
      <c r="Y1901" s="221"/>
      <c r="Z1901" s="225"/>
      <c r="AA1901" s="20"/>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row>
    <row r="1902" spans="1:118" s="19" customFormat="1" ht="45" hidden="1" customHeight="1" outlineLevel="1" x14ac:dyDescent="0.25">
      <c r="A1902" s="552"/>
      <c r="B1902" s="552"/>
      <c r="C1902" s="552"/>
      <c r="D1902" s="574"/>
      <c r="E1902" s="536"/>
      <c r="F1902" s="537"/>
      <c r="G1902" s="133" t="s">
        <v>1749</v>
      </c>
      <c r="H1902" s="299"/>
      <c r="I1902" s="299"/>
      <c r="J1902" s="66">
        <v>2165</v>
      </c>
      <c r="K1902" s="92"/>
      <c r="L1902" s="299"/>
      <c r="M1902" s="299"/>
      <c r="N1902" s="299">
        <v>150</v>
      </c>
      <c r="O1902" s="299"/>
      <c r="P1902" s="502"/>
      <c r="Q1902" s="502"/>
      <c r="R1902" s="502">
        <v>3047</v>
      </c>
      <c r="S1902" s="325"/>
      <c r="T1902" s="276"/>
      <c r="U1902" s="5"/>
      <c r="V1902" s="5"/>
      <c r="W1902" s="5"/>
      <c r="X1902" s="5"/>
      <c r="Y1902" s="221"/>
      <c r="Z1902" s="225"/>
      <c r="AA1902" s="20"/>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row>
    <row r="1903" spans="1:118" s="19" customFormat="1" ht="90" hidden="1" customHeight="1" outlineLevel="1" x14ac:dyDescent="0.25">
      <c r="A1903" s="552"/>
      <c r="B1903" s="552"/>
      <c r="C1903" s="552"/>
      <c r="D1903" s="574"/>
      <c r="E1903" s="536"/>
      <c r="F1903" s="537"/>
      <c r="G1903" s="61" t="s">
        <v>1750</v>
      </c>
      <c r="H1903" s="299"/>
      <c r="I1903" s="299"/>
      <c r="J1903" s="299">
        <v>542</v>
      </c>
      <c r="K1903" s="299"/>
      <c r="L1903" s="299"/>
      <c r="M1903" s="299"/>
      <c r="N1903" s="299">
        <v>4000</v>
      </c>
      <c r="O1903" s="299"/>
      <c r="P1903" s="502"/>
      <c r="Q1903" s="502"/>
      <c r="R1903" s="502">
        <v>2216.413</v>
      </c>
      <c r="S1903" s="325"/>
      <c r="T1903" s="276"/>
      <c r="U1903" s="5"/>
      <c r="V1903" s="5"/>
      <c r="W1903" s="5"/>
      <c r="X1903" s="5"/>
      <c r="Y1903" s="221"/>
      <c r="Z1903" s="225"/>
      <c r="AA1903" s="20"/>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row>
    <row r="1904" spans="1:118" s="19" customFormat="1" ht="45" hidden="1" customHeight="1" outlineLevel="1" x14ac:dyDescent="0.25">
      <c r="A1904" s="552"/>
      <c r="B1904" s="552"/>
      <c r="C1904" s="552"/>
      <c r="D1904" s="574"/>
      <c r="E1904" s="538"/>
      <c r="F1904" s="539"/>
      <c r="G1904" s="61" t="s">
        <v>1751</v>
      </c>
      <c r="H1904" s="299"/>
      <c r="I1904" s="299"/>
      <c r="J1904" s="299">
        <v>3</v>
      </c>
      <c r="K1904" s="299"/>
      <c r="L1904" s="299"/>
      <c r="M1904" s="299"/>
      <c r="N1904" s="299">
        <v>90</v>
      </c>
      <c r="O1904" s="299"/>
      <c r="P1904" s="502"/>
      <c r="Q1904" s="502"/>
      <c r="R1904" s="502">
        <v>40.965000000000003</v>
      </c>
      <c r="S1904" s="325"/>
      <c r="T1904" s="276"/>
      <c r="U1904" s="5"/>
      <c r="V1904" s="5"/>
      <c r="W1904" s="5"/>
      <c r="X1904" s="5"/>
      <c r="Y1904" s="221"/>
      <c r="Z1904" s="225"/>
      <c r="AA1904" s="20"/>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row>
    <row r="1905" spans="1:118" ht="15" hidden="1" customHeight="1" outlineLevel="1" x14ac:dyDescent="0.25">
      <c r="A1905" s="552"/>
      <c r="B1905" s="552"/>
      <c r="C1905" s="552"/>
      <c r="D1905" s="574"/>
      <c r="E1905" s="297" t="s">
        <v>55</v>
      </c>
      <c r="F1905" s="164"/>
      <c r="G1905" s="292"/>
      <c r="H1905" s="299"/>
      <c r="I1905" s="299"/>
      <c r="J1905" s="299"/>
      <c r="K1905" s="299"/>
      <c r="L1905" s="299"/>
      <c r="M1905" s="299"/>
      <c r="N1905" s="299"/>
      <c r="O1905" s="299"/>
      <c r="P1905" s="502"/>
      <c r="Q1905" s="502"/>
      <c r="R1905" s="502"/>
      <c r="S1905" s="325"/>
      <c r="T1905" s="276"/>
      <c r="U1905" s="1"/>
      <c r="V1905" s="1"/>
      <c r="W1905" s="1"/>
      <c r="X1905" s="1"/>
      <c r="Y1905" s="364"/>
      <c r="Z1905" s="355"/>
      <c r="AA1905" s="498"/>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c r="BZ1905" s="1"/>
      <c r="CA1905" s="1"/>
      <c r="CB1905" s="1"/>
      <c r="CC1905" s="1"/>
      <c r="CD1905" s="1"/>
      <c r="CE1905" s="1"/>
      <c r="CF1905" s="1"/>
      <c r="CG1905" s="1"/>
      <c r="CH1905" s="1"/>
      <c r="CI1905" s="1"/>
      <c r="CJ1905" s="1"/>
      <c r="CK1905" s="1"/>
      <c r="CL1905" s="1"/>
      <c r="CM1905" s="1"/>
      <c r="CN1905" s="1"/>
      <c r="CO1905" s="1"/>
      <c r="CP1905" s="1"/>
      <c r="CQ1905" s="1"/>
      <c r="CR1905" s="1"/>
      <c r="CS1905" s="1"/>
      <c r="CT1905" s="1"/>
      <c r="CU1905" s="1"/>
      <c r="CV1905" s="1"/>
      <c r="CW1905" s="1"/>
      <c r="CX1905" s="1"/>
      <c r="CY1905" s="1"/>
      <c r="CZ1905" s="1"/>
      <c r="DA1905" s="1"/>
      <c r="DB1905" s="1"/>
      <c r="DC1905" s="1"/>
      <c r="DD1905" s="1"/>
      <c r="DE1905" s="1"/>
      <c r="DF1905" s="1"/>
      <c r="DG1905" s="1"/>
      <c r="DH1905" s="1"/>
      <c r="DI1905" s="1"/>
      <c r="DJ1905" s="1"/>
      <c r="DK1905" s="1"/>
      <c r="DL1905" s="1"/>
      <c r="DM1905" s="1"/>
      <c r="DN1905" s="1"/>
    </row>
    <row r="1906" spans="1:118" ht="15" hidden="1" customHeight="1" outlineLevel="1" x14ac:dyDescent="0.25">
      <c r="A1906" s="552"/>
      <c r="B1906" s="552"/>
      <c r="C1906" s="552"/>
      <c r="D1906" s="574"/>
      <c r="E1906" s="297" t="s">
        <v>56</v>
      </c>
      <c r="F1906" s="164"/>
      <c r="G1906" s="292"/>
      <c r="H1906" s="301"/>
      <c r="I1906" s="301"/>
      <c r="J1906" s="301"/>
      <c r="K1906" s="301"/>
      <c r="L1906" s="301"/>
      <c r="M1906" s="301"/>
      <c r="N1906" s="300"/>
      <c r="O1906" s="300"/>
      <c r="P1906" s="502"/>
      <c r="Q1906" s="502"/>
      <c r="R1906" s="502"/>
      <c r="S1906" s="325"/>
      <c r="T1906" s="276"/>
      <c r="U1906" s="1"/>
      <c r="V1906" s="1"/>
      <c r="W1906" s="1"/>
      <c r="X1906" s="1"/>
      <c r="Y1906" s="364"/>
      <c r="Z1906" s="355"/>
      <c r="AA1906" s="498"/>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c r="BZ1906" s="1"/>
      <c r="CA1906" s="1"/>
      <c r="CB1906" s="1"/>
      <c r="CC1906" s="1"/>
      <c r="CD1906" s="1"/>
      <c r="CE1906" s="1"/>
      <c r="CF1906" s="1"/>
      <c r="CG1906" s="1"/>
      <c r="CH1906" s="1"/>
      <c r="CI1906" s="1"/>
      <c r="CJ1906" s="1"/>
      <c r="CK1906" s="1"/>
      <c r="CL1906" s="1"/>
      <c r="CM1906" s="1"/>
      <c r="CN1906" s="1"/>
      <c r="CO1906" s="1"/>
      <c r="CP1906" s="1"/>
      <c r="CQ1906" s="1"/>
      <c r="CR1906" s="1"/>
      <c r="CS1906" s="1"/>
      <c r="CT1906" s="1"/>
      <c r="CU1906" s="1"/>
      <c r="CV1906" s="1"/>
      <c r="CW1906" s="1"/>
      <c r="CX1906" s="1"/>
      <c r="CY1906" s="1"/>
      <c r="CZ1906" s="1"/>
      <c r="DA1906" s="1"/>
      <c r="DB1906" s="1"/>
      <c r="DC1906" s="1"/>
      <c r="DD1906" s="1"/>
      <c r="DE1906" s="1"/>
      <c r="DF1906" s="1"/>
      <c r="DG1906" s="1"/>
      <c r="DH1906" s="1"/>
      <c r="DI1906" s="1"/>
      <c r="DJ1906" s="1"/>
      <c r="DK1906" s="1"/>
      <c r="DL1906" s="1"/>
      <c r="DM1906" s="1"/>
      <c r="DN1906" s="1"/>
    </row>
    <row r="1907" spans="1:118" ht="15" hidden="1" customHeight="1" outlineLevel="1" x14ac:dyDescent="0.25">
      <c r="A1907" s="552"/>
      <c r="B1907" s="552"/>
      <c r="C1907" s="552"/>
      <c r="D1907" s="574"/>
      <c r="E1907" s="298" t="s">
        <v>57</v>
      </c>
      <c r="F1907" s="165"/>
      <c r="G1907" s="292"/>
      <c r="H1907" s="301"/>
      <c r="I1907" s="301"/>
      <c r="J1907" s="301"/>
      <c r="K1907" s="301"/>
      <c r="L1907" s="301"/>
      <c r="M1907" s="301"/>
      <c r="N1907" s="300"/>
      <c r="O1907" s="300"/>
      <c r="P1907" s="502"/>
      <c r="Q1907" s="502"/>
      <c r="R1907" s="502"/>
      <c r="S1907" s="325"/>
      <c r="T1907" s="276"/>
      <c r="U1907" s="1"/>
      <c r="V1907" s="1"/>
      <c r="W1907" s="1"/>
      <c r="X1907" s="1"/>
      <c r="Y1907" s="364"/>
      <c r="Z1907" s="355"/>
      <c r="AA1907" s="498"/>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c r="BZ1907" s="1"/>
      <c r="CA1907" s="1"/>
      <c r="CB1907" s="1"/>
      <c r="CC1907" s="1"/>
      <c r="CD1907" s="1"/>
      <c r="CE1907" s="1"/>
      <c r="CF1907" s="1"/>
      <c r="CG1907" s="1"/>
      <c r="CH1907" s="1"/>
      <c r="CI1907" s="1"/>
      <c r="CJ1907" s="1"/>
      <c r="CK1907" s="1"/>
      <c r="CL1907" s="1"/>
      <c r="CM1907" s="1"/>
      <c r="CN1907" s="1"/>
      <c r="CO1907" s="1"/>
      <c r="CP1907" s="1"/>
      <c r="CQ1907" s="1"/>
      <c r="CR1907" s="1"/>
      <c r="CS1907" s="1"/>
      <c r="CT1907" s="1"/>
      <c r="CU1907" s="1"/>
      <c r="CV1907" s="1"/>
      <c r="CW1907" s="1"/>
      <c r="CX1907" s="1"/>
      <c r="CY1907" s="1"/>
      <c r="CZ1907" s="1"/>
      <c r="DA1907" s="1"/>
      <c r="DB1907" s="1"/>
      <c r="DC1907" s="1"/>
      <c r="DD1907" s="1"/>
      <c r="DE1907" s="1"/>
      <c r="DF1907" s="1"/>
      <c r="DG1907" s="1"/>
      <c r="DH1907" s="1"/>
      <c r="DI1907" s="1"/>
      <c r="DJ1907" s="1"/>
      <c r="DK1907" s="1"/>
      <c r="DL1907" s="1"/>
      <c r="DM1907" s="1"/>
      <c r="DN1907" s="1"/>
    </row>
    <row r="1908" spans="1:118" ht="15" hidden="1" customHeight="1" outlineLevel="1" x14ac:dyDescent="0.25">
      <c r="A1908" s="552"/>
      <c r="B1908" s="552"/>
      <c r="C1908" s="552"/>
      <c r="D1908" s="574"/>
      <c r="E1908" s="298" t="s">
        <v>61</v>
      </c>
      <c r="F1908" s="165"/>
      <c r="G1908" s="292"/>
      <c r="H1908" s="301"/>
      <c r="I1908" s="301"/>
      <c r="J1908" s="301"/>
      <c r="K1908" s="301"/>
      <c r="L1908" s="301"/>
      <c r="M1908" s="301"/>
      <c r="N1908" s="300"/>
      <c r="O1908" s="300"/>
      <c r="P1908" s="502"/>
      <c r="Q1908" s="502"/>
      <c r="R1908" s="502"/>
      <c r="S1908" s="325"/>
      <c r="T1908" s="276"/>
      <c r="U1908" s="1"/>
      <c r="V1908" s="1"/>
      <c r="W1908" s="1"/>
      <c r="X1908" s="1"/>
      <c r="Y1908" s="364"/>
      <c r="Z1908" s="355"/>
      <c r="AA1908" s="498"/>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c r="BZ1908" s="1"/>
      <c r="CA1908" s="1"/>
      <c r="CB1908" s="1"/>
      <c r="CC1908" s="1"/>
      <c r="CD1908" s="1"/>
      <c r="CE1908" s="1"/>
      <c r="CF1908" s="1"/>
      <c r="CG1908" s="1"/>
      <c r="CH1908" s="1"/>
      <c r="CI1908" s="1"/>
      <c r="CJ1908" s="1"/>
      <c r="CK1908" s="1"/>
      <c r="CL1908" s="1"/>
      <c r="CM1908" s="1"/>
      <c r="CN1908" s="1"/>
      <c r="CO1908" s="1"/>
      <c r="CP1908" s="1"/>
      <c r="CQ1908" s="1"/>
      <c r="CR1908" s="1"/>
      <c r="CS1908" s="1"/>
      <c r="CT1908" s="1"/>
      <c r="CU1908" s="1"/>
      <c r="CV1908" s="1"/>
      <c r="CW1908" s="1"/>
      <c r="CX1908" s="1"/>
      <c r="CY1908" s="1"/>
      <c r="CZ1908" s="1"/>
      <c r="DA1908" s="1"/>
      <c r="DB1908" s="1"/>
      <c r="DC1908" s="1"/>
      <c r="DD1908" s="1"/>
      <c r="DE1908" s="1"/>
      <c r="DF1908" s="1"/>
      <c r="DG1908" s="1"/>
      <c r="DH1908" s="1"/>
      <c r="DI1908" s="1"/>
      <c r="DJ1908" s="1"/>
      <c r="DK1908" s="1"/>
      <c r="DL1908" s="1"/>
      <c r="DM1908" s="1"/>
      <c r="DN1908" s="1"/>
    </row>
    <row r="1909" spans="1:118" collapsed="1" x14ac:dyDescent="0.25">
      <c r="A1909" s="552"/>
      <c r="B1909" s="552"/>
      <c r="C1909" s="552" t="s">
        <v>60</v>
      </c>
      <c r="D1909" s="574" t="s">
        <v>58</v>
      </c>
      <c r="E1909" s="534" t="s">
        <v>53</v>
      </c>
      <c r="F1909" s="535"/>
      <c r="G1909" s="292"/>
      <c r="H1909" s="125">
        <f>SUM(H1910:H1940)</f>
        <v>2452</v>
      </c>
      <c r="I1909" s="125"/>
      <c r="J1909" s="125">
        <f t="shared" ref="J1909:R1909" si="16">SUM(J1910:J1940)</f>
        <v>4463</v>
      </c>
      <c r="K1909" s="125"/>
      <c r="L1909" s="125">
        <f t="shared" si="16"/>
        <v>57.5</v>
      </c>
      <c r="M1909" s="125"/>
      <c r="N1909" s="125">
        <f t="shared" si="16"/>
        <v>2637.09</v>
      </c>
      <c r="O1909" s="125"/>
      <c r="P1909" s="502">
        <f t="shared" si="16"/>
        <v>1770</v>
      </c>
      <c r="Q1909" s="502"/>
      <c r="R1909" s="502">
        <f t="shared" si="16"/>
        <v>8049.2620000000006</v>
      </c>
      <c r="S1909" s="339"/>
      <c r="T1909" s="276"/>
      <c r="U1909" s="1"/>
      <c r="V1909" s="1"/>
      <c r="W1909" s="1"/>
      <c r="X1909" s="1"/>
      <c r="Y1909" s="364"/>
      <c r="Z1909" s="355"/>
      <c r="AA1909" s="29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c r="BZ1909" s="1"/>
      <c r="CA1909" s="1"/>
      <c r="CB1909" s="1"/>
      <c r="CC1909" s="1"/>
      <c r="CD1909" s="1"/>
      <c r="CE1909" s="1"/>
      <c r="CF1909" s="1"/>
      <c r="CG1909" s="1"/>
      <c r="CH1909" s="1"/>
      <c r="CI1909" s="1"/>
      <c r="CJ1909" s="1"/>
      <c r="CK1909" s="1"/>
      <c r="CL1909" s="1"/>
      <c r="CM1909" s="1"/>
      <c r="CN1909" s="1"/>
      <c r="CO1909" s="1"/>
      <c r="CP1909" s="1"/>
      <c r="CQ1909" s="1"/>
      <c r="CR1909" s="1"/>
      <c r="CS1909" s="1"/>
      <c r="CT1909" s="1"/>
      <c r="CU1909" s="1"/>
      <c r="CV1909" s="1"/>
      <c r="CW1909" s="1"/>
      <c r="CX1909" s="1"/>
      <c r="CY1909" s="1"/>
      <c r="CZ1909" s="1"/>
      <c r="DA1909" s="1"/>
      <c r="DB1909" s="1"/>
      <c r="DC1909" s="1"/>
      <c r="DD1909" s="1"/>
      <c r="DE1909" s="1"/>
      <c r="DF1909" s="1"/>
      <c r="DG1909" s="1"/>
      <c r="DH1909" s="1"/>
      <c r="DI1909" s="1"/>
      <c r="DJ1909" s="1"/>
      <c r="DK1909" s="1"/>
      <c r="DL1909" s="1"/>
      <c r="DM1909" s="1"/>
      <c r="DN1909" s="1"/>
    </row>
    <row r="1910" spans="1:118" s="19" customFormat="1" ht="90" hidden="1" customHeight="1" outlineLevel="1" x14ac:dyDescent="0.25">
      <c r="A1910" s="552"/>
      <c r="B1910" s="552"/>
      <c r="C1910" s="552"/>
      <c r="D1910" s="574"/>
      <c r="E1910" s="536"/>
      <c r="F1910" s="537"/>
      <c r="G1910" s="64" t="s">
        <v>1752</v>
      </c>
      <c r="H1910" s="125">
        <v>2433</v>
      </c>
      <c r="I1910" s="125"/>
      <c r="J1910" s="125"/>
      <c r="K1910" s="125"/>
      <c r="L1910" s="123">
        <v>50</v>
      </c>
      <c r="M1910" s="123"/>
      <c r="N1910" s="123"/>
      <c r="O1910" s="123"/>
      <c r="P1910" s="502">
        <v>1674</v>
      </c>
      <c r="Q1910" s="502"/>
      <c r="R1910" s="502"/>
      <c r="S1910" s="334"/>
      <c r="T1910" s="276"/>
      <c r="U1910" s="57"/>
      <c r="V1910" s="57"/>
      <c r="W1910" s="20"/>
      <c r="X1910" s="20"/>
      <c r="Y1910" s="364"/>
      <c r="Z1910" s="224"/>
      <c r="AA1910" s="290"/>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row>
    <row r="1911" spans="1:118" s="19" customFormat="1" ht="30" hidden="1" customHeight="1" outlineLevel="1" x14ac:dyDescent="0.25">
      <c r="A1911" s="552"/>
      <c r="B1911" s="552"/>
      <c r="C1911" s="552"/>
      <c r="D1911" s="574"/>
      <c r="E1911" s="536"/>
      <c r="F1911" s="537"/>
      <c r="G1911" s="82" t="s">
        <v>1753</v>
      </c>
      <c r="H1911" s="123">
        <v>19</v>
      </c>
      <c r="I1911" s="123"/>
      <c r="J1911" s="123"/>
      <c r="K1911" s="123"/>
      <c r="L1911" s="123">
        <v>7.5</v>
      </c>
      <c r="M1911" s="123"/>
      <c r="N1911" s="123"/>
      <c r="O1911" s="123"/>
      <c r="P1911" s="502">
        <v>96</v>
      </c>
      <c r="Q1911" s="502"/>
      <c r="R1911" s="502"/>
      <c r="S1911" s="332"/>
      <c r="T1911" s="276"/>
      <c r="U1911" s="57"/>
      <c r="V1911" s="57"/>
      <c r="W1911" s="20"/>
      <c r="X1911" s="20"/>
      <c r="Y1911" s="364"/>
      <c r="Z1911" s="224"/>
      <c r="AA1911" s="290"/>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row>
    <row r="1912" spans="1:118" s="19" customFormat="1" ht="120" hidden="1" customHeight="1" outlineLevel="1" x14ac:dyDescent="0.25">
      <c r="A1912" s="552"/>
      <c r="B1912" s="552"/>
      <c r="C1912" s="552"/>
      <c r="D1912" s="574"/>
      <c r="E1912" s="536"/>
      <c r="F1912" s="537"/>
      <c r="G1912" s="61" t="s">
        <v>465</v>
      </c>
      <c r="H1912" s="301"/>
      <c r="I1912" s="301"/>
      <c r="J1912" s="301">
        <v>75</v>
      </c>
      <c r="K1912" s="301"/>
      <c r="L1912" s="301"/>
      <c r="M1912" s="301"/>
      <c r="N1912" s="300">
        <v>30</v>
      </c>
      <c r="O1912" s="300"/>
      <c r="P1912" s="502"/>
      <c r="Q1912" s="502"/>
      <c r="R1912" s="502">
        <v>691</v>
      </c>
      <c r="S1912" s="325"/>
      <c r="T1912" s="276"/>
      <c r="U1912" s="5"/>
      <c r="V1912" s="5"/>
      <c r="W1912" s="5"/>
      <c r="X1912" s="5"/>
      <c r="Y1912" s="364"/>
      <c r="Z1912" s="225"/>
      <c r="AA1912" s="291"/>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row>
    <row r="1913" spans="1:118" s="19" customFormat="1" ht="105" hidden="1" customHeight="1" outlineLevel="1" x14ac:dyDescent="0.25">
      <c r="A1913" s="552"/>
      <c r="B1913" s="552"/>
      <c r="C1913" s="552"/>
      <c r="D1913" s="574"/>
      <c r="E1913" s="536"/>
      <c r="F1913" s="537"/>
      <c r="G1913" s="61" t="s">
        <v>466</v>
      </c>
      <c r="H1913" s="301"/>
      <c r="I1913" s="301"/>
      <c r="J1913" s="69">
        <v>35</v>
      </c>
      <c r="K1913" s="301"/>
      <c r="L1913" s="301"/>
      <c r="M1913" s="301"/>
      <c r="N1913" s="300">
        <v>15</v>
      </c>
      <c r="O1913" s="300"/>
      <c r="P1913" s="502"/>
      <c r="Q1913" s="502"/>
      <c r="R1913" s="502">
        <f>67.905+43.5</f>
        <v>111.405</v>
      </c>
      <c r="S1913" s="325"/>
      <c r="T1913" s="276"/>
      <c r="U1913" s="5"/>
      <c r="V1913" s="5"/>
      <c r="W1913" s="5"/>
      <c r="X1913" s="5"/>
      <c r="Y1913" s="364"/>
      <c r="Z1913" s="225"/>
      <c r="AA1913" s="291"/>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row>
    <row r="1914" spans="1:118" s="19" customFormat="1" ht="135" hidden="1" customHeight="1" outlineLevel="1" x14ac:dyDescent="0.25">
      <c r="A1914" s="552"/>
      <c r="B1914" s="552"/>
      <c r="C1914" s="552"/>
      <c r="D1914" s="574"/>
      <c r="E1914" s="536"/>
      <c r="F1914" s="537"/>
      <c r="G1914" s="61" t="s">
        <v>337</v>
      </c>
      <c r="H1914" s="301"/>
      <c r="I1914" s="301"/>
      <c r="J1914" s="69">
        <v>50</v>
      </c>
      <c r="K1914" s="301"/>
      <c r="L1914" s="301"/>
      <c r="M1914" s="301"/>
      <c r="N1914" s="300">
        <v>16.579999999999998</v>
      </c>
      <c r="O1914" s="300"/>
      <c r="P1914" s="502"/>
      <c r="Q1914" s="502"/>
      <c r="R1914" s="502">
        <v>359.12099999999998</v>
      </c>
      <c r="S1914" s="325"/>
      <c r="T1914" s="276"/>
      <c r="U1914" s="5"/>
      <c r="V1914" s="5"/>
      <c r="W1914" s="5"/>
      <c r="X1914" s="5"/>
      <c r="Y1914" s="364"/>
      <c r="Z1914" s="225"/>
      <c r="AA1914" s="291"/>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row>
    <row r="1915" spans="1:118" s="19" customFormat="1" ht="105" hidden="1" customHeight="1" outlineLevel="1" x14ac:dyDescent="0.25">
      <c r="A1915" s="552"/>
      <c r="B1915" s="552"/>
      <c r="C1915" s="552"/>
      <c r="D1915" s="574"/>
      <c r="E1915" s="536"/>
      <c r="F1915" s="537"/>
      <c r="G1915" s="61" t="s">
        <v>467</v>
      </c>
      <c r="H1915" s="301"/>
      <c r="I1915" s="301"/>
      <c r="J1915" s="69">
        <v>20</v>
      </c>
      <c r="K1915" s="301"/>
      <c r="L1915" s="301"/>
      <c r="M1915" s="301"/>
      <c r="N1915" s="300">
        <v>115</v>
      </c>
      <c r="O1915" s="300"/>
      <c r="P1915" s="502"/>
      <c r="Q1915" s="502"/>
      <c r="R1915" s="502">
        <v>188.922</v>
      </c>
      <c r="S1915" s="325"/>
      <c r="T1915" s="276"/>
      <c r="U1915" s="5"/>
      <c r="V1915" s="5"/>
      <c r="W1915" s="5"/>
      <c r="X1915" s="5"/>
      <c r="Y1915" s="364"/>
      <c r="Z1915" s="225"/>
      <c r="AA1915" s="291"/>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row>
    <row r="1916" spans="1:118" s="19" customFormat="1" ht="120" hidden="1" customHeight="1" outlineLevel="1" x14ac:dyDescent="0.25">
      <c r="A1916" s="552"/>
      <c r="B1916" s="552"/>
      <c r="C1916" s="552"/>
      <c r="D1916" s="574"/>
      <c r="E1916" s="536"/>
      <c r="F1916" s="537"/>
      <c r="G1916" s="61" t="s">
        <v>469</v>
      </c>
      <c r="H1916" s="301"/>
      <c r="I1916" s="301"/>
      <c r="J1916" s="69">
        <v>70</v>
      </c>
      <c r="K1916" s="301"/>
      <c r="L1916" s="301"/>
      <c r="M1916" s="301"/>
      <c r="N1916" s="300">
        <v>15</v>
      </c>
      <c r="O1916" s="300"/>
      <c r="P1916" s="502"/>
      <c r="Q1916" s="502"/>
      <c r="R1916" s="502">
        <f>227.995+106.27</f>
        <v>334.26499999999999</v>
      </c>
      <c r="S1916" s="325"/>
      <c r="T1916" s="276"/>
      <c r="U1916" s="5"/>
      <c r="V1916" s="5"/>
      <c r="W1916" s="5"/>
      <c r="X1916" s="5"/>
      <c r="Y1916" s="364"/>
      <c r="Z1916" s="225"/>
      <c r="AA1916" s="291"/>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row>
    <row r="1917" spans="1:118" s="19" customFormat="1" ht="105" hidden="1" customHeight="1" outlineLevel="1" x14ac:dyDescent="0.25">
      <c r="A1917" s="552"/>
      <c r="B1917" s="552"/>
      <c r="C1917" s="552"/>
      <c r="D1917" s="574"/>
      <c r="E1917" s="536"/>
      <c r="F1917" s="537"/>
      <c r="G1917" s="61" t="s">
        <v>470</v>
      </c>
      <c r="H1917" s="301"/>
      <c r="I1917" s="301"/>
      <c r="J1917" s="69">
        <v>10</v>
      </c>
      <c r="K1917" s="301"/>
      <c r="L1917" s="301"/>
      <c r="M1917" s="301"/>
      <c r="N1917" s="300">
        <v>15</v>
      </c>
      <c r="O1917" s="300"/>
      <c r="P1917" s="502"/>
      <c r="Q1917" s="502"/>
      <c r="R1917" s="502">
        <f>57.3+101.89</f>
        <v>159.19</v>
      </c>
      <c r="S1917" s="325"/>
      <c r="T1917" s="276"/>
      <c r="U1917" s="5"/>
      <c r="V1917" s="5"/>
      <c r="W1917" s="5"/>
      <c r="X1917" s="5"/>
      <c r="Y1917" s="364"/>
      <c r="Z1917" s="225"/>
      <c r="AA1917" s="291"/>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row>
    <row r="1918" spans="1:118" s="19" customFormat="1" ht="105" hidden="1" customHeight="1" outlineLevel="1" x14ac:dyDescent="0.25">
      <c r="A1918" s="552"/>
      <c r="B1918" s="552"/>
      <c r="C1918" s="552"/>
      <c r="D1918" s="574"/>
      <c r="E1918" s="536"/>
      <c r="F1918" s="537"/>
      <c r="G1918" s="61" t="s">
        <v>471</v>
      </c>
      <c r="H1918" s="301"/>
      <c r="I1918" s="301"/>
      <c r="J1918" s="69">
        <v>20</v>
      </c>
      <c r="K1918" s="301"/>
      <c r="L1918" s="301"/>
      <c r="M1918" s="301"/>
      <c r="N1918" s="300">
        <v>25</v>
      </c>
      <c r="O1918" s="300"/>
      <c r="P1918" s="502"/>
      <c r="Q1918" s="502"/>
      <c r="R1918" s="502">
        <f>115.474+100</f>
        <v>215.47399999999999</v>
      </c>
      <c r="S1918" s="325"/>
      <c r="T1918" s="276"/>
      <c r="U1918" s="5"/>
      <c r="V1918" s="5"/>
      <c r="W1918" s="5"/>
      <c r="X1918" s="5"/>
      <c r="Y1918" s="364"/>
      <c r="Z1918" s="225"/>
      <c r="AA1918" s="291"/>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row>
    <row r="1919" spans="1:118" s="19" customFormat="1" ht="105" hidden="1" customHeight="1" outlineLevel="1" x14ac:dyDescent="0.25">
      <c r="A1919" s="552"/>
      <c r="B1919" s="552"/>
      <c r="C1919" s="552"/>
      <c r="D1919" s="574"/>
      <c r="E1919" s="536"/>
      <c r="F1919" s="537"/>
      <c r="G1919" s="61" t="s">
        <v>472</v>
      </c>
      <c r="H1919" s="301"/>
      <c r="I1919" s="301"/>
      <c r="J1919" s="69">
        <v>100</v>
      </c>
      <c r="K1919" s="301"/>
      <c r="L1919" s="301"/>
      <c r="M1919" s="301"/>
      <c r="N1919" s="300">
        <v>15</v>
      </c>
      <c r="O1919" s="300"/>
      <c r="P1919" s="502"/>
      <c r="Q1919" s="502"/>
      <c r="R1919" s="502">
        <v>268.16699999999997</v>
      </c>
      <c r="S1919" s="325"/>
      <c r="T1919" s="276"/>
      <c r="U1919" s="5"/>
      <c r="V1919" s="5"/>
      <c r="W1919" s="5"/>
      <c r="X1919" s="5"/>
      <c r="Y1919" s="364"/>
      <c r="Z1919" s="225"/>
      <c r="AA1919" s="291"/>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row>
    <row r="1920" spans="1:118" s="19" customFormat="1" ht="120" hidden="1" customHeight="1" outlineLevel="1" x14ac:dyDescent="0.25">
      <c r="A1920" s="552"/>
      <c r="B1920" s="552"/>
      <c r="C1920" s="552"/>
      <c r="D1920" s="574"/>
      <c r="E1920" s="536"/>
      <c r="F1920" s="537"/>
      <c r="G1920" s="61" t="s">
        <v>473</v>
      </c>
      <c r="H1920" s="301"/>
      <c r="I1920" s="301"/>
      <c r="J1920" s="69">
        <v>500</v>
      </c>
      <c r="K1920" s="301"/>
      <c r="L1920" s="301"/>
      <c r="M1920" s="301"/>
      <c r="N1920" s="300">
        <v>46.14</v>
      </c>
      <c r="O1920" s="300"/>
      <c r="P1920" s="502"/>
      <c r="Q1920" s="502"/>
      <c r="R1920" s="502">
        <v>530.69299999999998</v>
      </c>
      <c r="S1920" s="325"/>
      <c r="T1920" s="276"/>
      <c r="U1920" s="5"/>
      <c r="V1920" s="5"/>
      <c r="W1920" s="5"/>
      <c r="X1920" s="5"/>
      <c r="Y1920" s="364"/>
      <c r="Z1920" s="225"/>
      <c r="AA1920" s="291"/>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row>
    <row r="1921" spans="1:118" s="19" customFormat="1" ht="120" hidden="1" customHeight="1" outlineLevel="1" x14ac:dyDescent="0.25">
      <c r="A1921" s="552"/>
      <c r="B1921" s="552"/>
      <c r="C1921" s="552"/>
      <c r="D1921" s="574"/>
      <c r="E1921" s="536"/>
      <c r="F1921" s="537"/>
      <c r="G1921" s="61" t="s">
        <v>476</v>
      </c>
      <c r="H1921" s="301"/>
      <c r="I1921" s="301"/>
      <c r="J1921" s="69">
        <v>225</v>
      </c>
      <c r="K1921" s="301"/>
      <c r="L1921" s="301"/>
      <c r="M1921" s="301"/>
      <c r="N1921" s="300">
        <v>15</v>
      </c>
      <c r="O1921" s="300"/>
      <c r="P1921" s="502"/>
      <c r="Q1921" s="502"/>
      <c r="R1921" s="502">
        <v>184.12799999999999</v>
      </c>
      <c r="S1921" s="325"/>
      <c r="T1921" s="276"/>
      <c r="U1921" s="5"/>
      <c r="V1921" s="5"/>
      <c r="W1921" s="5"/>
      <c r="X1921" s="5"/>
      <c r="Y1921" s="364"/>
      <c r="Z1921" s="225"/>
      <c r="AA1921" s="291"/>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row>
    <row r="1922" spans="1:118" s="19" customFormat="1" ht="90" hidden="1" customHeight="1" outlineLevel="1" x14ac:dyDescent="0.25">
      <c r="A1922" s="552"/>
      <c r="B1922" s="552"/>
      <c r="C1922" s="552"/>
      <c r="D1922" s="574"/>
      <c r="E1922" s="536"/>
      <c r="F1922" s="537"/>
      <c r="G1922" s="61" t="s">
        <v>477</v>
      </c>
      <c r="H1922" s="301"/>
      <c r="I1922" s="301"/>
      <c r="J1922" s="69">
        <v>195</v>
      </c>
      <c r="K1922" s="301"/>
      <c r="L1922" s="301"/>
      <c r="M1922" s="301"/>
      <c r="N1922" s="300">
        <v>90</v>
      </c>
      <c r="O1922" s="300"/>
      <c r="P1922" s="502"/>
      <c r="Q1922" s="502"/>
      <c r="R1922" s="502">
        <f>489.153+50</f>
        <v>539.15300000000002</v>
      </c>
      <c r="S1922" s="325"/>
      <c r="T1922" s="276"/>
      <c r="U1922" s="5"/>
      <c r="V1922" s="5"/>
      <c r="W1922" s="5"/>
      <c r="X1922" s="5"/>
      <c r="Y1922" s="364"/>
      <c r="Z1922" s="225"/>
      <c r="AA1922" s="291"/>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row>
    <row r="1923" spans="1:118" s="19" customFormat="1" ht="150" hidden="1" customHeight="1" outlineLevel="1" x14ac:dyDescent="0.25">
      <c r="A1923" s="552"/>
      <c r="B1923" s="552"/>
      <c r="C1923" s="552"/>
      <c r="D1923" s="574"/>
      <c r="E1923" s="536"/>
      <c r="F1923" s="537"/>
      <c r="G1923" s="61" t="s">
        <v>482</v>
      </c>
      <c r="H1923" s="301"/>
      <c r="I1923" s="301"/>
      <c r="J1923" s="69">
        <v>40</v>
      </c>
      <c r="K1923" s="301"/>
      <c r="L1923" s="301"/>
      <c r="M1923" s="301"/>
      <c r="N1923" s="300">
        <v>36.369999999999997</v>
      </c>
      <c r="O1923" s="300"/>
      <c r="P1923" s="502"/>
      <c r="Q1923" s="502"/>
      <c r="R1923" s="502">
        <v>91.221000000000004</v>
      </c>
      <c r="S1923" s="325"/>
      <c r="T1923" s="276"/>
      <c r="U1923" s="5"/>
      <c r="V1923" s="5"/>
      <c r="W1923" s="5"/>
      <c r="X1923" s="5"/>
      <c r="Y1923" s="364"/>
      <c r="Z1923" s="225"/>
      <c r="AA1923" s="291"/>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row>
    <row r="1924" spans="1:118" s="19" customFormat="1" ht="105" hidden="1" customHeight="1" outlineLevel="1" x14ac:dyDescent="0.25">
      <c r="A1924" s="552"/>
      <c r="B1924" s="552"/>
      <c r="C1924" s="552"/>
      <c r="D1924" s="574"/>
      <c r="E1924" s="536"/>
      <c r="F1924" s="537"/>
      <c r="G1924" s="61" t="s">
        <v>483</v>
      </c>
      <c r="H1924" s="301"/>
      <c r="I1924" s="301"/>
      <c r="J1924" s="69">
        <v>100</v>
      </c>
      <c r="K1924" s="301"/>
      <c r="L1924" s="301"/>
      <c r="M1924" s="301"/>
      <c r="N1924" s="300">
        <v>120</v>
      </c>
      <c r="O1924" s="300"/>
      <c r="P1924" s="502"/>
      <c r="Q1924" s="502"/>
      <c r="R1924" s="502">
        <f>178+100</f>
        <v>278</v>
      </c>
      <c r="S1924" s="325"/>
      <c r="T1924" s="276"/>
      <c r="U1924" s="5"/>
      <c r="V1924" s="5"/>
      <c r="W1924" s="5"/>
      <c r="X1924" s="5"/>
      <c r="Y1924" s="364"/>
      <c r="Z1924" s="225"/>
      <c r="AA1924" s="291"/>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row>
    <row r="1925" spans="1:118" s="19" customFormat="1" ht="105" hidden="1" customHeight="1" outlineLevel="1" x14ac:dyDescent="0.25">
      <c r="A1925" s="552"/>
      <c r="B1925" s="552"/>
      <c r="C1925" s="552"/>
      <c r="D1925" s="574"/>
      <c r="E1925" s="536"/>
      <c r="F1925" s="537"/>
      <c r="G1925" s="61" t="s">
        <v>1754</v>
      </c>
      <c r="H1925" s="301"/>
      <c r="I1925" s="301"/>
      <c r="J1925" s="69">
        <v>50</v>
      </c>
      <c r="K1925" s="301"/>
      <c r="L1925" s="301"/>
      <c r="M1925" s="301"/>
      <c r="N1925" s="300">
        <v>300</v>
      </c>
      <c r="O1925" s="300"/>
      <c r="P1925" s="502"/>
      <c r="Q1925" s="502"/>
      <c r="R1925" s="502">
        <v>98.263999999999996</v>
      </c>
      <c r="S1925" s="325"/>
      <c r="T1925" s="276"/>
      <c r="U1925" s="5"/>
      <c r="V1925" s="5"/>
      <c r="W1925" s="5"/>
      <c r="X1925" s="5"/>
      <c r="Y1925" s="364"/>
      <c r="Z1925" s="225"/>
      <c r="AA1925" s="291"/>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row>
    <row r="1926" spans="1:118" s="19" customFormat="1" ht="90" hidden="1" customHeight="1" outlineLevel="1" x14ac:dyDescent="0.25">
      <c r="A1926" s="552"/>
      <c r="B1926" s="552"/>
      <c r="C1926" s="552"/>
      <c r="D1926" s="574"/>
      <c r="E1926" s="536"/>
      <c r="F1926" s="537"/>
      <c r="G1926" s="61" t="s">
        <v>1755</v>
      </c>
      <c r="H1926" s="301"/>
      <c r="I1926" s="301"/>
      <c r="J1926" s="69">
        <v>50</v>
      </c>
      <c r="K1926" s="301"/>
      <c r="L1926" s="301"/>
      <c r="M1926" s="301"/>
      <c r="N1926" s="300">
        <v>345</v>
      </c>
      <c r="O1926" s="300"/>
      <c r="P1926" s="502"/>
      <c r="Q1926" s="502"/>
      <c r="R1926" s="502">
        <v>143.51599999999999</v>
      </c>
      <c r="S1926" s="325"/>
      <c r="T1926" s="276"/>
      <c r="U1926" s="5"/>
      <c r="V1926" s="5"/>
      <c r="W1926" s="5"/>
      <c r="X1926" s="5"/>
      <c r="Y1926" s="364"/>
      <c r="Z1926" s="225"/>
      <c r="AA1926" s="291"/>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row>
    <row r="1927" spans="1:118" s="19" customFormat="1" ht="90" hidden="1" customHeight="1" outlineLevel="1" x14ac:dyDescent="0.25">
      <c r="A1927" s="552"/>
      <c r="B1927" s="552"/>
      <c r="C1927" s="552"/>
      <c r="D1927" s="574"/>
      <c r="E1927" s="536"/>
      <c r="F1927" s="537"/>
      <c r="G1927" s="93" t="s">
        <v>1756</v>
      </c>
      <c r="H1927" s="299"/>
      <c r="I1927" s="299"/>
      <c r="J1927" s="73">
        <v>164</v>
      </c>
      <c r="K1927" s="74"/>
      <c r="L1927" s="299"/>
      <c r="M1927" s="299"/>
      <c r="N1927" s="299">
        <v>15</v>
      </c>
      <c r="O1927" s="299"/>
      <c r="P1927" s="502"/>
      <c r="Q1927" s="502"/>
      <c r="R1927" s="502">
        <f>300+40</f>
        <v>340</v>
      </c>
      <c r="S1927" s="325"/>
      <c r="T1927" s="276"/>
      <c r="U1927" s="5"/>
      <c r="V1927" s="5"/>
      <c r="W1927" s="5"/>
      <c r="X1927" s="5"/>
      <c r="Y1927" s="364"/>
      <c r="Z1927" s="225"/>
      <c r="AA1927" s="291"/>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row>
    <row r="1928" spans="1:118" s="19" customFormat="1" ht="54" hidden="1" customHeight="1" outlineLevel="1" x14ac:dyDescent="0.25">
      <c r="A1928" s="552"/>
      <c r="B1928" s="552"/>
      <c r="C1928" s="552"/>
      <c r="D1928" s="574"/>
      <c r="E1928" s="536"/>
      <c r="F1928" s="537"/>
      <c r="G1928" s="93" t="s">
        <v>1757</v>
      </c>
      <c r="H1928" s="299"/>
      <c r="I1928" s="299"/>
      <c r="J1928" s="73">
        <v>10</v>
      </c>
      <c r="K1928" s="70"/>
      <c r="L1928" s="299"/>
      <c r="M1928" s="299"/>
      <c r="N1928" s="299">
        <v>111</v>
      </c>
      <c r="O1928" s="299"/>
      <c r="P1928" s="502"/>
      <c r="Q1928" s="502"/>
      <c r="R1928" s="502">
        <v>116</v>
      </c>
      <c r="S1928" s="325"/>
      <c r="T1928" s="276"/>
      <c r="U1928" s="5"/>
      <c r="V1928" s="5"/>
      <c r="W1928" s="5"/>
      <c r="X1928" s="5"/>
      <c r="Y1928" s="364"/>
      <c r="Z1928" s="225"/>
      <c r="AA1928" s="291"/>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row>
    <row r="1929" spans="1:118" s="19" customFormat="1" ht="45" hidden="1" customHeight="1" outlineLevel="1" x14ac:dyDescent="0.25">
      <c r="A1929" s="552"/>
      <c r="B1929" s="552"/>
      <c r="C1929" s="552"/>
      <c r="D1929" s="574"/>
      <c r="E1929" s="536"/>
      <c r="F1929" s="537"/>
      <c r="G1929" s="133" t="s">
        <v>416</v>
      </c>
      <c r="H1929" s="299"/>
      <c r="I1929" s="299"/>
      <c r="J1929" s="73">
        <v>170</v>
      </c>
      <c r="K1929" s="91"/>
      <c r="L1929" s="299"/>
      <c r="M1929" s="299"/>
      <c r="N1929" s="299">
        <v>25</v>
      </c>
      <c r="O1929" s="299"/>
      <c r="P1929" s="502"/>
      <c r="Q1929" s="502"/>
      <c r="R1929" s="502">
        <v>353</v>
      </c>
      <c r="S1929" s="325"/>
      <c r="T1929" s="276"/>
      <c r="U1929" s="5"/>
      <c r="V1929" s="5"/>
      <c r="W1929" s="5"/>
      <c r="X1929" s="5"/>
      <c r="Y1929" s="364"/>
      <c r="Z1929" s="225"/>
      <c r="AA1929" s="291"/>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row>
    <row r="1930" spans="1:118" s="19" customFormat="1" ht="48" hidden="1" customHeight="1" outlineLevel="1" x14ac:dyDescent="0.25">
      <c r="A1930" s="552"/>
      <c r="B1930" s="552"/>
      <c r="C1930" s="552"/>
      <c r="D1930" s="574"/>
      <c r="E1930" s="536"/>
      <c r="F1930" s="537"/>
      <c r="G1930" s="133" t="s">
        <v>1758</v>
      </c>
      <c r="H1930" s="299"/>
      <c r="I1930" s="299"/>
      <c r="J1930" s="69">
        <v>90</v>
      </c>
      <c r="K1930" s="92"/>
      <c r="L1930" s="299"/>
      <c r="M1930" s="299"/>
      <c r="N1930" s="299">
        <v>450</v>
      </c>
      <c r="O1930" s="299"/>
      <c r="P1930" s="502"/>
      <c r="Q1930" s="502"/>
      <c r="R1930" s="502">
        <v>152</v>
      </c>
      <c r="S1930" s="325"/>
      <c r="T1930" s="276"/>
      <c r="U1930" s="5"/>
      <c r="V1930" s="5"/>
      <c r="W1930" s="5"/>
      <c r="X1930" s="5"/>
      <c r="Y1930" s="364"/>
      <c r="Z1930" s="225"/>
      <c r="AA1930" s="291"/>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row>
    <row r="1931" spans="1:118" s="19" customFormat="1" ht="61.5" hidden="1" customHeight="1" outlineLevel="1" x14ac:dyDescent="0.25">
      <c r="A1931" s="552"/>
      <c r="B1931" s="552"/>
      <c r="C1931" s="552"/>
      <c r="D1931" s="574"/>
      <c r="E1931" s="536"/>
      <c r="F1931" s="537"/>
      <c r="G1931" s="133" t="s">
        <v>420</v>
      </c>
      <c r="H1931" s="301"/>
      <c r="I1931" s="301"/>
      <c r="J1931" s="69">
        <v>520</v>
      </c>
      <c r="K1931" s="92"/>
      <c r="L1931" s="301"/>
      <c r="M1931" s="301"/>
      <c r="N1931" s="300">
        <v>150</v>
      </c>
      <c r="O1931" s="300"/>
      <c r="P1931" s="502"/>
      <c r="Q1931" s="502"/>
      <c r="R1931" s="502">
        <v>421</v>
      </c>
      <c r="S1931" s="325"/>
      <c r="T1931" s="276"/>
      <c r="U1931" s="5"/>
      <c r="V1931" s="5"/>
      <c r="W1931" s="5"/>
      <c r="X1931" s="5"/>
      <c r="Y1931" s="364"/>
      <c r="Z1931" s="225"/>
      <c r="AA1931" s="291"/>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row>
    <row r="1932" spans="1:118" s="19" customFormat="1" ht="55.5" hidden="1" customHeight="1" outlineLevel="1" x14ac:dyDescent="0.25">
      <c r="A1932" s="552"/>
      <c r="B1932" s="552"/>
      <c r="C1932" s="552"/>
      <c r="D1932" s="574"/>
      <c r="E1932" s="536"/>
      <c r="F1932" s="537"/>
      <c r="G1932" s="133" t="s">
        <v>421</v>
      </c>
      <c r="H1932" s="301"/>
      <c r="I1932" s="301"/>
      <c r="J1932" s="69">
        <v>300</v>
      </c>
      <c r="K1932" s="92"/>
      <c r="L1932" s="301"/>
      <c r="M1932" s="301"/>
      <c r="N1932" s="300">
        <v>150</v>
      </c>
      <c r="O1932" s="300"/>
      <c r="P1932" s="502"/>
      <c r="Q1932" s="502"/>
      <c r="R1932" s="502">
        <v>376</v>
      </c>
      <c r="S1932" s="325"/>
      <c r="T1932" s="276"/>
      <c r="U1932" s="5"/>
      <c r="V1932" s="5"/>
      <c r="W1932" s="5"/>
      <c r="X1932" s="5"/>
      <c r="Y1932" s="364"/>
      <c r="Z1932" s="225"/>
      <c r="AA1932" s="291"/>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row>
    <row r="1933" spans="1:118" s="19" customFormat="1" ht="43.5" hidden="1" customHeight="1" outlineLevel="1" x14ac:dyDescent="0.25">
      <c r="A1933" s="552"/>
      <c r="B1933" s="552"/>
      <c r="C1933" s="552"/>
      <c r="D1933" s="574"/>
      <c r="E1933" s="536"/>
      <c r="F1933" s="537"/>
      <c r="G1933" s="133" t="s">
        <v>422</v>
      </c>
      <c r="H1933" s="301"/>
      <c r="I1933" s="301"/>
      <c r="J1933" s="69">
        <v>43</v>
      </c>
      <c r="K1933" s="92"/>
      <c r="L1933" s="301"/>
      <c r="M1933" s="301"/>
      <c r="N1933" s="300">
        <v>150</v>
      </c>
      <c r="O1933" s="300"/>
      <c r="P1933" s="502"/>
      <c r="Q1933" s="502"/>
      <c r="R1933" s="502">
        <v>101</v>
      </c>
      <c r="S1933" s="325"/>
      <c r="T1933" s="276"/>
      <c r="U1933" s="5"/>
      <c r="V1933" s="5"/>
      <c r="W1933" s="5"/>
      <c r="X1933" s="5"/>
      <c r="Y1933" s="364"/>
      <c r="Z1933" s="225"/>
      <c r="AA1933" s="291"/>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row>
    <row r="1934" spans="1:118" s="19" customFormat="1" ht="51" hidden="1" customHeight="1" outlineLevel="1" x14ac:dyDescent="0.25">
      <c r="A1934" s="552"/>
      <c r="B1934" s="552"/>
      <c r="C1934" s="552"/>
      <c r="D1934" s="574"/>
      <c r="E1934" s="536"/>
      <c r="F1934" s="537"/>
      <c r="G1934" s="93" t="s">
        <v>491</v>
      </c>
      <c r="H1934" s="301"/>
      <c r="I1934" s="301"/>
      <c r="J1934" s="69">
        <v>1076</v>
      </c>
      <c r="K1934" s="92"/>
      <c r="L1934" s="301"/>
      <c r="M1934" s="301"/>
      <c r="N1934" s="300">
        <v>15</v>
      </c>
      <c r="O1934" s="300"/>
      <c r="P1934" s="502"/>
      <c r="Q1934" s="502"/>
      <c r="R1934" s="502">
        <f>1048+20</f>
        <v>1068</v>
      </c>
      <c r="S1934" s="325"/>
      <c r="T1934" s="276"/>
      <c r="U1934" s="5"/>
      <c r="V1934" s="5"/>
      <c r="W1934" s="5"/>
      <c r="X1934" s="5"/>
      <c r="Y1934" s="364"/>
      <c r="Z1934" s="225"/>
      <c r="AA1934" s="291"/>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row>
    <row r="1935" spans="1:118" s="19" customFormat="1" ht="70.5" hidden="1" customHeight="1" outlineLevel="1" x14ac:dyDescent="0.25">
      <c r="A1935" s="552"/>
      <c r="B1935" s="552"/>
      <c r="C1935" s="552"/>
      <c r="D1935" s="574"/>
      <c r="E1935" s="536"/>
      <c r="F1935" s="537"/>
      <c r="G1935" s="93" t="s">
        <v>423</v>
      </c>
      <c r="H1935" s="301"/>
      <c r="I1935" s="301"/>
      <c r="J1935" s="69">
        <v>15</v>
      </c>
      <c r="K1935" s="92"/>
      <c r="L1935" s="301"/>
      <c r="M1935" s="301"/>
      <c r="N1935" s="300">
        <v>150</v>
      </c>
      <c r="O1935" s="300"/>
      <c r="P1935" s="502"/>
      <c r="Q1935" s="502"/>
      <c r="R1935" s="502">
        <v>47</v>
      </c>
      <c r="S1935" s="325"/>
      <c r="T1935" s="276"/>
      <c r="U1935" s="5"/>
      <c r="V1935" s="5"/>
      <c r="W1935" s="5"/>
      <c r="X1935" s="5"/>
      <c r="Y1935" s="364"/>
      <c r="Z1935" s="225"/>
      <c r="AA1935" s="291"/>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row>
    <row r="1936" spans="1:118" s="19" customFormat="1" ht="84" hidden="1" customHeight="1" outlineLevel="1" x14ac:dyDescent="0.25">
      <c r="A1936" s="552"/>
      <c r="B1936" s="552"/>
      <c r="C1936" s="552"/>
      <c r="D1936" s="574"/>
      <c r="E1936" s="536"/>
      <c r="F1936" s="537"/>
      <c r="G1936" s="93" t="s">
        <v>426</v>
      </c>
      <c r="H1936" s="301"/>
      <c r="I1936" s="301"/>
      <c r="J1936" s="69">
        <v>500</v>
      </c>
      <c r="K1936" s="92"/>
      <c r="L1936" s="301"/>
      <c r="M1936" s="301"/>
      <c r="N1936" s="300">
        <v>15</v>
      </c>
      <c r="O1936" s="300"/>
      <c r="P1936" s="502"/>
      <c r="Q1936" s="502"/>
      <c r="R1936" s="502">
        <f>526+91.78</f>
        <v>617.78</v>
      </c>
      <c r="S1936" s="325"/>
      <c r="T1936" s="276"/>
      <c r="U1936" s="5"/>
      <c r="V1936" s="5"/>
      <c r="W1936" s="5"/>
      <c r="X1936" s="5"/>
      <c r="Y1936" s="364"/>
      <c r="Z1936" s="225"/>
      <c r="AA1936" s="291"/>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row>
    <row r="1937" spans="1:118" s="19" customFormat="1" ht="103.5" hidden="1" customHeight="1" outlineLevel="1" x14ac:dyDescent="0.25">
      <c r="A1937" s="552"/>
      <c r="B1937" s="552"/>
      <c r="C1937" s="552"/>
      <c r="D1937" s="574"/>
      <c r="E1937" s="536"/>
      <c r="F1937" s="537"/>
      <c r="G1937" s="93" t="s">
        <v>427</v>
      </c>
      <c r="H1937" s="301"/>
      <c r="I1937" s="301"/>
      <c r="J1937" s="69">
        <v>5</v>
      </c>
      <c r="K1937" s="92"/>
      <c r="L1937" s="301"/>
      <c r="M1937" s="301"/>
      <c r="N1937" s="300">
        <v>30</v>
      </c>
      <c r="O1937" s="300"/>
      <c r="P1937" s="502"/>
      <c r="Q1937" s="502"/>
      <c r="R1937" s="502">
        <v>41</v>
      </c>
      <c r="S1937" s="325"/>
      <c r="T1937" s="276"/>
      <c r="U1937" s="5"/>
      <c r="V1937" s="5"/>
      <c r="W1937" s="5"/>
      <c r="X1937" s="5"/>
      <c r="Y1937" s="364"/>
      <c r="Z1937" s="225"/>
      <c r="AA1937" s="291"/>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row>
    <row r="1938" spans="1:118" s="19" customFormat="1" ht="82.5" hidden="1" customHeight="1" outlineLevel="1" x14ac:dyDescent="0.25">
      <c r="A1938" s="552"/>
      <c r="B1938" s="552"/>
      <c r="C1938" s="552"/>
      <c r="D1938" s="574"/>
      <c r="E1938" s="536"/>
      <c r="F1938" s="537"/>
      <c r="G1938" s="61" t="s">
        <v>248</v>
      </c>
      <c r="H1938" s="301"/>
      <c r="I1938" s="301"/>
      <c r="J1938" s="301">
        <v>10</v>
      </c>
      <c r="K1938" s="301"/>
      <c r="L1938" s="301"/>
      <c r="M1938" s="301"/>
      <c r="N1938" s="299">
        <v>15</v>
      </c>
      <c r="O1938" s="300"/>
      <c r="P1938" s="502"/>
      <c r="Q1938" s="502"/>
      <c r="R1938" s="502">
        <v>40</v>
      </c>
      <c r="S1938" s="325"/>
      <c r="T1938" s="276"/>
      <c r="U1938" s="5"/>
      <c r="V1938" s="5"/>
      <c r="W1938" s="5"/>
      <c r="X1938" s="5"/>
      <c r="Y1938" s="364"/>
      <c r="Z1938" s="225"/>
      <c r="AA1938" s="291"/>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row>
    <row r="1939" spans="1:118" s="19" customFormat="1" ht="135" hidden="1" customHeight="1" outlineLevel="1" x14ac:dyDescent="0.25">
      <c r="A1939" s="552"/>
      <c r="B1939" s="552"/>
      <c r="C1939" s="552"/>
      <c r="D1939" s="574"/>
      <c r="E1939" s="536"/>
      <c r="F1939" s="537"/>
      <c r="G1939" s="61" t="s">
        <v>251</v>
      </c>
      <c r="H1939" s="299"/>
      <c r="I1939" s="299"/>
      <c r="J1939" s="299">
        <v>10</v>
      </c>
      <c r="K1939" s="299"/>
      <c r="L1939" s="299"/>
      <c r="M1939" s="299"/>
      <c r="N1939" s="299">
        <v>147</v>
      </c>
      <c r="O1939" s="299"/>
      <c r="P1939" s="502"/>
      <c r="Q1939" s="502"/>
      <c r="R1939" s="502">
        <v>125.80500000000001</v>
      </c>
      <c r="S1939" s="325"/>
      <c r="T1939" s="276"/>
      <c r="U1939" s="5"/>
      <c r="V1939" s="5"/>
      <c r="W1939" s="5"/>
      <c r="X1939" s="5"/>
      <c r="Y1939" s="364"/>
      <c r="Z1939" s="225"/>
      <c r="AA1939" s="291"/>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row>
    <row r="1940" spans="1:118" s="19" customFormat="1" ht="88.5" hidden="1" customHeight="1" outlineLevel="1" x14ac:dyDescent="0.25">
      <c r="A1940" s="552"/>
      <c r="B1940" s="552"/>
      <c r="C1940" s="552"/>
      <c r="D1940" s="574"/>
      <c r="E1940" s="538"/>
      <c r="F1940" s="539"/>
      <c r="G1940" s="61" t="s">
        <v>263</v>
      </c>
      <c r="H1940" s="299"/>
      <c r="I1940" s="299"/>
      <c r="J1940" s="299">
        <v>10</v>
      </c>
      <c r="K1940" s="299"/>
      <c r="L1940" s="299"/>
      <c r="M1940" s="299"/>
      <c r="N1940" s="299">
        <v>15</v>
      </c>
      <c r="O1940" s="299"/>
      <c r="P1940" s="502"/>
      <c r="Q1940" s="502"/>
      <c r="R1940" s="502">
        <f>28.158+30</f>
        <v>58.158000000000001</v>
      </c>
      <c r="S1940" s="325"/>
      <c r="T1940" s="276"/>
      <c r="U1940" s="5"/>
      <c r="V1940" s="5"/>
      <c r="W1940" s="5"/>
      <c r="X1940" s="5"/>
      <c r="Y1940" s="364"/>
      <c r="Z1940" s="225"/>
      <c r="AA1940" s="291"/>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row>
    <row r="1941" spans="1:118" collapsed="1" x14ac:dyDescent="0.25">
      <c r="A1941" s="552"/>
      <c r="B1941" s="552"/>
      <c r="C1941" s="552"/>
      <c r="D1941" s="574"/>
      <c r="E1941" s="534" t="s">
        <v>54</v>
      </c>
      <c r="F1941" s="535"/>
      <c r="G1941" s="292"/>
      <c r="H1941" s="188"/>
      <c r="I1941" s="188"/>
      <c r="J1941" s="125">
        <f t="shared" ref="J1941:R1941" si="17">J1942</f>
        <v>4800</v>
      </c>
      <c r="K1941" s="188"/>
      <c r="L1941" s="188"/>
      <c r="M1941" s="188"/>
      <c r="N1941" s="188">
        <f t="shared" si="17"/>
        <v>40</v>
      </c>
      <c r="O1941" s="188"/>
      <c r="P1941" s="502">
        <f t="shared" si="17"/>
        <v>0</v>
      </c>
      <c r="Q1941" s="502"/>
      <c r="R1941" s="502">
        <f t="shared" si="17"/>
        <v>5902.98</v>
      </c>
      <c r="S1941" s="340"/>
      <c r="T1941" s="276"/>
      <c r="U1941" s="1"/>
      <c r="V1941" s="1"/>
      <c r="W1941" s="1"/>
      <c r="X1941" s="1"/>
      <c r="Y1941" s="364"/>
      <c r="Z1941" s="355"/>
      <c r="AA1941" s="29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c r="BZ1941" s="1"/>
      <c r="CA1941" s="1"/>
      <c r="CB1941" s="1"/>
      <c r="CC1941" s="1"/>
      <c r="CD1941" s="1"/>
      <c r="CE1941" s="1"/>
      <c r="CF1941" s="1"/>
      <c r="CG1941" s="1"/>
      <c r="CH1941" s="1"/>
      <c r="CI1941" s="1"/>
      <c r="CJ1941" s="1"/>
      <c r="CK1941" s="1"/>
      <c r="CL1941" s="1"/>
      <c r="CM1941" s="1"/>
      <c r="CN1941" s="1"/>
      <c r="CO1941" s="1"/>
      <c r="CP1941" s="1"/>
      <c r="CQ1941" s="1"/>
      <c r="CR1941" s="1"/>
      <c r="CS1941" s="1"/>
      <c r="CT1941" s="1"/>
      <c r="CU1941" s="1"/>
      <c r="CV1941" s="1"/>
      <c r="CW1941" s="1"/>
      <c r="CX1941" s="1"/>
      <c r="CY1941" s="1"/>
      <c r="CZ1941" s="1"/>
      <c r="DA1941" s="1"/>
      <c r="DB1941" s="1"/>
      <c r="DC1941" s="1"/>
      <c r="DD1941" s="1"/>
      <c r="DE1941" s="1"/>
      <c r="DF1941" s="1"/>
      <c r="DG1941" s="1"/>
      <c r="DH1941" s="1"/>
      <c r="DI1941" s="1"/>
      <c r="DJ1941" s="1"/>
      <c r="DK1941" s="1"/>
      <c r="DL1941" s="1"/>
      <c r="DM1941" s="1"/>
      <c r="DN1941" s="1"/>
    </row>
    <row r="1942" spans="1:118" s="19" customFormat="1" ht="105" hidden="1" customHeight="1" outlineLevel="1" x14ac:dyDescent="0.25">
      <c r="A1942" s="552"/>
      <c r="B1942" s="552"/>
      <c r="C1942" s="552"/>
      <c r="D1942" s="574"/>
      <c r="E1942" s="538"/>
      <c r="F1942" s="539"/>
      <c r="G1942" s="61" t="s">
        <v>1759</v>
      </c>
      <c r="H1942" s="301"/>
      <c r="I1942" s="301"/>
      <c r="J1942" s="301">
        <v>4800</v>
      </c>
      <c r="K1942" s="301"/>
      <c r="L1942" s="301"/>
      <c r="M1942" s="301"/>
      <c r="N1942" s="300">
        <v>40</v>
      </c>
      <c r="O1942" s="300"/>
      <c r="P1942" s="502"/>
      <c r="Q1942" s="502"/>
      <c r="R1942" s="502">
        <v>5902.98</v>
      </c>
      <c r="S1942" s="325"/>
      <c r="T1942" s="276"/>
      <c r="U1942" s="5"/>
      <c r="V1942" s="5"/>
      <c r="W1942" s="5"/>
      <c r="X1942" s="5"/>
      <c r="Y1942" s="221"/>
      <c r="Z1942" s="225"/>
      <c r="AA1942" s="291"/>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row>
    <row r="1943" spans="1:118" s="19" customFormat="1" ht="15" hidden="1" customHeight="1" outlineLevel="1" x14ac:dyDescent="0.25">
      <c r="A1943" s="552"/>
      <c r="B1943" s="552"/>
      <c r="C1943" s="552"/>
      <c r="D1943" s="574"/>
      <c r="E1943" s="297" t="s">
        <v>55</v>
      </c>
      <c r="F1943" s="164"/>
      <c r="G1943" s="292"/>
      <c r="H1943" s="301"/>
      <c r="I1943" s="301"/>
      <c r="J1943" s="301"/>
      <c r="K1943" s="301"/>
      <c r="L1943" s="301"/>
      <c r="M1943" s="301"/>
      <c r="N1943" s="300"/>
      <c r="O1943" s="300"/>
      <c r="P1943" s="502"/>
      <c r="Q1943" s="502"/>
      <c r="R1943" s="502"/>
      <c r="S1943" s="325"/>
      <c r="T1943" s="276"/>
      <c r="U1943" s="5"/>
      <c r="V1943" s="5"/>
      <c r="W1943" s="5"/>
      <c r="X1943" s="5"/>
      <c r="Y1943" s="221"/>
      <c r="Z1943" s="225"/>
      <c r="AA1943" s="291"/>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row>
    <row r="1944" spans="1:118" s="19" customFormat="1" ht="15" hidden="1" customHeight="1" outlineLevel="1" x14ac:dyDescent="0.25">
      <c r="A1944" s="552"/>
      <c r="B1944" s="552"/>
      <c r="C1944" s="552"/>
      <c r="D1944" s="574"/>
      <c r="E1944" s="297" t="s">
        <v>56</v>
      </c>
      <c r="F1944" s="164"/>
      <c r="G1944" s="292"/>
      <c r="H1944" s="301"/>
      <c r="I1944" s="301"/>
      <c r="J1944" s="301"/>
      <c r="K1944" s="301"/>
      <c r="L1944" s="301"/>
      <c r="M1944" s="301"/>
      <c r="N1944" s="300"/>
      <c r="O1944" s="300"/>
      <c r="P1944" s="502"/>
      <c r="Q1944" s="502"/>
      <c r="R1944" s="502"/>
      <c r="S1944" s="325"/>
      <c r="T1944" s="276"/>
      <c r="U1944" s="5"/>
      <c r="V1944" s="5"/>
      <c r="W1944" s="5"/>
      <c r="X1944" s="5"/>
      <c r="Y1944" s="221"/>
      <c r="Z1944" s="225"/>
      <c r="AA1944" s="291"/>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row>
    <row r="1945" spans="1:118" s="19" customFormat="1" ht="15" hidden="1" customHeight="1" outlineLevel="1" x14ac:dyDescent="0.25">
      <c r="A1945" s="552"/>
      <c r="B1945" s="552"/>
      <c r="C1945" s="552"/>
      <c r="D1945" s="574"/>
      <c r="E1945" s="298" t="s">
        <v>57</v>
      </c>
      <c r="F1945" s="165"/>
      <c r="G1945" s="292"/>
      <c r="H1945" s="301"/>
      <c r="I1945" s="301"/>
      <c r="J1945" s="301"/>
      <c r="K1945" s="301"/>
      <c r="L1945" s="301"/>
      <c r="M1945" s="301"/>
      <c r="N1945" s="300"/>
      <c r="O1945" s="300"/>
      <c r="P1945" s="502"/>
      <c r="Q1945" s="502"/>
      <c r="R1945" s="502"/>
      <c r="S1945" s="325"/>
      <c r="T1945" s="276"/>
      <c r="U1945" s="5"/>
      <c r="V1945" s="5"/>
      <c r="W1945" s="5"/>
      <c r="X1945" s="5"/>
      <c r="Y1945" s="221"/>
      <c r="Z1945" s="225"/>
      <c r="AA1945" s="291"/>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row>
    <row r="1946" spans="1:118" s="19" customFormat="1" ht="15" hidden="1" customHeight="1" outlineLevel="1" x14ac:dyDescent="0.25">
      <c r="A1946" s="552"/>
      <c r="B1946" s="552"/>
      <c r="C1946" s="552"/>
      <c r="D1946" s="574"/>
      <c r="E1946" s="298" t="s">
        <v>61</v>
      </c>
      <c r="F1946" s="165"/>
      <c r="G1946" s="292"/>
      <c r="H1946" s="300"/>
      <c r="I1946" s="300"/>
      <c r="J1946" s="300"/>
      <c r="K1946" s="300"/>
      <c r="L1946" s="300"/>
      <c r="M1946" s="300"/>
      <c r="N1946" s="300"/>
      <c r="O1946" s="300"/>
      <c r="P1946" s="502"/>
      <c r="Q1946" s="502"/>
      <c r="R1946" s="502"/>
      <c r="S1946" s="325"/>
      <c r="T1946" s="276"/>
      <c r="U1946" s="5"/>
      <c r="V1946" s="5"/>
      <c r="W1946" s="5"/>
      <c r="X1946" s="5"/>
      <c r="Y1946" s="221"/>
      <c r="Z1946" s="225"/>
      <c r="AA1946" s="291"/>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row>
    <row r="1947" spans="1:118" s="19" customFormat="1" ht="15" hidden="1" customHeight="1" outlineLevel="1" x14ac:dyDescent="0.25">
      <c r="A1947" s="552"/>
      <c r="B1947" s="552"/>
      <c r="C1947" s="552"/>
      <c r="D1947" s="574" t="s">
        <v>150</v>
      </c>
      <c r="E1947" s="297" t="s">
        <v>53</v>
      </c>
      <c r="F1947" s="164"/>
      <c r="G1947" s="292"/>
      <c r="H1947" s="300"/>
      <c r="I1947" s="300"/>
      <c r="J1947" s="300"/>
      <c r="K1947" s="300"/>
      <c r="L1947" s="300"/>
      <c r="M1947" s="300"/>
      <c r="N1947" s="300"/>
      <c r="O1947" s="300"/>
      <c r="P1947" s="502"/>
      <c r="Q1947" s="502"/>
      <c r="R1947" s="502"/>
      <c r="S1947" s="325"/>
      <c r="T1947" s="276"/>
      <c r="U1947" s="5"/>
      <c r="V1947" s="5"/>
      <c r="W1947" s="5"/>
      <c r="X1947" s="5"/>
      <c r="Y1947" s="221"/>
      <c r="Z1947" s="225"/>
      <c r="AA1947" s="291"/>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row>
    <row r="1948" spans="1:118" s="19" customFormat="1" ht="15" hidden="1" customHeight="1" outlineLevel="1" x14ac:dyDescent="0.25">
      <c r="A1948" s="552"/>
      <c r="B1948" s="552"/>
      <c r="C1948" s="552"/>
      <c r="D1948" s="574"/>
      <c r="E1948" s="297" t="s">
        <v>54</v>
      </c>
      <c r="F1948" s="164"/>
      <c r="G1948" s="292"/>
      <c r="H1948" s="300"/>
      <c r="I1948" s="300"/>
      <c r="J1948" s="300"/>
      <c r="K1948" s="300"/>
      <c r="L1948" s="300"/>
      <c r="M1948" s="300"/>
      <c r="N1948" s="300"/>
      <c r="O1948" s="300"/>
      <c r="P1948" s="502"/>
      <c r="Q1948" s="502"/>
      <c r="R1948" s="502"/>
      <c r="S1948" s="325"/>
      <c r="T1948" s="276"/>
      <c r="U1948" s="5"/>
      <c r="V1948" s="5"/>
      <c r="W1948" s="5"/>
      <c r="X1948" s="5"/>
      <c r="Y1948" s="221"/>
      <c r="Z1948" s="225"/>
      <c r="AA1948" s="291"/>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row>
    <row r="1949" spans="1:118" s="19" customFormat="1" ht="15" hidden="1" customHeight="1" outlineLevel="1" x14ac:dyDescent="0.25">
      <c r="A1949" s="552"/>
      <c r="B1949" s="552"/>
      <c r="C1949" s="552"/>
      <c r="D1949" s="574"/>
      <c r="E1949" s="297" t="s">
        <v>55</v>
      </c>
      <c r="F1949" s="164"/>
      <c r="G1949" s="292"/>
      <c r="H1949" s="300"/>
      <c r="I1949" s="300"/>
      <c r="J1949" s="300"/>
      <c r="K1949" s="300"/>
      <c r="L1949" s="300"/>
      <c r="M1949" s="300"/>
      <c r="N1949" s="300"/>
      <c r="O1949" s="300"/>
      <c r="P1949" s="502"/>
      <c r="Q1949" s="502"/>
      <c r="R1949" s="502"/>
      <c r="S1949" s="325"/>
      <c r="T1949" s="276"/>
      <c r="U1949" s="5"/>
      <c r="V1949" s="5"/>
      <c r="W1949" s="5"/>
      <c r="X1949" s="5"/>
      <c r="Y1949" s="221"/>
      <c r="Z1949" s="225"/>
      <c r="AA1949" s="291"/>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row>
    <row r="1950" spans="1:118" s="19" customFormat="1" ht="15" hidden="1" customHeight="1" outlineLevel="1" x14ac:dyDescent="0.25">
      <c r="A1950" s="552"/>
      <c r="B1950" s="552"/>
      <c r="C1950" s="552"/>
      <c r="D1950" s="574"/>
      <c r="E1950" s="297" t="s">
        <v>56</v>
      </c>
      <c r="F1950" s="164"/>
      <c r="G1950" s="292"/>
      <c r="H1950" s="300"/>
      <c r="I1950" s="300"/>
      <c r="J1950" s="300"/>
      <c r="K1950" s="300"/>
      <c r="L1950" s="300"/>
      <c r="M1950" s="300"/>
      <c r="N1950" s="300"/>
      <c r="O1950" s="300"/>
      <c r="P1950" s="502"/>
      <c r="Q1950" s="502"/>
      <c r="R1950" s="502"/>
      <c r="S1950" s="325"/>
      <c r="T1950" s="276"/>
      <c r="U1950" s="5"/>
      <c r="V1950" s="5"/>
      <c r="W1950" s="5"/>
      <c r="X1950" s="5"/>
      <c r="Y1950" s="221"/>
      <c r="Z1950" s="225"/>
      <c r="AA1950" s="291"/>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row>
    <row r="1951" spans="1:118" s="19" customFormat="1" ht="15" hidden="1" customHeight="1" outlineLevel="1" x14ac:dyDescent="0.25">
      <c r="A1951" s="552"/>
      <c r="B1951" s="552"/>
      <c r="C1951" s="552"/>
      <c r="D1951" s="574"/>
      <c r="E1951" s="298" t="s">
        <v>57</v>
      </c>
      <c r="F1951" s="165"/>
      <c r="G1951" s="292"/>
      <c r="H1951" s="300"/>
      <c r="I1951" s="300"/>
      <c r="J1951" s="300"/>
      <c r="K1951" s="300"/>
      <c r="L1951" s="300"/>
      <c r="M1951" s="300"/>
      <c r="N1951" s="300"/>
      <c r="O1951" s="300"/>
      <c r="P1951" s="502"/>
      <c r="Q1951" s="502"/>
      <c r="R1951" s="502"/>
      <c r="S1951" s="325"/>
      <c r="T1951" s="276"/>
      <c r="U1951" s="5"/>
      <c r="V1951" s="5"/>
      <c r="W1951" s="5"/>
      <c r="X1951" s="5"/>
      <c r="Y1951" s="221"/>
      <c r="Z1951" s="225"/>
      <c r="AA1951" s="291"/>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row>
    <row r="1952" spans="1:118" s="19" customFormat="1" ht="15" hidden="1" customHeight="1" outlineLevel="1" x14ac:dyDescent="0.25">
      <c r="A1952" s="552"/>
      <c r="B1952" s="552"/>
      <c r="C1952" s="552"/>
      <c r="D1952" s="574"/>
      <c r="E1952" s="298" t="s">
        <v>61</v>
      </c>
      <c r="F1952" s="165"/>
      <c r="G1952" s="292"/>
      <c r="H1952" s="300"/>
      <c r="I1952" s="300"/>
      <c r="J1952" s="300"/>
      <c r="K1952" s="300"/>
      <c r="L1952" s="300"/>
      <c r="M1952" s="300"/>
      <c r="N1952" s="300"/>
      <c r="O1952" s="300"/>
      <c r="P1952" s="502"/>
      <c r="Q1952" s="502"/>
      <c r="R1952" s="502"/>
      <c r="S1952" s="325"/>
      <c r="T1952" s="276"/>
      <c r="U1952" s="5"/>
      <c r="V1952" s="5"/>
      <c r="W1952" s="5"/>
      <c r="X1952" s="5"/>
      <c r="Y1952" s="221"/>
      <c r="Z1952" s="225"/>
      <c r="AA1952" s="291"/>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row>
    <row r="1953" spans="1:118" collapsed="1" x14ac:dyDescent="0.25">
      <c r="A1953" s="550" t="s">
        <v>72</v>
      </c>
      <c r="B1953" s="550" t="s">
        <v>74</v>
      </c>
      <c r="C1953" s="550" t="s">
        <v>59</v>
      </c>
      <c r="D1953" s="583" t="s">
        <v>58</v>
      </c>
      <c r="E1953" s="566" t="s">
        <v>53</v>
      </c>
      <c r="F1953" s="567"/>
      <c r="G1953" s="401"/>
      <c r="H1953" s="393">
        <f>SUM(H1954:H1962)</f>
        <v>683</v>
      </c>
      <c r="I1953" s="417">
        <f t="shared" ref="I1953:Q1953" si="18">SUM(I1954:I1962)</f>
        <v>15</v>
      </c>
      <c r="J1953" s="393"/>
      <c r="K1953" s="393"/>
      <c r="L1953" s="393">
        <f t="shared" si="18"/>
        <v>102.5</v>
      </c>
      <c r="M1953" s="393">
        <f t="shared" si="18"/>
        <v>30</v>
      </c>
      <c r="N1953" s="393"/>
      <c r="O1953" s="393"/>
      <c r="P1953" s="502">
        <f t="shared" si="18"/>
        <v>1448.0919999999999</v>
      </c>
      <c r="Q1953" s="502">
        <f t="shared" si="18"/>
        <v>117.62199999999999</v>
      </c>
      <c r="R1953" s="502"/>
      <c r="S1953" s="415"/>
      <c r="T1953" s="276"/>
      <c r="U1953" s="1"/>
      <c r="V1953" s="1"/>
      <c r="W1953" s="1"/>
      <c r="X1953" s="1"/>
      <c r="Y1953" s="364"/>
      <c r="Z1953" s="355"/>
      <c r="AA1953" s="365"/>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c r="BZ1953" s="1"/>
      <c r="CA1953" s="1"/>
      <c r="CB1953" s="1"/>
      <c r="CC1953" s="1"/>
      <c r="CD1953" s="1"/>
      <c r="CE1953" s="1"/>
      <c r="CF1953" s="1"/>
      <c r="CG1953" s="1"/>
      <c r="CH1953" s="1"/>
      <c r="CI1953" s="1"/>
      <c r="CJ1953" s="1"/>
      <c r="CK1953" s="1"/>
      <c r="CL1953" s="1"/>
      <c r="CM1953" s="1"/>
      <c r="CN1953" s="1"/>
      <c r="CO1953" s="1"/>
      <c r="CP1953" s="1"/>
      <c r="CQ1953" s="1"/>
      <c r="CR1953" s="1"/>
      <c r="CS1953" s="1"/>
      <c r="CT1953" s="1"/>
      <c r="CU1953" s="1"/>
      <c r="CV1953" s="1"/>
      <c r="CW1953" s="1"/>
      <c r="CX1953" s="1"/>
      <c r="CY1953" s="1"/>
      <c r="CZ1953" s="1"/>
      <c r="DA1953" s="1"/>
      <c r="DB1953" s="1"/>
      <c r="DC1953" s="1"/>
      <c r="DD1953" s="1"/>
      <c r="DE1953" s="1"/>
      <c r="DF1953" s="1"/>
      <c r="DG1953" s="1"/>
      <c r="DH1953" s="1"/>
      <c r="DI1953" s="1"/>
      <c r="DJ1953" s="1"/>
      <c r="DK1953" s="1"/>
      <c r="DL1953" s="1"/>
      <c r="DM1953" s="1"/>
      <c r="DN1953" s="1"/>
    </row>
    <row r="1954" spans="1:118" s="19" customFormat="1" ht="45" hidden="1" customHeight="1" outlineLevel="1" x14ac:dyDescent="0.25">
      <c r="A1954" s="550"/>
      <c r="B1954" s="550"/>
      <c r="C1954" s="550"/>
      <c r="D1954" s="583"/>
      <c r="E1954" s="568"/>
      <c r="F1954" s="569"/>
      <c r="G1954" s="418" t="s">
        <v>1760</v>
      </c>
      <c r="H1954" s="393">
        <v>226</v>
      </c>
      <c r="I1954" s="393"/>
      <c r="J1954" s="393"/>
      <c r="K1954" s="393"/>
      <c r="L1954" s="406">
        <v>15</v>
      </c>
      <c r="M1954" s="406"/>
      <c r="N1954" s="406"/>
      <c r="O1954" s="406"/>
      <c r="P1954" s="502">
        <v>354.62</v>
      </c>
      <c r="Q1954" s="502"/>
      <c r="R1954" s="502"/>
      <c r="S1954" s="415"/>
      <c r="T1954" s="276"/>
      <c r="U1954" s="57"/>
      <c r="V1954" s="57"/>
      <c r="W1954" s="57"/>
      <c r="X1954" s="57"/>
      <c r="Y1954" s="221"/>
      <c r="Z1954" s="225"/>
      <c r="AA1954" s="290"/>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row>
    <row r="1955" spans="1:118" s="19" customFormat="1" ht="60" hidden="1" customHeight="1" outlineLevel="1" x14ac:dyDescent="0.25">
      <c r="A1955" s="550"/>
      <c r="B1955" s="550"/>
      <c r="C1955" s="550"/>
      <c r="D1955" s="583"/>
      <c r="E1955" s="568"/>
      <c r="F1955" s="569"/>
      <c r="G1955" s="418" t="s">
        <v>1516</v>
      </c>
      <c r="H1955" s="406">
        <v>174</v>
      </c>
      <c r="I1955" s="406"/>
      <c r="J1955" s="406"/>
      <c r="K1955" s="406"/>
      <c r="L1955" s="406">
        <v>9</v>
      </c>
      <c r="M1955" s="406"/>
      <c r="N1955" s="406"/>
      <c r="O1955" s="406"/>
      <c r="P1955" s="502">
        <v>301.41000000000003</v>
      </c>
      <c r="Q1955" s="502"/>
      <c r="R1955" s="502"/>
      <c r="S1955" s="415"/>
      <c r="T1955" s="276"/>
      <c r="U1955" s="57"/>
      <c r="V1955" s="57"/>
      <c r="W1955" s="57"/>
      <c r="X1955" s="57"/>
      <c r="Y1955" s="221"/>
      <c r="Z1955" s="225"/>
      <c r="AA1955" s="290"/>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row>
    <row r="1956" spans="1:118" s="19" customFormat="1" ht="75" hidden="1" customHeight="1" outlineLevel="1" x14ac:dyDescent="0.25">
      <c r="A1956" s="550"/>
      <c r="B1956" s="550"/>
      <c r="C1956" s="550"/>
      <c r="D1956" s="583"/>
      <c r="E1956" s="568"/>
      <c r="F1956" s="569"/>
      <c r="G1956" s="418" t="s">
        <v>1449</v>
      </c>
      <c r="H1956" s="406">
        <v>47</v>
      </c>
      <c r="I1956" s="406"/>
      <c r="J1956" s="406"/>
      <c r="K1956" s="406"/>
      <c r="L1956" s="406">
        <v>20</v>
      </c>
      <c r="M1956" s="406"/>
      <c r="N1956" s="406"/>
      <c r="O1956" s="406"/>
      <c r="P1956" s="502">
        <v>112.149</v>
      </c>
      <c r="Q1956" s="502"/>
      <c r="R1956" s="502"/>
      <c r="S1956" s="415"/>
      <c r="T1956" s="276"/>
      <c r="U1956" s="57"/>
      <c r="V1956" s="57"/>
      <c r="W1956" s="57"/>
      <c r="X1956" s="57"/>
      <c r="Y1956" s="221"/>
      <c r="Z1956" s="225"/>
      <c r="AA1956" s="290"/>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row>
    <row r="1957" spans="1:118" s="19" customFormat="1" ht="45" hidden="1" customHeight="1" outlineLevel="1" x14ac:dyDescent="0.25">
      <c r="A1957" s="550"/>
      <c r="B1957" s="550"/>
      <c r="C1957" s="550"/>
      <c r="D1957" s="583"/>
      <c r="E1957" s="568"/>
      <c r="F1957" s="569"/>
      <c r="G1957" s="418" t="s">
        <v>1450</v>
      </c>
      <c r="H1957" s="406">
        <v>45</v>
      </c>
      <c r="I1957" s="406"/>
      <c r="J1957" s="406"/>
      <c r="K1957" s="406"/>
      <c r="L1957" s="406">
        <v>36</v>
      </c>
      <c r="M1957" s="406"/>
      <c r="N1957" s="406"/>
      <c r="O1957" s="406"/>
      <c r="P1957" s="502">
        <v>164.31899999999999</v>
      </c>
      <c r="Q1957" s="502"/>
      <c r="R1957" s="502"/>
      <c r="S1957" s="415"/>
      <c r="T1957" s="276"/>
      <c r="U1957" s="57"/>
      <c r="V1957" s="57"/>
      <c r="W1957" s="57"/>
      <c r="X1957" s="57"/>
      <c r="Y1957" s="221"/>
      <c r="Z1957" s="225"/>
      <c r="AA1957" s="290"/>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row>
    <row r="1958" spans="1:118" s="19" customFormat="1" ht="45" hidden="1" customHeight="1" outlineLevel="1" x14ac:dyDescent="0.25">
      <c r="A1958" s="550"/>
      <c r="B1958" s="550"/>
      <c r="C1958" s="550"/>
      <c r="D1958" s="583"/>
      <c r="E1958" s="568"/>
      <c r="F1958" s="569"/>
      <c r="G1958" s="418" t="s">
        <v>1761</v>
      </c>
      <c r="H1958" s="406">
        <v>176</v>
      </c>
      <c r="I1958" s="406"/>
      <c r="J1958" s="406"/>
      <c r="K1958" s="406"/>
      <c r="L1958" s="406">
        <v>7.5</v>
      </c>
      <c r="M1958" s="406"/>
      <c r="N1958" s="406"/>
      <c r="O1958" s="406"/>
      <c r="P1958" s="502">
        <v>423.12400000000002</v>
      </c>
      <c r="Q1958" s="502"/>
      <c r="R1958" s="502"/>
      <c r="S1958" s="415"/>
      <c r="T1958" s="276"/>
      <c r="U1958" s="57"/>
      <c r="V1958" s="57"/>
      <c r="W1958" s="57"/>
      <c r="X1958" s="57"/>
      <c r="Y1958" s="221"/>
      <c r="Z1958" s="225"/>
      <c r="AA1958" s="290"/>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row>
    <row r="1959" spans="1:118" s="19" customFormat="1" ht="60" hidden="1" customHeight="1" outlineLevel="1" x14ac:dyDescent="0.25">
      <c r="A1959" s="550"/>
      <c r="B1959" s="550"/>
      <c r="C1959" s="550"/>
      <c r="D1959" s="583"/>
      <c r="E1959" s="568"/>
      <c r="F1959" s="569"/>
      <c r="G1959" s="418" t="s">
        <v>1762</v>
      </c>
      <c r="H1959" s="393">
        <v>15</v>
      </c>
      <c r="I1959" s="393"/>
      <c r="J1959" s="393"/>
      <c r="K1959" s="393"/>
      <c r="L1959" s="406">
        <v>15</v>
      </c>
      <c r="M1959" s="406"/>
      <c r="N1959" s="406"/>
      <c r="O1959" s="406"/>
      <c r="P1959" s="502">
        <v>92.47</v>
      </c>
      <c r="Q1959" s="502"/>
      <c r="R1959" s="502"/>
      <c r="S1959" s="415"/>
      <c r="T1959" s="224"/>
      <c r="U1959" s="57"/>
      <c r="V1959" s="57"/>
      <c r="W1959" s="57"/>
      <c r="X1959" s="57"/>
      <c r="Y1959" s="221"/>
      <c r="Z1959" s="225"/>
      <c r="AA1959" s="59"/>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row>
    <row r="1960" spans="1:118" s="19" customFormat="1" ht="90" hidden="1" customHeight="1" outlineLevel="1" x14ac:dyDescent="0.25">
      <c r="A1960" s="550"/>
      <c r="B1960" s="550"/>
      <c r="C1960" s="550"/>
      <c r="D1960" s="583"/>
      <c r="E1960" s="568"/>
      <c r="F1960" s="569"/>
      <c r="G1960" s="419" t="s">
        <v>1763</v>
      </c>
      <c r="H1960" s="406"/>
      <c r="I1960" s="406">
        <v>5</v>
      </c>
      <c r="J1960" s="406"/>
      <c r="K1960" s="406"/>
      <c r="L1960" s="406"/>
      <c r="M1960" s="406">
        <v>15</v>
      </c>
      <c r="N1960" s="406"/>
      <c r="O1960" s="406"/>
      <c r="P1960" s="502"/>
      <c r="Q1960" s="502">
        <v>92.230999999999995</v>
      </c>
      <c r="R1960" s="502"/>
      <c r="S1960" s="415"/>
      <c r="T1960" s="224"/>
      <c r="U1960" s="5"/>
      <c r="V1960" s="5"/>
      <c r="W1960" s="5"/>
      <c r="X1960" s="5"/>
      <c r="Y1960" s="221"/>
      <c r="Z1960" s="225"/>
      <c r="AA1960" s="20"/>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row>
    <row r="1961" spans="1:118" s="19" customFormat="1" ht="60" hidden="1" customHeight="1" outlineLevel="1" x14ac:dyDescent="0.25">
      <c r="A1961" s="550"/>
      <c r="B1961" s="550"/>
      <c r="C1961" s="550"/>
      <c r="D1961" s="583"/>
      <c r="E1961" s="568"/>
      <c r="F1961" s="569"/>
      <c r="G1961" s="419" t="s">
        <v>1128</v>
      </c>
      <c r="H1961" s="406"/>
      <c r="I1961" s="406">
        <v>10</v>
      </c>
      <c r="J1961" s="406"/>
      <c r="K1961" s="406"/>
      <c r="L1961" s="406"/>
      <c r="M1961" s="406">
        <v>15</v>
      </c>
      <c r="N1961" s="406"/>
      <c r="O1961" s="406"/>
      <c r="P1961" s="502"/>
      <c r="Q1961" s="502">
        <v>25.390999999999998</v>
      </c>
      <c r="R1961" s="502"/>
      <c r="S1961" s="415"/>
      <c r="T1961" s="276"/>
      <c r="U1961" s="5"/>
      <c r="V1961" s="5"/>
      <c r="W1961" s="5"/>
      <c r="X1961" s="5"/>
      <c r="Y1961" s="221"/>
      <c r="Z1961" s="225"/>
      <c r="AA1961" s="291"/>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row>
    <row r="1962" spans="1:118" s="19" customFormat="1" ht="15" hidden="1" customHeight="1" outlineLevel="1" x14ac:dyDescent="0.25">
      <c r="A1962" s="550"/>
      <c r="B1962" s="550"/>
      <c r="C1962" s="550"/>
      <c r="D1962" s="583"/>
      <c r="E1962" s="570"/>
      <c r="F1962" s="571"/>
      <c r="G1962" s="419"/>
      <c r="H1962" s="389"/>
      <c r="I1962" s="389"/>
      <c r="J1962" s="389"/>
      <c r="K1962" s="389"/>
      <c r="L1962" s="389"/>
      <c r="M1962" s="389"/>
      <c r="N1962" s="389"/>
      <c r="O1962" s="389"/>
      <c r="P1962" s="502"/>
      <c r="Q1962" s="502"/>
      <c r="R1962" s="502"/>
      <c r="S1962" s="412"/>
      <c r="T1962" s="224"/>
      <c r="U1962" s="5"/>
      <c r="V1962" s="5"/>
      <c r="W1962" s="5"/>
      <c r="X1962" s="5"/>
      <c r="Y1962" s="221"/>
      <c r="Z1962" s="225"/>
      <c r="AA1962" s="291"/>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row>
    <row r="1963" spans="1:118" collapsed="1" x14ac:dyDescent="0.25">
      <c r="A1963" s="550"/>
      <c r="B1963" s="550"/>
      <c r="C1963" s="550"/>
      <c r="D1963" s="583"/>
      <c r="E1963" s="566" t="s">
        <v>54</v>
      </c>
      <c r="F1963" s="567"/>
      <c r="G1963" s="401"/>
      <c r="H1963" s="393">
        <f>SUM(H1964:H2020)</f>
        <v>13764</v>
      </c>
      <c r="I1963" s="393">
        <f t="shared" ref="I1963:R1963" si="19">SUM(I1964:I2020)</f>
        <v>0</v>
      </c>
      <c r="J1963" s="393">
        <f t="shared" si="19"/>
        <v>1298</v>
      </c>
      <c r="K1963" s="393"/>
      <c r="L1963" s="393">
        <f t="shared" si="19"/>
        <v>2548.9249999999997</v>
      </c>
      <c r="M1963" s="393"/>
      <c r="N1963" s="393">
        <f t="shared" si="19"/>
        <v>185</v>
      </c>
      <c r="O1963" s="393"/>
      <c r="P1963" s="502">
        <f t="shared" si="19"/>
        <v>17532.542909999996</v>
      </c>
      <c r="Q1963" s="502"/>
      <c r="R1963" s="502">
        <f t="shared" si="19"/>
        <v>1953.6689999999999</v>
      </c>
      <c r="S1963" s="415"/>
      <c r="T1963" s="276"/>
      <c r="U1963" s="1"/>
      <c r="V1963" s="1"/>
      <c r="W1963" s="1"/>
      <c r="X1963" s="1"/>
      <c r="Y1963" s="364"/>
      <c r="Z1963" s="355"/>
      <c r="AA1963" s="29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c r="BZ1963" s="1"/>
      <c r="CA1963" s="1"/>
      <c r="CB1963" s="1"/>
      <c r="CC1963" s="1"/>
      <c r="CD1963" s="1"/>
      <c r="CE1963" s="1"/>
      <c r="CF1963" s="1"/>
      <c r="CG1963" s="1"/>
      <c r="CH1963" s="1"/>
      <c r="CI1963" s="1"/>
      <c r="CJ1963" s="1"/>
      <c r="CK1963" s="1"/>
      <c r="CL1963" s="1"/>
      <c r="CM1963" s="1"/>
      <c r="CN1963" s="1"/>
      <c r="CO1963" s="1"/>
      <c r="CP1963" s="1"/>
      <c r="CQ1963" s="1"/>
      <c r="CR1963" s="1"/>
      <c r="CS1963" s="1"/>
      <c r="CT1963" s="1"/>
      <c r="CU1963" s="1"/>
      <c r="CV1963" s="1"/>
      <c r="CW1963" s="1"/>
      <c r="CX1963" s="1"/>
      <c r="CY1963" s="1"/>
      <c r="CZ1963" s="1"/>
      <c r="DA1963" s="1"/>
      <c r="DB1963" s="1"/>
      <c r="DC1963" s="1"/>
      <c r="DD1963" s="1"/>
      <c r="DE1963" s="1"/>
      <c r="DF1963" s="1"/>
      <c r="DG1963" s="1"/>
      <c r="DH1963" s="1"/>
      <c r="DI1963" s="1"/>
      <c r="DJ1963" s="1"/>
      <c r="DK1963" s="1"/>
      <c r="DL1963" s="1"/>
      <c r="DM1963" s="1"/>
      <c r="DN1963" s="1"/>
    </row>
    <row r="1964" spans="1:118" s="19" customFormat="1" ht="60" hidden="1" customHeight="1" outlineLevel="1" x14ac:dyDescent="0.25">
      <c r="A1964" s="550"/>
      <c r="B1964" s="550"/>
      <c r="C1964" s="550"/>
      <c r="D1964" s="583"/>
      <c r="E1964" s="568"/>
      <c r="F1964" s="569"/>
      <c r="G1964" s="400" t="s">
        <v>1764</v>
      </c>
      <c r="H1964" s="406">
        <v>25</v>
      </c>
      <c r="I1964" s="406"/>
      <c r="J1964" s="406"/>
      <c r="K1964" s="406"/>
      <c r="L1964" s="406">
        <v>37.5</v>
      </c>
      <c r="M1964" s="406"/>
      <c r="N1964" s="406"/>
      <c r="O1964" s="406"/>
      <c r="P1964" s="502">
        <v>78.160600000000002</v>
      </c>
      <c r="Q1964" s="502"/>
      <c r="R1964" s="502"/>
      <c r="S1964" s="415"/>
      <c r="T1964" s="276"/>
      <c r="U1964" s="57"/>
      <c r="V1964" s="57"/>
      <c r="W1964" s="57"/>
      <c r="X1964" s="57"/>
      <c r="Y1964" s="221"/>
      <c r="Z1964" s="225"/>
      <c r="AA1964" s="81"/>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row>
    <row r="1965" spans="1:118" s="19" customFormat="1" ht="60" hidden="1" customHeight="1" outlineLevel="1" x14ac:dyDescent="0.25">
      <c r="A1965" s="550"/>
      <c r="B1965" s="550"/>
      <c r="C1965" s="550"/>
      <c r="D1965" s="583"/>
      <c r="E1965" s="568"/>
      <c r="F1965" s="569"/>
      <c r="G1965" s="400" t="s">
        <v>1765</v>
      </c>
      <c r="H1965" s="393">
        <v>150</v>
      </c>
      <c r="I1965" s="393"/>
      <c r="J1965" s="393"/>
      <c r="K1965" s="393"/>
      <c r="L1965" s="406">
        <v>65</v>
      </c>
      <c r="M1965" s="406"/>
      <c r="N1965" s="406"/>
      <c r="O1965" s="406"/>
      <c r="P1965" s="502">
        <v>125.17</v>
      </c>
      <c r="Q1965" s="502"/>
      <c r="R1965" s="502"/>
      <c r="S1965" s="415"/>
      <c r="T1965" s="276"/>
      <c r="U1965" s="57"/>
      <c r="V1965" s="57"/>
      <c r="W1965" s="57"/>
      <c r="X1965" s="57"/>
      <c r="Y1965" s="221"/>
      <c r="Z1965" s="225"/>
      <c r="AA1965" s="59"/>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row>
    <row r="1966" spans="1:118" s="19" customFormat="1" ht="45" hidden="1" customHeight="1" outlineLevel="1" x14ac:dyDescent="0.25">
      <c r="A1966" s="550"/>
      <c r="B1966" s="550"/>
      <c r="C1966" s="550"/>
      <c r="D1966" s="583"/>
      <c r="E1966" s="568"/>
      <c r="F1966" s="569"/>
      <c r="G1966" s="400" t="s">
        <v>1766</v>
      </c>
      <c r="H1966" s="406">
        <v>465</v>
      </c>
      <c r="I1966" s="406"/>
      <c r="J1966" s="406"/>
      <c r="K1966" s="406"/>
      <c r="L1966" s="406">
        <v>7.5</v>
      </c>
      <c r="M1966" s="406"/>
      <c r="N1966" s="406"/>
      <c r="O1966" s="406"/>
      <c r="P1966" s="502">
        <v>627.39</v>
      </c>
      <c r="Q1966" s="502"/>
      <c r="R1966" s="502"/>
      <c r="S1966" s="415"/>
      <c r="T1966" s="276"/>
      <c r="U1966" s="57"/>
      <c r="V1966" s="57"/>
      <c r="W1966" s="57"/>
      <c r="X1966" s="57"/>
      <c r="Y1966" s="221"/>
      <c r="Z1966" s="225"/>
      <c r="AA1966" s="59"/>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row>
    <row r="1967" spans="1:118" s="19" customFormat="1" ht="60" hidden="1" customHeight="1" outlineLevel="1" x14ac:dyDescent="0.25">
      <c r="A1967" s="550"/>
      <c r="B1967" s="550"/>
      <c r="C1967" s="550"/>
      <c r="D1967" s="583"/>
      <c r="E1967" s="568"/>
      <c r="F1967" s="569"/>
      <c r="G1967" s="400" t="s">
        <v>694</v>
      </c>
      <c r="H1967" s="393">
        <v>225</v>
      </c>
      <c r="I1967" s="393"/>
      <c r="J1967" s="393"/>
      <c r="K1967" s="393"/>
      <c r="L1967" s="406">
        <v>10</v>
      </c>
      <c r="M1967" s="406"/>
      <c r="N1967" s="406"/>
      <c r="O1967" s="406"/>
      <c r="P1967" s="502">
        <v>245.39</v>
      </c>
      <c r="Q1967" s="502"/>
      <c r="R1967" s="502"/>
      <c r="S1967" s="415"/>
      <c r="T1967" s="276"/>
      <c r="U1967" s="57"/>
      <c r="V1967" s="57"/>
      <c r="W1967" s="57"/>
      <c r="X1967" s="57"/>
      <c r="Y1967" s="221"/>
      <c r="Z1967" s="225"/>
      <c r="AA1967" s="59"/>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row>
    <row r="1968" spans="1:118" s="19" customFormat="1" ht="60" hidden="1" customHeight="1" outlineLevel="1" x14ac:dyDescent="0.25">
      <c r="A1968" s="550"/>
      <c r="B1968" s="550"/>
      <c r="C1968" s="550"/>
      <c r="D1968" s="583"/>
      <c r="E1968" s="568"/>
      <c r="F1968" s="569"/>
      <c r="G1968" s="400" t="s">
        <v>152</v>
      </c>
      <c r="H1968" s="406">
        <v>10</v>
      </c>
      <c r="I1968" s="406"/>
      <c r="J1968" s="406"/>
      <c r="K1968" s="406"/>
      <c r="L1968" s="406">
        <v>5</v>
      </c>
      <c r="M1968" s="406"/>
      <c r="N1968" s="406"/>
      <c r="O1968" s="406"/>
      <c r="P1968" s="502">
        <v>36.29757</v>
      </c>
      <c r="Q1968" s="502"/>
      <c r="R1968" s="502"/>
      <c r="S1968" s="415"/>
      <c r="T1968" s="276"/>
      <c r="U1968" s="57"/>
      <c r="V1968" s="57"/>
      <c r="W1968" s="57"/>
      <c r="X1968" s="57"/>
      <c r="Y1968" s="221"/>
      <c r="Z1968" s="225"/>
      <c r="AA1968" s="59"/>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row>
    <row r="1969" spans="1:118" s="19" customFormat="1" ht="45" hidden="1" customHeight="1" outlineLevel="1" x14ac:dyDescent="0.25">
      <c r="A1969" s="550"/>
      <c r="B1969" s="550"/>
      <c r="C1969" s="550"/>
      <c r="D1969" s="583"/>
      <c r="E1969" s="568"/>
      <c r="F1969" s="569"/>
      <c r="G1969" s="400" t="s">
        <v>1767</v>
      </c>
      <c r="H1969" s="406">
        <v>50</v>
      </c>
      <c r="I1969" s="406"/>
      <c r="J1969" s="406"/>
      <c r="K1969" s="406"/>
      <c r="L1969" s="406">
        <v>7.5</v>
      </c>
      <c r="M1969" s="406"/>
      <c r="N1969" s="406"/>
      <c r="O1969" s="406"/>
      <c r="P1969" s="502">
        <v>59.328200000000002</v>
      </c>
      <c r="Q1969" s="502"/>
      <c r="R1969" s="502"/>
      <c r="S1969" s="415"/>
      <c r="T1969" s="276"/>
      <c r="U1969" s="57"/>
      <c r="V1969" s="57"/>
      <c r="W1969" s="57"/>
      <c r="X1969" s="57"/>
      <c r="Y1969" s="221"/>
      <c r="Z1969" s="225"/>
      <c r="AA1969" s="59"/>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row>
    <row r="1970" spans="1:118" s="19" customFormat="1" ht="120" hidden="1" customHeight="1" outlineLevel="1" x14ac:dyDescent="0.25">
      <c r="A1970" s="550"/>
      <c r="B1970" s="550"/>
      <c r="C1970" s="550"/>
      <c r="D1970" s="583"/>
      <c r="E1970" s="568"/>
      <c r="F1970" s="569"/>
      <c r="G1970" s="400" t="s">
        <v>1768</v>
      </c>
      <c r="H1970" s="406">
        <v>316</v>
      </c>
      <c r="I1970" s="406"/>
      <c r="J1970" s="406"/>
      <c r="K1970" s="406"/>
      <c r="L1970" s="406">
        <v>20</v>
      </c>
      <c r="M1970" s="406"/>
      <c r="N1970" s="406"/>
      <c r="O1970" s="406"/>
      <c r="P1970" s="502">
        <v>476.44781</v>
      </c>
      <c r="Q1970" s="502"/>
      <c r="R1970" s="502"/>
      <c r="S1970" s="415"/>
      <c r="T1970" s="276"/>
      <c r="U1970" s="57"/>
      <c r="V1970" s="57"/>
      <c r="W1970" s="57"/>
      <c r="X1970" s="57"/>
      <c r="Y1970" s="221"/>
      <c r="Z1970" s="225"/>
      <c r="AA1970" s="88"/>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row>
    <row r="1971" spans="1:118" s="19" customFormat="1" ht="34.5" hidden="1" customHeight="1" outlineLevel="1" x14ac:dyDescent="0.25">
      <c r="A1971" s="550"/>
      <c r="B1971" s="550"/>
      <c r="C1971" s="550"/>
      <c r="D1971" s="583"/>
      <c r="E1971" s="568"/>
      <c r="F1971" s="569"/>
      <c r="G1971" s="400" t="s">
        <v>1769</v>
      </c>
      <c r="H1971" s="406">
        <v>20</v>
      </c>
      <c r="I1971" s="406"/>
      <c r="J1971" s="406"/>
      <c r="K1971" s="406"/>
      <c r="L1971" s="406">
        <v>1</v>
      </c>
      <c r="M1971" s="406"/>
      <c r="N1971" s="406"/>
      <c r="O1971" s="406"/>
      <c r="P1971" s="502">
        <v>54.18</v>
      </c>
      <c r="Q1971" s="502"/>
      <c r="R1971" s="502"/>
      <c r="S1971" s="415"/>
      <c r="T1971" s="276"/>
      <c r="U1971" s="57"/>
      <c r="V1971" s="57"/>
      <c r="W1971" s="57"/>
      <c r="X1971" s="57"/>
      <c r="Y1971" s="221"/>
      <c r="Z1971" s="225"/>
      <c r="AA1971" s="59"/>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row>
    <row r="1972" spans="1:118" s="19" customFormat="1" ht="60" hidden="1" customHeight="1" outlineLevel="1" x14ac:dyDescent="0.25">
      <c r="A1972" s="550"/>
      <c r="B1972" s="550"/>
      <c r="C1972" s="550"/>
      <c r="D1972" s="583"/>
      <c r="E1972" s="568"/>
      <c r="F1972" s="569"/>
      <c r="G1972" s="400" t="s">
        <v>706</v>
      </c>
      <c r="H1972" s="393">
        <v>188</v>
      </c>
      <c r="I1972" s="393"/>
      <c r="J1972" s="393"/>
      <c r="K1972" s="393"/>
      <c r="L1972" s="406">
        <v>5</v>
      </c>
      <c r="M1972" s="406"/>
      <c r="N1972" s="406"/>
      <c r="O1972" s="406"/>
      <c r="P1972" s="502">
        <v>170.65</v>
      </c>
      <c r="Q1972" s="502"/>
      <c r="R1972" s="502"/>
      <c r="S1972" s="415"/>
      <c r="T1972" s="276"/>
      <c r="U1972" s="57"/>
      <c r="V1972" s="57"/>
      <c r="W1972" s="57"/>
      <c r="X1972" s="57"/>
      <c r="Y1972" s="221"/>
      <c r="Z1972" s="225"/>
      <c r="AA1972" s="59"/>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row>
    <row r="1973" spans="1:118" s="19" customFormat="1" ht="60" hidden="1" customHeight="1" outlineLevel="1" x14ac:dyDescent="0.25">
      <c r="A1973" s="550"/>
      <c r="B1973" s="550"/>
      <c r="C1973" s="550"/>
      <c r="D1973" s="583"/>
      <c r="E1973" s="568"/>
      <c r="F1973" s="569"/>
      <c r="G1973" s="400" t="s">
        <v>1770</v>
      </c>
      <c r="H1973" s="406">
        <v>15</v>
      </c>
      <c r="I1973" s="406"/>
      <c r="J1973" s="406"/>
      <c r="K1973" s="406"/>
      <c r="L1973" s="406">
        <v>7.5</v>
      </c>
      <c r="M1973" s="406"/>
      <c r="N1973" s="406"/>
      <c r="O1973" s="406"/>
      <c r="P1973" s="502">
        <v>69.793909999999997</v>
      </c>
      <c r="Q1973" s="502"/>
      <c r="R1973" s="502"/>
      <c r="S1973" s="415"/>
      <c r="T1973" s="276"/>
      <c r="U1973" s="57"/>
      <c r="V1973" s="57"/>
      <c r="W1973" s="57"/>
      <c r="X1973" s="57"/>
      <c r="Y1973" s="221"/>
      <c r="Z1973" s="225"/>
      <c r="AA1973" s="88"/>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row>
    <row r="1974" spans="1:118" s="19" customFormat="1" ht="60" hidden="1" customHeight="1" outlineLevel="1" x14ac:dyDescent="0.25">
      <c r="A1974" s="550"/>
      <c r="B1974" s="550"/>
      <c r="C1974" s="550"/>
      <c r="D1974" s="583"/>
      <c r="E1974" s="568"/>
      <c r="F1974" s="569"/>
      <c r="G1974" s="400" t="s">
        <v>1771</v>
      </c>
      <c r="H1974" s="406">
        <v>60</v>
      </c>
      <c r="I1974" s="406"/>
      <c r="J1974" s="406"/>
      <c r="K1974" s="406"/>
      <c r="L1974" s="406">
        <v>75</v>
      </c>
      <c r="M1974" s="406"/>
      <c r="N1974" s="406"/>
      <c r="O1974" s="406"/>
      <c r="P1974" s="502">
        <v>98.916430000000005</v>
      </c>
      <c r="Q1974" s="502"/>
      <c r="R1974" s="502"/>
      <c r="S1974" s="415"/>
      <c r="T1974" s="276"/>
      <c r="U1974" s="57"/>
      <c r="V1974" s="57"/>
      <c r="W1974" s="57"/>
      <c r="X1974" s="57"/>
      <c r="Y1974" s="221"/>
      <c r="Z1974" s="225"/>
      <c r="AA1974" s="88"/>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row>
    <row r="1975" spans="1:118" s="19" customFormat="1" ht="45" hidden="1" customHeight="1" outlineLevel="1" x14ac:dyDescent="0.25">
      <c r="A1975" s="550"/>
      <c r="B1975" s="550"/>
      <c r="C1975" s="550"/>
      <c r="D1975" s="583"/>
      <c r="E1975" s="568"/>
      <c r="F1975" s="569"/>
      <c r="G1975" s="400" t="s">
        <v>1772</v>
      </c>
      <c r="H1975" s="406">
        <v>936</v>
      </c>
      <c r="I1975" s="406"/>
      <c r="J1975" s="406"/>
      <c r="K1975" s="406"/>
      <c r="L1975" s="406">
        <v>1140</v>
      </c>
      <c r="M1975" s="406"/>
      <c r="N1975" s="406"/>
      <c r="O1975" s="406"/>
      <c r="P1975" s="502">
        <v>1735.52702</v>
      </c>
      <c r="Q1975" s="502"/>
      <c r="R1975" s="502"/>
      <c r="S1975" s="415"/>
      <c r="T1975" s="276"/>
      <c r="U1975" s="57"/>
      <c r="V1975" s="57"/>
      <c r="W1975" s="57"/>
      <c r="X1975" s="57"/>
      <c r="Y1975" s="221"/>
      <c r="Z1975" s="225"/>
      <c r="AA1975" s="88"/>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row>
    <row r="1976" spans="1:118" s="19" customFormat="1" ht="45" hidden="1" customHeight="1" outlineLevel="1" x14ac:dyDescent="0.25">
      <c r="A1976" s="550"/>
      <c r="B1976" s="550"/>
      <c r="C1976" s="550"/>
      <c r="D1976" s="583"/>
      <c r="E1976" s="568"/>
      <c r="F1976" s="569"/>
      <c r="G1976" s="400" t="s">
        <v>1773</v>
      </c>
      <c r="H1976" s="406">
        <v>5</v>
      </c>
      <c r="I1976" s="406"/>
      <c r="J1976" s="406"/>
      <c r="K1976" s="406"/>
      <c r="L1976" s="406">
        <v>15</v>
      </c>
      <c r="M1976" s="406"/>
      <c r="N1976" s="406"/>
      <c r="O1976" s="406"/>
      <c r="P1976" s="502">
        <v>47.857999999999997</v>
      </c>
      <c r="Q1976" s="502"/>
      <c r="R1976" s="502"/>
      <c r="S1976" s="415"/>
      <c r="T1976" s="276"/>
      <c r="U1976" s="57"/>
      <c r="V1976" s="57"/>
      <c r="W1976" s="57"/>
      <c r="X1976" s="57"/>
      <c r="Y1976" s="221"/>
      <c r="Z1976" s="225"/>
      <c r="AA1976" s="59"/>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row>
    <row r="1977" spans="1:118" s="19" customFormat="1" ht="45" hidden="1" customHeight="1" outlineLevel="1" x14ac:dyDescent="0.25">
      <c r="A1977" s="550"/>
      <c r="B1977" s="550"/>
      <c r="C1977" s="550"/>
      <c r="D1977" s="583"/>
      <c r="E1977" s="568"/>
      <c r="F1977" s="569"/>
      <c r="G1977" s="400" t="s">
        <v>732</v>
      </c>
      <c r="H1977" s="406">
        <v>2029</v>
      </c>
      <c r="I1977" s="406"/>
      <c r="J1977" s="406"/>
      <c r="K1977" s="406"/>
      <c r="L1977" s="406">
        <v>1</v>
      </c>
      <c r="M1977" s="406"/>
      <c r="N1977" s="406"/>
      <c r="O1977" s="406"/>
      <c r="P1977" s="502">
        <v>1929.0275200000001</v>
      </c>
      <c r="Q1977" s="502"/>
      <c r="R1977" s="502"/>
      <c r="S1977" s="415"/>
      <c r="T1977" s="276"/>
      <c r="U1977" s="57"/>
      <c r="V1977" s="57"/>
      <c r="W1977" s="57"/>
      <c r="X1977" s="57"/>
      <c r="Y1977" s="221"/>
      <c r="Z1977" s="225"/>
      <c r="AA1977" s="59"/>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row>
    <row r="1978" spans="1:118" s="19" customFormat="1" ht="89.25" hidden="1" customHeight="1" outlineLevel="1" x14ac:dyDescent="0.25">
      <c r="A1978" s="550"/>
      <c r="B1978" s="550"/>
      <c r="C1978" s="550"/>
      <c r="D1978" s="583"/>
      <c r="E1978" s="568"/>
      <c r="F1978" s="569"/>
      <c r="G1978" s="400" t="s">
        <v>1440</v>
      </c>
      <c r="H1978" s="406">
        <v>193</v>
      </c>
      <c r="I1978" s="406"/>
      <c r="J1978" s="406"/>
      <c r="K1978" s="406"/>
      <c r="L1978" s="406">
        <v>60</v>
      </c>
      <c r="M1978" s="406"/>
      <c r="N1978" s="406"/>
      <c r="O1978" s="406"/>
      <c r="P1978" s="502">
        <v>406.43822</v>
      </c>
      <c r="Q1978" s="502"/>
      <c r="R1978" s="502"/>
      <c r="S1978" s="415"/>
      <c r="T1978" s="276"/>
      <c r="U1978" s="57"/>
      <c r="V1978" s="57"/>
      <c r="W1978" s="57"/>
      <c r="X1978" s="57"/>
      <c r="Y1978" s="221"/>
      <c r="Z1978" s="225"/>
      <c r="AA1978" s="59"/>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row>
    <row r="1979" spans="1:118" s="19" customFormat="1" ht="120" hidden="1" customHeight="1" outlineLevel="1" x14ac:dyDescent="0.25">
      <c r="A1979" s="550"/>
      <c r="B1979" s="550"/>
      <c r="C1979" s="550"/>
      <c r="D1979" s="583"/>
      <c r="E1979" s="568"/>
      <c r="F1979" s="569"/>
      <c r="G1979" s="400" t="s">
        <v>1441</v>
      </c>
      <c r="H1979" s="406">
        <v>10</v>
      </c>
      <c r="I1979" s="406"/>
      <c r="J1979" s="406"/>
      <c r="K1979" s="406"/>
      <c r="L1979" s="406">
        <v>80</v>
      </c>
      <c r="M1979" s="406"/>
      <c r="N1979" s="406"/>
      <c r="O1979" s="406"/>
      <c r="P1979" s="502">
        <v>110.37275</v>
      </c>
      <c r="Q1979" s="502"/>
      <c r="R1979" s="502"/>
      <c r="S1979" s="415"/>
      <c r="T1979" s="276"/>
      <c r="U1979" s="57"/>
      <c r="V1979" s="57"/>
      <c r="W1979" s="57"/>
      <c r="X1979" s="57"/>
      <c r="Y1979" s="221"/>
      <c r="Z1979" s="225"/>
      <c r="AA1979" s="59"/>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row>
    <row r="1980" spans="1:118" s="19" customFormat="1" ht="45" hidden="1" customHeight="1" outlineLevel="1" x14ac:dyDescent="0.25">
      <c r="A1980" s="550"/>
      <c r="B1980" s="550"/>
      <c r="C1980" s="550"/>
      <c r="D1980" s="583"/>
      <c r="E1980" s="568"/>
      <c r="F1980" s="569"/>
      <c r="G1980" s="400" t="s">
        <v>1774</v>
      </c>
      <c r="H1980" s="406">
        <v>64</v>
      </c>
      <c r="I1980" s="406"/>
      <c r="J1980" s="406"/>
      <c r="K1980" s="406"/>
      <c r="L1980" s="406">
        <v>150</v>
      </c>
      <c r="M1980" s="406"/>
      <c r="N1980" s="406"/>
      <c r="O1980" s="406"/>
      <c r="P1980" s="502">
        <v>265.46857</v>
      </c>
      <c r="Q1980" s="502"/>
      <c r="R1980" s="502"/>
      <c r="S1980" s="415"/>
      <c r="T1980" s="276"/>
      <c r="U1980" s="57"/>
      <c r="V1980" s="57"/>
      <c r="W1980" s="57"/>
      <c r="X1980" s="57"/>
      <c r="Y1980" s="221"/>
      <c r="Z1980" s="225"/>
      <c r="AA1980" s="59"/>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row>
    <row r="1981" spans="1:118" s="19" customFormat="1" ht="177.75" hidden="1" customHeight="1" outlineLevel="1" x14ac:dyDescent="0.25">
      <c r="A1981" s="550"/>
      <c r="B1981" s="550"/>
      <c r="C1981" s="550"/>
      <c r="D1981" s="583"/>
      <c r="E1981" s="568"/>
      <c r="F1981" s="569"/>
      <c r="G1981" s="400" t="s">
        <v>1442</v>
      </c>
      <c r="H1981" s="406">
        <v>5</v>
      </c>
      <c r="I1981" s="406"/>
      <c r="J1981" s="406"/>
      <c r="K1981" s="406"/>
      <c r="L1981" s="406">
        <v>70</v>
      </c>
      <c r="M1981" s="406"/>
      <c r="N1981" s="406"/>
      <c r="O1981" s="406"/>
      <c r="P1981" s="502">
        <v>83.116690000000006</v>
      </c>
      <c r="Q1981" s="502"/>
      <c r="R1981" s="502"/>
      <c r="S1981" s="415"/>
      <c r="T1981" s="276"/>
      <c r="U1981" s="57"/>
      <c r="V1981" s="57"/>
      <c r="W1981" s="57"/>
      <c r="X1981" s="57"/>
      <c r="Y1981" s="221"/>
      <c r="Z1981" s="225"/>
      <c r="AA1981" s="59"/>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row>
    <row r="1982" spans="1:118" s="19" customFormat="1" ht="75" hidden="1" customHeight="1" outlineLevel="1" x14ac:dyDescent="0.25">
      <c r="A1982" s="550"/>
      <c r="B1982" s="550"/>
      <c r="C1982" s="550"/>
      <c r="D1982" s="583"/>
      <c r="E1982" s="568"/>
      <c r="F1982" s="569"/>
      <c r="G1982" s="400" t="s">
        <v>1443</v>
      </c>
      <c r="H1982" s="406">
        <v>7</v>
      </c>
      <c r="I1982" s="406"/>
      <c r="J1982" s="406"/>
      <c r="K1982" s="406"/>
      <c r="L1982" s="406">
        <v>82.7</v>
      </c>
      <c r="M1982" s="406"/>
      <c r="N1982" s="406"/>
      <c r="O1982" s="406"/>
      <c r="P1982" s="502">
        <v>109.38883</v>
      </c>
      <c r="Q1982" s="502"/>
      <c r="R1982" s="502"/>
      <c r="S1982" s="415"/>
      <c r="T1982" s="276"/>
      <c r="U1982" s="57"/>
      <c r="V1982" s="57"/>
      <c r="W1982" s="57"/>
      <c r="X1982" s="57"/>
      <c r="Y1982" s="221"/>
      <c r="Z1982" s="225"/>
      <c r="AA1982" s="59"/>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row>
    <row r="1983" spans="1:118" s="19" customFormat="1" ht="45" hidden="1" customHeight="1" outlineLevel="1" x14ac:dyDescent="0.25">
      <c r="A1983" s="550"/>
      <c r="B1983" s="550"/>
      <c r="C1983" s="550"/>
      <c r="D1983" s="583"/>
      <c r="E1983" s="568"/>
      <c r="F1983" s="569"/>
      <c r="G1983" s="400" t="s">
        <v>1775</v>
      </c>
      <c r="H1983" s="406">
        <v>50</v>
      </c>
      <c r="I1983" s="406"/>
      <c r="J1983" s="406"/>
      <c r="K1983" s="406"/>
      <c r="L1983" s="406">
        <v>7.5</v>
      </c>
      <c r="M1983" s="406"/>
      <c r="N1983" s="406"/>
      <c r="O1983" s="406"/>
      <c r="P1983" s="502">
        <v>85.012219999999999</v>
      </c>
      <c r="Q1983" s="502"/>
      <c r="R1983" s="502"/>
      <c r="S1983" s="415"/>
      <c r="T1983" s="276"/>
      <c r="U1983" s="57"/>
      <c r="V1983" s="57"/>
      <c r="W1983" s="57"/>
      <c r="X1983" s="57"/>
      <c r="Y1983" s="221"/>
      <c r="Z1983" s="225"/>
      <c r="AA1983" s="59"/>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row>
    <row r="1984" spans="1:118" s="19" customFormat="1" ht="75" hidden="1" customHeight="1" outlineLevel="1" x14ac:dyDescent="0.25">
      <c r="A1984" s="550"/>
      <c r="B1984" s="550"/>
      <c r="C1984" s="550"/>
      <c r="D1984" s="583"/>
      <c r="E1984" s="568"/>
      <c r="F1984" s="569"/>
      <c r="G1984" s="400" t="s">
        <v>1445</v>
      </c>
      <c r="H1984" s="406">
        <v>7</v>
      </c>
      <c r="I1984" s="406"/>
      <c r="J1984" s="406"/>
      <c r="K1984" s="406"/>
      <c r="L1984" s="406">
        <v>3.33</v>
      </c>
      <c r="M1984" s="406"/>
      <c r="N1984" s="406"/>
      <c r="O1984" s="406"/>
      <c r="P1984" s="502">
        <v>55.763420000000004</v>
      </c>
      <c r="Q1984" s="502"/>
      <c r="R1984" s="502"/>
      <c r="S1984" s="415"/>
      <c r="T1984" s="276"/>
      <c r="U1984" s="57"/>
      <c r="V1984" s="57"/>
      <c r="W1984" s="57"/>
      <c r="X1984" s="57"/>
      <c r="Y1984" s="221"/>
      <c r="Z1984" s="225"/>
      <c r="AA1984" s="59"/>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row>
    <row r="1985" spans="1:118" s="19" customFormat="1" ht="60" hidden="1" customHeight="1" outlineLevel="1" x14ac:dyDescent="0.25">
      <c r="A1985" s="550"/>
      <c r="B1985" s="550"/>
      <c r="C1985" s="550"/>
      <c r="D1985" s="583"/>
      <c r="E1985" s="568"/>
      <c r="F1985" s="569"/>
      <c r="G1985" s="400" t="s">
        <v>1446</v>
      </c>
      <c r="H1985" s="406">
        <v>6</v>
      </c>
      <c r="I1985" s="406"/>
      <c r="J1985" s="406"/>
      <c r="K1985" s="406"/>
      <c r="L1985" s="406">
        <v>5</v>
      </c>
      <c r="M1985" s="406"/>
      <c r="N1985" s="406"/>
      <c r="O1985" s="406"/>
      <c r="P1985" s="502">
        <v>52.84357</v>
      </c>
      <c r="Q1985" s="502"/>
      <c r="R1985" s="502"/>
      <c r="S1985" s="415"/>
      <c r="T1985" s="276"/>
      <c r="U1985" s="57"/>
      <c r="V1985" s="57"/>
      <c r="W1985" s="57"/>
      <c r="X1985" s="57"/>
      <c r="Y1985" s="221"/>
      <c r="Z1985" s="225"/>
      <c r="AA1985" s="59"/>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row>
    <row r="1986" spans="1:118" s="19" customFormat="1" ht="60" hidden="1" customHeight="1" outlineLevel="1" x14ac:dyDescent="0.25">
      <c r="A1986" s="550"/>
      <c r="B1986" s="550"/>
      <c r="C1986" s="550"/>
      <c r="D1986" s="583"/>
      <c r="E1986" s="568"/>
      <c r="F1986" s="569"/>
      <c r="G1986" s="400" t="s">
        <v>1447</v>
      </c>
      <c r="H1986" s="406">
        <v>471</v>
      </c>
      <c r="I1986" s="406"/>
      <c r="J1986" s="406"/>
      <c r="K1986" s="406"/>
      <c r="L1986" s="406">
        <v>5</v>
      </c>
      <c r="M1986" s="406"/>
      <c r="N1986" s="406"/>
      <c r="O1986" s="406"/>
      <c r="P1986" s="502">
        <v>477.50790000000001</v>
      </c>
      <c r="Q1986" s="502"/>
      <c r="R1986" s="502"/>
      <c r="S1986" s="415"/>
      <c r="T1986" s="276"/>
      <c r="U1986" s="57"/>
      <c r="V1986" s="57"/>
      <c r="W1986" s="57"/>
      <c r="X1986" s="57"/>
      <c r="Y1986" s="221"/>
      <c r="Z1986" s="225"/>
      <c r="AA1986" s="59"/>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row>
    <row r="1987" spans="1:118" s="19" customFormat="1" ht="75" hidden="1" customHeight="1" outlineLevel="1" x14ac:dyDescent="0.25">
      <c r="A1987" s="550"/>
      <c r="B1987" s="550"/>
      <c r="C1987" s="550"/>
      <c r="D1987" s="583"/>
      <c r="E1987" s="568"/>
      <c r="F1987" s="569"/>
      <c r="G1987" s="400" t="s">
        <v>720</v>
      </c>
      <c r="H1987" s="406">
        <v>83</v>
      </c>
      <c r="I1987" s="406"/>
      <c r="J1987" s="406"/>
      <c r="K1987" s="406"/>
      <c r="L1987" s="406">
        <v>30</v>
      </c>
      <c r="M1987" s="406"/>
      <c r="N1987" s="406"/>
      <c r="O1987" s="406"/>
      <c r="P1987" s="502">
        <v>163.68368000000001</v>
      </c>
      <c r="Q1987" s="502"/>
      <c r="R1987" s="502"/>
      <c r="S1987" s="415"/>
      <c r="T1987" s="276"/>
      <c r="U1987" s="57"/>
      <c r="V1987" s="57"/>
      <c r="W1987" s="57"/>
      <c r="X1987" s="57"/>
      <c r="Y1987" s="221"/>
      <c r="Z1987" s="225"/>
      <c r="AA1987" s="59"/>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row>
    <row r="1988" spans="1:118" s="19" customFormat="1" ht="60" hidden="1" customHeight="1" outlineLevel="1" x14ac:dyDescent="0.25">
      <c r="A1988" s="550"/>
      <c r="B1988" s="550"/>
      <c r="C1988" s="550"/>
      <c r="D1988" s="583"/>
      <c r="E1988" s="568"/>
      <c r="F1988" s="569"/>
      <c r="G1988" s="400" t="s">
        <v>1776</v>
      </c>
      <c r="H1988" s="406">
        <v>592</v>
      </c>
      <c r="I1988" s="406"/>
      <c r="J1988" s="406"/>
      <c r="K1988" s="406"/>
      <c r="L1988" s="406">
        <v>67.635000000000005</v>
      </c>
      <c r="M1988" s="406"/>
      <c r="N1988" s="406"/>
      <c r="O1988" s="406"/>
      <c r="P1988" s="502">
        <v>784.34299999999996</v>
      </c>
      <c r="Q1988" s="502"/>
      <c r="R1988" s="502"/>
      <c r="S1988" s="415"/>
      <c r="T1988" s="276"/>
      <c r="U1988" s="57"/>
      <c r="V1988" s="57"/>
      <c r="W1988" s="57"/>
      <c r="X1988" s="57"/>
      <c r="Y1988" s="221"/>
      <c r="Z1988" s="225"/>
      <c r="AA1988" s="59"/>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row>
    <row r="1989" spans="1:118" s="19" customFormat="1" ht="30" hidden="1" customHeight="1" outlineLevel="1" x14ac:dyDescent="0.25">
      <c r="A1989" s="550"/>
      <c r="B1989" s="550"/>
      <c r="C1989" s="550"/>
      <c r="D1989" s="583"/>
      <c r="E1989" s="568"/>
      <c r="F1989" s="569"/>
      <c r="G1989" s="400" t="s">
        <v>1777</v>
      </c>
      <c r="H1989" s="406">
        <v>442</v>
      </c>
      <c r="I1989" s="406"/>
      <c r="J1989" s="406"/>
      <c r="K1989" s="406"/>
      <c r="L1989" s="406">
        <v>3</v>
      </c>
      <c r="M1989" s="406"/>
      <c r="N1989" s="406"/>
      <c r="O1989" s="406"/>
      <c r="P1989" s="502">
        <v>395.22500000000002</v>
      </c>
      <c r="Q1989" s="502"/>
      <c r="R1989" s="502"/>
      <c r="S1989" s="415"/>
      <c r="T1989" s="276"/>
      <c r="U1989" s="57"/>
      <c r="V1989" s="57"/>
      <c r="W1989" s="57"/>
      <c r="X1989" s="57"/>
      <c r="Y1989" s="221"/>
      <c r="Z1989" s="225"/>
      <c r="AA1989" s="59"/>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row>
    <row r="1990" spans="1:118" s="19" customFormat="1" ht="60" hidden="1" customHeight="1" outlineLevel="1" x14ac:dyDescent="0.25">
      <c r="A1990" s="550"/>
      <c r="B1990" s="550"/>
      <c r="C1990" s="550"/>
      <c r="D1990" s="583"/>
      <c r="E1990" s="568"/>
      <c r="F1990" s="569"/>
      <c r="G1990" s="400" t="s">
        <v>1461</v>
      </c>
      <c r="H1990" s="406">
        <v>11</v>
      </c>
      <c r="I1990" s="406"/>
      <c r="J1990" s="406"/>
      <c r="K1990" s="406"/>
      <c r="L1990" s="406">
        <v>13.33</v>
      </c>
      <c r="M1990" s="406"/>
      <c r="N1990" s="406"/>
      <c r="O1990" s="406"/>
      <c r="P1990" s="502">
        <v>47.514000000000003</v>
      </c>
      <c r="Q1990" s="502"/>
      <c r="R1990" s="502"/>
      <c r="S1990" s="415"/>
      <c r="T1990" s="276"/>
      <c r="U1990" s="57"/>
      <c r="V1990" s="57"/>
      <c r="W1990" s="57"/>
      <c r="X1990" s="57"/>
      <c r="Y1990" s="221"/>
      <c r="Z1990" s="225"/>
      <c r="AA1990" s="59"/>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row>
    <row r="1991" spans="1:118" s="19" customFormat="1" ht="45" hidden="1" customHeight="1" outlineLevel="1" x14ac:dyDescent="0.25">
      <c r="A1991" s="550"/>
      <c r="B1991" s="550"/>
      <c r="C1991" s="550"/>
      <c r="D1991" s="583"/>
      <c r="E1991" s="568"/>
      <c r="F1991" s="569"/>
      <c r="G1991" s="400" t="s">
        <v>1778</v>
      </c>
      <c r="H1991" s="406">
        <v>15</v>
      </c>
      <c r="I1991" s="406"/>
      <c r="J1991" s="406"/>
      <c r="K1991" s="406"/>
      <c r="L1991" s="406">
        <v>135</v>
      </c>
      <c r="M1991" s="406"/>
      <c r="N1991" s="406"/>
      <c r="O1991" s="406"/>
      <c r="P1991" s="502">
        <v>175.31700000000001</v>
      </c>
      <c r="Q1991" s="502"/>
      <c r="R1991" s="502"/>
      <c r="S1991" s="415"/>
      <c r="T1991" s="276"/>
      <c r="U1991" s="57"/>
      <c r="V1991" s="57"/>
      <c r="W1991" s="57"/>
      <c r="X1991" s="57"/>
      <c r="Y1991" s="221"/>
      <c r="Z1991" s="225"/>
      <c r="AA1991" s="59"/>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row>
    <row r="1992" spans="1:118" s="19" customFormat="1" ht="60" hidden="1" customHeight="1" outlineLevel="1" x14ac:dyDescent="0.25">
      <c r="A1992" s="550"/>
      <c r="B1992" s="550"/>
      <c r="C1992" s="550"/>
      <c r="D1992" s="583"/>
      <c r="E1992" s="568"/>
      <c r="F1992" s="569"/>
      <c r="G1992" s="400" t="s">
        <v>1474</v>
      </c>
      <c r="H1992" s="406">
        <v>47</v>
      </c>
      <c r="I1992" s="406"/>
      <c r="J1992" s="406"/>
      <c r="K1992" s="406"/>
      <c r="L1992" s="406">
        <v>10</v>
      </c>
      <c r="M1992" s="406"/>
      <c r="N1992" s="406"/>
      <c r="O1992" s="406"/>
      <c r="P1992" s="502">
        <v>54.554000000000002</v>
      </c>
      <c r="Q1992" s="502"/>
      <c r="R1992" s="502"/>
      <c r="S1992" s="415"/>
      <c r="T1992" s="276"/>
      <c r="U1992" s="57"/>
      <c r="V1992" s="57"/>
      <c r="W1992" s="57"/>
      <c r="X1992" s="57"/>
      <c r="Y1992" s="221"/>
      <c r="Z1992" s="225"/>
      <c r="AA1992" s="59"/>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row>
    <row r="1993" spans="1:118" s="19" customFormat="1" ht="60" hidden="1" customHeight="1" outlineLevel="1" x14ac:dyDescent="0.25">
      <c r="A1993" s="550"/>
      <c r="B1993" s="550"/>
      <c r="C1993" s="550"/>
      <c r="D1993" s="583"/>
      <c r="E1993" s="568"/>
      <c r="F1993" s="569"/>
      <c r="G1993" s="400" t="s">
        <v>1475</v>
      </c>
      <c r="H1993" s="406">
        <v>3</v>
      </c>
      <c r="I1993" s="406"/>
      <c r="J1993" s="406"/>
      <c r="K1993" s="406"/>
      <c r="L1993" s="406">
        <v>11.67</v>
      </c>
      <c r="M1993" s="406"/>
      <c r="N1993" s="406"/>
      <c r="O1993" s="406"/>
      <c r="P1993" s="502">
        <v>39.21</v>
      </c>
      <c r="Q1993" s="502"/>
      <c r="R1993" s="502"/>
      <c r="S1993" s="415"/>
      <c r="T1993" s="276"/>
      <c r="U1993" s="57"/>
      <c r="V1993" s="57"/>
      <c r="W1993" s="57"/>
      <c r="X1993" s="57"/>
      <c r="Y1993" s="221"/>
      <c r="Z1993" s="225"/>
      <c r="AA1993" s="59"/>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row>
    <row r="1994" spans="1:118" s="19" customFormat="1" ht="75" hidden="1" customHeight="1" outlineLevel="1" x14ac:dyDescent="0.25">
      <c r="A1994" s="550"/>
      <c r="B1994" s="550"/>
      <c r="C1994" s="550"/>
      <c r="D1994" s="583"/>
      <c r="E1994" s="568"/>
      <c r="F1994" s="569"/>
      <c r="G1994" s="400" t="s">
        <v>1476</v>
      </c>
      <c r="H1994" s="406">
        <v>14</v>
      </c>
      <c r="I1994" s="406"/>
      <c r="J1994" s="406"/>
      <c r="K1994" s="406"/>
      <c r="L1994" s="406">
        <v>74</v>
      </c>
      <c r="M1994" s="406"/>
      <c r="N1994" s="406"/>
      <c r="O1994" s="406"/>
      <c r="P1994" s="502">
        <v>55.621000000000002</v>
      </c>
      <c r="Q1994" s="502"/>
      <c r="R1994" s="502"/>
      <c r="S1994" s="415"/>
      <c r="T1994" s="276"/>
      <c r="U1994" s="57"/>
      <c r="V1994" s="57"/>
      <c r="W1994" s="57"/>
      <c r="X1994" s="57"/>
      <c r="Y1994" s="221"/>
      <c r="Z1994" s="225"/>
      <c r="AA1994" s="59"/>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row>
    <row r="1995" spans="1:118" s="19" customFormat="1" ht="63" hidden="1" customHeight="1" outlineLevel="1" x14ac:dyDescent="0.25">
      <c r="A1995" s="550"/>
      <c r="B1995" s="550"/>
      <c r="C1995" s="550"/>
      <c r="D1995" s="583"/>
      <c r="E1995" s="568"/>
      <c r="F1995" s="569"/>
      <c r="G1995" s="400" t="s">
        <v>1478</v>
      </c>
      <c r="H1995" s="406">
        <v>195</v>
      </c>
      <c r="I1995" s="406"/>
      <c r="J1995" s="406"/>
      <c r="K1995" s="406"/>
      <c r="L1995" s="406">
        <v>3.33</v>
      </c>
      <c r="M1995" s="406"/>
      <c r="N1995" s="406"/>
      <c r="O1995" s="406"/>
      <c r="P1995" s="502">
        <v>302.35700000000003</v>
      </c>
      <c r="Q1995" s="502"/>
      <c r="R1995" s="502"/>
      <c r="S1995" s="415"/>
      <c r="T1995" s="276"/>
      <c r="U1995" s="57"/>
      <c r="V1995" s="57"/>
      <c r="W1995" s="57"/>
      <c r="X1995" s="57"/>
      <c r="Y1995" s="221"/>
      <c r="Z1995" s="225"/>
      <c r="AA1995" s="59"/>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row>
    <row r="1996" spans="1:118" s="19" customFormat="1" ht="48" hidden="1" customHeight="1" outlineLevel="1" x14ac:dyDescent="0.25">
      <c r="A1996" s="550"/>
      <c r="B1996" s="550"/>
      <c r="C1996" s="550"/>
      <c r="D1996" s="583"/>
      <c r="E1996" s="568"/>
      <c r="F1996" s="569"/>
      <c r="G1996" s="400" t="s">
        <v>1779</v>
      </c>
      <c r="H1996" s="406">
        <v>20</v>
      </c>
      <c r="I1996" s="406"/>
      <c r="J1996" s="406"/>
      <c r="K1996" s="406"/>
      <c r="L1996" s="406">
        <v>32.5</v>
      </c>
      <c r="M1996" s="406"/>
      <c r="N1996" s="406"/>
      <c r="O1996" s="406"/>
      <c r="P1996" s="502">
        <v>70.581000000000003</v>
      </c>
      <c r="Q1996" s="502"/>
      <c r="R1996" s="502"/>
      <c r="S1996" s="415"/>
      <c r="T1996" s="276"/>
      <c r="U1996" s="57"/>
      <c r="V1996" s="57"/>
      <c r="W1996" s="57"/>
      <c r="X1996" s="57"/>
      <c r="Y1996" s="221"/>
      <c r="Z1996" s="225"/>
      <c r="AA1996" s="59"/>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row>
    <row r="1997" spans="1:118" s="19" customFormat="1" ht="45" hidden="1" customHeight="1" outlineLevel="1" x14ac:dyDescent="0.25">
      <c r="A1997" s="550"/>
      <c r="B1997" s="550"/>
      <c r="C1997" s="550"/>
      <c r="D1997" s="583"/>
      <c r="E1997" s="568"/>
      <c r="F1997" s="569"/>
      <c r="G1997" s="400" t="s">
        <v>1481</v>
      </c>
      <c r="H1997" s="406">
        <v>111</v>
      </c>
      <c r="I1997" s="406"/>
      <c r="J1997" s="406"/>
      <c r="K1997" s="406"/>
      <c r="L1997" s="406">
        <v>5</v>
      </c>
      <c r="M1997" s="406"/>
      <c r="N1997" s="406"/>
      <c r="O1997" s="406"/>
      <c r="P1997" s="502">
        <v>116.318</v>
      </c>
      <c r="Q1997" s="502"/>
      <c r="R1997" s="502"/>
      <c r="S1997" s="415"/>
      <c r="T1997" s="276"/>
      <c r="U1997" s="57"/>
      <c r="V1997" s="57"/>
      <c r="W1997" s="57"/>
      <c r="X1997" s="57"/>
      <c r="Y1997" s="221"/>
      <c r="Z1997" s="225"/>
      <c r="AA1997" s="59"/>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row>
    <row r="1998" spans="1:118" s="19" customFormat="1" ht="60" hidden="1" customHeight="1" outlineLevel="1" x14ac:dyDescent="0.25">
      <c r="A1998" s="550"/>
      <c r="B1998" s="550"/>
      <c r="C1998" s="550"/>
      <c r="D1998" s="583"/>
      <c r="E1998" s="568"/>
      <c r="F1998" s="569"/>
      <c r="G1998" s="400" t="s">
        <v>1780</v>
      </c>
      <c r="H1998" s="406">
        <v>340</v>
      </c>
      <c r="I1998" s="406"/>
      <c r="J1998" s="406"/>
      <c r="K1998" s="406"/>
      <c r="L1998" s="406">
        <v>15</v>
      </c>
      <c r="M1998" s="406"/>
      <c r="N1998" s="406"/>
      <c r="O1998" s="406"/>
      <c r="P1998" s="502">
        <v>261.13</v>
      </c>
      <c r="Q1998" s="502"/>
      <c r="R1998" s="502"/>
      <c r="S1998" s="415"/>
      <c r="T1998" s="276"/>
      <c r="U1998" s="57"/>
      <c r="V1998" s="57"/>
      <c r="W1998" s="57"/>
      <c r="X1998" s="57"/>
      <c r="Y1998" s="221"/>
      <c r="Z1998" s="225"/>
      <c r="AA1998" s="59"/>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row>
    <row r="1999" spans="1:118" s="19" customFormat="1" ht="60" hidden="1" customHeight="1" outlineLevel="1" x14ac:dyDescent="0.25">
      <c r="A1999" s="550"/>
      <c r="B1999" s="550"/>
      <c r="C1999" s="550"/>
      <c r="D1999" s="583"/>
      <c r="E1999" s="568"/>
      <c r="F1999" s="569"/>
      <c r="G1999" s="400" t="s">
        <v>1781</v>
      </c>
      <c r="H1999" s="406">
        <v>79</v>
      </c>
      <c r="I1999" s="406"/>
      <c r="J1999" s="406"/>
      <c r="K1999" s="406"/>
      <c r="L1999" s="406">
        <v>11.5</v>
      </c>
      <c r="M1999" s="406"/>
      <c r="N1999" s="406"/>
      <c r="O1999" s="406"/>
      <c r="P1999" s="502">
        <v>133.84</v>
      </c>
      <c r="Q1999" s="502"/>
      <c r="R1999" s="502"/>
      <c r="S1999" s="415"/>
      <c r="T1999" s="276"/>
      <c r="U1999" s="57"/>
      <c r="V1999" s="57"/>
      <c r="W1999" s="57"/>
      <c r="X1999" s="57"/>
      <c r="Y1999" s="221"/>
      <c r="Z1999" s="225"/>
      <c r="AA1999" s="59"/>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row>
    <row r="2000" spans="1:118" s="19" customFormat="1" ht="90" hidden="1" customHeight="1" outlineLevel="1" x14ac:dyDescent="0.25">
      <c r="A2000" s="550"/>
      <c r="B2000" s="550"/>
      <c r="C2000" s="550"/>
      <c r="D2000" s="583"/>
      <c r="E2000" s="568"/>
      <c r="F2000" s="569"/>
      <c r="G2000" s="400" t="s">
        <v>1782</v>
      </c>
      <c r="H2000" s="406">
        <v>200</v>
      </c>
      <c r="I2000" s="406"/>
      <c r="J2000" s="406"/>
      <c r="K2000" s="406"/>
      <c r="L2000" s="406">
        <v>15</v>
      </c>
      <c r="M2000" s="406"/>
      <c r="N2000" s="406"/>
      <c r="O2000" s="406"/>
      <c r="P2000" s="502">
        <v>208.23</v>
      </c>
      <c r="Q2000" s="502"/>
      <c r="R2000" s="502"/>
      <c r="S2000" s="415"/>
      <c r="T2000" s="276"/>
      <c r="U2000" s="57"/>
      <c r="V2000" s="57"/>
      <c r="W2000" s="57"/>
      <c r="X2000" s="57"/>
      <c r="Y2000" s="221"/>
      <c r="Z2000" s="225"/>
      <c r="AA2000" s="59"/>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row>
    <row r="2001" spans="1:118" s="19" customFormat="1" ht="75.75" hidden="1" customHeight="1" outlineLevel="1" x14ac:dyDescent="0.25">
      <c r="A2001" s="550"/>
      <c r="B2001" s="550"/>
      <c r="C2001" s="550"/>
      <c r="D2001" s="583"/>
      <c r="E2001" s="568"/>
      <c r="F2001" s="569"/>
      <c r="G2001" s="400" t="s">
        <v>1783</v>
      </c>
      <c r="H2001" s="406">
        <v>100</v>
      </c>
      <c r="I2001" s="406"/>
      <c r="J2001" s="406"/>
      <c r="K2001" s="406"/>
      <c r="L2001" s="406">
        <v>15</v>
      </c>
      <c r="M2001" s="406"/>
      <c r="N2001" s="406"/>
      <c r="O2001" s="406"/>
      <c r="P2001" s="502">
        <v>159.68</v>
      </c>
      <c r="Q2001" s="502"/>
      <c r="R2001" s="502"/>
      <c r="S2001" s="415"/>
      <c r="T2001" s="276"/>
      <c r="U2001" s="57"/>
      <c r="V2001" s="57"/>
      <c r="W2001" s="57"/>
      <c r="X2001" s="57"/>
      <c r="Y2001" s="221"/>
      <c r="Z2001" s="225"/>
      <c r="AA2001" s="59"/>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row>
    <row r="2002" spans="1:118" s="19" customFormat="1" ht="60" hidden="1" customHeight="1" outlineLevel="1" x14ac:dyDescent="0.25">
      <c r="A2002" s="550"/>
      <c r="B2002" s="550"/>
      <c r="C2002" s="550"/>
      <c r="D2002" s="583"/>
      <c r="E2002" s="568"/>
      <c r="F2002" s="569"/>
      <c r="G2002" s="400" t="s">
        <v>1784</v>
      </c>
      <c r="H2002" s="406">
        <v>241</v>
      </c>
      <c r="I2002" s="406"/>
      <c r="J2002" s="406"/>
      <c r="K2002" s="406"/>
      <c r="L2002" s="406">
        <v>1</v>
      </c>
      <c r="M2002" s="406"/>
      <c r="N2002" s="406"/>
      <c r="O2002" s="406"/>
      <c r="P2002" s="502">
        <v>252.97</v>
      </c>
      <c r="Q2002" s="502"/>
      <c r="R2002" s="502"/>
      <c r="S2002" s="415"/>
      <c r="T2002" s="276"/>
      <c r="U2002" s="57"/>
      <c r="V2002" s="57"/>
      <c r="W2002" s="57"/>
      <c r="X2002" s="57"/>
      <c r="Y2002" s="221"/>
      <c r="Z2002" s="225"/>
      <c r="AA2002" s="59"/>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row>
    <row r="2003" spans="1:118" s="19" customFormat="1" ht="45" hidden="1" customHeight="1" outlineLevel="1" x14ac:dyDescent="0.25">
      <c r="A2003" s="550"/>
      <c r="B2003" s="550"/>
      <c r="C2003" s="550"/>
      <c r="D2003" s="583"/>
      <c r="E2003" s="568"/>
      <c r="F2003" s="569"/>
      <c r="G2003" s="400" t="s">
        <v>1785</v>
      </c>
      <c r="H2003" s="406">
        <v>1323</v>
      </c>
      <c r="I2003" s="406"/>
      <c r="J2003" s="406"/>
      <c r="K2003" s="406"/>
      <c r="L2003" s="406">
        <v>78</v>
      </c>
      <c r="M2003" s="406"/>
      <c r="N2003" s="406"/>
      <c r="O2003" s="406"/>
      <c r="P2003" s="502">
        <v>1972.39</v>
      </c>
      <c r="Q2003" s="502"/>
      <c r="R2003" s="502"/>
      <c r="S2003" s="415"/>
      <c r="T2003" s="276"/>
      <c r="U2003" s="57"/>
      <c r="V2003" s="57"/>
      <c r="W2003" s="57"/>
      <c r="X2003" s="57"/>
      <c r="Y2003" s="221"/>
      <c r="Z2003" s="225"/>
      <c r="AA2003" s="59"/>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row>
    <row r="2004" spans="1:118" s="19" customFormat="1" ht="60" hidden="1" customHeight="1" outlineLevel="1" x14ac:dyDescent="0.25">
      <c r="A2004" s="550"/>
      <c r="B2004" s="550"/>
      <c r="C2004" s="550"/>
      <c r="D2004" s="583"/>
      <c r="E2004" s="568"/>
      <c r="F2004" s="569"/>
      <c r="G2004" s="400" t="s">
        <v>1492</v>
      </c>
      <c r="H2004" s="406">
        <v>155</v>
      </c>
      <c r="I2004" s="406"/>
      <c r="J2004" s="406"/>
      <c r="K2004" s="406"/>
      <c r="L2004" s="406">
        <v>15</v>
      </c>
      <c r="M2004" s="406"/>
      <c r="N2004" s="406"/>
      <c r="O2004" s="406"/>
      <c r="P2004" s="502">
        <v>223.77</v>
      </c>
      <c r="Q2004" s="502"/>
      <c r="R2004" s="502"/>
      <c r="S2004" s="415"/>
      <c r="T2004" s="276"/>
      <c r="U2004" s="57"/>
      <c r="V2004" s="57"/>
      <c r="W2004" s="57"/>
      <c r="X2004" s="57"/>
      <c r="Y2004" s="221"/>
      <c r="Z2004" s="225"/>
      <c r="AA2004" s="59"/>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row>
    <row r="2005" spans="1:118" s="19" customFormat="1" ht="60" hidden="1" customHeight="1" outlineLevel="1" x14ac:dyDescent="0.25">
      <c r="A2005" s="550"/>
      <c r="B2005" s="550"/>
      <c r="C2005" s="550"/>
      <c r="D2005" s="583"/>
      <c r="E2005" s="568"/>
      <c r="F2005" s="569"/>
      <c r="G2005" s="400" t="s">
        <v>1786</v>
      </c>
      <c r="H2005" s="406">
        <v>486</v>
      </c>
      <c r="I2005" s="406"/>
      <c r="J2005" s="406"/>
      <c r="K2005" s="406"/>
      <c r="L2005" s="406">
        <v>15</v>
      </c>
      <c r="M2005" s="406"/>
      <c r="N2005" s="406"/>
      <c r="O2005" s="406"/>
      <c r="P2005" s="502">
        <v>338.15</v>
      </c>
      <c r="Q2005" s="502"/>
      <c r="R2005" s="502"/>
      <c r="S2005" s="415"/>
      <c r="T2005" s="276"/>
      <c r="U2005" s="57"/>
      <c r="V2005" s="57"/>
      <c r="W2005" s="57"/>
      <c r="X2005" s="57"/>
      <c r="Y2005" s="221"/>
      <c r="Z2005" s="225"/>
      <c r="AA2005" s="59"/>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row>
    <row r="2006" spans="1:118" s="19" customFormat="1" ht="75" hidden="1" customHeight="1" outlineLevel="1" x14ac:dyDescent="0.25">
      <c r="A2006" s="550"/>
      <c r="B2006" s="550"/>
      <c r="C2006" s="550"/>
      <c r="D2006" s="583"/>
      <c r="E2006" s="568"/>
      <c r="F2006" s="569"/>
      <c r="G2006" s="400" t="s">
        <v>708</v>
      </c>
      <c r="H2006" s="406">
        <v>40</v>
      </c>
      <c r="I2006" s="406"/>
      <c r="J2006" s="406"/>
      <c r="K2006" s="406"/>
      <c r="L2006" s="406">
        <v>15.1</v>
      </c>
      <c r="M2006" s="406"/>
      <c r="N2006" s="406"/>
      <c r="O2006" s="406"/>
      <c r="P2006" s="502">
        <v>89.78</v>
      </c>
      <c r="Q2006" s="502"/>
      <c r="R2006" s="502"/>
      <c r="S2006" s="415"/>
      <c r="T2006" s="276"/>
      <c r="U2006" s="57"/>
      <c r="V2006" s="57"/>
      <c r="W2006" s="57"/>
      <c r="X2006" s="57"/>
      <c r="Y2006" s="221"/>
      <c r="Z2006" s="225"/>
      <c r="AA2006" s="59"/>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row>
    <row r="2007" spans="1:118" s="19" customFormat="1" ht="45" hidden="1" customHeight="1" outlineLevel="1" x14ac:dyDescent="0.25">
      <c r="A2007" s="550"/>
      <c r="B2007" s="550"/>
      <c r="C2007" s="550"/>
      <c r="D2007" s="583"/>
      <c r="E2007" s="568"/>
      <c r="F2007" s="569"/>
      <c r="G2007" s="400" t="s">
        <v>1787</v>
      </c>
      <c r="H2007" s="406">
        <v>419</v>
      </c>
      <c r="I2007" s="406"/>
      <c r="J2007" s="406"/>
      <c r="K2007" s="406"/>
      <c r="L2007" s="406">
        <v>2.33</v>
      </c>
      <c r="M2007" s="406"/>
      <c r="N2007" s="406"/>
      <c r="O2007" s="406"/>
      <c r="P2007" s="502">
        <v>847.95</v>
      </c>
      <c r="Q2007" s="502"/>
      <c r="R2007" s="502"/>
      <c r="S2007" s="415"/>
      <c r="T2007" s="276"/>
      <c r="U2007" s="57"/>
      <c r="V2007" s="57"/>
      <c r="W2007" s="57"/>
      <c r="X2007" s="57"/>
      <c r="Y2007" s="221"/>
      <c r="Z2007" s="225"/>
      <c r="AA2007" s="59"/>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row>
    <row r="2008" spans="1:118" s="19" customFormat="1" ht="60" hidden="1" customHeight="1" outlineLevel="1" x14ac:dyDescent="0.25">
      <c r="A2008" s="550"/>
      <c r="B2008" s="550"/>
      <c r="C2008" s="550"/>
      <c r="D2008" s="583"/>
      <c r="E2008" s="568"/>
      <c r="F2008" s="569"/>
      <c r="G2008" s="400" t="s">
        <v>1566</v>
      </c>
      <c r="H2008" s="406">
        <v>373</v>
      </c>
      <c r="I2008" s="406"/>
      <c r="J2008" s="406"/>
      <c r="K2008" s="406"/>
      <c r="L2008" s="406">
        <v>5</v>
      </c>
      <c r="M2008" s="406"/>
      <c r="N2008" s="406"/>
      <c r="O2008" s="406"/>
      <c r="P2008" s="502">
        <v>614.14</v>
      </c>
      <c r="Q2008" s="502"/>
      <c r="R2008" s="502"/>
      <c r="S2008" s="415"/>
      <c r="T2008" s="276"/>
      <c r="U2008" s="57"/>
      <c r="V2008" s="57"/>
      <c r="W2008" s="57"/>
      <c r="X2008" s="57"/>
      <c r="Y2008" s="221"/>
      <c r="Z2008" s="225"/>
      <c r="AA2008" s="59"/>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row>
    <row r="2009" spans="1:118" s="19" customFormat="1" ht="60" hidden="1" customHeight="1" outlineLevel="1" x14ac:dyDescent="0.25">
      <c r="A2009" s="550"/>
      <c r="B2009" s="550"/>
      <c r="C2009" s="550"/>
      <c r="D2009" s="583"/>
      <c r="E2009" s="568"/>
      <c r="F2009" s="569"/>
      <c r="G2009" s="400" t="s">
        <v>1565</v>
      </c>
      <c r="H2009" s="406">
        <v>415</v>
      </c>
      <c r="I2009" s="406"/>
      <c r="J2009" s="406"/>
      <c r="K2009" s="406"/>
      <c r="L2009" s="406">
        <v>7.5</v>
      </c>
      <c r="M2009" s="406"/>
      <c r="N2009" s="406"/>
      <c r="O2009" s="406"/>
      <c r="P2009" s="502">
        <v>671.67</v>
      </c>
      <c r="Q2009" s="502"/>
      <c r="R2009" s="502"/>
      <c r="S2009" s="415"/>
      <c r="T2009" s="276"/>
      <c r="U2009" s="57"/>
      <c r="V2009" s="57"/>
      <c r="W2009" s="57"/>
      <c r="X2009" s="57"/>
      <c r="Y2009" s="221"/>
      <c r="Z2009" s="225"/>
      <c r="AA2009" s="59"/>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row>
    <row r="2010" spans="1:118" s="19" customFormat="1" ht="75" hidden="1" customHeight="1" outlineLevel="1" x14ac:dyDescent="0.25">
      <c r="A2010" s="550"/>
      <c r="B2010" s="550"/>
      <c r="C2010" s="550"/>
      <c r="D2010" s="583"/>
      <c r="E2010" s="568"/>
      <c r="F2010" s="569"/>
      <c r="G2010" s="400" t="s">
        <v>1788</v>
      </c>
      <c r="H2010" s="406">
        <v>360</v>
      </c>
      <c r="I2010" s="406"/>
      <c r="J2010" s="406"/>
      <c r="K2010" s="406"/>
      <c r="L2010" s="406">
        <v>15</v>
      </c>
      <c r="M2010" s="406"/>
      <c r="N2010" s="406"/>
      <c r="O2010" s="406"/>
      <c r="P2010" s="502">
        <v>137.29</v>
      </c>
      <c r="Q2010" s="502"/>
      <c r="R2010" s="502"/>
      <c r="S2010" s="415"/>
      <c r="T2010" s="276"/>
      <c r="U2010" s="57"/>
      <c r="V2010" s="57"/>
      <c r="W2010" s="57"/>
      <c r="X2010" s="57"/>
      <c r="Y2010" s="221"/>
      <c r="Z2010" s="225"/>
      <c r="AA2010" s="59"/>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row>
    <row r="2011" spans="1:118" s="19" customFormat="1" ht="75" hidden="1" customHeight="1" outlineLevel="1" x14ac:dyDescent="0.25">
      <c r="A2011" s="550"/>
      <c r="B2011" s="550"/>
      <c r="C2011" s="550"/>
      <c r="D2011" s="583"/>
      <c r="E2011" s="568"/>
      <c r="F2011" s="569"/>
      <c r="G2011" s="400" t="s">
        <v>1789</v>
      </c>
      <c r="H2011" s="406">
        <v>100</v>
      </c>
      <c r="I2011" s="406"/>
      <c r="J2011" s="406"/>
      <c r="K2011" s="406"/>
      <c r="L2011" s="406">
        <v>15</v>
      </c>
      <c r="M2011" s="406"/>
      <c r="N2011" s="406"/>
      <c r="O2011" s="406"/>
      <c r="P2011" s="502">
        <v>115.76</v>
      </c>
      <c r="Q2011" s="502"/>
      <c r="R2011" s="502"/>
      <c r="S2011" s="415"/>
      <c r="T2011" s="276"/>
      <c r="U2011" s="57"/>
      <c r="V2011" s="57"/>
      <c r="W2011" s="57"/>
      <c r="X2011" s="57"/>
      <c r="Y2011" s="221"/>
      <c r="Z2011" s="225"/>
      <c r="AA2011" s="59"/>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row>
    <row r="2012" spans="1:118" s="19" customFormat="1" ht="60" hidden="1" customHeight="1" outlineLevel="1" x14ac:dyDescent="0.25">
      <c r="A2012" s="550"/>
      <c r="B2012" s="550"/>
      <c r="C2012" s="550"/>
      <c r="D2012" s="583"/>
      <c r="E2012" s="568"/>
      <c r="F2012" s="569"/>
      <c r="G2012" s="400" t="s">
        <v>724</v>
      </c>
      <c r="H2012" s="393">
        <v>1250</v>
      </c>
      <c r="I2012" s="393"/>
      <c r="J2012" s="393"/>
      <c r="K2012" s="393"/>
      <c r="L2012" s="393">
        <v>5</v>
      </c>
      <c r="M2012" s="393"/>
      <c r="N2012" s="393"/>
      <c r="O2012" s="393"/>
      <c r="P2012" s="502">
        <v>773.81</v>
      </c>
      <c r="Q2012" s="502"/>
      <c r="R2012" s="502"/>
      <c r="S2012" s="415"/>
      <c r="T2012" s="276"/>
      <c r="U2012" s="5"/>
      <c r="V2012" s="5"/>
      <c r="W2012" s="5"/>
      <c r="X2012" s="5"/>
      <c r="Y2012" s="221"/>
      <c r="Z2012" s="275"/>
      <c r="AA2012" s="20"/>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row>
    <row r="2013" spans="1:118" s="19" customFormat="1" ht="60" hidden="1" customHeight="1" outlineLevel="1" x14ac:dyDescent="0.25">
      <c r="A2013" s="550"/>
      <c r="B2013" s="550"/>
      <c r="C2013" s="550"/>
      <c r="D2013" s="583"/>
      <c r="E2013" s="568"/>
      <c r="F2013" s="569"/>
      <c r="G2013" s="400" t="s">
        <v>1557</v>
      </c>
      <c r="H2013" s="406">
        <v>333</v>
      </c>
      <c r="I2013" s="406"/>
      <c r="J2013" s="406"/>
      <c r="K2013" s="406"/>
      <c r="L2013" s="406">
        <v>15</v>
      </c>
      <c r="M2013" s="406"/>
      <c r="N2013" s="406"/>
      <c r="O2013" s="406"/>
      <c r="P2013" s="502">
        <v>304.39999999999998</v>
      </c>
      <c r="Q2013" s="502"/>
      <c r="R2013" s="502"/>
      <c r="S2013" s="415"/>
      <c r="T2013" s="276"/>
      <c r="U2013" s="57"/>
      <c r="V2013" s="57"/>
      <c r="W2013" s="57"/>
      <c r="X2013" s="57"/>
      <c r="Y2013" s="221"/>
      <c r="Z2013" s="225"/>
      <c r="AA2013" s="59"/>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row>
    <row r="2014" spans="1:118" s="19" customFormat="1" ht="60" hidden="1" customHeight="1" outlineLevel="1" x14ac:dyDescent="0.25">
      <c r="A2014" s="550"/>
      <c r="B2014" s="550"/>
      <c r="C2014" s="550"/>
      <c r="D2014" s="583"/>
      <c r="E2014" s="568"/>
      <c r="F2014" s="569"/>
      <c r="G2014" s="400" t="s">
        <v>1790</v>
      </c>
      <c r="H2014" s="406">
        <v>100</v>
      </c>
      <c r="I2014" s="406"/>
      <c r="J2014" s="406"/>
      <c r="K2014" s="406"/>
      <c r="L2014" s="406"/>
      <c r="M2014" s="406"/>
      <c r="N2014" s="406"/>
      <c r="O2014" s="406"/>
      <c r="P2014" s="502">
        <v>193.16</v>
      </c>
      <c r="Q2014" s="502"/>
      <c r="R2014" s="502"/>
      <c r="S2014" s="415"/>
      <c r="T2014" s="276"/>
      <c r="U2014" s="57"/>
      <c r="V2014" s="57"/>
      <c r="W2014" s="57"/>
      <c r="X2014" s="57"/>
      <c r="Y2014" s="221"/>
      <c r="Z2014" s="225"/>
      <c r="AA2014" s="59"/>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row>
    <row r="2015" spans="1:118" s="19" customFormat="1" ht="75" hidden="1" customHeight="1" outlineLevel="1" x14ac:dyDescent="0.25">
      <c r="A2015" s="550"/>
      <c r="B2015" s="550"/>
      <c r="C2015" s="550"/>
      <c r="D2015" s="583"/>
      <c r="E2015" s="568"/>
      <c r="F2015" s="569"/>
      <c r="G2015" s="400" t="s">
        <v>1791</v>
      </c>
      <c r="H2015" s="406">
        <v>400</v>
      </c>
      <c r="I2015" s="406"/>
      <c r="J2015" s="406"/>
      <c r="K2015" s="406"/>
      <c r="L2015" s="406">
        <v>50</v>
      </c>
      <c r="M2015" s="406"/>
      <c r="N2015" s="406"/>
      <c r="O2015" s="406"/>
      <c r="P2015" s="502">
        <v>294.26</v>
      </c>
      <c r="Q2015" s="502"/>
      <c r="R2015" s="502"/>
      <c r="S2015" s="415"/>
      <c r="T2015" s="276"/>
      <c r="U2015" s="57"/>
      <c r="V2015" s="57"/>
      <c r="W2015" s="57"/>
      <c r="X2015" s="57"/>
      <c r="Y2015" s="221"/>
      <c r="Z2015" s="225"/>
      <c r="AA2015" s="59"/>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row>
    <row r="2016" spans="1:118" s="19" customFormat="1" ht="60" hidden="1" customHeight="1" outlineLevel="1" x14ac:dyDescent="0.25">
      <c r="A2016" s="550"/>
      <c r="B2016" s="550"/>
      <c r="C2016" s="550"/>
      <c r="D2016" s="583"/>
      <c r="E2016" s="568"/>
      <c r="F2016" s="569"/>
      <c r="G2016" s="400" t="s">
        <v>1550</v>
      </c>
      <c r="H2016" s="406">
        <v>210</v>
      </c>
      <c r="I2016" s="406"/>
      <c r="J2016" s="406"/>
      <c r="K2016" s="406"/>
      <c r="L2016" s="406">
        <v>7.5</v>
      </c>
      <c r="M2016" s="406"/>
      <c r="N2016" s="406"/>
      <c r="O2016" s="406"/>
      <c r="P2016" s="502">
        <v>335.39</v>
      </c>
      <c r="Q2016" s="502"/>
      <c r="R2016" s="502"/>
      <c r="S2016" s="415"/>
      <c r="T2016" s="276"/>
      <c r="U2016" s="57"/>
      <c r="V2016" s="57"/>
      <c r="W2016" s="57"/>
      <c r="X2016" s="57"/>
      <c r="Y2016" s="221"/>
      <c r="Z2016" s="225"/>
      <c r="AA2016" s="59"/>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row>
    <row r="2017" spans="1:118" s="19" customFormat="1" ht="15" hidden="1" customHeight="1" outlineLevel="1" x14ac:dyDescent="0.25">
      <c r="A2017" s="550"/>
      <c r="B2017" s="550"/>
      <c r="C2017" s="550"/>
      <c r="D2017" s="583"/>
      <c r="E2017" s="568"/>
      <c r="F2017" s="569"/>
      <c r="G2017" s="419"/>
      <c r="H2017" s="389"/>
      <c r="I2017" s="389"/>
      <c r="J2017" s="389"/>
      <c r="K2017" s="389"/>
      <c r="L2017" s="389"/>
      <c r="M2017" s="389"/>
      <c r="N2017" s="389"/>
      <c r="O2017" s="389"/>
      <c r="P2017" s="502"/>
      <c r="Q2017" s="502"/>
      <c r="R2017" s="502"/>
      <c r="S2017" s="412"/>
      <c r="T2017" s="276"/>
      <c r="U2017" s="5"/>
      <c r="V2017" s="5"/>
      <c r="W2017" s="5"/>
      <c r="X2017" s="5"/>
      <c r="Y2017" s="221"/>
      <c r="Z2017" s="225"/>
      <c r="AA2017" s="20"/>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row>
    <row r="2018" spans="1:118" s="19" customFormat="1" ht="75" hidden="1" customHeight="1" outlineLevel="1" x14ac:dyDescent="0.25">
      <c r="A2018" s="550"/>
      <c r="B2018" s="550"/>
      <c r="C2018" s="550"/>
      <c r="D2018" s="583"/>
      <c r="E2018" s="568"/>
      <c r="F2018" s="569"/>
      <c r="G2018" s="419" t="s">
        <v>1793</v>
      </c>
      <c r="H2018" s="389"/>
      <c r="I2018" s="389"/>
      <c r="J2018" s="389">
        <v>1059</v>
      </c>
      <c r="K2018" s="389"/>
      <c r="L2018" s="389"/>
      <c r="M2018" s="389"/>
      <c r="N2018" s="389">
        <v>15</v>
      </c>
      <c r="O2018" s="389"/>
      <c r="P2018" s="502"/>
      <c r="Q2018" s="502"/>
      <c r="R2018" s="502">
        <v>1361.4849999999999</v>
      </c>
      <c r="S2018" s="412"/>
      <c r="T2018" s="276"/>
      <c r="U2018" s="5"/>
      <c r="V2018" s="5"/>
      <c r="W2018" s="5"/>
      <c r="X2018" s="5"/>
      <c r="Y2018" s="221"/>
      <c r="Z2018" s="225"/>
      <c r="AA2018" s="20"/>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row>
    <row r="2019" spans="1:118" s="19" customFormat="1" ht="90" hidden="1" customHeight="1" outlineLevel="1" x14ac:dyDescent="0.25">
      <c r="A2019" s="550"/>
      <c r="B2019" s="550"/>
      <c r="C2019" s="550"/>
      <c r="D2019" s="583"/>
      <c r="E2019" s="568"/>
      <c r="F2019" s="569"/>
      <c r="G2019" s="419" t="s">
        <v>511</v>
      </c>
      <c r="H2019" s="389"/>
      <c r="I2019" s="389"/>
      <c r="J2019" s="389">
        <v>200</v>
      </c>
      <c r="K2019" s="389"/>
      <c r="L2019" s="389"/>
      <c r="M2019" s="389"/>
      <c r="N2019" s="389">
        <v>70</v>
      </c>
      <c r="O2019" s="389"/>
      <c r="P2019" s="502"/>
      <c r="Q2019" s="502"/>
      <c r="R2019" s="502">
        <f>253.164+80</f>
        <v>333.16399999999999</v>
      </c>
      <c r="S2019" s="412"/>
      <c r="T2019" s="276"/>
      <c r="U2019" s="5"/>
      <c r="V2019" s="5"/>
      <c r="W2019" s="5"/>
      <c r="X2019" s="5"/>
      <c r="Y2019" s="221"/>
      <c r="Z2019" s="225"/>
      <c r="AA2019" s="20"/>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row>
    <row r="2020" spans="1:118" s="19" customFormat="1" ht="90" hidden="1" customHeight="1" outlineLevel="1" x14ac:dyDescent="0.25">
      <c r="A2020" s="550"/>
      <c r="B2020" s="550"/>
      <c r="C2020" s="550"/>
      <c r="D2020" s="583"/>
      <c r="E2020" s="570"/>
      <c r="F2020" s="571"/>
      <c r="G2020" s="419" t="s">
        <v>512</v>
      </c>
      <c r="H2020" s="389"/>
      <c r="I2020" s="389"/>
      <c r="J2020" s="389">
        <v>39</v>
      </c>
      <c r="K2020" s="389"/>
      <c r="L2020" s="389"/>
      <c r="M2020" s="389"/>
      <c r="N2020" s="389">
        <v>100</v>
      </c>
      <c r="O2020" s="389"/>
      <c r="P2020" s="502"/>
      <c r="Q2020" s="502"/>
      <c r="R2020" s="502">
        <f>159.02+100</f>
        <v>259.02</v>
      </c>
      <c r="S2020" s="412"/>
      <c r="T2020" s="276"/>
      <c r="U2020" s="5"/>
      <c r="V2020" s="5"/>
      <c r="W2020" s="5"/>
      <c r="X2020" s="5"/>
      <c r="Y2020" s="221"/>
      <c r="Z2020" s="225"/>
      <c r="AA2020" s="20"/>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row>
    <row r="2021" spans="1:118" s="19" customFormat="1" hidden="1" outlineLevel="1" x14ac:dyDescent="0.25">
      <c r="A2021" s="550"/>
      <c r="B2021" s="550"/>
      <c r="C2021" s="550"/>
      <c r="D2021" s="583"/>
      <c r="E2021" s="403" t="s">
        <v>55</v>
      </c>
      <c r="F2021" s="403"/>
      <c r="G2021" s="401"/>
      <c r="H2021" s="389"/>
      <c r="I2021" s="389"/>
      <c r="J2021" s="389"/>
      <c r="K2021" s="389"/>
      <c r="L2021" s="389"/>
      <c r="M2021" s="389"/>
      <c r="N2021" s="389"/>
      <c r="O2021" s="389"/>
      <c r="P2021" s="502"/>
      <c r="Q2021" s="502"/>
      <c r="R2021" s="502"/>
      <c r="S2021" s="412"/>
      <c r="T2021" s="276"/>
      <c r="U2021" s="5"/>
      <c r="V2021" s="5"/>
      <c r="W2021" s="5"/>
      <c r="X2021" s="5"/>
      <c r="Y2021" s="221"/>
      <c r="Z2021" s="225"/>
      <c r="AA2021" s="20"/>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row>
    <row r="2022" spans="1:118" s="19" customFormat="1" hidden="1" outlineLevel="1" x14ac:dyDescent="0.25">
      <c r="A2022" s="550"/>
      <c r="B2022" s="550"/>
      <c r="C2022" s="550"/>
      <c r="D2022" s="583"/>
      <c r="E2022" s="403" t="s">
        <v>56</v>
      </c>
      <c r="F2022" s="403"/>
      <c r="G2022" s="401"/>
      <c r="H2022" s="389"/>
      <c r="I2022" s="389"/>
      <c r="J2022" s="389"/>
      <c r="K2022" s="389"/>
      <c r="L2022" s="389"/>
      <c r="M2022" s="389"/>
      <c r="N2022" s="389"/>
      <c r="O2022" s="389"/>
      <c r="P2022" s="502"/>
      <c r="Q2022" s="502"/>
      <c r="R2022" s="502"/>
      <c r="S2022" s="412"/>
      <c r="T2022" s="276"/>
      <c r="U2022" s="5"/>
      <c r="V2022" s="5"/>
      <c r="W2022" s="5"/>
      <c r="X2022" s="5"/>
      <c r="Y2022" s="221"/>
      <c r="Z2022" s="225"/>
      <c r="AA2022" s="20"/>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row>
    <row r="2023" spans="1:118" s="19" customFormat="1" hidden="1" outlineLevel="1" x14ac:dyDescent="0.25">
      <c r="A2023" s="550"/>
      <c r="B2023" s="550"/>
      <c r="C2023" s="550"/>
      <c r="D2023" s="583"/>
      <c r="E2023" s="401" t="s">
        <v>57</v>
      </c>
      <c r="F2023" s="401"/>
      <c r="G2023" s="401"/>
      <c r="H2023" s="389"/>
      <c r="I2023" s="389"/>
      <c r="J2023" s="389"/>
      <c r="K2023" s="389"/>
      <c r="L2023" s="389"/>
      <c r="M2023" s="389"/>
      <c r="N2023" s="389"/>
      <c r="O2023" s="389"/>
      <c r="P2023" s="502"/>
      <c r="Q2023" s="502"/>
      <c r="R2023" s="502"/>
      <c r="S2023" s="412"/>
      <c r="T2023" s="276"/>
      <c r="U2023" s="5"/>
      <c r="V2023" s="5"/>
      <c r="W2023" s="5"/>
      <c r="X2023" s="5"/>
      <c r="Y2023" s="221"/>
      <c r="Z2023" s="225"/>
      <c r="AA2023" s="20"/>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row>
    <row r="2024" spans="1:118" s="19" customFormat="1" hidden="1" outlineLevel="1" x14ac:dyDescent="0.25">
      <c r="A2024" s="550"/>
      <c r="B2024" s="550"/>
      <c r="C2024" s="550"/>
      <c r="D2024" s="583"/>
      <c r="E2024" s="401" t="s">
        <v>61</v>
      </c>
      <c r="F2024" s="401"/>
      <c r="G2024" s="401"/>
      <c r="H2024" s="389"/>
      <c r="I2024" s="389"/>
      <c r="J2024" s="389"/>
      <c r="K2024" s="389"/>
      <c r="L2024" s="389"/>
      <c r="M2024" s="389"/>
      <c r="N2024" s="389"/>
      <c r="O2024" s="389"/>
      <c r="P2024" s="502"/>
      <c r="Q2024" s="502"/>
      <c r="R2024" s="502"/>
      <c r="S2024" s="412"/>
      <c r="T2024" s="276"/>
      <c r="U2024" s="5"/>
      <c r="V2024" s="5"/>
      <c r="W2024" s="5"/>
      <c r="X2024" s="5"/>
      <c r="Y2024" s="221"/>
      <c r="Z2024" s="225"/>
      <c r="AA2024" s="20"/>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row>
    <row r="2025" spans="1:118" collapsed="1" x14ac:dyDescent="0.25">
      <c r="A2025" s="550"/>
      <c r="B2025" s="550"/>
      <c r="C2025" s="550"/>
      <c r="D2025" s="583" t="s">
        <v>150</v>
      </c>
      <c r="E2025" s="566" t="s">
        <v>53</v>
      </c>
      <c r="F2025" s="567"/>
      <c r="G2025" s="401"/>
      <c r="H2025" s="393">
        <f>SUM(H2026:H2137)</f>
        <v>694</v>
      </c>
      <c r="I2025" s="393">
        <f t="shared" ref="I2025:R2025" si="20">SUM(I2026:I2137)</f>
        <v>14162</v>
      </c>
      <c r="J2025" s="393">
        <f t="shared" si="20"/>
        <v>28195</v>
      </c>
      <c r="K2025" s="393"/>
      <c r="L2025" s="393">
        <f t="shared" si="20"/>
        <v>150.59</v>
      </c>
      <c r="M2025" s="393">
        <f t="shared" si="20"/>
        <v>2750.98</v>
      </c>
      <c r="N2025" s="393">
        <f t="shared" si="20"/>
        <v>6275.079999999999</v>
      </c>
      <c r="O2025" s="393"/>
      <c r="P2025" s="502">
        <f t="shared" si="20"/>
        <v>1050</v>
      </c>
      <c r="Q2025" s="502">
        <f t="shared" si="20"/>
        <v>19466.821479999999</v>
      </c>
      <c r="R2025" s="502">
        <f t="shared" si="20"/>
        <v>45929.288999999997</v>
      </c>
      <c r="S2025" s="415"/>
      <c r="T2025" s="276"/>
      <c r="U2025" s="1"/>
      <c r="V2025" s="1"/>
      <c r="W2025" s="1"/>
      <c r="X2025" s="1"/>
      <c r="Y2025" s="364"/>
      <c r="Z2025" s="355"/>
      <c r="AA2025" s="498"/>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c r="BJ2025" s="1"/>
      <c r="BK2025" s="1"/>
      <c r="BL2025" s="1"/>
      <c r="BM2025" s="1"/>
      <c r="BN2025" s="1"/>
      <c r="BO2025" s="1"/>
      <c r="BP2025" s="1"/>
      <c r="BQ2025" s="1"/>
      <c r="BR2025" s="1"/>
      <c r="BS2025" s="1"/>
      <c r="BT2025" s="1"/>
      <c r="BU2025" s="1"/>
      <c r="BV2025" s="1"/>
      <c r="BW2025" s="1"/>
      <c r="BX2025" s="1"/>
      <c r="BY2025" s="1"/>
      <c r="BZ2025" s="1"/>
      <c r="CA2025" s="1"/>
      <c r="CB2025" s="1"/>
      <c r="CC2025" s="1"/>
      <c r="CD2025" s="1"/>
      <c r="CE2025" s="1"/>
      <c r="CF2025" s="1"/>
      <c r="CG2025" s="1"/>
      <c r="CH2025" s="1"/>
      <c r="CI2025" s="1"/>
      <c r="CJ2025" s="1"/>
      <c r="CK2025" s="1"/>
      <c r="CL2025" s="1"/>
      <c r="CM2025" s="1"/>
      <c r="CN2025" s="1"/>
      <c r="CO2025" s="1"/>
      <c r="CP2025" s="1"/>
      <c r="CQ2025" s="1"/>
      <c r="CR2025" s="1"/>
      <c r="CS2025" s="1"/>
      <c r="CT2025" s="1"/>
      <c r="CU2025" s="1"/>
      <c r="CV2025" s="1"/>
      <c r="CW2025" s="1"/>
      <c r="CX2025" s="1"/>
      <c r="CY2025" s="1"/>
      <c r="CZ2025" s="1"/>
      <c r="DA2025" s="1"/>
      <c r="DB2025" s="1"/>
      <c r="DC2025" s="1"/>
      <c r="DD2025" s="1"/>
      <c r="DE2025" s="1"/>
      <c r="DF2025" s="1"/>
      <c r="DG2025" s="1"/>
      <c r="DH2025" s="1"/>
      <c r="DI2025" s="1"/>
      <c r="DJ2025" s="1"/>
      <c r="DK2025" s="1"/>
      <c r="DL2025" s="1"/>
      <c r="DM2025" s="1"/>
      <c r="DN2025" s="1"/>
    </row>
    <row r="2026" spans="1:118" s="19" customFormat="1" ht="75" hidden="1" customHeight="1" outlineLevel="1" x14ac:dyDescent="0.25">
      <c r="A2026" s="550"/>
      <c r="B2026" s="550"/>
      <c r="C2026" s="550"/>
      <c r="D2026" s="583"/>
      <c r="E2026" s="568"/>
      <c r="F2026" s="569"/>
      <c r="G2026" s="400" t="s">
        <v>1955</v>
      </c>
      <c r="H2026" s="421">
        <v>29</v>
      </c>
      <c r="I2026" s="421"/>
      <c r="J2026" s="421"/>
      <c r="K2026" s="421"/>
      <c r="L2026" s="406">
        <v>40.590000000000003</v>
      </c>
      <c r="M2026" s="406"/>
      <c r="N2026" s="406"/>
      <c r="O2026" s="406"/>
      <c r="P2026" s="502">
        <v>172</v>
      </c>
      <c r="Q2026" s="502"/>
      <c r="R2026" s="502"/>
      <c r="S2026" s="415"/>
      <c r="T2026" s="276"/>
      <c r="U2026" s="57"/>
      <c r="V2026" s="57"/>
      <c r="W2026" s="57"/>
      <c r="X2026" s="57"/>
      <c r="Y2026" s="221"/>
      <c r="Z2026" s="225"/>
      <c r="AA2026" s="59"/>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row>
    <row r="2027" spans="1:118" s="19" customFormat="1" ht="45" hidden="1" customHeight="1" outlineLevel="1" x14ac:dyDescent="0.25">
      <c r="A2027" s="550"/>
      <c r="B2027" s="550"/>
      <c r="C2027" s="550"/>
      <c r="D2027" s="583"/>
      <c r="E2027" s="568"/>
      <c r="F2027" s="569"/>
      <c r="G2027" s="400" t="s">
        <v>1794</v>
      </c>
      <c r="H2027" s="421">
        <v>19</v>
      </c>
      <c r="I2027" s="421"/>
      <c r="J2027" s="421"/>
      <c r="K2027" s="421"/>
      <c r="L2027" s="406">
        <v>15</v>
      </c>
      <c r="M2027" s="406"/>
      <c r="N2027" s="406"/>
      <c r="O2027" s="406"/>
      <c r="P2027" s="502">
        <v>143</v>
      </c>
      <c r="Q2027" s="502"/>
      <c r="R2027" s="502"/>
      <c r="S2027" s="415"/>
      <c r="T2027" s="276"/>
      <c r="U2027" s="57"/>
      <c r="V2027" s="57"/>
      <c r="W2027" s="57"/>
      <c r="X2027" s="57"/>
      <c r="Y2027" s="221"/>
      <c r="Z2027" s="225"/>
      <c r="AA2027" s="59"/>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row>
    <row r="2028" spans="1:118" s="19" customFormat="1" ht="45" hidden="1" customHeight="1" outlineLevel="1" x14ac:dyDescent="0.25">
      <c r="A2028" s="550"/>
      <c r="B2028" s="550"/>
      <c r="C2028" s="550"/>
      <c r="D2028" s="583"/>
      <c r="E2028" s="568"/>
      <c r="F2028" s="569"/>
      <c r="G2028" s="400" t="s">
        <v>1795</v>
      </c>
      <c r="H2028" s="421">
        <v>400</v>
      </c>
      <c r="I2028" s="421"/>
      <c r="J2028" s="421"/>
      <c r="K2028" s="421"/>
      <c r="L2028" s="406">
        <v>15</v>
      </c>
      <c r="M2028" s="406"/>
      <c r="N2028" s="406"/>
      <c r="O2028" s="406"/>
      <c r="P2028" s="502">
        <v>306</v>
      </c>
      <c r="Q2028" s="502"/>
      <c r="R2028" s="502"/>
      <c r="S2028" s="415"/>
      <c r="T2028" s="276"/>
      <c r="U2028" s="57"/>
      <c r="V2028" s="57"/>
      <c r="W2028" s="57"/>
      <c r="X2028" s="57"/>
      <c r="Y2028" s="221"/>
      <c r="Z2028" s="225"/>
      <c r="AA2028" s="59"/>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row>
    <row r="2029" spans="1:118" s="19" customFormat="1" ht="75.75" hidden="1" customHeight="1" outlineLevel="1" x14ac:dyDescent="0.25">
      <c r="A2029" s="550"/>
      <c r="B2029" s="550"/>
      <c r="C2029" s="550"/>
      <c r="D2029" s="583"/>
      <c r="E2029" s="568"/>
      <c r="F2029" s="569"/>
      <c r="G2029" s="400" t="s">
        <v>1796</v>
      </c>
      <c r="H2029" s="421">
        <v>25</v>
      </c>
      <c r="I2029" s="421"/>
      <c r="J2029" s="421"/>
      <c r="K2029" s="421"/>
      <c r="L2029" s="406">
        <v>15</v>
      </c>
      <c r="M2029" s="406"/>
      <c r="N2029" s="406"/>
      <c r="O2029" s="406"/>
      <c r="P2029" s="502">
        <v>57</v>
      </c>
      <c r="Q2029" s="502"/>
      <c r="R2029" s="502"/>
      <c r="S2029" s="415"/>
      <c r="T2029" s="276"/>
      <c r="U2029" s="57"/>
      <c r="V2029" s="57"/>
      <c r="W2029" s="57"/>
      <c r="X2029" s="57"/>
      <c r="Y2029" s="221"/>
      <c r="Z2029" s="225"/>
      <c r="AA2029" s="59"/>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row>
    <row r="2030" spans="1:118" s="19" customFormat="1" ht="90" hidden="1" customHeight="1" outlineLevel="1" x14ac:dyDescent="0.25">
      <c r="A2030" s="550"/>
      <c r="B2030" s="550"/>
      <c r="C2030" s="550"/>
      <c r="D2030" s="583"/>
      <c r="E2030" s="568"/>
      <c r="F2030" s="569"/>
      <c r="G2030" s="400" t="s">
        <v>1797</v>
      </c>
      <c r="H2030" s="421">
        <v>177</v>
      </c>
      <c r="I2030" s="421"/>
      <c r="J2030" s="421"/>
      <c r="K2030" s="421"/>
      <c r="L2030" s="406">
        <v>15</v>
      </c>
      <c r="M2030" s="406"/>
      <c r="N2030" s="406"/>
      <c r="O2030" s="406"/>
      <c r="P2030" s="502">
        <v>268</v>
      </c>
      <c r="Q2030" s="502"/>
      <c r="R2030" s="502"/>
      <c r="S2030" s="415"/>
      <c r="T2030" s="276"/>
      <c r="U2030" s="57"/>
      <c r="V2030" s="57"/>
      <c r="W2030" s="57"/>
      <c r="X2030" s="57"/>
      <c r="Y2030" s="221"/>
      <c r="Z2030" s="225"/>
      <c r="AA2030" s="59"/>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row>
    <row r="2031" spans="1:118" s="19" customFormat="1" ht="75" hidden="1" customHeight="1" outlineLevel="1" x14ac:dyDescent="0.25">
      <c r="A2031" s="550"/>
      <c r="B2031" s="550"/>
      <c r="C2031" s="550"/>
      <c r="D2031" s="583"/>
      <c r="E2031" s="568"/>
      <c r="F2031" s="569"/>
      <c r="G2031" s="400" t="s">
        <v>604</v>
      </c>
      <c r="H2031" s="421">
        <v>44</v>
      </c>
      <c r="I2031" s="421"/>
      <c r="J2031" s="421"/>
      <c r="K2031" s="421"/>
      <c r="L2031" s="406">
        <v>50</v>
      </c>
      <c r="M2031" s="406"/>
      <c r="N2031" s="406"/>
      <c r="O2031" s="406"/>
      <c r="P2031" s="502">
        <v>104</v>
      </c>
      <c r="Q2031" s="502"/>
      <c r="R2031" s="502"/>
      <c r="S2031" s="415"/>
      <c r="T2031" s="276"/>
      <c r="U2031" s="57"/>
      <c r="V2031" s="57"/>
      <c r="W2031" s="57"/>
      <c r="X2031" s="57"/>
      <c r="Y2031" s="221"/>
      <c r="Z2031" s="225"/>
      <c r="AA2031" s="59"/>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row>
    <row r="2032" spans="1:118" s="19" customFormat="1" ht="45" hidden="1" customHeight="1" outlineLevel="1" x14ac:dyDescent="0.25">
      <c r="A2032" s="550"/>
      <c r="B2032" s="550"/>
      <c r="C2032" s="550"/>
      <c r="D2032" s="583"/>
      <c r="E2032" s="568"/>
      <c r="F2032" s="569"/>
      <c r="G2032" s="401" t="s">
        <v>1798</v>
      </c>
      <c r="H2032" s="406"/>
      <c r="I2032" s="406">
        <v>101</v>
      </c>
      <c r="J2032" s="406"/>
      <c r="K2032" s="406"/>
      <c r="L2032" s="406"/>
      <c r="M2032" s="406">
        <v>15</v>
      </c>
      <c r="N2032" s="406"/>
      <c r="O2032" s="406"/>
      <c r="P2032" s="502"/>
      <c r="Q2032" s="502">
        <v>250.48218</v>
      </c>
      <c r="R2032" s="502"/>
      <c r="S2032" s="415"/>
      <c r="T2032" s="276"/>
      <c r="U2032" s="5"/>
      <c r="V2032" s="5"/>
      <c r="W2032" s="5"/>
      <c r="X2032" s="5"/>
      <c r="Y2032" s="221"/>
      <c r="Z2032" s="225"/>
      <c r="AA2032" s="20"/>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row>
    <row r="2033" spans="1:118" s="19" customFormat="1" ht="45" hidden="1" customHeight="1" outlineLevel="1" x14ac:dyDescent="0.25">
      <c r="A2033" s="550"/>
      <c r="B2033" s="550"/>
      <c r="C2033" s="550"/>
      <c r="D2033" s="583"/>
      <c r="E2033" s="568"/>
      <c r="F2033" s="569"/>
      <c r="G2033" s="401" t="s">
        <v>739</v>
      </c>
      <c r="H2033" s="406"/>
      <c r="I2033" s="406">
        <v>14</v>
      </c>
      <c r="J2033" s="406"/>
      <c r="K2033" s="406"/>
      <c r="L2033" s="406"/>
      <c r="M2033" s="406">
        <v>22</v>
      </c>
      <c r="N2033" s="406"/>
      <c r="O2033" s="406"/>
      <c r="P2033" s="502"/>
      <c r="Q2033" s="502">
        <v>83.622029999999995</v>
      </c>
      <c r="R2033" s="502"/>
      <c r="S2033" s="415"/>
      <c r="T2033" s="276"/>
      <c r="U2033" s="5"/>
      <c r="V2033" s="5"/>
      <c r="W2033" s="5"/>
      <c r="X2033" s="5"/>
      <c r="Y2033" s="221"/>
      <c r="Z2033" s="225"/>
      <c r="AA2033" s="20"/>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row>
    <row r="2034" spans="1:118" s="19" customFormat="1" ht="45" hidden="1" customHeight="1" outlineLevel="1" x14ac:dyDescent="0.25">
      <c r="A2034" s="550"/>
      <c r="B2034" s="550"/>
      <c r="C2034" s="550"/>
      <c r="D2034" s="583"/>
      <c r="E2034" s="568"/>
      <c r="F2034" s="569"/>
      <c r="G2034" s="401" t="s">
        <v>1799</v>
      </c>
      <c r="H2034" s="406"/>
      <c r="I2034" s="406">
        <v>30</v>
      </c>
      <c r="J2034" s="406"/>
      <c r="K2034" s="406"/>
      <c r="L2034" s="406"/>
      <c r="M2034" s="406">
        <v>100</v>
      </c>
      <c r="N2034" s="406"/>
      <c r="O2034" s="406"/>
      <c r="P2034" s="502"/>
      <c r="Q2034" s="502">
        <v>83.019890000000004</v>
      </c>
      <c r="R2034" s="502"/>
      <c r="S2034" s="415"/>
      <c r="T2034" s="276"/>
      <c r="U2034" s="5"/>
      <c r="V2034" s="5"/>
      <c r="W2034" s="5"/>
      <c r="X2034" s="5"/>
      <c r="Y2034" s="221"/>
      <c r="Z2034" s="225"/>
      <c r="AA2034" s="20"/>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row>
    <row r="2035" spans="1:118" s="19" customFormat="1" ht="45" hidden="1" customHeight="1" outlineLevel="1" x14ac:dyDescent="0.25">
      <c r="A2035" s="550"/>
      <c r="B2035" s="550"/>
      <c r="C2035" s="550"/>
      <c r="D2035" s="583"/>
      <c r="E2035" s="568"/>
      <c r="F2035" s="569"/>
      <c r="G2035" s="401" t="s">
        <v>1800</v>
      </c>
      <c r="H2035" s="406"/>
      <c r="I2035" s="406">
        <v>40</v>
      </c>
      <c r="J2035" s="406"/>
      <c r="K2035" s="406"/>
      <c r="L2035" s="406"/>
      <c r="M2035" s="406">
        <v>80</v>
      </c>
      <c r="N2035" s="406"/>
      <c r="O2035" s="406"/>
      <c r="P2035" s="502"/>
      <c r="Q2035" s="502">
        <v>18.17032</v>
      </c>
      <c r="R2035" s="502"/>
      <c r="S2035" s="415"/>
      <c r="T2035" s="276"/>
      <c r="U2035" s="5"/>
      <c r="V2035" s="5"/>
      <c r="W2035" s="5"/>
      <c r="X2035" s="5"/>
      <c r="Y2035" s="221"/>
      <c r="Z2035" s="225"/>
      <c r="AA2035" s="20"/>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row>
    <row r="2036" spans="1:118" s="19" customFormat="1" ht="60" hidden="1" customHeight="1" outlineLevel="1" x14ac:dyDescent="0.25">
      <c r="A2036" s="550"/>
      <c r="B2036" s="550"/>
      <c r="C2036" s="550"/>
      <c r="D2036" s="583"/>
      <c r="E2036" s="568"/>
      <c r="F2036" s="569"/>
      <c r="G2036" s="401" t="s">
        <v>1801</v>
      </c>
      <c r="H2036" s="406"/>
      <c r="I2036" s="406">
        <v>645</v>
      </c>
      <c r="J2036" s="406"/>
      <c r="K2036" s="406"/>
      <c r="L2036" s="406"/>
      <c r="M2036" s="406">
        <v>400</v>
      </c>
      <c r="N2036" s="406"/>
      <c r="O2036" s="406"/>
      <c r="P2036" s="502"/>
      <c r="Q2036" s="502">
        <v>918.48599999999999</v>
      </c>
      <c r="R2036" s="502"/>
      <c r="S2036" s="415"/>
      <c r="T2036" s="276"/>
      <c r="U2036" s="5"/>
      <c r="V2036" s="5"/>
      <c r="W2036" s="5"/>
      <c r="X2036" s="5"/>
      <c r="Y2036" s="221"/>
      <c r="Z2036" s="225"/>
      <c r="AA2036" s="20"/>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row>
    <row r="2037" spans="1:118" s="19" customFormat="1" ht="45" hidden="1" customHeight="1" outlineLevel="1" x14ac:dyDescent="0.25">
      <c r="A2037" s="550"/>
      <c r="B2037" s="550"/>
      <c r="C2037" s="550"/>
      <c r="D2037" s="583"/>
      <c r="E2037" s="568"/>
      <c r="F2037" s="569"/>
      <c r="G2037" s="401" t="s">
        <v>1802</v>
      </c>
      <c r="H2037" s="406"/>
      <c r="I2037" s="406">
        <v>735</v>
      </c>
      <c r="J2037" s="406"/>
      <c r="K2037" s="406"/>
      <c r="L2037" s="406"/>
      <c r="M2037" s="406">
        <v>128.97999999999999</v>
      </c>
      <c r="N2037" s="406"/>
      <c r="O2037" s="406"/>
      <c r="P2037" s="502"/>
      <c r="Q2037" s="502">
        <v>985.61800000000005</v>
      </c>
      <c r="R2037" s="502"/>
      <c r="S2037" s="415"/>
      <c r="T2037" s="276"/>
      <c r="U2037" s="5"/>
      <c r="V2037" s="5"/>
      <c r="W2037" s="5"/>
      <c r="X2037" s="5"/>
      <c r="Y2037" s="221"/>
      <c r="Z2037" s="225"/>
      <c r="AA2037" s="20"/>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row>
    <row r="2038" spans="1:118" s="19" customFormat="1" ht="60" hidden="1" customHeight="1" outlineLevel="1" x14ac:dyDescent="0.25">
      <c r="A2038" s="550"/>
      <c r="B2038" s="550"/>
      <c r="C2038" s="550"/>
      <c r="D2038" s="583"/>
      <c r="E2038" s="568"/>
      <c r="F2038" s="569"/>
      <c r="G2038" s="401" t="s">
        <v>1803</v>
      </c>
      <c r="H2038" s="406"/>
      <c r="I2038" s="406">
        <v>5277</v>
      </c>
      <c r="J2038" s="406"/>
      <c r="K2038" s="406"/>
      <c r="L2038" s="406"/>
      <c r="M2038" s="406">
        <v>269</v>
      </c>
      <c r="N2038" s="406"/>
      <c r="O2038" s="406"/>
      <c r="P2038" s="502"/>
      <c r="Q2038" s="502">
        <v>6780.9531900000002</v>
      </c>
      <c r="R2038" s="502"/>
      <c r="S2038" s="415"/>
      <c r="T2038" s="276"/>
      <c r="U2038" s="5"/>
      <c r="V2038" s="5"/>
      <c r="W2038" s="5"/>
      <c r="X2038" s="5"/>
      <c r="Y2038" s="221"/>
      <c r="Z2038" s="225"/>
      <c r="AA2038" s="20"/>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row>
    <row r="2039" spans="1:118" s="19" customFormat="1" ht="75" hidden="1" customHeight="1" outlineLevel="1" x14ac:dyDescent="0.25">
      <c r="A2039" s="550"/>
      <c r="B2039" s="550"/>
      <c r="C2039" s="550"/>
      <c r="D2039" s="583"/>
      <c r="E2039" s="568"/>
      <c r="F2039" s="569"/>
      <c r="G2039" s="401" t="s">
        <v>1804</v>
      </c>
      <c r="H2039" s="406"/>
      <c r="I2039" s="406">
        <v>9</v>
      </c>
      <c r="J2039" s="406"/>
      <c r="K2039" s="406"/>
      <c r="L2039" s="406"/>
      <c r="M2039" s="406">
        <v>150</v>
      </c>
      <c r="N2039" s="406"/>
      <c r="O2039" s="406"/>
      <c r="P2039" s="502"/>
      <c r="Q2039" s="502">
        <v>82.964789999999994</v>
      </c>
      <c r="R2039" s="502"/>
      <c r="S2039" s="415"/>
      <c r="T2039" s="276"/>
      <c r="U2039" s="5"/>
      <c r="V2039" s="5"/>
      <c r="W2039" s="5"/>
      <c r="X2039" s="5"/>
      <c r="Y2039" s="221"/>
      <c r="Z2039" s="225"/>
      <c r="AA2039" s="20"/>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row>
    <row r="2040" spans="1:118" s="19" customFormat="1" ht="60" hidden="1" customHeight="1" outlineLevel="1" x14ac:dyDescent="0.25">
      <c r="A2040" s="550"/>
      <c r="B2040" s="550"/>
      <c r="C2040" s="550"/>
      <c r="D2040" s="583"/>
      <c r="E2040" s="568"/>
      <c r="F2040" s="569"/>
      <c r="G2040" s="401" t="s">
        <v>1588</v>
      </c>
      <c r="H2040" s="406"/>
      <c r="I2040" s="406">
        <v>8</v>
      </c>
      <c r="J2040" s="406"/>
      <c r="K2040" s="406"/>
      <c r="L2040" s="406"/>
      <c r="M2040" s="406">
        <v>15</v>
      </c>
      <c r="N2040" s="406"/>
      <c r="O2040" s="406"/>
      <c r="P2040" s="502"/>
      <c r="Q2040" s="502">
        <v>103.849</v>
      </c>
      <c r="R2040" s="502"/>
      <c r="S2040" s="415"/>
      <c r="T2040" s="276"/>
      <c r="U2040" s="5"/>
      <c r="V2040" s="5"/>
      <c r="W2040" s="5"/>
      <c r="X2040" s="5"/>
      <c r="Y2040" s="221"/>
      <c r="Z2040" s="225"/>
      <c r="AA2040" s="20"/>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row>
    <row r="2041" spans="1:118" s="19" customFormat="1" ht="75" hidden="1" customHeight="1" outlineLevel="1" x14ac:dyDescent="0.25">
      <c r="A2041" s="550"/>
      <c r="B2041" s="550"/>
      <c r="C2041" s="550"/>
      <c r="D2041" s="583"/>
      <c r="E2041" s="568"/>
      <c r="F2041" s="569"/>
      <c r="G2041" s="401" t="s">
        <v>1805</v>
      </c>
      <c r="H2041" s="406"/>
      <c r="I2041" s="406">
        <v>170</v>
      </c>
      <c r="J2041" s="406"/>
      <c r="K2041" s="406"/>
      <c r="L2041" s="406"/>
      <c r="M2041" s="406">
        <v>90</v>
      </c>
      <c r="N2041" s="406"/>
      <c r="O2041" s="406"/>
      <c r="P2041" s="502"/>
      <c r="Q2041" s="502">
        <v>190.79319000000001</v>
      </c>
      <c r="R2041" s="502"/>
      <c r="S2041" s="415"/>
      <c r="T2041" s="276"/>
      <c r="U2041" s="5"/>
      <c r="V2041" s="5"/>
      <c r="W2041" s="5"/>
      <c r="X2041" s="5"/>
      <c r="Y2041" s="221"/>
      <c r="Z2041" s="225"/>
      <c r="AA2041" s="20"/>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row>
    <row r="2042" spans="1:118" s="19" customFormat="1" ht="75" hidden="1" customHeight="1" outlineLevel="1" x14ac:dyDescent="0.25">
      <c r="A2042" s="550"/>
      <c r="B2042" s="550"/>
      <c r="C2042" s="550"/>
      <c r="D2042" s="583"/>
      <c r="E2042" s="568"/>
      <c r="F2042" s="569"/>
      <c r="G2042" s="401" t="s">
        <v>1806</v>
      </c>
      <c r="H2042" s="406"/>
      <c r="I2042" s="406">
        <v>80</v>
      </c>
      <c r="J2042" s="406"/>
      <c r="K2042" s="406"/>
      <c r="L2042" s="406"/>
      <c r="M2042" s="406">
        <v>135</v>
      </c>
      <c r="N2042" s="406"/>
      <c r="O2042" s="406"/>
      <c r="P2042" s="502"/>
      <c r="Q2042" s="502">
        <v>196.21332000000001</v>
      </c>
      <c r="R2042" s="502"/>
      <c r="S2042" s="415"/>
      <c r="T2042" s="276"/>
      <c r="U2042" s="5"/>
      <c r="V2042" s="5"/>
      <c r="W2042" s="5"/>
      <c r="X2042" s="5"/>
      <c r="Y2042" s="221"/>
      <c r="Z2042" s="225"/>
      <c r="AA2042" s="20"/>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row>
    <row r="2043" spans="1:118" s="19" customFormat="1" ht="90" hidden="1" customHeight="1" outlineLevel="1" x14ac:dyDescent="0.25">
      <c r="A2043" s="550"/>
      <c r="B2043" s="550"/>
      <c r="C2043" s="550"/>
      <c r="D2043" s="583"/>
      <c r="E2043" s="568"/>
      <c r="F2043" s="569"/>
      <c r="G2043" s="401" t="s">
        <v>784</v>
      </c>
      <c r="H2043" s="406"/>
      <c r="I2043" s="406">
        <v>16</v>
      </c>
      <c r="J2043" s="406"/>
      <c r="K2043" s="406"/>
      <c r="L2043" s="406"/>
      <c r="M2043" s="406">
        <v>15</v>
      </c>
      <c r="N2043" s="406"/>
      <c r="O2043" s="406"/>
      <c r="P2043" s="502"/>
      <c r="Q2043" s="502">
        <v>142.52857</v>
      </c>
      <c r="R2043" s="502"/>
      <c r="S2043" s="415"/>
      <c r="T2043" s="276"/>
      <c r="U2043" s="5"/>
      <c r="V2043" s="5"/>
      <c r="W2043" s="5"/>
      <c r="X2043" s="5"/>
      <c r="Y2043" s="221"/>
      <c r="Z2043" s="225"/>
      <c r="AA2043" s="20"/>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row>
    <row r="2044" spans="1:118" s="19" customFormat="1" ht="75" hidden="1" customHeight="1" outlineLevel="1" x14ac:dyDescent="0.25">
      <c r="A2044" s="550"/>
      <c r="B2044" s="550"/>
      <c r="C2044" s="550"/>
      <c r="D2044" s="583"/>
      <c r="E2044" s="568"/>
      <c r="F2044" s="569"/>
      <c r="G2044" s="401" t="s">
        <v>1807</v>
      </c>
      <c r="H2044" s="406"/>
      <c r="I2044" s="406">
        <v>10</v>
      </c>
      <c r="J2044" s="406"/>
      <c r="K2044" s="406"/>
      <c r="L2044" s="406"/>
      <c r="M2044" s="406">
        <v>50</v>
      </c>
      <c r="N2044" s="406"/>
      <c r="O2044" s="406"/>
      <c r="P2044" s="502"/>
      <c r="Q2044" s="502">
        <v>17.100000000000001</v>
      </c>
      <c r="R2044" s="502"/>
      <c r="S2044" s="415"/>
      <c r="T2044" s="276"/>
      <c r="U2044" s="5"/>
      <c r="V2044" s="5"/>
      <c r="W2044" s="5"/>
      <c r="X2044" s="5"/>
      <c r="Y2044" s="221"/>
      <c r="Z2044" s="225"/>
      <c r="AA2044" s="20"/>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row>
    <row r="2045" spans="1:118" s="19" customFormat="1" ht="45" hidden="1" customHeight="1" outlineLevel="1" x14ac:dyDescent="0.25">
      <c r="A2045" s="550"/>
      <c r="B2045" s="550"/>
      <c r="C2045" s="550"/>
      <c r="D2045" s="583"/>
      <c r="E2045" s="568"/>
      <c r="F2045" s="569"/>
      <c r="G2045" s="401" t="s">
        <v>1607</v>
      </c>
      <c r="H2045" s="406"/>
      <c r="I2045" s="406">
        <v>190</v>
      </c>
      <c r="J2045" s="406"/>
      <c r="K2045" s="406"/>
      <c r="L2045" s="406"/>
      <c r="M2045" s="406">
        <v>50</v>
      </c>
      <c r="N2045" s="406"/>
      <c r="O2045" s="406"/>
      <c r="P2045" s="502"/>
      <c r="Q2045" s="502">
        <v>118.46</v>
      </c>
      <c r="R2045" s="502"/>
      <c r="S2045" s="415"/>
      <c r="T2045" s="276"/>
      <c r="U2045" s="5"/>
      <c r="V2045" s="5"/>
      <c r="W2045" s="5"/>
      <c r="X2045" s="5"/>
      <c r="Y2045" s="221"/>
      <c r="Z2045" s="225"/>
      <c r="AA2045" s="20"/>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row>
    <row r="2046" spans="1:118" s="19" customFormat="1" ht="60" hidden="1" customHeight="1" outlineLevel="1" x14ac:dyDescent="0.25">
      <c r="A2046" s="550"/>
      <c r="B2046" s="550"/>
      <c r="C2046" s="550"/>
      <c r="D2046" s="583"/>
      <c r="E2046" s="568"/>
      <c r="F2046" s="569"/>
      <c r="G2046" s="401" t="s">
        <v>1808</v>
      </c>
      <c r="H2046" s="406"/>
      <c r="I2046" s="406">
        <v>1720</v>
      </c>
      <c r="J2046" s="406"/>
      <c r="K2046" s="406"/>
      <c r="L2046" s="406"/>
      <c r="M2046" s="406">
        <v>27.2</v>
      </c>
      <c r="N2046" s="406"/>
      <c r="O2046" s="406"/>
      <c r="P2046" s="502"/>
      <c r="Q2046" s="502">
        <v>2294.2800000000002</v>
      </c>
      <c r="R2046" s="502"/>
      <c r="S2046" s="415"/>
      <c r="T2046" s="276"/>
      <c r="U2046" s="5"/>
      <c r="V2046" s="5"/>
      <c r="W2046" s="5"/>
      <c r="X2046" s="5"/>
      <c r="Y2046" s="221"/>
      <c r="Z2046" s="225"/>
      <c r="AA2046" s="20"/>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row>
    <row r="2047" spans="1:118" s="19" customFormat="1" ht="45" hidden="1" customHeight="1" outlineLevel="1" x14ac:dyDescent="0.25">
      <c r="A2047" s="550"/>
      <c r="B2047" s="550"/>
      <c r="C2047" s="550"/>
      <c r="D2047" s="583"/>
      <c r="E2047" s="568"/>
      <c r="F2047" s="569"/>
      <c r="G2047" s="401" t="s">
        <v>1809</v>
      </c>
      <c r="H2047" s="406"/>
      <c r="I2047" s="406">
        <v>27</v>
      </c>
      <c r="J2047" s="406"/>
      <c r="K2047" s="406"/>
      <c r="L2047" s="406"/>
      <c r="M2047" s="406">
        <v>15</v>
      </c>
      <c r="N2047" s="406"/>
      <c r="O2047" s="406"/>
      <c r="P2047" s="502"/>
      <c r="Q2047" s="502">
        <v>63.98</v>
      </c>
      <c r="R2047" s="502"/>
      <c r="S2047" s="415"/>
      <c r="T2047" s="276"/>
      <c r="U2047" s="5"/>
      <c r="V2047" s="5"/>
      <c r="W2047" s="5"/>
      <c r="X2047" s="5"/>
      <c r="Y2047" s="221"/>
      <c r="Z2047" s="225"/>
      <c r="AA2047" s="20"/>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row>
    <row r="2048" spans="1:118" s="19" customFormat="1" ht="45" hidden="1" customHeight="1" outlineLevel="1" x14ac:dyDescent="0.25">
      <c r="A2048" s="550"/>
      <c r="B2048" s="550"/>
      <c r="C2048" s="550"/>
      <c r="D2048" s="583"/>
      <c r="E2048" s="568"/>
      <c r="F2048" s="569"/>
      <c r="G2048" s="401" t="s">
        <v>1810</v>
      </c>
      <c r="H2048" s="406"/>
      <c r="I2048" s="406">
        <v>101</v>
      </c>
      <c r="J2048" s="406"/>
      <c r="K2048" s="406"/>
      <c r="L2048" s="406"/>
      <c r="M2048" s="406">
        <v>45</v>
      </c>
      <c r="N2048" s="406"/>
      <c r="O2048" s="406"/>
      <c r="P2048" s="502"/>
      <c r="Q2048" s="502">
        <v>217.5</v>
      </c>
      <c r="R2048" s="502"/>
      <c r="S2048" s="415"/>
      <c r="T2048" s="276"/>
      <c r="U2048" s="5"/>
      <c r="V2048" s="5"/>
      <c r="W2048" s="5"/>
      <c r="X2048" s="5"/>
      <c r="Y2048" s="221"/>
      <c r="Z2048" s="225"/>
      <c r="AA2048" s="20"/>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row>
    <row r="2049" spans="1:118" s="19" customFormat="1" ht="60" hidden="1" customHeight="1" outlineLevel="1" x14ac:dyDescent="0.25">
      <c r="A2049" s="550"/>
      <c r="B2049" s="550"/>
      <c r="C2049" s="550"/>
      <c r="D2049" s="583"/>
      <c r="E2049" s="568"/>
      <c r="F2049" s="569"/>
      <c r="G2049" s="401" t="s">
        <v>1811</v>
      </c>
      <c r="H2049" s="406"/>
      <c r="I2049" s="406">
        <v>130</v>
      </c>
      <c r="J2049" s="406"/>
      <c r="K2049" s="406"/>
      <c r="L2049" s="406"/>
      <c r="M2049" s="406">
        <v>30</v>
      </c>
      <c r="N2049" s="406"/>
      <c r="O2049" s="406"/>
      <c r="P2049" s="502"/>
      <c r="Q2049" s="502">
        <v>263.89</v>
      </c>
      <c r="R2049" s="502"/>
      <c r="S2049" s="415"/>
      <c r="T2049" s="276"/>
      <c r="U2049" s="5"/>
      <c r="V2049" s="5"/>
      <c r="W2049" s="5"/>
      <c r="X2049" s="5"/>
      <c r="Y2049" s="221"/>
      <c r="Z2049" s="225"/>
      <c r="AA2049" s="20"/>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row>
    <row r="2050" spans="1:118" s="19" customFormat="1" ht="60" hidden="1" customHeight="1" outlineLevel="1" x14ac:dyDescent="0.25">
      <c r="A2050" s="550"/>
      <c r="B2050" s="550"/>
      <c r="C2050" s="550"/>
      <c r="D2050" s="583"/>
      <c r="E2050" s="568"/>
      <c r="F2050" s="569"/>
      <c r="G2050" s="400" t="s">
        <v>1812</v>
      </c>
      <c r="H2050" s="393"/>
      <c r="I2050" s="421">
        <v>429</v>
      </c>
      <c r="J2050" s="421"/>
      <c r="K2050" s="421"/>
      <c r="L2050" s="393"/>
      <c r="M2050" s="393">
        <v>23</v>
      </c>
      <c r="N2050" s="393"/>
      <c r="O2050" s="393"/>
      <c r="P2050" s="502"/>
      <c r="Q2050" s="502">
        <v>582</v>
      </c>
      <c r="R2050" s="502"/>
      <c r="S2050" s="415"/>
      <c r="T2050" s="276"/>
      <c r="U2050" s="5"/>
      <c r="V2050" s="5"/>
      <c r="W2050" s="5"/>
      <c r="X2050" s="5"/>
      <c r="Y2050" s="221"/>
      <c r="Z2050" s="225"/>
      <c r="AA2050" s="20"/>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row>
    <row r="2051" spans="1:118" s="19" customFormat="1" ht="45" hidden="1" customHeight="1" outlineLevel="1" x14ac:dyDescent="0.25">
      <c r="A2051" s="550"/>
      <c r="B2051" s="550"/>
      <c r="C2051" s="550"/>
      <c r="D2051" s="583"/>
      <c r="E2051" s="568"/>
      <c r="F2051" s="569"/>
      <c r="G2051" s="400" t="s">
        <v>1813</v>
      </c>
      <c r="H2051" s="393"/>
      <c r="I2051" s="421">
        <v>802</v>
      </c>
      <c r="J2051" s="421"/>
      <c r="K2051" s="421"/>
      <c r="L2051" s="393"/>
      <c r="M2051" s="393">
        <v>15</v>
      </c>
      <c r="N2051" s="393"/>
      <c r="O2051" s="393"/>
      <c r="P2051" s="502"/>
      <c r="Q2051" s="502">
        <v>714</v>
      </c>
      <c r="R2051" s="502"/>
      <c r="S2051" s="415"/>
      <c r="T2051" s="276"/>
      <c r="U2051" s="5"/>
      <c r="V2051" s="5"/>
      <c r="W2051" s="5"/>
      <c r="X2051" s="5"/>
      <c r="Y2051" s="221"/>
      <c r="Z2051" s="225"/>
      <c r="AA2051" s="20"/>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row>
    <row r="2052" spans="1:118" s="19" customFormat="1" ht="45" hidden="1" customHeight="1" outlineLevel="1" x14ac:dyDescent="0.25">
      <c r="A2052" s="550"/>
      <c r="B2052" s="550"/>
      <c r="C2052" s="550"/>
      <c r="D2052" s="583"/>
      <c r="E2052" s="568"/>
      <c r="F2052" s="569"/>
      <c r="G2052" s="400" t="s">
        <v>854</v>
      </c>
      <c r="H2052" s="393"/>
      <c r="I2052" s="421">
        <v>10</v>
      </c>
      <c r="J2052" s="421"/>
      <c r="K2052" s="421"/>
      <c r="L2052" s="393"/>
      <c r="M2052" s="393">
        <v>110</v>
      </c>
      <c r="N2052" s="393"/>
      <c r="O2052" s="393"/>
      <c r="P2052" s="502"/>
      <c r="Q2052" s="502">
        <v>104</v>
      </c>
      <c r="R2052" s="502"/>
      <c r="S2052" s="415"/>
      <c r="T2052" s="276"/>
      <c r="U2052" s="5"/>
      <c r="V2052" s="5"/>
      <c r="W2052" s="5"/>
      <c r="X2052" s="5"/>
      <c r="Y2052" s="221"/>
      <c r="Z2052" s="225"/>
      <c r="AA2052" s="20"/>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row>
    <row r="2053" spans="1:118" s="19" customFormat="1" ht="45" hidden="1" customHeight="1" outlineLevel="1" x14ac:dyDescent="0.25">
      <c r="A2053" s="550"/>
      <c r="B2053" s="550"/>
      <c r="C2053" s="550"/>
      <c r="D2053" s="583"/>
      <c r="E2053" s="568"/>
      <c r="F2053" s="569"/>
      <c r="G2053" s="400" t="s">
        <v>1814</v>
      </c>
      <c r="H2053" s="393" t="s">
        <v>1815</v>
      </c>
      <c r="I2053" s="421">
        <v>21</v>
      </c>
      <c r="J2053" s="421"/>
      <c r="K2053" s="421"/>
      <c r="L2053" s="393"/>
      <c r="M2053" s="393">
        <v>120</v>
      </c>
      <c r="N2053" s="393"/>
      <c r="O2053" s="393"/>
      <c r="P2053" s="502"/>
      <c r="Q2053" s="502">
        <v>118</v>
      </c>
      <c r="R2053" s="502"/>
      <c r="S2053" s="415"/>
      <c r="T2053" s="276"/>
      <c r="U2053" s="5"/>
      <c r="V2053" s="5"/>
      <c r="W2053" s="5"/>
      <c r="X2053" s="5"/>
      <c r="Y2053" s="221"/>
      <c r="Z2053" s="225"/>
      <c r="AA2053" s="20"/>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row>
    <row r="2054" spans="1:118" s="19" customFormat="1" ht="45" hidden="1" customHeight="1" outlineLevel="1" x14ac:dyDescent="0.25">
      <c r="A2054" s="550"/>
      <c r="B2054" s="550"/>
      <c r="C2054" s="550"/>
      <c r="D2054" s="583"/>
      <c r="E2054" s="568"/>
      <c r="F2054" s="569"/>
      <c r="G2054" s="400" t="s">
        <v>1816</v>
      </c>
      <c r="H2054" s="393"/>
      <c r="I2054" s="421">
        <v>17</v>
      </c>
      <c r="J2054" s="421"/>
      <c r="K2054" s="421"/>
      <c r="L2054" s="393"/>
      <c r="M2054" s="393">
        <v>15</v>
      </c>
      <c r="N2054" s="393"/>
      <c r="O2054" s="393"/>
      <c r="P2054" s="502"/>
      <c r="Q2054" s="502">
        <v>119</v>
      </c>
      <c r="R2054" s="502"/>
      <c r="S2054" s="415"/>
      <c r="T2054" s="276"/>
      <c r="U2054" s="5"/>
      <c r="V2054" s="5"/>
      <c r="W2054" s="5"/>
      <c r="X2054" s="5"/>
      <c r="Y2054" s="221"/>
      <c r="Z2054" s="225"/>
      <c r="AA2054" s="20"/>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row>
    <row r="2055" spans="1:118" s="19" customFormat="1" ht="45" hidden="1" customHeight="1" outlineLevel="1" x14ac:dyDescent="0.25">
      <c r="A2055" s="550"/>
      <c r="B2055" s="550"/>
      <c r="C2055" s="550"/>
      <c r="D2055" s="583"/>
      <c r="E2055" s="568"/>
      <c r="F2055" s="569"/>
      <c r="G2055" s="400" t="s">
        <v>837</v>
      </c>
      <c r="H2055" s="393"/>
      <c r="I2055" s="421">
        <v>123</v>
      </c>
      <c r="J2055" s="421"/>
      <c r="K2055" s="421"/>
      <c r="L2055" s="393"/>
      <c r="M2055" s="393">
        <v>76.8</v>
      </c>
      <c r="N2055" s="393"/>
      <c r="O2055" s="393"/>
      <c r="P2055" s="502"/>
      <c r="Q2055" s="502">
        <v>294</v>
      </c>
      <c r="R2055" s="502"/>
      <c r="S2055" s="415"/>
      <c r="T2055" s="276"/>
      <c r="U2055" s="5"/>
      <c r="V2055" s="5"/>
      <c r="W2055" s="5"/>
      <c r="X2055" s="5"/>
      <c r="Y2055" s="221"/>
      <c r="Z2055" s="225"/>
      <c r="AA2055" s="20"/>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row>
    <row r="2056" spans="1:118" s="19" customFormat="1" ht="45" hidden="1" customHeight="1" outlineLevel="1" x14ac:dyDescent="0.25">
      <c r="A2056" s="550"/>
      <c r="B2056" s="550"/>
      <c r="C2056" s="550"/>
      <c r="D2056" s="583"/>
      <c r="E2056" s="568"/>
      <c r="F2056" s="569"/>
      <c r="G2056" s="422" t="s">
        <v>1817</v>
      </c>
      <c r="H2056" s="393"/>
      <c r="I2056" s="421">
        <v>30</v>
      </c>
      <c r="J2056" s="421"/>
      <c r="K2056" s="421"/>
      <c r="L2056" s="393"/>
      <c r="M2056" s="393">
        <v>75</v>
      </c>
      <c r="N2056" s="393"/>
      <c r="O2056" s="393"/>
      <c r="P2056" s="502"/>
      <c r="Q2056" s="502">
        <v>132</v>
      </c>
      <c r="R2056" s="502"/>
      <c r="S2056" s="415"/>
      <c r="T2056" s="276"/>
      <c r="U2056" s="5"/>
      <c r="V2056" s="5"/>
      <c r="W2056" s="5"/>
      <c r="X2056" s="5"/>
      <c r="Y2056" s="221"/>
      <c r="Z2056" s="225"/>
      <c r="AA2056" s="20"/>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row>
    <row r="2057" spans="1:118" s="19" customFormat="1" ht="60" hidden="1" customHeight="1" outlineLevel="1" x14ac:dyDescent="0.25">
      <c r="A2057" s="550"/>
      <c r="B2057" s="550"/>
      <c r="C2057" s="550"/>
      <c r="D2057" s="583"/>
      <c r="E2057" s="568"/>
      <c r="F2057" s="569"/>
      <c r="G2057" s="422" t="s">
        <v>814</v>
      </c>
      <c r="H2057" s="393"/>
      <c r="I2057" s="421">
        <v>32</v>
      </c>
      <c r="J2057" s="421"/>
      <c r="K2057" s="421"/>
      <c r="L2057" s="393"/>
      <c r="M2057" s="393">
        <v>15</v>
      </c>
      <c r="N2057" s="393"/>
      <c r="O2057" s="393"/>
      <c r="P2057" s="502"/>
      <c r="Q2057" s="502">
        <v>164</v>
      </c>
      <c r="R2057" s="502"/>
      <c r="S2057" s="415"/>
      <c r="T2057" s="276"/>
      <c r="U2057" s="5"/>
      <c r="V2057" s="5"/>
      <c r="W2057" s="5"/>
      <c r="X2057" s="5"/>
      <c r="Y2057" s="221"/>
      <c r="Z2057" s="225"/>
      <c r="AA2057" s="20"/>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row>
    <row r="2058" spans="1:118" s="19" customFormat="1" ht="45" hidden="1" customHeight="1" outlineLevel="1" x14ac:dyDescent="0.25">
      <c r="A2058" s="550"/>
      <c r="B2058" s="550"/>
      <c r="C2058" s="550"/>
      <c r="D2058" s="583"/>
      <c r="E2058" s="568"/>
      <c r="F2058" s="569"/>
      <c r="G2058" s="400" t="s">
        <v>1818</v>
      </c>
      <c r="H2058" s="393"/>
      <c r="I2058" s="421">
        <v>60</v>
      </c>
      <c r="J2058" s="421"/>
      <c r="K2058" s="421"/>
      <c r="L2058" s="393"/>
      <c r="M2058" s="393">
        <v>10</v>
      </c>
      <c r="N2058" s="393"/>
      <c r="O2058" s="393"/>
      <c r="P2058" s="502"/>
      <c r="Q2058" s="502">
        <v>191</v>
      </c>
      <c r="R2058" s="502"/>
      <c r="S2058" s="415"/>
      <c r="T2058" s="276"/>
      <c r="U2058" s="5"/>
      <c r="V2058" s="5"/>
      <c r="W2058" s="5"/>
      <c r="X2058" s="5"/>
      <c r="Y2058" s="221"/>
      <c r="Z2058" s="225"/>
      <c r="AA2058" s="20"/>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row>
    <row r="2059" spans="1:118" s="19" customFormat="1" ht="75" hidden="1" customHeight="1" outlineLevel="1" x14ac:dyDescent="0.25">
      <c r="A2059" s="550"/>
      <c r="B2059" s="550"/>
      <c r="C2059" s="550"/>
      <c r="D2059" s="583"/>
      <c r="E2059" s="568"/>
      <c r="F2059" s="569"/>
      <c r="G2059" s="401" t="s">
        <v>1819</v>
      </c>
      <c r="H2059" s="393"/>
      <c r="I2059" s="421">
        <v>402</v>
      </c>
      <c r="J2059" s="421"/>
      <c r="K2059" s="421"/>
      <c r="L2059" s="393"/>
      <c r="M2059" s="393">
        <v>10</v>
      </c>
      <c r="N2059" s="393"/>
      <c r="O2059" s="393"/>
      <c r="P2059" s="502"/>
      <c r="Q2059" s="502">
        <v>334.30900000000003</v>
      </c>
      <c r="R2059" s="502"/>
      <c r="S2059" s="415"/>
      <c r="T2059" s="276"/>
      <c r="U2059" s="5"/>
      <c r="V2059" s="5"/>
      <c r="W2059" s="5"/>
      <c r="X2059" s="5"/>
      <c r="Y2059" s="221"/>
      <c r="Z2059" s="225"/>
      <c r="AA2059" s="20"/>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row>
    <row r="2060" spans="1:118" s="19" customFormat="1" ht="90" hidden="1" customHeight="1" outlineLevel="1" x14ac:dyDescent="0.25">
      <c r="A2060" s="550"/>
      <c r="B2060" s="550"/>
      <c r="C2060" s="550"/>
      <c r="D2060" s="583"/>
      <c r="E2060" s="568"/>
      <c r="F2060" s="569"/>
      <c r="G2060" s="401" t="s">
        <v>1820</v>
      </c>
      <c r="H2060" s="393"/>
      <c r="I2060" s="421">
        <v>5</v>
      </c>
      <c r="J2060" s="421"/>
      <c r="K2060" s="421"/>
      <c r="L2060" s="393"/>
      <c r="M2060" s="393">
        <v>3</v>
      </c>
      <c r="N2060" s="393"/>
      <c r="O2060" s="393"/>
      <c r="P2060" s="502"/>
      <c r="Q2060" s="502">
        <v>123</v>
      </c>
      <c r="R2060" s="502"/>
      <c r="S2060" s="415"/>
      <c r="T2060" s="276"/>
      <c r="U2060" s="5"/>
      <c r="V2060" s="5"/>
      <c r="W2060" s="5"/>
      <c r="X2060" s="5"/>
      <c r="Y2060" s="221"/>
      <c r="Z2060" s="225"/>
      <c r="AA2060" s="20"/>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row>
    <row r="2061" spans="1:118" s="19" customFormat="1" ht="120" hidden="1" customHeight="1" outlineLevel="1" x14ac:dyDescent="0.25">
      <c r="A2061" s="550"/>
      <c r="B2061" s="550"/>
      <c r="C2061" s="550"/>
      <c r="D2061" s="583"/>
      <c r="E2061" s="568"/>
      <c r="F2061" s="569"/>
      <c r="G2061" s="401" t="s">
        <v>892</v>
      </c>
      <c r="H2061" s="406"/>
      <c r="I2061" s="406">
        <v>75</v>
      </c>
      <c r="J2061" s="406"/>
      <c r="K2061" s="406"/>
      <c r="L2061" s="406"/>
      <c r="M2061" s="406">
        <v>149</v>
      </c>
      <c r="N2061" s="406"/>
      <c r="O2061" s="406"/>
      <c r="P2061" s="502"/>
      <c r="Q2061" s="502">
        <v>140</v>
      </c>
      <c r="R2061" s="502"/>
      <c r="S2061" s="415"/>
      <c r="T2061" s="276"/>
      <c r="U2061" s="5"/>
      <c r="V2061" s="5"/>
      <c r="W2061" s="5"/>
      <c r="X2061" s="5"/>
      <c r="Y2061" s="221"/>
      <c r="Z2061" s="225"/>
      <c r="AA2061" s="20"/>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row>
    <row r="2062" spans="1:118" s="19" customFormat="1" ht="75" hidden="1" customHeight="1" outlineLevel="1" x14ac:dyDescent="0.25">
      <c r="A2062" s="550"/>
      <c r="B2062" s="550"/>
      <c r="C2062" s="550"/>
      <c r="D2062" s="583"/>
      <c r="E2062" s="568"/>
      <c r="F2062" s="569"/>
      <c r="G2062" s="401" t="s">
        <v>894</v>
      </c>
      <c r="H2062" s="406"/>
      <c r="I2062" s="406">
        <v>723</v>
      </c>
      <c r="J2062" s="406"/>
      <c r="K2062" s="406"/>
      <c r="L2062" s="406"/>
      <c r="M2062" s="406">
        <v>85</v>
      </c>
      <c r="N2062" s="406"/>
      <c r="O2062" s="406"/>
      <c r="P2062" s="502"/>
      <c r="Q2062" s="502">
        <v>844</v>
      </c>
      <c r="R2062" s="502"/>
      <c r="S2062" s="415"/>
      <c r="T2062" s="276"/>
      <c r="U2062" s="5"/>
      <c r="V2062" s="5"/>
      <c r="W2062" s="5"/>
      <c r="X2062" s="5"/>
      <c r="Y2062" s="221"/>
      <c r="Z2062" s="225"/>
      <c r="AA2062" s="20"/>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row>
    <row r="2063" spans="1:118" s="19" customFormat="1" ht="75" hidden="1" customHeight="1" outlineLevel="1" x14ac:dyDescent="0.25">
      <c r="A2063" s="550"/>
      <c r="B2063" s="550"/>
      <c r="C2063" s="550"/>
      <c r="D2063" s="583"/>
      <c r="E2063" s="568"/>
      <c r="F2063" s="569"/>
      <c r="G2063" s="401" t="s">
        <v>1622</v>
      </c>
      <c r="H2063" s="393"/>
      <c r="I2063" s="406">
        <v>12</v>
      </c>
      <c r="J2063" s="406"/>
      <c r="K2063" s="406"/>
      <c r="L2063" s="393"/>
      <c r="M2063" s="393">
        <v>7</v>
      </c>
      <c r="N2063" s="393"/>
      <c r="O2063" s="393"/>
      <c r="P2063" s="502"/>
      <c r="Q2063" s="502">
        <v>46</v>
      </c>
      <c r="R2063" s="502"/>
      <c r="S2063" s="415"/>
      <c r="T2063" s="276"/>
      <c r="U2063" s="5"/>
      <c r="V2063" s="5"/>
      <c r="W2063" s="5"/>
      <c r="X2063" s="5"/>
      <c r="Y2063" s="221"/>
      <c r="Z2063" s="225"/>
      <c r="AA2063" s="20"/>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row>
    <row r="2064" spans="1:118" s="19" customFormat="1" ht="105" hidden="1" customHeight="1" outlineLevel="1" x14ac:dyDescent="0.25">
      <c r="A2064" s="550"/>
      <c r="B2064" s="550"/>
      <c r="C2064" s="550"/>
      <c r="D2064" s="583"/>
      <c r="E2064" s="568"/>
      <c r="F2064" s="569"/>
      <c r="G2064" s="401" t="s">
        <v>982</v>
      </c>
      <c r="H2064" s="393"/>
      <c r="I2064" s="393">
        <v>1276</v>
      </c>
      <c r="J2064" s="393"/>
      <c r="K2064" s="393"/>
      <c r="L2064" s="393"/>
      <c r="M2064" s="393">
        <v>15</v>
      </c>
      <c r="N2064" s="393"/>
      <c r="O2064" s="393"/>
      <c r="P2064" s="502"/>
      <c r="Q2064" s="502">
        <v>1269</v>
      </c>
      <c r="R2064" s="502"/>
      <c r="S2064" s="415"/>
      <c r="T2064" s="276"/>
      <c r="U2064" s="5"/>
      <c r="V2064" s="5"/>
      <c r="W2064" s="5"/>
      <c r="X2064" s="5"/>
      <c r="Y2064" s="221"/>
      <c r="Z2064" s="225"/>
      <c r="AA2064" s="20"/>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row>
    <row r="2065" spans="1:118" s="19" customFormat="1" ht="45" hidden="1" customHeight="1" outlineLevel="1" x14ac:dyDescent="0.25">
      <c r="A2065" s="550"/>
      <c r="B2065" s="550"/>
      <c r="C2065" s="550"/>
      <c r="D2065" s="583"/>
      <c r="E2065" s="568"/>
      <c r="F2065" s="569"/>
      <c r="G2065" s="401" t="s">
        <v>1821</v>
      </c>
      <c r="H2065" s="393"/>
      <c r="I2065" s="393">
        <v>15</v>
      </c>
      <c r="J2065" s="393"/>
      <c r="K2065" s="393"/>
      <c r="L2065" s="393"/>
      <c r="M2065" s="393">
        <v>15</v>
      </c>
      <c r="N2065" s="393"/>
      <c r="O2065" s="393"/>
      <c r="P2065" s="502"/>
      <c r="Q2065" s="502">
        <v>51</v>
      </c>
      <c r="R2065" s="502"/>
      <c r="S2065" s="415"/>
      <c r="T2065" s="276"/>
      <c r="U2065" s="5"/>
      <c r="V2065" s="5"/>
      <c r="W2065" s="5"/>
      <c r="X2065" s="5"/>
      <c r="Y2065" s="221"/>
      <c r="Z2065" s="225"/>
      <c r="AA2065" s="20"/>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row>
    <row r="2066" spans="1:118" s="19" customFormat="1" ht="90" hidden="1" customHeight="1" outlineLevel="1" x14ac:dyDescent="0.25">
      <c r="A2066" s="550"/>
      <c r="B2066" s="550"/>
      <c r="C2066" s="550"/>
      <c r="D2066" s="583"/>
      <c r="E2066" s="568"/>
      <c r="F2066" s="569"/>
      <c r="G2066" s="401" t="s">
        <v>993</v>
      </c>
      <c r="H2066" s="406"/>
      <c r="I2066" s="406">
        <v>39</v>
      </c>
      <c r="J2066" s="406"/>
      <c r="K2066" s="406"/>
      <c r="L2066" s="406"/>
      <c r="M2066" s="406">
        <v>30</v>
      </c>
      <c r="N2066" s="406"/>
      <c r="O2066" s="406"/>
      <c r="P2066" s="502"/>
      <c r="Q2066" s="502">
        <v>93</v>
      </c>
      <c r="R2066" s="502"/>
      <c r="S2066" s="415"/>
      <c r="T2066" s="276"/>
      <c r="U2066" s="5"/>
      <c r="V2066" s="5"/>
      <c r="W2066" s="5"/>
      <c r="X2066" s="5"/>
      <c r="Y2066" s="221"/>
      <c r="Z2066" s="225"/>
      <c r="AA2066" s="20"/>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row>
    <row r="2067" spans="1:118" s="19" customFormat="1" ht="90" hidden="1" customHeight="1" outlineLevel="1" x14ac:dyDescent="0.25">
      <c r="A2067" s="550"/>
      <c r="B2067" s="550"/>
      <c r="C2067" s="550"/>
      <c r="D2067" s="583"/>
      <c r="E2067" s="568"/>
      <c r="F2067" s="569"/>
      <c r="G2067" s="401" t="s">
        <v>1624</v>
      </c>
      <c r="H2067" s="406"/>
      <c r="I2067" s="406">
        <v>278</v>
      </c>
      <c r="J2067" s="406"/>
      <c r="K2067" s="406"/>
      <c r="L2067" s="406"/>
      <c r="M2067" s="406">
        <v>15</v>
      </c>
      <c r="N2067" s="406"/>
      <c r="O2067" s="406"/>
      <c r="P2067" s="502"/>
      <c r="Q2067" s="502">
        <v>390</v>
      </c>
      <c r="R2067" s="502"/>
      <c r="S2067" s="415"/>
      <c r="T2067" s="276"/>
      <c r="U2067" s="5"/>
      <c r="V2067" s="5"/>
      <c r="W2067" s="5"/>
      <c r="X2067" s="5"/>
      <c r="Y2067" s="221"/>
      <c r="Z2067" s="225"/>
      <c r="AA2067" s="20"/>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row>
    <row r="2068" spans="1:118" s="19" customFormat="1" ht="75" hidden="1" customHeight="1" outlineLevel="1" x14ac:dyDescent="0.25">
      <c r="A2068" s="550"/>
      <c r="B2068" s="550"/>
      <c r="C2068" s="550"/>
      <c r="D2068" s="583"/>
      <c r="E2068" s="568"/>
      <c r="F2068" s="569"/>
      <c r="G2068" s="401" t="s">
        <v>1822</v>
      </c>
      <c r="H2068" s="406"/>
      <c r="I2068" s="406">
        <v>8</v>
      </c>
      <c r="J2068" s="406"/>
      <c r="K2068" s="406"/>
      <c r="L2068" s="406"/>
      <c r="M2068" s="406">
        <v>25</v>
      </c>
      <c r="N2068" s="406"/>
      <c r="O2068" s="406"/>
      <c r="P2068" s="502"/>
      <c r="Q2068" s="502">
        <v>133</v>
      </c>
      <c r="R2068" s="502"/>
      <c r="S2068" s="415"/>
      <c r="T2068" s="276"/>
      <c r="U2068" s="5"/>
      <c r="V2068" s="5"/>
      <c r="W2068" s="5"/>
      <c r="X2068" s="5"/>
      <c r="Y2068" s="221"/>
      <c r="Z2068" s="225"/>
      <c r="AA2068" s="20"/>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row>
    <row r="2069" spans="1:118" s="19" customFormat="1" ht="75" hidden="1" customHeight="1" outlineLevel="1" x14ac:dyDescent="0.25">
      <c r="A2069" s="550"/>
      <c r="B2069" s="550"/>
      <c r="C2069" s="550"/>
      <c r="D2069" s="583"/>
      <c r="E2069" s="568"/>
      <c r="F2069" s="569"/>
      <c r="G2069" s="401" t="s">
        <v>1823</v>
      </c>
      <c r="H2069" s="406"/>
      <c r="I2069" s="406">
        <v>60</v>
      </c>
      <c r="J2069" s="406"/>
      <c r="K2069" s="406"/>
      <c r="L2069" s="406"/>
      <c r="M2069" s="406">
        <v>100</v>
      </c>
      <c r="N2069" s="406"/>
      <c r="O2069" s="406"/>
      <c r="P2069" s="502"/>
      <c r="Q2069" s="502">
        <v>138</v>
      </c>
      <c r="R2069" s="502"/>
      <c r="S2069" s="415"/>
      <c r="T2069" s="276"/>
      <c r="U2069" s="5"/>
      <c r="V2069" s="5"/>
      <c r="W2069" s="5"/>
      <c r="X2069" s="5"/>
      <c r="Y2069" s="221"/>
      <c r="Z2069" s="225"/>
      <c r="AA2069" s="20"/>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row>
    <row r="2070" spans="1:118" s="19" customFormat="1" ht="60" hidden="1" customHeight="1" outlineLevel="1" x14ac:dyDescent="0.25">
      <c r="A2070" s="550"/>
      <c r="B2070" s="550"/>
      <c r="C2070" s="550"/>
      <c r="D2070" s="583"/>
      <c r="E2070" s="568"/>
      <c r="F2070" s="569"/>
      <c r="G2070" s="401" t="s">
        <v>1824</v>
      </c>
      <c r="H2070" s="406"/>
      <c r="I2070" s="406">
        <v>404</v>
      </c>
      <c r="J2070" s="406"/>
      <c r="K2070" s="406"/>
      <c r="L2070" s="406"/>
      <c r="M2070" s="406">
        <v>15</v>
      </c>
      <c r="N2070" s="406"/>
      <c r="O2070" s="406"/>
      <c r="P2070" s="502"/>
      <c r="Q2070" s="502">
        <v>581</v>
      </c>
      <c r="R2070" s="502"/>
      <c r="S2070" s="415"/>
      <c r="T2070" s="276"/>
      <c r="U2070" s="5"/>
      <c r="V2070" s="5"/>
      <c r="W2070" s="5"/>
      <c r="X2070" s="5"/>
      <c r="Y2070" s="221"/>
      <c r="Z2070" s="225"/>
      <c r="AA2070" s="20"/>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row>
    <row r="2071" spans="1:118" s="19" customFormat="1" ht="45" hidden="1" customHeight="1" outlineLevel="1" x14ac:dyDescent="0.25">
      <c r="A2071" s="550"/>
      <c r="B2071" s="550"/>
      <c r="C2071" s="550"/>
      <c r="D2071" s="583"/>
      <c r="E2071" s="568"/>
      <c r="F2071" s="569"/>
      <c r="G2071" s="401" t="s">
        <v>1825</v>
      </c>
      <c r="H2071" s="406"/>
      <c r="I2071" s="406">
        <v>6</v>
      </c>
      <c r="J2071" s="406"/>
      <c r="K2071" s="406"/>
      <c r="L2071" s="406"/>
      <c r="M2071" s="406">
        <v>15</v>
      </c>
      <c r="N2071" s="406"/>
      <c r="O2071" s="406"/>
      <c r="P2071" s="502"/>
      <c r="Q2071" s="502">
        <v>7</v>
      </c>
      <c r="R2071" s="502"/>
      <c r="S2071" s="415"/>
      <c r="T2071" s="276"/>
      <c r="U2071" s="5"/>
      <c r="V2071" s="5"/>
      <c r="W2071" s="5"/>
      <c r="X2071" s="5"/>
      <c r="Y2071" s="221"/>
      <c r="Z2071" s="225"/>
      <c r="AA2071" s="20"/>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row>
    <row r="2072" spans="1:118" s="19" customFormat="1" ht="75" hidden="1" customHeight="1" outlineLevel="1" x14ac:dyDescent="0.25">
      <c r="A2072" s="550"/>
      <c r="B2072" s="550"/>
      <c r="C2072" s="550"/>
      <c r="D2072" s="583"/>
      <c r="E2072" s="568"/>
      <c r="F2072" s="569"/>
      <c r="G2072" s="401" t="s">
        <v>1826</v>
      </c>
      <c r="H2072" s="406"/>
      <c r="I2072" s="406">
        <v>10</v>
      </c>
      <c r="J2072" s="406"/>
      <c r="K2072" s="406"/>
      <c r="L2072" s="406"/>
      <c r="M2072" s="406">
        <v>75</v>
      </c>
      <c r="N2072" s="406"/>
      <c r="O2072" s="406"/>
      <c r="P2072" s="502"/>
      <c r="Q2072" s="502">
        <v>67</v>
      </c>
      <c r="R2072" s="502"/>
      <c r="S2072" s="415"/>
      <c r="T2072" s="276"/>
      <c r="U2072" s="5"/>
      <c r="V2072" s="5"/>
      <c r="W2072" s="5"/>
      <c r="X2072" s="5"/>
      <c r="Y2072" s="221"/>
      <c r="Z2072" s="225"/>
      <c r="AA2072" s="20"/>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row>
    <row r="2073" spans="1:118" s="19" customFormat="1" ht="60" hidden="1" customHeight="1" outlineLevel="1" x14ac:dyDescent="0.25">
      <c r="A2073" s="550"/>
      <c r="B2073" s="550"/>
      <c r="C2073" s="550"/>
      <c r="D2073" s="583"/>
      <c r="E2073" s="568"/>
      <c r="F2073" s="569"/>
      <c r="G2073" s="401" t="s">
        <v>1126</v>
      </c>
      <c r="H2073" s="393"/>
      <c r="I2073" s="393">
        <v>22</v>
      </c>
      <c r="J2073" s="393"/>
      <c r="K2073" s="393"/>
      <c r="L2073" s="393"/>
      <c r="M2073" s="393">
        <v>95</v>
      </c>
      <c r="N2073" s="393"/>
      <c r="O2073" s="393"/>
      <c r="P2073" s="502"/>
      <c r="Q2073" s="502">
        <v>20.602</v>
      </c>
      <c r="R2073" s="502"/>
      <c r="S2073" s="415"/>
      <c r="T2073" s="276"/>
      <c r="U2073" s="5"/>
      <c r="V2073" s="5"/>
      <c r="W2073" s="5"/>
      <c r="X2073" s="5"/>
      <c r="Y2073" s="221"/>
      <c r="Z2073" s="225"/>
      <c r="AA2073" s="20"/>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row>
    <row r="2074" spans="1:118" s="19" customFormat="1" ht="90" hidden="1" customHeight="1" outlineLevel="1" x14ac:dyDescent="0.25">
      <c r="A2074" s="550"/>
      <c r="B2074" s="550"/>
      <c r="C2074" s="550"/>
      <c r="D2074" s="583"/>
      <c r="E2074" s="568"/>
      <c r="F2074" s="569"/>
      <c r="G2074" s="419" t="s">
        <v>1140</v>
      </c>
      <c r="H2074" s="389"/>
      <c r="I2074" s="389"/>
      <c r="J2074" s="389">
        <v>250</v>
      </c>
      <c r="K2074" s="389"/>
      <c r="L2074" s="389"/>
      <c r="M2074" s="389"/>
      <c r="N2074" s="389">
        <v>7</v>
      </c>
      <c r="O2074" s="389"/>
      <c r="P2074" s="502"/>
      <c r="Q2074" s="502"/>
      <c r="R2074" s="502">
        <v>373</v>
      </c>
      <c r="S2074" s="412"/>
      <c r="T2074" s="276"/>
      <c r="U2074" s="5"/>
      <c r="V2074" s="5"/>
      <c r="W2074" s="5"/>
      <c r="X2074" s="5"/>
      <c r="Y2074" s="221"/>
      <c r="Z2074" s="225"/>
      <c r="AA2074" s="20"/>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row>
    <row r="2075" spans="1:118" s="19" customFormat="1" ht="75" hidden="1" customHeight="1" outlineLevel="1" x14ac:dyDescent="0.25">
      <c r="A2075" s="550"/>
      <c r="B2075" s="550"/>
      <c r="C2075" s="550"/>
      <c r="D2075" s="583"/>
      <c r="E2075" s="568"/>
      <c r="F2075" s="569"/>
      <c r="G2075" s="419" t="s">
        <v>1827</v>
      </c>
      <c r="H2075" s="389"/>
      <c r="I2075" s="389"/>
      <c r="J2075" s="389">
        <v>883</v>
      </c>
      <c r="K2075" s="389"/>
      <c r="L2075" s="389"/>
      <c r="M2075" s="389"/>
      <c r="N2075" s="389">
        <v>15</v>
      </c>
      <c r="O2075" s="389"/>
      <c r="P2075" s="502"/>
      <c r="Q2075" s="502"/>
      <c r="R2075" s="502">
        <v>959</v>
      </c>
      <c r="S2075" s="412"/>
      <c r="T2075" s="276"/>
      <c r="U2075" s="5"/>
      <c r="V2075" s="5"/>
      <c r="W2075" s="5"/>
      <c r="X2075" s="5"/>
      <c r="Y2075" s="221"/>
      <c r="Z2075" s="225"/>
      <c r="AA2075" s="20"/>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row>
    <row r="2076" spans="1:118" s="19" customFormat="1" ht="150" hidden="1" customHeight="1" outlineLevel="1" x14ac:dyDescent="0.25">
      <c r="A2076" s="550"/>
      <c r="B2076" s="550"/>
      <c r="C2076" s="550"/>
      <c r="D2076" s="583"/>
      <c r="E2076" s="568"/>
      <c r="F2076" s="569"/>
      <c r="G2076" s="419" t="s">
        <v>1828</v>
      </c>
      <c r="H2076" s="389"/>
      <c r="I2076" s="389"/>
      <c r="J2076" s="389">
        <v>10</v>
      </c>
      <c r="K2076" s="389"/>
      <c r="L2076" s="389"/>
      <c r="M2076" s="389"/>
      <c r="N2076" s="389">
        <v>75</v>
      </c>
      <c r="O2076" s="389"/>
      <c r="P2076" s="502"/>
      <c r="Q2076" s="502"/>
      <c r="R2076" s="502">
        <v>59</v>
      </c>
      <c r="S2076" s="412"/>
      <c r="T2076" s="276"/>
      <c r="U2076" s="5"/>
      <c r="V2076" s="5"/>
      <c r="W2076" s="5"/>
      <c r="X2076" s="5"/>
      <c r="Y2076" s="221"/>
      <c r="Z2076" s="225"/>
      <c r="AA2076" s="20"/>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row>
    <row r="2077" spans="1:118" s="19" customFormat="1" ht="90" hidden="1" customHeight="1" outlineLevel="1" x14ac:dyDescent="0.25">
      <c r="A2077" s="550"/>
      <c r="B2077" s="550"/>
      <c r="C2077" s="550"/>
      <c r="D2077" s="583"/>
      <c r="E2077" s="568"/>
      <c r="F2077" s="569"/>
      <c r="G2077" s="419" t="s">
        <v>1663</v>
      </c>
      <c r="H2077" s="389"/>
      <c r="I2077" s="389"/>
      <c r="J2077" s="389">
        <v>6</v>
      </c>
      <c r="K2077" s="389"/>
      <c r="L2077" s="389"/>
      <c r="M2077" s="389"/>
      <c r="N2077" s="389">
        <v>15</v>
      </c>
      <c r="O2077" s="389"/>
      <c r="P2077" s="502"/>
      <c r="Q2077" s="502"/>
      <c r="R2077" s="502">
        <v>12</v>
      </c>
      <c r="S2077" s="412"/>
      <c r="T2077" s="276"/>
      <c r="U2077" s="5"/>
      <c r="V2077" s="5"/>
      <c r="W2077" s="5"/>
      <c r="X2077" s="5"/>
      <c r="Y2077" s="221"/>
      <c r="Z2077" s="225"/>
      <c r="AA2077" s="20"/>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row>
    <row r="2078" spans="1:118" s="19" customFormat="1" ht="105" hidden="1" customHeight="1" outlineLevel="1" x14ac:dyDescent="0.25">
      <c r="A2078" s="550"/>
      <c r="B2078" s="550"/>
      <c r="C2078" s="550"/>
      <c r="D2078" s="583"/>
      <c r="E2078" s="568"/>
      <c r="F2078" s="569"/>
      <c r="G2078" s="419" t="s">
        <v>1151</v>
      </c>
      <c r="H2078" s="389"/>
      <c r="I2078" s="389"/>
      <c r="J2078" s="423">
        <v>240</v>
      </c>
      <c r="K2078" s="389"/>
      <c r="L2078" s="389"/>
      <c r="M2078" s="389"/>
      <c r="N2078" s="389">
        <v>60</v>
      </c>
      <c r="O2078" s="389"/>
      <c r="P2078" s="502"/>
      <c r="Q2078" s="502"/>
      <c r="R2078" s="502">
        <v>282</v>
      </c>
      <c r="S2078" s="412"/>
      <c r="T2078" s="276"/>
      <c r="U2078" s="5"/>
      <c r="V2078" s="5"/>
      <c r="W2078" s="5"/>
      <c r="X2078" s="5"/>
      <c r="Y2078" s="221"/>
      <c r="Z2078" s="225"/>
      <c r="AA2078" s="20"/>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row>
    <row r="2079" spans="1:118" s="19" customFormat="1" ht="90" hidden="1" customHeight="1" outlineLevel="1" x14ac:dyDescent="0.25">
      <c r="A2079" s="550"/>
      <c r="B2079" s="550"/>
      <c r="C2079" s="550"/>
      <c r="D2079" s="583"/>
      <c r="E2079" s="568"/>
      <c r="F2079" s="569"/>
      <c r="G2079" s="419" t="s">
        <v>1664</v>
      </c>
      <c r="H2079" s="389"/>
      <c r="I2079" s="389"/>
      <c r="J2079" s="389">
        <v>5</v>
      </c>
      <c r="K2079" s="389"/>
      <c r="L2079" s="389"/>
      <c r="M2079" s="389"/>
      <c r="N2079" s="389">
        <v>150</v>
      </c>
      <c r="O2079" s="389"/>
      <c r="P2079" s="502"/>
      <c r="Q2079" s="502"/>
      <c r="R2079" s="502">
        <v>93.712999999999994</v>
      </c>
      <c r="S2079" s="412"/>
      <c r="T2079" s="276"/>
      <c r="U2079" s="5"/>
      <c r="V2079" s="5"/>
      <c r="W2079" s="5"/>
      <c r="X2079" s="5"/>
      <c r="Y2079" s="221"/>
      <c r="Z2079" s="225"/>
      <c r="AA2079" s="20"/>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row>
    <row r="2080" spans="1:118" s="19" customFormat="1" ht="75" hidden="1" customHeight="1" outlineLevel="1" x14ac:dyDescent="0.25">
      <c r="A2080" s="550"/>
      <c r="B2080" s="550"/>
      <c r="C2080" s="550"/>
      <c r="D2080" s="583"/>
      <c r="E2080" s="568"/>
      <c r="F2080" s="569"/>
      <c r="G2080" s="419" t="s">
        <v>1829</v>
      </c>
      <c r="H2080" s="389"/>
      <c r="I2080" s="389"/>
      <c r="J2080" s="389">
        <v>60</v>
      </c>
      <c r="K2080" s="389"/>
      <c r="L2080" s="389"/>
      <c r="M2080" s="389"/>
      <c r="N2080" s="389">
        <v>15</v>
      </c>
      <c r="O2080" s="389"/>
      <c r="P2080" s="502"/>
      <c r="Q2080" s="502"/>
      <c r="R2080" s="502">
        <v>139.63200000000001</v>
      </c>
      <c r="S2080" s="412"/>
      <c r="T2080" s="276"/>
      <c r="U2080" s="5"/>
      <c r="V2080" s="5"/>
      <c r="W2080" s="5"/>
      <c r="X2080" s="5"/>
      <c r="Y2080" s="221"/>
      <c r="Z2080" s="225"/>
      <c r="AA2080" s="20"/>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row>
    <row r="2081" spans="1:118" s="19" customFormat="1" ht="120" hidden="1" customHeight="1" outlineLevel="1" x14ac:dyDescent="0.25">
      <c r="A2081" s="550"/>
      <c r="B2081" s="550"/>
      <c r="C2081" s="550"/>
      <c r="D2081" s="583"/>
      <c r="E2081" s="568"/>
      <c r="F2081" s="569"/>
      <c r="G2081" s="419" t="s">
        <v>1186</v>
      </c>
      <c r="H2081" s="389"/>
      <c r="I2081" s="389"/>
      <c r="J2081" s="389">
        <v>95</v>
      </c>
      <c r="K2081" s="389"/>
      <c r="L2081" s="389"/>
      <c r="M2081" s="389"/>
      <c r="N2081" s="389">
        <v>60</v>
      </c>
      <c r="O2081" s="389"/>
      <c r="P2081" s="502"/>
      <c r="Q2081" s="502"/>
      <c r="R2081" s="502">
        <v>180</v>
      </c>
      <c r="S2081" s="412"/>
      <c r="T2081" s="276"/>
      <c r="U2081" s="5"/>
      <c r="V2081" s="5"/>
      <c r="W2081" s="5"/>
      <c r="X2081" s="5"/>
      <c r="Y2081" s="221"/>
      <c r="Z2081" s="225"/>
      <c r="AA2081" s="20"/>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row>
    <row r="2082" spans="1:118" s="19" customFormat="1" ht="75" hidden="1" customHeight="1" outlineLevel="1" x14ac:dyDescent="0.25">
      <c r="A2082" s="550"/>
      <c r="B2082" s="550"/>
      <c r="C2082" s="550"/>
      <c r="D2082" s="583"/>
      <c r="E2082" s="568"/>
      <c r="F2082" s="569"/>
      <c r="G2082" s="419" t="s">
        <v>1669</v>
      </c>
      <c r="H2082" s="389"/>
      <c r="I2082" s="389"/>
      <c r="J2082" s="389">
        <v>272</v>
      </c>
      <c r="K2082" s="389"/>
      <c r="L2082" s="389"/>
      <c r="M2082" s="389"/>
      <c r="N2082" s="389">
        <v>15</v>
      </c>
      <c r="O2082" s="389"/>
      <c r="P2082" s="502"/>
      <c r="Q2082" s="502"/>
      <c r="R2082" s="502">
        <v>324.57600000000002</v>
      </c>
      <c r="S2082" s="412"/>
      <c r="T2082" s="276"/>
      <c r="U2082" s="5"/>
      <c r="V2082" s="5"/>
      <c r="W2082" s="5"/>
      <c r="X2082" s="5"/>
      <c r="Y2082" s="221"/>
      <c r="Z2082" s="225"/>
      <c r="AA2082" s="20"/>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row>
    <row r="2083" spans="1:118" s="19" customFormat="1" ht="60" hidden="1" customHeight="1" outlineLevel="1" x14ac:dyDescent="0.25">
      <c r="A2083" s="550"/>
      <c r="B2083" s="550"/>
      <c r="C2083" s="550"/>
      <c r="D2083" s="583"/>
      <c r="E2083" s="568"/>
      <c r="F2083" s="569"/>
      <c r="G2083" s="419" t="s">
        <v>1830</v>
      </c>
      <c r="H2083" s="389"/>
      <c r="I2083" s="389"/>
      <c r="J2083" s="389">
        <v>450</v>
      </c>
      <c r="K2083" s="389"/>
      <c r="L2083" s="389"/>
      <c r="M2083" s="389"/>
      <c r="N2083" s="389">
        <v>196.28</v>
      </c>
      <c r="O2083" s="389"/>
      <c r="P2083" s="502"/>
      <c r="Q2083" s="502"/>
      <c r="R2083" s="502">
        <v>500</v>
      </c>
      <c r="S2083" s="412"/>
      <c r="T2083" s="276"/>
      <c r="U2083" s="5"/>
      <c r="V2083" s="5"/>
      <c r="W2083" s="5"/>
      <c r="X2083" s="5"/>
      <c r="Y2083" s="221"/>
      <c r="Z2083" s="225"/>
      <c r="AA2083" s="20"/>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row>
    <row r="2084" spans="1:118" s="19" customFormat="1" ht="120" hidden="1" customHeight="1" outlineLevel="1" x14ac:dyDescent="0.25">
      <c r="A2084" s="550"/>
      <c r="B2084" s="550"/>
      <c r="C2084" s="550"/>
      <c r="D2084" s="583"/>
      <c r="E2084" s="568"/>
      <c r="F2084" s="569"/>
      <c r="G2084" s="419" t="s">
        <v>1670</v>
      </c>
      <c r="H2084" s="389"/>
      <c r="I2084" s="389"/>
      <c r="J2084" s="389">
        <v>87</v>
      </c>
      <c r="K2084" s="389"/>
      <c r="L2084" s="389"/>
      <c r="M2084" s="389"/>
      <c r="N2084" s="389">
        <v>45</v>
      </c>
      <c r="O2084" s="389"/>
      <c r="P2084" s="502"/>
      <c r="Q2084" s="502"/>
      <c r="R2084" s="502">
        <v>175</v>
      </c>
      <c r="S2084" s="412"/>
      <c r="T2084" s="276"/>
      <c r="U2084" s="5"/>
      <c r="V2084" s="5"/>
      <c r="W2084" s="5"/>
      <c r="X2084" s="5"/>
      <c r="Y2084" s="221"/>
      <c r="Z2084" s="225"/>
      <c r="AA2084" s="20"/>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row>
    <row r="2085" spans="1:118" s="19" customFormat="1" ht="120" hidden="1" customHeight="1" outlineLevel="1" x14ac:dyDescent="0.25">
      <c r="A2085" s="550"/>
      <c r="B2085" s="550"/>
      <c r="C2085" s="550"/>
      <c r="D2085" s="583"/>
      <c r="E2085" s="568"/>
      <c r="F2085" s="569"/>
      <c r="G2085" s="419" t="s">
        <v>1831</v>
      </c>
      <c r="H2085" s="389"/>
      <c r="I2085" s="389"/>
      <c r="J2085" s="389">
        <v>2192</v>
      </c>
      <c r="K2085" s="389"/>
      <c r="L2085" s="389"/>
      <c r="M2085" s="389"/>
      <c r="N2085" s="389">
        <v>30</v>
      </c>
      <c r="O2085" s="389"/>
      <c r="P2085" s="502"/>
      <c r="Q2085" s="502"/>
      <c r="R2085" s="502">
        <v>2109</v>
      </c>
      <c r="S2085" s="412"/>
      <c r="T2085" s="276"/>
      <c r="U2085" s="5"/>
      <c r="V2085" s="5"/>
      <c r="W2085" s="5"/>
      <c r="X2085" s="5"/>
      <c r="Y2085" s="221"/>
      <c r="Z2085" s="225"/>
      <c r="AA2085" s="20"/>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row>
    <row r="2086" spans="1:118" s="19" customFormat="1" ht="75" hidden="1" customHeight="1" outlineLevel="1" x14ac:dyDescent="0.25">
      <c r="A2086" s="550"/>
      <c r="B2086" s="550"/>
      <c r="C2086" s="550"/>
      <c r="D2086" s="583"/>
      <c r="E2086" s="568"/>
      <c r="F2086" s="569"/>
      <c r="G2086" s="419" t="s">
        <v>1832</v>
      </c>
      <c r="H2086" s="389"/>
      <c r="I2086" s="389"/>
      <c r="J2086" s="389">
        <v>15</v>
      </c>
      <c r="K2086" s="389"/>
      <c r="L2086" s="389"/>
      <c r="M2086" s="389"/>
      <c r="N2086" s="389">
        <v>15</v>
      </c>
      <c r="O2086" s="389"/>
      <c r="P2086" s="502"/>
      <c r="Q2086" s="502"/>
      <c r="R2086" s="502">
        <v>93</v>
      </c>
      <c r="S2086" s="412"/>
      <c r="T2086" s="276"/>
      <c r="U2086" s="5"/>
      <c r="V2086" s="5"/>
      <c r="W2086" s="5"/>
      <c r="X2086" s="5"/>
      <c r="Y2086" s="221"/>
      <c r="Z2086" s="225"/>
      <c r="AA2086" s="20"/>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row>
    <row r="2087" spans="1:118" s="19" customFormat="1" ht="105" hidden="1" customHeight="1" outlineLevel="1" x14ac:dyDescent="0.25">
      <c r="A2087" s="550"/>
      <c r="B2087" s="550"/>
      <c r="C2087" s="550"/>
      <c r="D2087" s="583"/>
      <c r="E2087" s="568"/>
      <c r="F2087" s="569"/>
      <c r="G2087" s="419" t="s">
        <v>1672</v>
      </c>
      <c r="H2087" s="389"/>
      <c r="I2087" s="389"/>
      <c r="J2087" s="389">
        <v>236</v>
      </c>
      <c r="K2087" s="389"/>
      <c r="L2087" s="389"/>
      <c r="M2087" s="389"/>
      <c r="N2087" s="389">
        <v>65</v>
      </c>
      <c r="O2087" s="389"/>
      <c r="P2087" s="502"/>
      <c r="Q2087" s="502"/>
      <c r="R2087" s="502">
        <v>530</v>
      </c>
      <c r="S2087" s="412"/>
      <c r="T2087" s="276"/>
      <c r="U2087" s="5"/>
      <c r="V2087" s="5"/>
      <c r="W2087" s="5"/>
      <c r="X2087" s="5"/>
      <c r="Y2087" s="221"/>
      <c r="Z2087" s="225"/>
      <c r="AA2087" s="20"/>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row>
    <row r="2088" spans="1:118" s="19" customFormat="1" ht="105" hidden="1" customHeight="1" outlineLevel="1" x14ac:dyDescent="0.25">
      <c r="A2088" s="550"/>
      <c r="B2088" s="550"/>
      <c r="C2088" s="550"/>
      <c r="D2088" s="583"/>
      <c r="E2088" s="568"/>
      <c r="F2088" s="569"/>
      <c r="G2088" s="419" t="s">
        <v>1209</v>
      </c>
      <c r="H2088" s="389"/>
      <c r="I2088" s="389"/>
      <c r="J2088" s="389">
        <v>175</v>
      </c>
      <c r="K2088" s="389"/>
      <c r="L2088" s="389"/>
      <c r="M2088" s="389"/>
      <c r="N2088" s="389">
        <v>10</v>
      </c>
      <c r="O2088" s="389"/>
      <c r="P2088" s="502"/>
      <c r="Q2088" s="502"/>
      <c r="R2088" s="502">
        <v>237</v>
      </c>
      <c r="S2088" s="412"/>
      <c r="T2088" s="276"/>
      <c r="U2088" s="5"/>
      <c r="V2088" s="5"/>
      <c r="W2088" s="5"/>
      <c r="X2088" s="5"/>
      <c r="Y2088" s="221"/>
      <c r="Z2088" s="225"/>
      <c r="AA2088" s="20"/>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row>
    <row r="2089" spans="1:118" s="19" customFormat="1" ht="120" hidden="1" customHeight="1" outlineLevel="1" x14ac:dyDescent="0.25">
      <c r="A2089" s="550"/>
      <c r="B2089" s="550"/>
      <c r="C2089" s="550"/>
      <c r="D2089" s="583"/>
      <c r="E2089" s="568"/>
      <c r="F2089" s="569"/>
      <c r="G2089" s="419" t="s">
        <v>1215</v>
      </c>
      <c r="H2089" s="389"/>
      <c r="I2089" s="389"/>
      <c r="J2089" s="389">
        <v>662</v>
      </c>
      <c r="K2089" s="389"/>
      <c r="L2089" s="389"/>
      <c r="M2089" s="389"/>
      <c r="N2089" s="389">
        <v>30</v>
      </c>
      <c r="O2089" s="389"/>
      <c r="P2089" s="502"/>
      <c r="Q2089" s="502"/>
      <c r="R2089" s="502">
        <v>907</v>
      </c>
      <c r="S2089" s="412"/>
      <c r="T2089" s="276"/>
      <c r="U2089" s="5"/>
      <c r="V2089" s="5"/>
      <c r="W2089" s="5"/>
      <c r="X2089" s="5"/>
      <c r="Y2089" s="221"/>
      <c r="Z2089" s="225"/>
      <c r="AA2089" s="20"/>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row>
    <row r="2090" spans="1:118" s="19" customFormat="1" ht="60" hidden="1" customHeight="1" outlineLevel="1" x14ac:dyDescent="0.25">
      <c r="A2090" s="550"/>
      <c r="B2090" s="550"/>
      <c r="C2090" s="550"/>
      <c r="D2090" s="583"/>
      <c r="E2090" s="568"/>
      <c r="F2090" s="569"/>
      <c r="G2090" s="419" t="s">
        <v>1833</v>
      </c>
      <c r="H2090" s="389"/>
      <c r="I2090" s="389"/>
      <c r="J2090" s="389">
        <v>31</v>
      </c>
      <c r="K2090" s="389"/>
      <c r="L2090" s="389"/>
      <c r="M2090" s="389"/>
      <c r="N2090" s="389">
        <v>105</v>
      </c>
      <c r="O2090" s="389"/>
      <c r="P2090" s="502"/>
      <c r="Q2090" s="502"/>
      <c r="R2090" s="502">
        <v>142.55699999999999</v>
      </c>
      <c r="S2090" s="412"/>
      <c r="T2090" s="276"/>
      <c r="U2090" s="5"/>
      <c r="V2090" s="5"/>
      <c r="W2090" s="5"/>
      <c r="X2090" s="5"/>
      <c r="Y2090" s="221"/>
      <c r="Z2090" s="225"/>
      <c r="AA2090" s="20"/>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row>
    <row r="2091" spans="1:118" s="19" customFormat="1" ht="75" hidden="1" customHeight="1" outlineLevel="1" x14ac:dyDescent="0.25">
      <c r="A2091" s="550"/>
      <c r="B2091" s="550"/>
      <c r="C2091" s="550"/>
      <c r="D2091" s="583"/>
      <c r="E2091" s="568"/>
      <c r="F2091" s="569"/>
      <c r="G2091" s="419" t="s">
        <v>1297</v>
      </c>
      <c r="H2091" s="389"/>
      <c r="I2091" s="389"/>
      <c r="J2091" s="389">
        <v>720</v>
      </c>
      <c r="K2091" s="389"/>
      <c r="L2091" s="389"/>
      <c r="M2091" s="389"/>
      <c r="N2091" s="389">
        <v>15</v>
      </c>
      <c r="O2091" s="389"/>
      <c r="P2091" s="502"/>
      <c r="Q2091" s="502"/>
      <c r="R2091" s="502">
        <v>1174.7850000000001</v>
      </c>
      <c r="S2091" s="412"/>
      <c r="T2091" s="276"/>
      <c r="U2091" s="5"/>
      <c r="V2091" s="5"/>
      <c r="W2091" s="5"/>
      <c r="X2091" s="5"/>
      <c r="Y2091" s="221"/>
      <c r="Z2091" s="225"/>
      <c r="AA2091" s="20"/>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row>
    <row r="2092" spans="1:118" s="19" customFormat="1" ht="75" hidden="1" customHeight="1" outlineLevel="1" x14ac:dyDescent="0.25">
      <c r="A2092" s="550"/>
      <c r="B2092" s="550"/>
      <c r="C2092" s="550"/>
      <c r="D2092" s="583"/>
      <c r="E2092" s="568"/>
      <c r="F2092" s="569"/>
      <c r="G2092" s="419" t="s">
        <v>1299</v>
      </c>
      <c r="H2092" s="389"/>
      <c r="I2092" s="389"/>
      <c r="J2092" s="389">
        <v>15</v>
      </c>
      <c r="K2092" s="389"/>
      <c r="L2092" s="389"/>
      <c r="M2092" s="389"/>
      <c r="N2092" s="389">
        <v>100</v>
      </c>
      <c r="O2092" s="389"/>
      <c r="P2092" s="502"/>
      <c r="Q2092" s="502"/>
      <c r="R2092" s="502">
        <v>60.527999999999999</v>
      </c>
      <c r="S2092" s="412"/>
      <c r="T2092" s="276"/>
      <c r="U2092" s="5"/>
      <c r="V2092" s="5"/>
      <c r="W2092" s="5"/>
      <c r="X2092" s="5"/>
      <c r="Y2092" s="221"/>
      <c r="Z2092" s="225"/>
      <c r="AA2092" s="20"/>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row>
    <row r="2093" spans="1:118" s="19" customFormat="1" ht="60" hidden="1" customHeight="1" outlineLevel="1" x14ac:dyDescent="0.25">
      <c r="A2093" s="550"/>
      <c r="B2093" s="550"/>
      <c r="C2093" s="550"/>
      <c r="D2093" s="583"/>
      <c r="E2093" s="568"/>
      <c r="F2093" s="569"/>
      <c r="G2093" s="419" t="s">
        <v>1300</v>
      </c>
      <c r="H2093" s="389"/>
      <c r="I2093" s="389"/>
      <c r="J2093" s="389">
        <v>10</v>
      </c>
      <c r="K2093" s="389"/>
      <c r="L2093" s="389"/>
      <c r="M2093" s="389"/>
      <c r="N2093" s="389">
        <v>15</v>
      </c>
      <c r="O2093" s="389"/>
      <c r="P2093" s="502"/>
      <c r="Q2093" s="502"/>
      <c r="R2093" s="502">
        <v>55.341999999999999</v>
      </c>
      <c r="S2093" s="412"/>
      <c r="T2093" s="276"/>
      <c r="U2093" s="5"/>
      <c r="V2093" s="5"/>
      <c r="W2093" s="5"/>
      <c r="X2093" s="5"/>
      <c r="Y2093" s="221"/>
      <c r="Z2093" s="225"/>
      <c r="AA2093" s="20"/>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row>
    <row r="2094" spans="1:118" s="19" customFormat="1" ht="60" hidden="1" customHeight="1" outlineLevel="1" x14ac:dyDescent="0.25">
      <c r="A2094" s="550"/>
      <c r="B2094" s="550"/>
      <c r="C2094" s="550"/>
      <c r="D2094" s="583"/>
      <c r="E2094" s="568"/>
      <c r="F2094" s="569"/>
      <c r="G2094" s="419" t="s">
        <v>1301</v>
      </c>
      <c r="H2094" s="389"/>
      <c r="I2094" s="389"/>
      <c r="J2094" s="389">
        <v>160</v>
      </c>
      <c r="K2094" s="389"/>
      <c r="L2094" s="389"/>
      <c r="M2094" s="389"/>
      <c r="N2094" s="389">
        <v>90</v>
      </c>
      <c r="O2094" s="389"/>
      <c r="P2094" s="502"/>
      <c r="Q2094" s="502"/>
      <c r="R2094" s="502">
        <v>61</v>
      </c>
      <c r="S2094" s="412"/>
      <c r="T2094" s="276"/>
      <c r="U2094" s="5"/>
      <c r="V2094" s="5"/>
      <c r="W2094" s="5"/>
      <c r="X2094" s="5"/>
      <c r="Y2094" s="221"/>
      <c r="Z2094" s="225"/>
      <c r="AA2094" s="20"/>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row>
    <row r="2095" spans="1:118" s="19" customFormat="1" ht="60" hidden="1" customHeight="1" outlineLevel="1" x14ac:dyDescent="0.25">
      <c r="A2095" s="550"/>
      <c r="B2095" s="550"/>
      <c r="C2095" s="550"/>
      <c r="D2095" s="583"/>
      <c r="E2095" s="568"/>
      <c r="F2095" s="569"/>
      <c r="G2095" s="419" t="s">
        <v>1834</v>
      </c>
      <c r="H2095" s="389"/>
      <c r="I2095" s="389"/>
      <c r="J2095" s="389">
        <v>20</v>
      </c>
      <c r="K2095" s="389"/>
      <c r="L2095" s="389"/>
      <c r="M2095" s="389"/>
      <c r="N2095" s="389">
        <v>100</v>
      </c>
      <c r="O2095" s="389"/>
      <c r="P2095" s="502"/>
      <c r="Q2095" s="502"/>
      <c r="R2095" s="502">
        <v>60.938000000000002</v>
      </c>
      <c r="S2095" s="412"/>
      <c r="T2095" s="276"/>
      <c r="U2095" s="5"/>
      <c r="V2095" s="5"/>
      <c r="W2095" s="5"/>
      <c r="X2095" s="5"/>
      <c r="Y2095" s="221"/>
      <c r="Z2095" s="225"/>
      <c r="AA2095" s="20"/>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row>
    <row r="2096" spans="1:118" s="19" customFormat="1" ht="60" hidden="1" customHeight="1" outlineLevel="1" x14ac:dyDescent="0.25">
      <c r="A2096" s="550"/>
      <c r="B2096" s="550"/>
      <c r="C2096" s="550"/>
      <c r="D2096" s="583"/>
      <c r="E2096" s="568"/>
      <c r="F2096" s="569"/>
      <c r="G2096" s="419" t="s">
        <v>1835</v>
      </c>
      <c r="H2096" s="389"/>
      <c r="I2096" s="389"/>
      <c r="J2096" s="389">
        <v>80</v>
      </c>
      <c r="K2096" s="389"/>
      <c r="L2096" s="389"/>
      <c r="M2096" s="389"/>
      <c r="N2096" s="389">
        <v>150</v>
      </c>
      <c r="O2096" s="389"/>
      <c r="P2096" s="502"/>
      <c r="Q2096" s="502"/>
      <c r="R2096" s="502">
        <v>211.61600000000001</v>
      </c>
      <c r="S2096" s="412"/>
      <c r="T2096" s="276"/>
      <c r="U2096" s="5"/>
      <c r="V2096" s="5"/>
      <c r="W2096" s="5"/>
      <c r="X2096" s="5"/>
      <c r="Y2096" s="221"/>
      <c r="Z2096" s="225"/>
      <c r="AA2096" s="20"/>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row>
    <row r="2097" spans="1:118" s="19" customFormat="1" ht="60" hidden="1" customHeight="1" outlineLevel="1" x14ac:dyDescent="0.25">
      <c r="A2097" s="550"/>
      <c r="B2097" s="550"/>
      <c r="C2097" s="550"/>
      <c r="D2097" s="583"/>
      <c r="E2097" s="568"/>
      <c r="F2097" s="569"/>
      <c r="G2097" s="419" t="s">
        <v>1302</v>
      </c>
      <c r="H2097" s="389"/>
      <c r="I2097" s="389"/>
      <c r="J2097" s="389">
        <v>20</v>
      </c>
      <c r="K2097" s="389"/>
      <c r="L2097" s="389"/>
      <c r="M2097" s="389"/>
      <c r="N2097" s="389">
        <v>15</v>
      </c>
      <c r="O2097" s="389"/>
      <c r="P2097" s="502"/>
      <c r="Q2097" s="502"/>
      <c r="R2097" s="502">
        <v>45.936</v>
      </c>
      <c r="S2097" s="412"/>
      <c r="T2097" s="276"/>
      <c r="U2097" s="5"/>
      <c r="V2097" s="5"/>
      <c r="W2097" s="5"/>
      <c r="X2097" s="5"/>
      <c r="Y2097" s="221"/>
      <c r="Z2097" s="225"/>
      <c r="AA2097" s="20"/>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row>
    <row r="2098" spans="1:118" s="19" customFormat="1" ht="60" hidden="1" customHeight="1" outlineLevel="1" x14ac:dyDescent="0.25">
      <c r="A2098" s="550"/>
      <c r="B2098" s="550"/>
      <c r="C2098" s="550"/>
      <c r="D2098" s="583"/>
      <c r="E2098" s="568"/>
      <c r="F2098" s="569"/>
      <c r="G2098" s="419" t="s">
        <v>1836</v>
      </c>
      <c r="H2098" s="389"/>
      <c r="I2098" s="389"/>
      <c r="J2098" s="389">
        <v>225</v>
      </c>
      <c r="K2098" s="389"/>
      <c r="L2098" s="389"/>
      <c r="M2098" s="389"/>
      <c r="N2098" s="389">
        <v>195</v>
      </c>
      <c r="O2098" s="389"/>
      <c r="P2098" s="502"/>
      <c r="Q2098" s="502"/>
      <c r="R2098" s="502">
        <v>598.38099999999997</v>
      </c>
      <c r="S2098" s="412"/>
      <c r="T2098" s="276"/>
      <c r="U2098" s="5"/>
      <c r="V2098" s="5"/>
      <c r="W2098" s="5"/>
      <c r="X2098" s="5"/>
      <c r="Y2098" s="221"/>
      <c r="Z2098" s="225"/>
      <c r="AA2098" s="20"/>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row>
    <row r="2099" spans="1:118" s="19" customFormat="1" ht="45" hidden="1" customHeight="1" outlineLevel="1" x14ac:dyDescent="0.25">
      <c r="A2099" s="550"/>
      <c r="B2099" s="550"/>
      <c r="C2099" s="550"/>
      <c r="D2099" s="583"/>
      <c r="E2099" s="568"/>
      <c r="F2099" s="569"/>
      <c r="G2099" s="419" t="s">
        <v>1837</v>
      </c>
      <c r="H2099" s="389"/>
      <c r="I2099" s="389"/>
      <c r="J2099" s="389">
        <v>279</v>
      </c>
      <c r="K2099" s="389"/>
      <c r="L2099" s="389"/>
      <c r="M2099" s="389"/>
      <c r="N2099" s="389">
        <v>285</v>
      </c>
      <c r="O2099" s="389"/>
      <c r="P2099" s="502"/>
      <c r="Q2099" s="502"/>
      <c r="R2099" s="502">
        <v>738.04399999999998</v>
      </c>
      <c r="S2099" s="412"/>
      <c r="T2099" s="276"/>
      <c r="U2099" s="5"/>
      <c r="V2099" s="5"/>
      <c r="W2099" s="5"/>
      <c r="X2099" s="5"/>
      <c r="Y2099" s="221"/>
      <c r="Z2099" s="225"/>
      <c r="AA2099" s="20"/>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row>
    <row r="2100" spans="1:118" s="19" customFormat="1" ht="60" hidden="1" customHeight="1" outlineLevel="1" x14ac:dyDescent="0.25">
      <c r="A2100" s="550"/>
      <c r="B2100" s="550"/>
      <c r="C2100" s="550"/>
      <c r="D2100" s="583"/>
      <c r="E2100" s="568"/>
      <c r="F2100" s="569"/>
      <c r="G2100" s="419" t="s">
        <v>1304</v>
      </c>
      <c r="H2100" s="389"/>
      <c r="I2100" s="389"/>
      <c r="J2100" s="389">
        <v>317</v>
      </c>
      <c r="K2100" s="389"/>
      <c r="L2100" s="389"/>
      <c r="M2100" s="389"/>
      <c r="N2100" s="389">
        <v>30</v>
      </c>
      <c r="O2100" s="389"/>
      <c r="P2100" s="502"/>
      <c r="Q2100" s="502"/>
      <c r="R2100" s="502">
        <v>516.22</v>
      </c>
      <c r="S2100" s="412"/>
      <c r="T2100" s="276"/>
      <c r="U2100" s="5"/>
      <c r="V2100" s="5"/>
      <c r="W2100" s="5"/>
      <c r="X2100" s="5"/>
      <c r="Y2100" s="221"/>
      <c r="Z2100" s="225"/>
      <c r="AA2100" s="20"/>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row>
    <row r="2101" spans="1:118" s="19" customFormat="1" ht="60" hidden="1" customHeight="1" outlineLevel="1" x14ac:dyDescent="0.25">
      <c r="A2101" s="550"/>
      <c r="B2101" s="550"/>
      <c r="C2101" s="550"/>
      <c r="D2101" s="583"/>
      <c r="E2101" s="568"/>
      <c r="F2101" s="569"/>
      <c r="G2101" s="419" t="s">
        <v>1306</v>
      </c>
      <c r="H2101" s="389"/>
      <c r="I2101" s="389"/>
      <c r="J2101" s="389">
        <v>100</v>
      </c>
      <c r="K2101" s="389"/>
      <c r="L2101" s="389"/>
      <c r="M2101" s="389"/>
      <c r="N2101" s="389">
        <v>15</v>
      </c>
      <c r="O2101" s="389"/>
      <c r="P2101" s="502"/>
      <c r="Q2101" s="502"/>
      <c r="R2101" s="502">
        <v>176.827</v>
      </c>
      <c r="S2101" s="412"/>
      <c r="T2101" s="276"/>
      <c r="U2101" s="5"/>
      <c r="V2101" s="5"/>
      <c r="W2101" s="5"/>
      <c r="X2101" s="5"/>
      <c r="Y2101" s="221"/>
      <c r="Z2101" s="225"/>
      <c r="AA2101" s="20"/>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row>
    <row r="2102" spans="1:118" s="19" customFormat="1" ht="60" hidden="1" customHeight="1" outlineLevel="1" x14ac:dyDescent="0.25">
      <c r="A2102" s="550"/>
      <c r="B2102" s="550"/>
      <c r="C2102" s="550"/>
      <c r="D2102" s="583"/>
      <c r="E2102" s="568"/>
      <c r="F2102" s="569"/>
      <c r="G2102" s="419" t="s">
        <v>1838</v>
      </c>
      <c r="H2102" s="389"/>
      <c r="I2102" s="389"/>
      <c r="J2102" s="389">
        <v>216</v>
      </c>
      <c r="K2102" s="389"/>
      <c r="L2102" s="389"/>
      <c r="M2102" s="389"/>
      <c r="N2102" s="389">
        <v>40</v>
      </c>
      <c r="O2102" s="389"/>
      <c r="P2102" s="502"/>
      <c r="Q2102" s="502"/>
      <c r="R2102" s="502">
        <v>475.79599999999999</v>
      </c>
      <c r="S2102" s="412"/>
      <c r="T2102" s="276"/>
      <c r="U2102" s="5"/>
      <c r="V2102" s="5"/>
      <c r="W2102" s="5"/>
      <c r="X2102" s="5"/>
      <c r="Y2102" s="221"/>
      <c r="Z2102" s="225"/>
      <c r="AA2102" s="20"/>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row>
    <row r="2103" spans="1:118" s="19" customFormat="1" ht="60" hidden="1" customHeight="1" outlineLevel="1" x14ac:dyDescent="0.25">
      <c r="A2103" s="550"/>
      <c r="B2103" s="550"/>
      <c r="C2103" s="550"/>
      <c r="D2103" s="583"/>
      <c r="E2103" s="568"/>
      <c r="F2103" s="569"/>
      <c r="G2103" s="419" t="s">
        <v>1839</v>
      </c>
      <c r="H2103" s="389"/>
      <c r="I2103" s="389"/>
      <c r="J2103" s="389">
        <v>191</v>
      </c>
      <c r="K2103" s="389"/>
      <c r="L2103" s="389"/>
      <c r="M2103" s="389"/>
      <c r="N2103" s="389">
        <v>100</v>
      </c>
      <c r="O2103" s="389"/>
      <c r="P2103" s="502"/>
      <c r="Q2103" s="502"/>
      <c r="R2103" s="502">
        <v>339.46</v>
      </c>
      <c r="S2103" s="412"/>
      <c r="T2103" s="276"/>
      <c r="U2103" s="5"/>
      <c r="V2103" s="5"/>
      <c r="W2103" s="5"/>
      <c r="X2103" s="5"/>
      <c r="Y2103" s="221"/>
      <c r="Z2103" s="225"/>
      <c r="AA2103" s="20"/>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row>
    <row r="2104" spans="1:118" s="19" customFormat="1" ht="75" hidden="1" customHeight="1" outlineLevel="1" x14ac:dyDescent="0.25">
      <c r="A2104" s="550"/>
      <c r="B2104" s="550"/>
      <c r="C2104" s="550"/>
      <c r="D2104" s="583"/>
      <c r="E2104" s="568"/>
      <c r="F2104" s="569"/>
      <c r="G2104" s="419" t="s">
        <v>1840</v>
      </c>
      <c r="H2104" s="389"/>
      <c r="I2104" s="389"/>
      <c r="J2104" s="389">
        <v>8998</v>
      </c>
      <c r="K2104" s="389"/>
      <c r="L2104" s="389"/>
      <c r="M2104" s="389"/>
      <c r="N2104" s="389">
        <v>150</v>
      </c>
      <c r="O2104" s="389"/>
      <c r="P2104" s="502"/>
      <c r="Q2104" s="502"/>
      <c r="R2104" s="502">
        <v>15540.018</v>
      </c>
      <c r="S2104" s="412"/>
      <c r="T2104" s="276"/>
      <c r="U2104" s="5"/>
      <c r="V2104" s="5"/>
      <c r="W2104" s="5"/>
      <c r="X2104" s="5"/>
      <c r="Y2104" s="221"/>
      <c r="Z2104" s="225"/>
      <c r="AA2104" s="20"/>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row>
    <row r="2105" spans="1:118" s="19" customFormat="1" ht="45" hidden="1" customHeight="1" outlineLevel="1" x14ac:dyDescent="0.25">
      <c r="A2105" s="550"/>
      <c r="B2105" s="550"/>
      <c r="C2105" s="550"/>
      <c r="D2105" s="583"/>
      <c r="E2105" s="568"/>
      <c r="F2105" s="569"/>
      <c r="G2105" s="419" t="s">
        <v>1841</v>
      </c>
      <c r="H2105" s="389"/>
      <c r="I2105" s="389"/>
      <c r="J2105" s="389">
        <v>341</v>
      </c>
      <c r="K2105" s="389"/>
      <c r="L2105" s="389"/>
      <c r="M2105" s="389"/>
      <c r="N2105" s="389">
        <v>32.1</v>
      </c>
      <c r="O2105" s="389"/>
      <c r="P2105" s="502"/>
      <c r="Q2105" s="502"/>
      <c r="R2105" s="502">
        <v>554.74900000000002</v>
      </c>
      <c r="S2105" s="412"/>
      <c r="T2105" s="276"/>
      <c r="U2105" s="5"/>
      <c r="V2105" s="5"/>
      <c r="W2105" s="5"/>
      <c r="X2105" s="5"/>
      <c r="Y2105" s="221"/>
      <c r="Z2105" s="225"/>
      <c r="AA2105" s="20"/>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row>
    <row r="2106" spans="1:118" s="19" customFormat="1" ht="75" hidden="1" customHeight="1" outlineLevel="1" x14ac:dyDescent="0.25">
      <c r="A2106" s="550"/>
      <c r="B2106" s="550"/>
      <c r="C2106" s="550"/>
      <c r="D2106" s="583"/>
      <c r="E2106" s="568"/>
      <c r="F2106" s="569"/>
      <c r="G2106" s="419" t="s">
        <v>1676</v>
      </c>
      <c r="H2106" s="389"/>
      <c r="I2106" s="389"/>
      <c r="J2106" s="389">
        <v>13</v>
      </c>
      <c r="K2106" s="389"/>
      <c r="L2106" s="389"/>
      <c r="M2106" s="389"/>
      <c r="N2106" s="389">
        <v>75</v>
      </c>
      <c r="O2106" s="389"/>
      <c r="P2106" s="502"/>
      <c r="Q2106" s="502"/>
      <c r="R2106" s="502">
        <v>103.45399999999999</v>
      </c>
      <c r="S2106" s="412"/>
      <c r="T2106" s="276"/>
      <c r="U2106" s="5"/>
      <c r="V2106" s="5"/>
      <c r="W2106" s="5"/>
      <c r="X2106" s="5"/>
      <c r="Y2106" s="221"/>
      <c r="Z2106" s="225"/>
      <c r="AA2106" s="20"/>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row>
    <row r="2107" spans="1:118" s="19" customFormat="1" ht="75" hidden="1" customHeight="1" outlineLevel="1" x14ac:dyDescent="0.25">
      <c r="A2107" s="550"/>
      <c r="B2107" s="550"/>
      <c r="C2107" s="550"/>
      <c r="D2107" s="583"/>
      <c r="E2107" s="568"/>
      <c r="F2107" s="569"/>
      <c r="G2107" s="419" t="s">
        <v>1307</v>
      </c>
      <c r="H2107" s="389"/>
      <c r="I2107" s="389"/>
      <c r="J2107" s="389">
        <v>40</v>
      </c>
      <c r="K2107" s="389"/>
      <c r="L2107" s="389"/>
      <c r="M2107" s="389"/>
      <c r="N2107" s="389">
        <v>150</v>
      </c>
      <c r="O2107" s="389"/>
      <c r="P2107" s="502"/>
      <c r="Q2107" s="502"/>
      <c r="R2107" s="502">
        <v>50.128</v>
      </c>
      <c r="S2107" s="412"/>
      <c r="T2107" s="276"/>
      <c r="U2107" s="5"/>
      <c r="V2107" s="5"/>
      <c r="W2107" s="5"/>
      <c r="X2107" s="5"/>
      <c r="Y2107" s="221"/>
      <c r="Z2107" s="225"/>
      <c r="AA2107" s="20"/>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row>
    <row r="2108" spans="1:118" s="19" customFormat="1" ht="75" hidden="1" customHeight="1" outlineLevel="1" x14ac:dyDescent="0.25">
      <c r="A2108" s="550"/>
      <c r="B2108" s="550"/>
      <c r="C2108" s="550"/>
      <c r="D2108" s="583"/>
      <c r="E2108" s="568"/>
      <c r="F2108" s="569"/>
      <c r="G2108" s="419" t="s">
        <v>1308</v>
      </c>
      <c r="H2108" s="389"/>
      <c r="I2108" s="389"/>
      <c r="J2108" s="389">
        <v>25</v>
      </c>
      <c r="K2108" s="389"/>
      <c r="L2108" s="389"/>
      <c r="M2108" s="389"/>
      <c r="N2108" s="389">
        <v>150</v>
      </c>
      <c r="O2108" s="389"/>
      <c r="P2108" s="502"/>
      <c r="Q2108" s="502"/>
      <c r="R2108" s="502">
        <v>31.52</v>
      </c>
      <c r="S2108" s="412"/>
      <c r="T2108" s="276"/>
      <c r="U2108" s="5"/>
      <c r="V2108" s="5"/>
      <c r="W2108" s="5"/>
      <c r="X2108" s="5"/>
      <c r="Y2108" s="221"/>
      <c r="Z2108" s="225"/>
      <c r="AA2108" s="20"/>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row>
    <row r="2109" spans="1:118" s="19" customFormat="1" ht="90" hidden="1" customHeight="1" outlineLevel="1" x14ac:dyDescent="0.25">
      <c r="A2109" s="550"/>
      <c r="B2109" s="550"/>
      <c r="C2109" s="550"/>
      <c r="D2109" s="583"/>
      <c r="E2109" s="568"/>
      <c r="F2109" s="569"/>
      <c r="G2109" s="419" t="s">
        <v>1309</v>
      </c>
      <c r="H2109" s="389"/>
      <c r="I2109" s="389"/>
      <c r="J2109" s="389">
        <v>10</v>
      </c>
      <c r="K2109" s="389"/>
      <c r="L2109" s="389"/>
      <c r="M2109" s="389"/>
      <c r="N2109" s="389">
        <v>90</v>
      </c>
      <c r="O2109" s="389"/>
      <c r="P2109" s="502"/>
      <c r="Q2109" s="502"/>
      <c r="R2109" s="502">
        <v>37.408000000000001</v>
      </c>
      <c r="S2109" s="412"/>
      <c r="T2109" s="276"/>
      <c r="U2109" s="5"/>
      <c r="V2109" s="5"/>
      <c r="W2109" s="5"/>
      <c r="X2109" s="5"/>
      <c r="Y2109" s="221"/>
      <c r="Z2109" s="225"/>
      <c r="AA2109" s="20"/>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row>
    <row r="2110" spans="1:118" s="19" customFormat="1" ht="90" hidden="1" customHeight="1" outlineLevel="1" x14ac:dyDescent="0.25">
      <c r="A2110" s="550"/>
      <c r="B2110" s="550"/>
      <c r="C2110" s="550"/>
      <c r="D2110" s="583"/>
      <c r="E2110" s="568"/>
      <c r="F2110" s="569"/>
      <c r="G2110" s="419" t="s">
        <v>1310</v>
      </c>
      <c r="H2110" s="389"/>
      <c r="I2110" s="389"/>
      <c r="J2110" s="389">
        <v>15</v>
      </c>
      <c r="K2110" s="389"/>
      <c r="L2110" s="389"/>
      <c r="M2110" s="389"/>
      <c r="N2110" s="389">
        <v>150</v>
      </c>
      <c r="O2110" s="389"/>
      <c r="P2110" s="502"/>
      <c r="Q2110" s="502"/>
      <c r="R2110" s="502">
        <v>26.439</v>
      </c>
      <c r="S2110" s="412"/>
      <c r="T2110" s="276"/>
      <c r="U2110" s="5"/>
      <c r="V2110" s="5"/>
      <c r="W2110" s="5"/>
      <c r="X2110" s="5"/>
      <c r="Y2110" s="221"/>
      <c r="Z2110" s="225"/>
      <c r="AA2110" s="20"/>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row>
    <row r="2111" spans="1:118" s="19" customFormat="1" ht="135" hidden="1" customHeight="1" outlineLevel="1" x14ac:dyDescent="0.25">
      <c r="A2111" s="550"/>
      <c r="B2111" s="550"/>
      <c r="C2111" s="550"/>
      <c r="D2111" s="583"/>
      <c r="E2111" s="568"/>
      <c r="F2111" s="569"/>
      <c r="G2111" s="419" t="s">
        <v>1311</v>
      </c>
      <c r="H2111" s="389"/>
      <c r="I2111" s="389"/>
      <c r="J2111" s="389">
        <v>90</v>
      </c>
      <c r="K2111" s="389"/>
      <c r="L2111" s="389"/>
      <c r="M2111" s="389"/>
      <c r="N2111" s="389">
        <v>30</v>
      </c>
      <c r="O2111" s="389"/>
      <c r="P2111" s="502"/>
      <c r="Q2111" s="502"/>
      <c r="R2111" s="502">
        <v>61.064</v>
      </c>
      <c r="S2111" s="412"/>
      <c r="T2111" s="276"/>
      <c r="U2111" s="5"/>
      <c r="V2111" s="5"/>
      <c r="W2111" s="5"/>
      <c r="X2111" s="5"/>
      <c r="Y2111" s="221"/>
      <c r="Z2111" s="225"/>
      <c r="AA2111" s="20"/>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row>
    <row r="2112" spans="1:118" s="19" customFormat="1" ht="75" hidden="1" customHeight="1" outlineLevel="1" x14ac:dyDescent="0.25">
      <c r="A2112" s="550"/>
      <c r="B2112" s="550"/>
      <c r="C2112" s="550"/>
      <c r="D2112" s="583"/>
      <c r="E2112" s="568"/>
      <c r="F2112" s="569"/>
      <c r="G2112" s="419" t="s">
        <v>1678</v>
      </c>
      <c r="H2112" s="389"/>
      <c r="I2112" s="389"/>
      <c r="J2112" s="389">
        <v>296</v>
      </c>
      <c r="K2112" s="389"/>
      <c r="L2112" s="389"/>
      <c r="M2112" s="389"/>
      <c r="N2112" s="389">
        <v>500</v>
      </c>
      <c r="O2112" s="389"/>
      <c r="P2112" s="502"/>
      <c r="Q2112" s="502"/>
      <c r="R2112" s="502">
        <v>232.965</v>
      </c>
      <c r="S2112" s="412"/>
      <c r="T2112" s="276"/>
      <c r="U2112" s="5"/>
      <c r="V2112" s="5"/>
      <c r="W2112" s="5"/>
      <c r="X2112" s="5"/>
      <c r="Y2112" s="221"/>
      <c r="Z2112" s="225"/>
      <c r="AA2112" s="20"/>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row>
    <row r="2113" spans="1:118" s="19" customFormat="1" ht="45" hidden="1" customHeight="1" outlineLevel="1" x14ac:dyDescent="0.25">
      <c r="A2113" s="550"/>
      <c r="B2113" s="550"/>
      <c r="C2113" s="550"/>
      <c r="D2113" s="583"/>
      <c r="E2113" s="568"/>
      <c r="F2113" s="569"/>
      <c r="G2113" s="419" t="s">
        <v>1842</v>
      </c>
      <c r="H2113" s="389"/>
      <c r="I2113" s="389"/>
      <c r="J2113" s="389">
        <v>562</v>
      </c>
      <c r="K2113" s="389"/>
      <c r="L2113" s="389"/>
      <c r="M2113" s="389"/>
      <c r="N2113" s="389">
        <v>115</v>
      </c>
      <c r="O2113" s="389"/>
      <c r="P2113" s="502"/>
      <c r="Q2113" s="502"/>
      <c r="R2113" s="502">
        <v>1301.547</v>
      </c>
      <c r="S2113" s="412"/>
      <c r="T2113" s="276"/>
      <c r="U2113" s="5"/>
      <c r="V2113" s="5"/>
      <c r="W2113" s="5"/>
      <c r="X2113" s="5"/>
      <c r="Y2113" s="221"/>
      <c r="Z2113" s="225"/>
      <c r="AA2113" s="20"/>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row>
    <row r="2114" spans="1:118" s="19" customFormat="1" ht="90.75" hidden="1" customHeight="1" outlineLevel="1" x14ac:dyDescent="0.25">
      <c r="A2114" s="550"/>
      <c r="B2114" s="550"/>
      <c r="C2114" s="550"/>
      <c r="D2114" s="583"/>
      <c r="E2114" s="568"/>
      <c r="F2114" s="569"/>
      <c r="G2114" s="419" t="s">
        <v>1312</v>
      </c>
      <c r="H2114" s="389"/>
      <c r="I2114" s="389"/>
      <c r="J2114" s="389">
        <v>36</v>
      </c>
      <c r="K2114" s="389"/>
      <c r="L2114" s="389"/>
      <c r="M2114" s="389"/>
      <c r="N2114" s="389">
        <v>380</v>
      </c>
      <c r="O2114" s="389"/>
      <c r="P2114" s="502"/>
      <c r="Q2114" s="502"/>
      <c r="R2114" s="502">
        <v>120.90600000000001</v>
      </c>
      <c r="S2114" s="412"/>
      <c r="T2114" s="276"/>
      <c r="U2114" s="5"/>
      <c r="V2114" s="5"/>
      <c r="W2114" s="5"/>
      <c r="X2114" s="5"/>
      <c r="Y2114" s="221"/>
      <c r="Z2114" s="225"/>
      <c r="AA2114" s="20"/>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row>
    <row r="2115" spans="1:118" s="19" customFormat="1" ht="90" hidden="1" customHeight="1" outlineLevel="1" x14ac:dyDescent="0.25">
      <c r="A2115" s="550"/>
      <c r="B2115" s="550"/>
      <c r="C2115" s="550"/>
      <c r="D2115" s="583"/>
      <c r="E2115" s="568"/>
      <c r="F2115" s="569"/>
      <c r="G2115" s="419" t="s">
        <v>1313</v>
      </c>
      <c r="H2115" s="389"/>
      <c r="I2115" s="389"/>
      <c r="J2115" s="389">
        <v>40</v>
      </c>
      <c r="K2115" s="389"/>
      <c r="L2115" s="389"/>
      <c r="M2115" s="389"/>
      <c r="N2115" s="389">
        <v>295</v>
      </c>
      <c r="O2115" s="389"/>
      <c r="P2115" s="502"/>
      <c r="Q2115" s="502"/>
      <c r="R2115" s="502">
        <v>136.37700000000001</v>
      </c>
      <c r="S2115" s="412"/>
      <c r="T2115" s="276"/>
      <c r="U2115" s="5"/>
      <c r="V2115" s="5"/>
      <c r="W2115" s="5"/>
      <c r="X2115" s="5"/>
      <c r="Y2115" s="221"/>
      <c r="Z2115" s="225"/>
      <c r="AA2115" s="20"/>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row>
    <row r="2116" spans="1:118" s="19" customFormat="1" ht="60" hidden="1" customHeight="1" outlineLevel="1" x14ac:dyDescent="0.25">
      <c r="A2116" s="550"/>
      <c r="B2116" s="550"/>
      <c r="C2116" s="550"/>
      <c r="D2116" s="583"/>
      <c r="E2116" s="568"/>
      <c r="F2116" s="569"/>
      <c r="G2116" s="419" t="s">
        <v>1843</v>
      </c>
      <c r="H2116" s="389"/>
      <c r="I2116" s="389"/>
      <c r="J2116" s="389">
        <v>1412</v>
      </c>
      <c r="K2116" s="389"/>
      <c r="L2116" s="389"/>
      <c r="M2116" s="389"/>
      <c r="N2116" s="389">
        <v>15</v>
      </c>
      <c r="O2116" s="389"/>
      <c r="P2116" s="502"/>
      <c r="Q2116" s="502"/>
      <c r="R2116" s="502">
        <v>1672.492</v>
      </c>
      <c r="S2116" s="412"/>
      <c r="T2116" s="276"/>
      <c r="U2116" s="5"/>
      <c r="V2116" s="5"/>
      <c r="W2116" s="5"/>
      <c r="X2116" s="5"/>
      <c r="Y2116" s="221"/>
      <c r="Z2116" s="225"/>
      <c r="AA2116" s="20"/>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row>
    <row r="2117" spans="1:118" s="19" customFormat="1" ht="75" hidden="1" customHeight="1" outlineLevel="1" x14ac:dyDescent="0.25">
      <c r="A2117" s="550"/>
      <c r="B2117" s="550"/>
      <c r="C2117" s="550"/>
      <c r="D2117" s="583"/>
      <c r="E2117" s="568"/>
      <c r="F2117" s="569"/>
      <c r="G2117" s="419" t="s">
        <v>1314</v>
      </c>
      <c r="H2117" s="389"/>
      <c r="I2117" s="389"/>
      <c r="J2117" s="389">
        <v>1358</v>
      </c>
      <c r="K2117" s="389"/>
      <c r="L2117" s="389"/>
      <c r="M2117" s="389"/>
      <c r="N2117" s="389">
        <v>30</v>
      </c>
      <c r="O2117" s="389"/>
      <c r="P2117" s="502"/>
      <c r="Q2117" s="502"/>
      <c r="R2117" s="502">
        <v>2392.886</v>
      </c>
      <c r="S2117" s="412"/>
      <c r="T2117" s="276"/>
      <c r="U2117" s="5"/>
      <c r="V2117" s="5"/>
      <c r="W2117" s="5"/>
      <c r="X2117" s="5"/>
      <c r="Y2117" s="221"/>
      <c r="Z2117" s="225"/>
      <c r="AA2117" s="20"/>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row>
    <row r="2118" spans="1:118" s="19" customFormat="1" ht="75" hidden="1" customHeight="1" outlineLevel="1" x14ac:dyDescent="0.25">
      <c r="A2118" s="550"/>
      <c r="B2118" s="550"/>
      <c r="C2118" s="550"/>
      <c r="D2118" s="583"/>
      <c r="E2118" s="568"/>
      <c r="F2118" s="569"/>
      <c r="G2118" s="419" t="s">
        <v>1844</v>
      </c>
      <c r="H2118" s="389"/>
      <c r="I2118" s="389"/>
      <c r="J2118" s="389">
        <v>2577</v>
      </c>
      <c r="K2118" s="389"/>
      <c r="L2118" s="389"/>
      <c r="M2118" s="389"/>
      <c r="N2118" s="389">
        <v>150</v>
      </c>
      <c r="O2118" s="389"/>
      <c r="P2118" s="502"/>
      <c r="Q2118" s="502"/>
      <c r="R2118" s="502">
        <v>3748.6529999999998</v>
      </c>
      <c r="S2118" s="412"/>
      <c r="T2118" s="276"/>
      <c r="U2118" s="5"/>
      <c r="V2118" s="5"/>
      <c r="W2118" s="5"/>
      <c r="X2118" s="5"/>
      <c r="Y2118" s="221"/>
      <c r="Z2118" s="225"/>
      <c r="AA2118" s="20"/>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row>
    <row r="2119" spans="1:118" s="19" customFormat="1" ht="60" hidden="1" customHeight="1" outlineLevel="1" x14ac:dyDescent="0.25">
      <c r="A2119" s="550"/>
      <c r="B2119" s="550"/>
      <c r="C2119" s="550"/>
      <c r="D2119" s="583"/>
      <c r="E2119" s="568"/>
      <c r="F2119" s="569"/>
      <c r="G2119" s="419" t="s">
        <v>1680</v>
      </c>
      <c r="H2119" s="389"/>
      <c r="I2119" s="389"/>
      <c r="J2119" s="389">
        <v>943</v>
      </c>
      <c r="K2119" s="389"/>
      <c r="L2119" s="389"/>
      <c r="M2119" s="389"/>
      <c r="N2119" s="389">
        <v>61.7</v>
      </c>
      <c r="O2119" s="389"/>
      <c r="P2119" s="502"/>
      <c r="Q2119" s="502"/>
      <c r="R2119" s="502">
        <v>1195.0340000000001</v>
      </c>
      <c r="S2119" s="412"/>
      <c r="T2119" s="276"/>
      <c r="U2119" s="5"/>
      <c r="V2119" s="5"/>
      <c r="W2119" s="5"/>
      <c r="X2119" s="5"/>
      <c r="Y2119" s="221"/>
      <c r="Z2119" s="225"/>
      <c r="AA2119" s="20"/>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row>
    <row r="2120" spans="1:118" s="19" customFormat="1" ht="75" hidden="1" customHeight="1" outlineLevel="1" x14ac:dyDescent="0.25">
      <c r="A2120" s="550"/>
      <c r="B2120" s="550"/>
      <c r="C2120" s="550"/>
      <c r="D2120" s="583"/>
      <c r="E2120" s="568"/>
      <c r="F2120" s="569"/>
      <c r="G2120" s="419" t="s">
        <v>1845</v>
      </c>
      <c r="H2120" s="389"/>
      <c r="I2120" s="389"/>
      <c r="J2120" s="389">
        <v>100</v>
      </c>
      <c r="K2120" s="389"/>
      <c r="L2120" s="389"/>
      <c r="M2120" s="389"/>
      <c r="N2120" s="389">
        <v>150</v>
      </c>
      <c r="O2120" s="389"/>
      <c r="P2120" s="502"/>
      <c r="Q2120" s="502"/>
      <c r="R2120" s="502">
        <v>186.61600000000001</v>
      </c>
      <c r="S2120" s="412"/>
      <c r="T2120" s="276"/>
      <c r="U2120" s="5"/>
      <c r="V2120" s="5"/>
      <c r="W2120" s="5"/>
      <c r="X2120" s="5"/>
      <c r="Y2120" s="221"/>
      <c r="Z2120" s="225"/>
      <c r="AA2120" s="20"/>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row>
    <row r="2121" spans="1:118" s="19" customFormat="1" ht="60" hidden="1" customHeight="1" outlineLevel="1" x14ac:dyDescent="0.25">
      <c r="A2121" s="550"/>
      <c r="B2121" s="550"/>
      <c r="C2121" s="550"/>
      <c r="D2121" s="583"/>
      <c r="E2121" s="568"/>
      <c r="F2121" s="569"/>
      <c r="G2121" s="419" t="s">
        <v>1315</v>
      </c>
      <c r="H2121" s="389"/>
      <c r="I2121" s="389"/>
      <c r="J2121" s="389">
        <v>110</v>
      </c>
      <c r="K2121" s="389"/>
      <c r="L2121" s="389"/>
      <c r="M2121" s="389"/>
      <c r="N2121" s="389">
        <v>15</v>
      </c>
      <c r="O2121" s="389"/>
      <c r="P2121" s="502"/>
      <c r="Q2121" s="502"/>
      <c r="R2121" s="502">
        <v>168.733</v>
      </c>
      <c r="S2121" s="412"/>
      <c r="T2121" s="276"/>
      <c r="U2121" s="5"/>
      <c r="V2121" s="5"/>
      <c r="W2121" s="5"/>
      <c r="X2121" s="5"/>
      <c r="Y2121" s="221"/>
      <c r="Z2121" s="225"/>
      <c r="AA2121" s="20"/>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row>
    <row r="2122" spans="1:118" s="19" customFormat="1" ht="60" hidden="1" customHeight="1" outlineLevel="1" x14ac:dyDescent="0.25">
      <c r="A2122" s="550"/>
      <c r="B2122" s="550"/>
      <c r="C2122" s="550"/>
      <c r="D2122" s="583"/>
      <c r="E2122" s="568"/>
      <c r="F2122" s="569"/>
      <c r="G2122" s="419" t="s">
        <v>1316</v>
      </c>
      <c r="H2122" s="389"/>
      <c r="I2122" s="389"/>
      <c r="J2122" s="389">
        <v>30</v>
      </c>
      <c r="K2122" s="389"/>
      <c r="L2122" s="389"/>
      <c r="M2122" s="389"/>
      <c r="N2122" s="389">
        <v>15</v>
      </c>
      <c r="O2122" s="389"/>
      <c r="P2122" s="502"/>
      <c r="Q2122" s="502"/>
      <c r="R2122" s="502">
        <v>65.954999999999998</v>
      </c>
      <c r="S2122" s="412"/>
      <c r="T2122" s="276"/>
      <c r="U2122" s="5"/>
      <c r="V2122" s="5"/>
      <c r="W2122" s="5"/>
      <c r="X2122" s="5"/>
      <c r="Y2122" s="221"/>
      <c r="Z2122" s="225"/>
      <c r="AA2122" s="20"/>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row>
    <row r="2123" spans="1:118" s="19" customFormat="1" ht="60" hidden="1" customHeight="1" outlineLevel="1" x14ac:dyDescent="0.25">
      <c r="A2123" s="550"/>
      <c r="B2123" s="550"/>
      <c r="C2123" s="550"/>
      <c r="D2123" s="583"/>
      <c r="E2123" s="568"/>
      <c r="F2123" s="569"/>
      <c r="G2123" s="419" t="s">
        <v>1317</v>
      </c>
      <c r="H2123" s="389"/>
      <c r="I2123" s="389"/>
      <c r="J2123" s="389">
        <v>30</v>
      </c>
      <c r="K2123" s="389"/>
      <c r="L2123" s="389"/>
      <c r="M2123" s="389"/>
      <c r="N2123" s="389">
        <v>149</v>
      </c>
      <c r="O2123" s="389"/>
      <c r="P2123" s="502"/>
      <c r="Q2123" s="502"/>
      <c r="R2123" s="502">
        <v>88.378</v>
      </c>
      <c r="S2123" s="412"/>
      <c r="T2123" s="276"/>
      <c r="U2123" s="5"/>
      <c r="V2123" s="5"/>
      <c r="W2123" s="5"/>
      <c r="X2123" s="5"/>
      <c r="Y2123" s="221"/>
      <c r="Z2123" s="225"/>
      <c r="AA2123" s="20"/>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row>
    <row r="2124" spans="1:118" s="19" customFormat="1" ht="60" hidden="1" customHeight="1" outlineLevel="1" x14ac:dyDescent="0.25">
      <c r="A2124" s="550"/>
      <c r="B2124" s="550"/>
      <c r="C2124" s="550"/>
      <c r="D2124" s="583"/>
      <c r="E2124" s="568"/>
      <c r="F2124" s="569"/>
      <c r="G2124" s="419" t="s">
        <v>1682</v>
      </c>
      <c r="H2124" s="389"/>
      <c r="I2124" s="389"/>
      <c r="J2124" s="389">
        <v>327</v>
      </c>
      <c r="K2124" s="389"/>
      <c r="L2124" s="389"/>
      <c r="M2124" s="389"/>
      <c r="N2124" s="389">
        <v>45</v>
      </c>
      <c r="O2124" s="389"/>
      <c r="P2124" s="502"/>
      <c r="Q2124" s="502"/>
      <c r="R2124" s="502">
        <v>889.98099999999999</v>
      </c>
      <c r="S2124" s="412"/>
      <c r="T2124" s="276"/>
      <c r="U2124" s="5"/>
      <c r="V2124" s="5"/>
      <c r="W2124" s="5"/>
      <c r="X2124" s="5"/>
      <c r="Y2124" s="221"/>
      <c r="Z2124" s="225"/>
      <c r="AA2124" s="20"/>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row>
    <row r="2125" spans="1:118" s="19" customFormat="1" ht="75" hidden="1" customHeight="1" outlineLevel="1" x14ac:dyDescent="0.25">
      <c r="A2125" s="550"/>
      <c r="B2125" s="550"/>
      <c r="C2125" s="550"/>
      <c r="D2125" s="583"/>
      <c r="E2125" s="568"/>
      <c r="F2125" s="569"/>
      <c r="G2125" s="419" t="s">
        <v>1686</v>
      </c>
      <c r="H2125" s="389"/>
      <c r="I2125" s="389"/>
      <c r="J2125" s="389">
        <v>283</v>
      </c>
      <c r="K2125" s="389"/>
      <c r="L2125" s="389"/>
      <c r="M2125" s="389"/>
      <c r="N2125" s="389">
        <v>50</v>
      </c>
      <c r="O2125" s="389"/>
      <c r="P2125" s="502"/>
      <c r="Q2125" s="502"/>
      <c r="R2125" s="502">
        <v>787.59500000000003</v>
      </c>
      <c r="S2125" s="412"/>
      <c r="T2125" s="276"/>
      <c r="U2125" s="5"/>
      <c r="V2125" s="5"/>
      <c r="W2125" s="5"/>
      <c r="X2125" s="5"/>
      <c r="Y2125" s="221"/>
      <c r="Z2125" s="225"/>
      <c r="AA2125" s="20"/>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row>
    <row r="2126" spans="1:118" s="19" customFormat="1" ht="105" hidden="1" customHeight="1" outlineLevel="1" x14ac:dyDescent="0.25">
      <c r="A2126" s="550"/>
      <c r="B2126" s="550"/>
      <c r="C2126" s="550"/>
      <c r="D2126" s="583"/>
      <c r="E2126" s="568"/>
      <c r="F2126" s="569"/>
      <c r="G2126" s="419" t="s">
        <v>1846</v>
      </c>
      <c r="H2126" s="389"/>
      <c r="I2126" s="389"/>
      <c r="J2126" s="389">
        <v>30</v>
      </c>
      <c r="K2126" s="389"/>
      <c r="L2126" s="389"/>
      <c r="M2126" s="389"/>
      <c r="N2126" s="389">
        <v>15</v>
      </c>
      <c r="O2126" s="389"/>
      <c r="P2126" s="502"/>
      <c r="Q2126" s="502"/>
      <c r="R2126" s="502">
        <v>155.61699999999999</v>
      </c>
      <c r="S2126" s="412"/>
      <c r="T2126" s="276"/>
      <c r="U2126" s="5"/>
      <c r="V2126" s="5"/>
      <c r="W2126" s="5"/>
      <c r="X2126" s="5"/>
      <c r="Y2126" s="221"/>
      <c r="Z2126" s="225"/>
      <c r="AA2126" s="20"/>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row>
    <row r="2127" spans="1:118" s="19" customFormat="1" ht="75" hidden="1" customHeight="1" outlineLevel="1" x14ac:dyDescent="0.25">
      <c r="A2127" s="550"/>
      <c r="B2127" s="550"/>
      <c r="C2127" s="550"/>
      <c r="D2127" s="583"/>
      <c r="E2127" s="568"/>
      <c r="F2127" s="569"/>
      <c r="G2127" s="419" t="s">
        <v>1689</v>
      </c>
      <c r="H2127" s="389"/>
      <c r="I2127" s="389"/>
      <c r="J2127" s="389">
        <v>8</v>
      </c>
      <c r="K2127" s="389"/>
      <c r="L2127" s="389"/>
      <c r="M2127" s="389"/>
      <c r="N2127" s="389">
        <v>195</v>
      </c>
      <c r="O2127" s="389"/>
      <c r="P2127" s="502"/>
      <c r="Q2127" s="502"/>
      <c r="R2127" s="502">
        <v>100.047</v>
      </c>
      <c r="S2127" s="412"/>
      <c r="T2127" s="276"/>
      <c r="U2127" s="5"/>
      <c r="V2127" s="5"/>
      <c r="W2127" s="5"/>
      <c r="X2127" s="5"/>
      <c r="Y2127" s="221"/>
      <c r="Z2127" s="225"/>
      <c r="AA2127" s="20"/>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row>
    <row r="2128" spans="1:118" s="19" customFormat="1" ht="75" hidden="1" customHeight="1" outlineLevel="1" x14ac:dyDescent="0.25">
      <c r="A2128" s="550"/>
      <c r="B2128" s="550"/>
      <c r="C2128" s="550"/>
      <c r="D2128" s="583"/>
      <c r="E2128" s="568"/>
      <c r="F2128" s="569"/>
      <c r="G2128" s="419" t="s">
        <v>1694</v>
      </c>
      <c r="H2128" s="389"/>
      <c r="I2128" s="389"/>
      <c r="J2128" s="389">
        <v>10</v>
      </c>
      <c r="K2128" s="389"/>
      <c r="L2128" s="389"/>
      <c r="M2128" s="389"/>
      <c r="N2128" s="389">
        <v>177</v>
      </c>
      <c r="O2128" s="389"/>
      <c r="P2128" s="502"/>
      <c r="Q2128" s="502"/>
      <c r="R2128" s="502">
        <v>132.19</v>
      </c>
      <c r="S2128" s="412"/>
      <c r="T2128" s="276"/>
      <c r="U2128" s="5"/>
      <c r="V2128" s="5"/>
      <c r="W2128" s="5"/>
      <c r="X2128" s="5"/>
      <c r="Y2128" s="221"/>
      <c r="Z2128" s="225"/>
      <c r="AA2128" s="20"/>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row>
    <row r="2129" spans="1:118" s="19" customFormat="1" ht="75" hidden="1" customHeight="1" outlineLevel="1" x14ac:dyDescent="0.25">
      <c r="A2129" s="550"/>
      <c r="B2129" s="550"/>
      <c r="C2129" s="550"/>
      <c r="D2129" s="583"/>
      <c r="E2129" s="568"/>
      <c r="F2129" s="569"/>
      <c r="G2129" s="419" t="s">
        <v>1847</v>
      </c>
      <c r="H2129" s="389"/>
      <c r="I2129" s="389"/>
      <c r="J2129" s="389">
        <v>60</v>
      </c>
      <c r="K2129" s="389"/>
      <c r="L2129" s="389"/>
      <c r="M2129" s="389"/>
      <c r="N2129" s="389">
        <v>100</v>
      </c>
      <c r="O2129" s="389"/>
      <c r="P2129" s="502"/>
      <c r="Q2129" s="502"/>
      <c r="R2129" s="502">
        <v>241.81700000000001</v>
      </c>
      <c r="S2129" s="412"/>
      <c r="T2129" s="276"/>
      <c r="U2129" s="5"/>
      <c r="V2129" s="5"/>
      <c r="W2129" s="5"/>
      <c r="X2129" s="5"/>
      <c r="Y2129" s="221"/>
      <c r="Z2129" s="225"/>
      <c r="AA2129" s="20"/>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row>
    <row r="2130" spans="1:118" s="19" customFormat="1" ht="90" hidden="1" customHeight="1" outlineLevel="1" x14ac:dyDescent="0.25">
      <c r="A2130" s="550"/>
      <c r="B2130" s="550"/>
      <c r="C2130" s="550"/>
      <c r="D2130" s="583"/>
      <c r="E2130" s="568"/>
      <c r="F2130" s="569"/>
      <c r="G2130" s="419" t="s">
        <v>1705</v>
      </c>
      <c r="H2130" s="389"/>
      <c r="I2130" s="389"/>
      <c r="J2130" s="389">
        <v>40</v>
      </c>
      <c r="K2130" s="389"/>
      <c r="L2130" s="389"/>
      <c r="M2130" s="389"/>
      <c r="N2130" s="389">
        <v>149</v>
      </c>
      <c r="O2130" s="389"/>
      <c r="P2130" s="502"/>
      <c r="Q2130" s="502"/>
      <c r="R2130" s="502">
        <v>145.69999999999999</v>
      </c>
      <c r="S2130" s="412"/>
      <c r="T2130" s="276"/>
      <c r="U2130" s="5"/>
      <c r="V2130" s="5"/>
      <c r="W2130" s="5"/>
      <c r="X2130" s="5"/>
      <c r="Y2130" s="221"/>
      <c r="Z2130" s="225"/>
      <c r="AA2130" s="20"/>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row>
    <row r="2131" spans="1:118" s="19" customFormat="1" ht="75" hidden="1" customHeight="1" outlineLevel="1" x14ac:dyDescent="0.25">
      <c r="A2131" s="550"/>
      <c r="B2131" s="550"/>
      <c r="C2131" s="550"/>
      <c r="D2131" s="583"/>
      <c r="E2131" s="568"/>
      <c r="F2131" s="569"/>
      <c r="G2131" s="419" t="s">
        <v>1848</v>
      </c>
      <c r="H2131" s="389"/>
      <c r="I2131" s="389"/>
      <c r="J2131" s="389">
        <v>1760</v>
      </c>
      <c r="K2131" s="389"/>
      <c r="L2131" s="389"/>
      <c r="M2131" s="389"/>
      <c r="N2131" s="389">
        <v>150</v>
      </c>
      <c r="O2131" s="389"/>
      <c r="P2131" s="502"/>
      <c r="Q2131" s="502"/>
      <c r="R2131" s="502">
        <v>2762.009</v>
      </c>
      <c r="S2131" s="412"/>
      <c r="T2131" s="276"/>
      <c r="U2131" s="5"/>
      <c r="V2131" s="5"/>
      <c r="W2131" s="5"/>
      <c r="X2131" s="5"/>
      <c r="Y2131" s="221"/>
      <c r="Z2131" s="225"/>
      <c r="AA2131" s="20"/>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row>
    <row r="2132" spans="1:118" s="19" customFormat="1" ht="75" hidden="1" customHeight="1" outlineLevel="1" x14ac:dyDescent="0.25">
      <c r="A2132" s="550"/>
      <c r="B2132" s="550"/>
      <c r="C2132" s="550"/>
      <c r="D2132" s="583"/>
      <c r="E2132" s="568"/>
      <c r="F2132" s="569"/>
      <c r="G2132" s="419" t="s">
        <v>1849</v>
      </c>
      <c r="H2132" s="389"/>
      <c r="I2132" s="389"/>
      <c r="J2132" s="389">
        <v>15</v>
      </c>
      <c r="K2132" s="389"/>
      <c r="L2132" s="389"/>
      <c r="M2132" s="389"/>
      <c r="N2132" s="389">
        <v>3</v>
      </c>
      <c r="O2132" s="389"/>
      <c r="P2132" s="502"/>
      <c r="Q2132" s="502"/>
      <c r="R2132" s="502">
        <v>81.316999999999993</v>
      </c>
      <c r="S2132" s="412"/>
      <c r="T2132" s="276"/>
      <c r="U2132" s="5"/>
      <c r="V2132" s="5"/>
      <c r="W2132" s="5"/>
      <c r="X2132" s="5"/>
      <c r="Y2132" s="221"/>
      <c r="Z2132" s="225"/>
      <c r="AA2132" s="20"/>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row>
    <row r="2133" spans="1:118" s="19" customFormat="1" ht="90" hidden="1" customHeight="1" outlineLevel="1" x14ac:dyDescent="0.25">
      <c r="A2133" s="550"/>
      <c r="B2133" s="550"/>
      <c r="C2133" s="550"/>
      <c r="D2133" s="583"/>
      <c r="E2133" s="568"/>
      <c r="F2133" s="569"/>
      <c r="G2133" s="419" t="s">
        <v>1850</v>
      </c>
      <c r="H2133" s="389"/>
      <c r="I2133" s="389"/>
      <c r="J2133" s="389">
        <v>60</v>
      </c>
      <c r="K2133" s="389"/>
      <c r="L2133" s="389"/>
      <c r="M2133" s="389"/>
      <c r="N2133" s="389">
        <v>450</v>
      </c>
      <c r="O2133" s="389"/>
      <c r="P2133" s="502"/>
      <c r="Q2133" s="502"/>
      <c r="R2133" s="502">
        <v>162.22900000000001</v>
      </c>
      <c r="S2133" s="412"/>
      <c r="T2133" s="276"/>
      <c r="U2133" s="5"/>
      <c r="V2133" s="5"/>
      <c r="W2133" s="5"/>
      <c r="X2133" s="5"/>
      <c r="Y2133" s="221"/>
      <c r="Z2133" s="225"/>
      <c r="AA2133" s="20"/>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row>
    <row r="2134" spans="1:118" s="19" customFormat="1" ht="75" hidden="1" customHeight="1" outlineLevel="1" x14ac:dyDescent="0.25">
      <c r="A2134" s="550"/>
      <c r="B2134" s="550"/>
      <c r="C2134" s="550"/>
      <c r="D2134" s="583"/>
      <c r="E2134" s="568"/>
      <c r="F2134" s="569"/>
      <c r="G2134" s="419" t="s">
        <v>1851</v>
      </c>
      <c r="H2134" s="389"/>
      <c r="I2134" s="389"/>
      <c r="J2134" s="389">
        <v>16</v>
      </c>
      <c r="K2134" s="389"/>
      <c r="L2134" s="389"/>
      <c r="M2134" s="389"/>
      <c r="N2134" s="389">
        <v>35</v>
      </c>
      <c r="O2134" s="389"/>
      <c r="P2134" s="502"/>
      <c r="Q2134" s="502"/>
      <c r="R2134" s="502">
        <v>248.91</v>
      </c>
      <c r="S2134" s="412"/>
      <c r="T2134" s="276"/>
      <c r="U2134" s="5"/>
      <c r="V2134" s="5"/>
      <c r="W2134" s="5"/>
      <c r="X2134" s="5"/>
      <c r="Y2134" s="221"/>
      <c r="Z2134" s="225"/>
      <c r="AA2134" s="20"/>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row>
    <row r="2135" spans="1:118" s="19" customFormat="1" ht="90" hidden="1" customHeight="1" outlineLevel="1" x14ac:dyDescent="0.25">
      <c r="A2135" s="550"/>
      <c r="B2135" s="550"/>
      <c r="C2135" s="550"/>
      <c r="D2135" s="583"/>
      <c r="E2135" s="568"/>
      <c r="F2135" s="569"/>
      <c r="G2135" s="419" t="s">
        <v>1366</v>
      </c>
      <c r="H2135" s="389"/>
      <c r="I2135" s="389"/>
      <c r="J2135" s="389">
        <v>226</v>
      </c>
      <c r="K2135" s="389"/>
      <c r="L2135" s="389"/>
      <c r="M2135" s="389"/>
      <c r="N2135" s="389">
        <v>15</v>
      </c>
      <c r="O2135" s="389"/>
      <c r="P2135" s="502"/>
      <c r="Q2135" s="502"/>
      <c r="R2135" s="502">
        <v>403.11099999999999</v>
      </c>
      <c r="S2135" s="412"/>
      <c r="T2135" s="276"/>
      <c r="U2135" s="5"/>
      <c r="V2135" s="5"/>
      <c r="W2135" s="5"/>
      <c r="X2135" s="5"/>
      <c r="Y2135" s="221"/>
      <c r="Z2135" s="225"/>
      <c r="AA2135" s="20"/>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row>
    <row r="2136" spans="1:118" s="19" customFormat="1" ht="90" hidden="1" customHeight="1" outlineLevel="1" x14ac:dyDescent="0.25">
      <c r="A2136" s="550"/>
      <c r="B2136" s="550"/>
      <c r="C2136" s="550"/>
      <c r="D2136" s="583"/>
      <c r="E2136" s="568"/>
      <c r="F2136" s="569"/>
      <c r="G2136" s="419" t="s">
        <v>1720</v>
      </c>
      <c r="H2136" s="389"/>
      <c r="I2136" s="389"/>
      <c r="J2136" s="389">
        <v>23</v>
      </c>
      <c r="K2136" s="389"/>
      <c r="L2136" s="389"/>
      <c r="M2136" s="389"/>
      <c r="N2136" s="389">
        <v>100</v>
      </c>
      <c r="O2136" s="389"/>
      <c r="P2136" s="502"/>
      <c r="Q2136" s="502"/>
      <c r="R2136" s="502">
        <v>77.239000000000004</v>
      </c>
      <c r="S2136" s="412"/>
      <c r="T2136" s="276"/>
      <c r="U2136" s="5"/>
      <c r="V2136" s="5"/>
      <c r="W2136" s="5"/>
      <c r="X2136" s="5"/>
      <c r="Y2136" s="221"/>
      <c r="Z2136" s="225"/>
      <c r="AA2136" s="20"/>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row>
    <row r="2137" spans="1:118" s="19" customFormat="1" ht="90" hidden="1" customHeight="1" outlineLevel="1" x14ac:dyDescent="0.25">
      <c r="A2137" s="550"/>
      <c r="B2137" s="550"/>
      <c r="C2137" s="550"/>
      <c r="D2137" s="583"/>
      <c r="E2137" s="570"/>
      <c r="F2137" s="571"/>
      <c r="G2137" s="419" t="s">
        <v>1852</v>
      </c>
      <c r="H2137" s="389"/>
      <c r="I2137" s="389"/>
      <c r="J2137" s="389">
        <v>289</v>
      </c>
      <c r="K2137" s="389"/>
      <c r="L2137" s="389"/>
      <c r="M2137" s="389"/>
      <c r="N2137" s="389">
        <v>30</v>
      </c>
      <c r="O2137" s="389"/>
      <c r="P2137" s="502"/>
      <c r="Q2137" s="502"/>
      <c r="R2137" s="502">
        <v>394.85399999999998</v>
      </c>
      <c r="S2137" s="412"/>
      <c r="T2137" s="276"/>
      <c r="U2137" s="5"/>
      <c r="V2137" s="5"/>
      <c r="W2137" s="5"/>
      <c r="X2137" s="5"/>
      <c r="Y2137" s="221"/>
      <c r="Z2137" s="225"/>
      <c r="AA2137" s="20"/>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c r="BU2137" s="5"/>
      <c r="BV2137" s="5"/>
      <c r="BW2137" s="5"/>
      <c r="BX2137" s="5"/>
      <c r="BY2137" s="5"/>
      <c r="BZ2137" s="5"/>
      <c r="CA2137" s="5"/>
      <c r="CB2137" s="5"/>
      <c r="CC2137" s="5"/>
      <c r="CD2137" s="5"/>
      <c r="CE2137" s="5"/>
      <c r="CF2137" s="5"/>
      <c r="CG2137" s="5"/>
      <c r="CH2137" s="5"/>
      <c r="CI2137" s="5"/>
      <c r="CJ2137" s="5"/>
      <c r="CK2137" s="5"/>
      <c r="CL2137" s="5"/>
      <c r="CM2137" s="5"/>
      <c r="CN2137" s="5"/>
      <c r="CO2137" s="5"/>
      <c r="CP2137" s="5"/>
      <c r="CQ2137" s="5"/>
      <c r="CR2137" s="5"/>
      <c r="CS2137" s="5"/>
      <c r="CT2137" s="5"/>
      <c r="CU2137" s="5"/>
      <c r="CV2137" s="5"/>
      <c r="CW2137" s="5"/>
      <c r="CX2137" s="5"/>
      <c r="CY2137" s="5"/>
      <c r="CZ2137" s="5"/>
      <c r="DA2137" s="5"/>
      <c r="DB2137" s="5"/>
      <c r="DC2137" s="5"/>
      <c r="DD2137" s="5"/>
      <c r="DE2137" s="5"/>
      <c r="DF2137" s="5"/>
      <c r="DG2137" s="5"/>
      <c r="DH2137" s="5"/>
      <c r="DI2137" s="5"/>
      <c r="DJ2137" s="5"/>
      <c r="DK2137" s="5"/>
      <c r="DL2137" s="5"/>
      <c r="DM2137" s="5"/>
      <c r="DN2137" s="5"/>
    </row>
    <row r="2138" spans="1:118" collapsed="1" x14ac:dyDescent="0.25">
      <c r="A2138" s="550"/>
      <c r="B2138" s="550"/>
      <c r="C2138" s="550"/>
      <c r="D2138" s="583"/>
      <c r="E2138" s="566" t="s">
        <v>54</v>
      </c>
      <c r="F2138" s="567"/>
      <c r="G2138" s="401"/>
      <c r="H2138" s="393">
        <f>SUM(H2139:H2263)</f>
        <v>2072</v>
      </c>
      <c r="I2138" s="393">
        <f t="shared" ref="I2138:R2138" si="21">SUM(I2139:I2263)</f>
        <v>22454</v>
      </c>
      <c r="J2138" s="393">
        <f>SUM(J2139:J2263)</f>
        <v>25894</v>
      </c>
      <c r="K2138" s="393"/>
      <c r="L2138" s="393">
        <f t="shared" si="21"/>
        <v>560</v>
      </c>
      <c r="M2138" s="393">
        <f t="shared" si="21"/>
        <v>4535.6589999999997</v>
      </c>
      <c r="N2138" s="393">
        <f t="shared" si="21"/>
        <v>6338.98</v>
      </c>
      <c r="O2138" s="393"/>
      <c r="P2138" s="502">
        <f t="shared" si="21"/>
        <v>2326.9826400000002</v>
      </c>
      <c r="Q2138" s="502">
        <f t="shared" si="21"/>
        <v>25627.34247</v>
      </c>
      <c r="R2138" s="502">
        <f t="shared" si="21"/>
        <v>31225.877469999996</v>
      </c>
      <c r="S2138" s="415"/>
      <c r="T2138" s="276"/>
      <c r="U2138" s="1"/>
      <c r="V2138" s="1"/>
      <c r="W2138" s="1"/>
      <c r="X2138" s="1"/>
      <c r="Y2138" s="364"/>
      <c r="Z2138" s="355"/>
      <c r="AA2138" s="498"/>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c r="BJ2138" s="1"/>
      <c r="BK2138" s="1"/>
      <c r="BL2138" s="1"/>
      <c r="BM2138" s="1"/>
      <c r="BN2138" s="1"/>
      <c r="BO2138" s="1"/>
      <c r="BP2138" s="1"/>
      <c r="BQ2138" s="1"/>
      <c r="BR2138" s="1"/>
      <c r="BS2138" s="1"/>
      <c r="BT2138" s="1"/>
      <c r="BU2138" s="1"/>
      <c r="BV2138" s="1"/>
      <c r="BW2138" s="1"/>
      <c r="BX2138" s="1"/>
      <c r="BY2138" s="1"/>
      <c r="BZ2138" s="1"/>
      <c r="CA2138" s="1"/>
      <c r="CB2138" s="1"/>
      <c r="CC2138" s="1"/>
      <c r="CD2138" s="1"/>
      <c r="CE2138" s="1"/>
      <c r="CF2138" s="1"/>
      <c r="CG2138" s="1"/>
      <c r="CH2138" s="1"/>
      <c r="CI2138" s="1"/>
      <c r="CJ2138" s="1"/>
      <c r="CK2138" s="1"/>
      <c r="CL2138" s="1"/>
      <c r="CM2138" s="1"/>
      <c r="CN2138" s="1"/>
      <c r="CO2138" s="1"/>
      <c r="CP2138" s="1"/>
      <c r="CQ2138" s="1"/>
      <c r="CR2138" s="1"/>
      <c r="CS2138" s="1"/>
      <c r="CT2138" s="1"/>
      <c r="CU2138" s="1"/>
      <c r="CV2138" s="1"/>
      <c r="CW2138" s="1"/>
      <c r="CX2138" s="1"/>
      <c r="CY2138" s="1"/>
      <c r="CZ2138" s="1"/>
      <c r="DA2138" s="1"/>
      <c r="DB2138" s="1"/>
      <c r="DC2138" s="1"/>
      <c r="DD2138" s="1"/>
      <c r="DE2138" s="1"/>
      <c r="DF2138" s="1"/>
      <c r="DG2138" s="1"/>
      <c r="DH2138" s="1"/>
      <c r="DI2138" s="1"/>
      <c r="DJ2138" s="1"/>
      <c r="DK2138" s="1"/>
      <c r="DL2138" s="1"/>
      <c r="DM2138" s="1"/>
      <c r="DN2138" s="1"/>
    </row>
    <row r="2139" spans="1:118" s="19" customFormat="1" ht="75" hidden="1" customHeight="1" outlineLevel="1" x14ac:dyDescent="0.25">
      <c r="A2139" s="550"/>
      <c r="B2139" s="550"/>
      <c r="C2139" s="550"/>
      <c r="D2139" s="583"/>
      <c r="E2139" s="568"/>
      <c r="F2139" s="569"/>
      <c r="G2139" s="400" t="s">
        <v>1380</v>
      </c>
      <c r="H2139" s="421">
        <v>588</v>
      </c>
      <c r="I2139" s="421"/>
      <c r="J2139" s="421"/>
      <c r="K2139" s="421"/>
      <c r="L2139" s="406">
        <v>25</v>
      </c>
      <c r="M2139" s="406"/>
      <c r="N2139" s="406"/>
      <c r="O2139" s="406"/>
      <c r="P2139" s="502">
        <v>649</v>
      </c>
      <c r="Q2139" s="502"/>
      <c r="R2139" s="502"/>
      <c r="S2139" s="415"/>
      <c r="T2139" s="276"/>
      <c r="U2139" s="20"/>
      <c r="V2139" s="20"/>
      <c r="W2139" s="20"/>
      <c r="X2139" s="20"/>
      <c r="Y2139" s="221"/>
      <c r="Z2139" s="224"/>
      <c r="AA2139" s="59"/>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c r="BU2139" s="5"/>
      <c r="BV2139" s="5"/>
      <c r="BW2139" s="5"/>
      <c r="BX2139" s="5"/>
      <c r="BY2139" s="5"/>
      <c r="BZ2139" s="5"/>
      <c r="CA2139" s="5"/>
      <c r="CB2139" s="5"/>
      <c r="CC2139" s="5"/>
      <c r="CD2139" s="5"/>
      <c r="CE2139" s="5"/>
      <c r="CF2139" s="5"/>
      <c r="CG2139" s="5"/>
      <c r="CH2139" s="5"/>
      <c r="CI2139" s="5"/>
      <c r="CJ2139" s="5"/>
      <c r="CK2139" s="5"/>
      <c r="CL2139" s="5"/>
      <c r="CM2139" s="5"/>
      <c r="CN2139" s="5"/>
      <c r="CO2139" s="5"/>
      <c r="CP2139" s="5"/>
      <c r="CQ2139" s="5"/>
      <c r="CR2139" s="5"/>
      <c r="CS2139" s="5"/>
      <c r="CT2139" s="5"/>
      <c r="CU2139" s="5"/>
      <c r="CV2139" s="5"/>
      <c r="CW2139" s="5"/>
      <c r="CX2139" s="5"/>
      <c r="CY2139" s="5"/>
      <c r="CZ2139" s="5"/>
      <c r="DA2139" s="5"/>
      <c r="DB2139" s="5"/>
      <c r="DC2139" s="5"/>
      <c r="DD2139" s="5"/>
      <c r="DE2139" s="5"/>
      <c r="DF2139" s="5"/>
      <c r="DG2139" s="5"/>
      <c r="DH2139" s="5"/>
      <c r="DI2139" s="5"/>
      <c r="DJ2139" s="5"/>
      <c r="DK2139" s="5"/>
      <c r="DL2139" s="5"/>
      <c r="DM2139" s="5"/>
      <c r="DN2139" s="5"/>
    </row>
    <row r="2140" spans="1:118" s="19" customFormat="1" ht="60" hidden="1" customHeight="1" outlineLevel="1" x14ac:dyDescent="0.25">
      <c r="A2140" s="550"/>
      <c r="B2140" s="550"/>
      <c r="C2140" s="550"/>
      <c r="D2140" s="583"/>
      <c r="E2140" s="568"/>
      <c r="F2140" s="569"/>
      <c r="G2140" s="400" t="s">
        <v>1384</v>
      </c>
      <c r="H2140" s="421">
        <v>496</v>
      </c>
      <c r="I2140" s="421"/>
      <c r="J2140" s="421"/>
      <c r="K2140" s="421"/>
      <c r="L2140" s="406">
        <v>5</v>
      </c>
      <c r="M2140" s="406"/>
      <c r="N2140" s="406"/>
      <c r="O2140" s="406"/>
      <c r="P2140" s="502">
        <v>438</v>
      </c>
      <c r="Q2140" s="502"/>
      <c r="R2140" s="502"/>
      <c r="S2140" s="415"/>
      <c r="T2140" s="276"/>
      <c r="U2140" s="20"/>
      <c r="V2140" s="20"/>
      <c r="W2140" s="20"/>
      <c r="X2140" s="20"/>
      <c r="Y2140" s="221"/>
      <c r="Z2140" s="224"/>
      <c r="AA2140" s="59"/>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c r="BU2140" s="5"/>
      <c r="BV2140" s="5"/>
      <c r="BW2140" s="5"/>
      <c r="BX2140" s="5"/>
      <c r="BY2140" s="5"/>
      <c r="BZ2140" s="5"/>
      <c r="CA2140" s="5"/>
      <c r="CB2140" s="5"/>
      <c r="CC2140" s="5"/>
      <c r="CD2140" s="5"/>
      <c r="CE2140" s="5"/>
      <c r="CF2140" s="5"/>
      <c r="CG2140" s="5"/>
      <c r="CH2140" s="5"/>
      <c r="CI2140" s="5"/>
      <c r="CJ2140" s="5"/>
      <c r="CK2140" s="5"/>
      <c r="CL2140" s="5"/>
      <c r="CM2140" s="5"/>
      <c r="CN2140" s="5"/>
      <c r="CO2140" s="5"/>
      <c r="CP2140" s="5"/>
      <c r="CQ2140" s="5"/>
      <c r="CR2140" s="5"/>
      <c r="CS2140" s="5"/>
      <c r="CT2140" s="5"/>
      <c r="CU2140" s="5"/>
      <c r="CV2140" s="5"/>
      <c r="CW2140" s="5"/>
      <c r="CX2140" s="5"/>
      <c r="CY2140" s="5"/>
      <c r="CZ2140" s="5"/>
      <c r="DA2140" s="5"/>
      <c r="DB2140" s="5"/>
      <c r="DC2140" s="5"/>
      <c r="DD2140" s="5"/>
      <c r="DE2140" s="5"/>
      <c r="DF2140" s="5"/>
      <c r="DG2140" s="5"/>
      <c r="DH2140" s="5"/>
      <c r="DI2140" s="5"/>
      <c r="DJ2140" s="5"/>
      <c r="DK2140" s="5"/>
      <c r="DL2140" s="5"/>
      <c r="DM2140" s="5"/>
      <c r="DN2140" s="5"/>
    </row>
    <row r="2141" spans="1:118" s="19" customFormat="1" ht="60" hidden="1" customHeight="1" outlineLevel="1" x14ac:dyDescent="0.25">
      <c r="A2141" s="550"/>
      <c r="B2141" s="550"/>
      <c r="C2141" s="550"/>
      <c r="D2141" s="583"/>
      <c r="E2141" s="568"/>
      <c r="F2141" s="569"/>
      <c r="G2141" s="400" t="s">
        <v>1385</v>
      </c>
      <c r="H2141" s="421">
        <v>227</v>
      </c>
      <c r="I2141" s="421"/>
      <c r="J2141" s="421"/>
      <c r="K2141" s="421"/>
      <c r="L2141" s="406">
        <v>20</v>
      </c>
      <c r="M2141" s="406"/>
      <c r="N2141" s="406"/>
      <c r="O2141" s="406"/>
      <c r="P2141" s="502">
        <v>245</v>
      </c>
      <c r="Q2141" s="502"/>
      <c r="R2141" s="502"/>
      <c r="S2141" s="415"/>
      <c r="T2141" s="276"/>
      <c r="U2141" s="57"/>
      <c r="V2141" s="57"/>
      <c r="W2141" s="20"/>
      <c r="X2141" s="20"/>
      <c r="Y2141" s="221"/>
      <c r="Z2141" s="224"/>
      <c r="AA2141" s="59"/>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c r="BU2141" s="5"/>
      <c r="BV2141" s="5"/>
      <c r="BW2141" s="5"/>
      <c r="BX2141" s="5"/>
      <c r="BY2141" s="5"/>
      <c r="BZ2141" s="5"/>
      <c r="CA2141" s="5"/>
      <c r="CB2141" s="5"/>
      <c r="CC2141" s="5"/>
      <c r="CD2141" s="5"/>
      <c r="CE2141" s="5"/>
      <c r="CF2141" s="5"/>
      <c r="CG2141" s="5"/>
      <c r="CH2141" s="5"/>
      <c r="CI2141" s="5"/>
      <c r="CJ2141" s="5"/>
      <c r="CK2141" s="5"/>
      <c r="CL2141" s="5"/>
      <c r="CM2141" s="5"/>
      <c r="CN2141" s="5"/>
      <c r="CO2141" s="5"/>
      <c r="CP2141" s="5"/>
      <c r="CQ2141" s="5"/>
      <c r="CR2141" s="5"/>
      <c r="CS2141" s="5"/>
      <c r="CT2141" s="5"/>
      <c r="CU2141" s="5"/>
      <c r="CV2141" s="5"/>
      <c r="CW2141" s="5"/>
      <c r="CX2141" s="5"/>
      <c r="CY2141" s="5"/>
      <c r="CZ2141" s="5"/>
      <c r="DA2141" s="5"/>
      <c r="DB2141" s="5"/>
      <c r="DC2141" s="5"/>
      <c r="DD2141" s="5"/>
      <c r="DE2141" s="5"/>
      <c r="DF2141" s="5"/>
      <c r="DG2141" s="5"/>
      <c r="DH2141" s="5"/>
      <c r="DI2141" s="5"/>
      <c r="DJ2141" s="5"/>
      <c r="DK2141" s="5"/>
      <c r="DL2141" s="5"/>
      <c r="DM2141" s="5"/>
      <c r="DN2141" s="5"/>
    </row>
    <row r="2142" spans="1:118" s="19" customFormat="1" ht="60" hidden="1" customHeight="1" outlineLevel="1" x14ac:dyDescent="0.25">
      <c r="A2142" s="550"/>
      <c r="B2142" s="550"/>
      <c r="C2142" s="550"/>
      <c r="D2142" s="583"/>
      <c r="E2142" s="568"/>
      <c r="F2142" s="569"/>
      <c r="G2142" s="400" t="s">
        <v>1853</v>
      </c>
      <c r="H2142" s="421">
        <v>15</v>
      </c>
      <c r="I2142" s="421"/>
      <c r="J2142" s="421"/>
      <c r="K2142" s="421"/>
      <c r="L2142" s="406">
        <v>40</v>
      </c>
      <c r="M2142" s="406"/>
      <c r="N2142" s="406"/>
      <c r="O2142" s="406"/>
      <c r="P2142" s="502">
        <v>76</v>
      </c>
      <c r="Q2142" s="502"/>
      <c r="R2142" s="502"/>
      <c r="S2142" s="415"/>
      <c r="T2142" s="276"/>
      <c r="U2142" s="57"/>
      <c r="V2142" s="57"/>
      <c r="W2142" s="20"/>
      <c r="X2142" s="20"/>
      <c r="Y2142" s="221"/>
      <c r="Z2142" s="224"/>
      <c r="AA2142" s="59"/>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c r="BU2142" s="5"/>
      <c r="BV2142" s="5"/>
      <c r="BW2142" s="5"/>
      <c r="BX2142" s="5"/>
      <c r="BY2142" s="5"/>
      <c r="BZ2142" s="5"/>
      <c r="CA2142" s="5"/>
      <c r="CB2142" s="5"/>
      <c r="CC2142" s="5"/>
      <c r="CD2142" s="5"/>
      <c r="CE2142" s="5"/>
      <c r="CF2142" s="5"/>
      <c r="CG2142" s="5"/>
      <c r="CH2142" s="5"/>
      <c r="CI2142" s="5"/>
      <c r="CJ2142" s="5"/>
      <c r="CK2142" s="5"/>
      <c r="CL2142" s="5"/>
      <c r="CM2142" s="5"/>
      <c r="CN2142" s="5"/>
      <c r="CO2142" s="5"/>
      <c r="CP2142" s="5"/>
      <c r="CQ2142" s="5"/>
      <c r="CR2142" s="5"/>
      <c r="CS2142" s="5"/>
      <c r="CT2142" s="5"/>
      <c r="CU2142" s="5"/>
      <c r="CV2142" s="5"/>
      <c r="CW2142" s="5"/>
      <c r="CX2142" s="5"/>
      <c r="CY2142" s="5"/>
      <c r="CZ2142" s="5"/>
      <c r="DA2142" s="5"/>
      <c r="DB2142" s="5"/>
      <c r="DC2142" s="5"/>
      <c r="DD2142" s="5"/>
      <c r="DE2142" s="5"/>
      <c r="DF2142" s="5"/>
      <c r="DG2142" s="5"/>
      <c r="DH2142" s="5"/>
      <c r="DI2142" s="5"/>
      <c r="DJ2142" s="5"/>
      <c r="DK2142" s="5"/>
      <c r="DL2142" s="5"/>
      <c r="DM2142" s="5"/>
      <c r="DN2142" s="5"/>
    </row>
    <row r="2143" spans="1:118" s="19" customFormat="1" ht="90" hidden="1" customHeight="1" outlineLevel="1" x14ac:dyDescent="0.25">
      <c r="A2143" s="550"/>
      <c r="B2143" s="550"/>
      <c r="C2143" s="550"/>
      <c r="D2143" s="583"/>
      <c r="E2143" s="568"/>
      <c r="F2143" s="569"/>
      <c r="G2143" s="400" t="s">
        <v>1402</v>
      </c>
      <c r="H2143" s="421">
        <v>330</v>
      </c>
      <c r="I2143" s="421"/>
      <c r="J2143" s="421"/>
      <c r="K2143" s="421"/>
      <c r="L2143" s="406">
        <v>60</v>
      </c>
      <c r="M2143" s="406"/>
      <c r="N2143" s="406"/>
      <c r="O2143" s="406"/>
      <c r="P2143" s="502">
        <v>372</v>
      </c>
      <c r="Q2143" s="502"/>
      <c r="R2143" s="502"/>
      <c r="S2143" s="415"/>
      <c r="T2143" s="276"/>
      <c r="U2143" s="20"/>
      <c r="V2143" s="20"/>
      <c r="W2143" s="20"/>
      <c r="X2143" s="20"/>
      <c r="Y2143" s="221"/>
      <c r="Z2143" s="224"/>
      <c r="AA2143" s="59"/>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row>
    <row r="2144" spans="1:118" s="19" customFormat="1" ht="45" hidden="1" customHeight="1" outlineLevel="1" x14ac:dyDescent="0.25">
      <c r="A2144" s="550"/>
      <c r="B2144" s="550"/>
      <c r="C2144" s="550"/>
      <c r="D2144" s="583"/>
      <c r="E2144" s="568"/>
      <c r="F2144" s="569"/>
      <c r="G2144" s="400" t="s">
        <v>1854</v>
      </c>
      <c r="H2144" s="421">
        <v>80</v>
      </c>
      <c r="I2144" s="421"/>
      <c r="J2144" s="421"/>
      <c r="K2144" s="421"/>
      <c r="L2144" s="406">
        <v>200</v>
      </c>
      <c r="M2144" s="406"/>
      <c r="N2144" s="406"/>
      <c r="O2144" s="406"/>
      <c r="P2144" s="502">
        <v>174</v>
      </c>
      <c r="Q2144" s="502"/>
      <c r="R2144" s="502"/>
      <c r="S2144" s="415"/>
      <c r="T2144" s="276"/>
      <c r="U2144" s="20"/>
      <c r="V2144" s="20"/>
      <c r="W2144" s="20"/>
      <c r="X2144" s="20"/>
      <c r="Y2144" s="221"/>
      <c r="Z2144" s="224"/>
      <c r="AA2144" s="59"/>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row>
    <row r="2145" spans="1:118" s="19" customFormat="1" ht="60" hidden="1" customHeight="1" outlineLevel="1" x14ac:dyDescent="0.25">
      <c r="A2145" s="550"/>
      <c r="B2145" s="550"/>
      <c r="C2145" s="550"/>
      <c r="D2145" s="583"/>
      <c r="E2145" s="568"/>
      <c r="F2145" s="569"/>
      <c r="G2145" s="400" t="s">
        <v>1576</v>
      </c>
      <c r="H2145" s="406">
        <v>336</v>
      </c>
      <c r="I2145" s="406"/>
      <c r="J2145" s="406"/>
      <c r="K2145" s="406"/>
      <c r="L2145" s="406">
        <v>210</v>
      </c>
      <c r="M2145" s="406"/>
      <c r="N2145" s="406"/>
      <c r="O2145" s="406"/>
      <c r="P2145" s="502">
        <v>372.98264</v>
      </c>
      <c r="Q2145" s="502"/>
      <c r="R2145" s="502"/>
      <c r="S2145" s="415"/>
      <c r="T2145" s="276"/>
      <c r="U2145" s="20"/>
      <c r="V2145" s="20"/>
      <c r="W2145" s="20"/>
      <c r="X2145" s="20"/>
      <c r="Y2145" s="221"/>
      <c r="Z2145" s="224"/>
      <c r="AA2145" s="59"/>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row>
    <row r="2146" spans="1:118" s="19" customFormat="1" ht="60" hidden="1" customHeight="1" outlineLevel="1" x14ac:dyDescent="0.25">
      <c r="A2146" s="550"/>
      <c r="B2146" s="550"/>
      <c r="C2146" s="550"/>
      <c r="D2146" s="583"/>
      <c r="E2146" s="568"/>
      <c r="F2146" s="569"/>
      <c r="G2146" s="401" t="s">
        <v>1581</v>
      </c>
      <c r="H2146" s="406"/>
      <c r="I2146" s="406">
        <v>531</v>
      </c>
      <c r="J2146" s="406"/>
      <c r="K2146" s="406"/>
      <c r="L2146" s="406"/>
      <c r="M2146" s="406">
        <v>30</v>
      </c>
      <c r="N2146" s="406"/>
      <c r="O2146" s="406"/>
      <c r="P2146" s="502"/>
      <c r="Q2146" s="502">
        <v>645.06194000000005</v>
      </c>
      <c r="R2146" s="502"/>
      <c r="S2146" s="415"/>
      <c r="T2146" s="276"/>
      <c r="U2146" s="5"/>
      <c r="V2146" s="5"/>
      <c r="W2146" s="5"/>
      <c r="X2146" s="5"/>
      <c r="Y2146" s="221"/>
      <c r="Z2146" s="225"/>
      <c r="AA2146" s="20"/>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row>
    <row r="2147" spans="1:118" s="19" customFormat="1" ht="60" hidden="1" customHeight="1" outlineLevel="1" x14ac:dyDescent="0.25">
      <c r="A2147" s="550"/>
      <c r="B2147" s="550"/>
      <c r="C2147" s="550"/>
      <c r="D2147" s="583"/>
      <c r="E2147" s="568"/>
      <c r="F2147" s="569"/>
      <c r="G2147" s="401" t="s">
        <v>1583</v>
      </c>
      <c r="H2147" s="406"/>
      <c r="I2147" s="406">
        <v>318</v>
      </c>
      <c r="J2147" s="406"/>
      <c r="K2147" s="406"/>
      <c r="L2147" s="406"/>
      <c r="M2147" s="406">
        <v>25</v>
      </c>
      <c r="N2147" s="406"/>
      <c r="O2147" s="406"/>
      <c r="P2147" s="502"/>
      <c r="Q2147" s="502">
        <v>541.34662000000003</v>
      </c>
      <c r="R2147" s="502"/>
      <c r="S2147" s="415"/>
      <c r="T2147" s="276"/>
      <c r="U2147" s="5"/>
      <c r="V2147" s="5"/>
      <c r="W2147" s="5"/>
      <c r="X2147" s="5"/>
      <c r="Y2147" s="221"/>
      <c r="Z2147" s="225"/>
      <c r="AA2147" s="20"/>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row>
    <row r="2148" spans="1:118" s="19" customFormat="1" ht="60" hidden="1" customHeight="1" outlineLevel="1" x14ac:dyDescent="0.25">
      <c r="A2148" s="550"/>
      <c r="B2148" s="550"/>
      <c r="C2148" s="550"/>
      <c r="D2148" s="583"/>
      <c r="E2148" s="568"/>
      <c r="F2148" s="569"/>
      <c r="G2148" s="401" t="s">
        <v>1586</v>
      </c>
      <c r="H2148" s="406"/>
      <c r="I2148" s="406">
        <v>203</v>
      </c>
      <c r="J2148" s="406"/>
      <c r="K2148" s="406"/>
      <c r="L2148" s="406"/>
      <c r="M2148" s="406">
        <v>30</v>
      </c>
      <c r="N2148" s="406"/>
      <c r="O2148" s="406"/>
      <c r="P2148" s="502"/>
      <c r="Q2148" s="502">
        <v>329.83582999999999</v>
      </c>
      <c r="R2148" s="502"/>
      <c r="S2148" s="415"/>
      <c r="T2148" s="276"/>
      <c r="U2148" s="5"/>
      <c r="V2148" s="5"/>
      <c r="W2148" s="5"/>
      <c r="X2148" s="5"/>
      <c r="Y2148" s="221"/>
      <c r="Z2148" s="225"/>
      <c r="AA2148" s="20"/>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row>
    <row r="2149" spans="1:118" s="19" customFormat="1" ht="90" hidden="1" customHeight="1" outlineLevel="1" x14ac:dyDescent="0.25">
      <c r="A2149" s="550"/>
      <c r="B2149" s="550"/>
      <c r="C2149" s="550"/>
      <c r="D2149" s="583"/>
      <c r="E2149" s="568"/>
      <c r="F2149" s="569"/>
      <c r="G2149" s="401" t="s">
        <v>1592</v>
      </c>
      <c r="H2149" s="406"/>
      <c r="I2149" s="406">
        <v>13</v>
      </c>
      <c r="J2149" s="406"/>
      <c r="K2149" s="406"/>
      <c r="L2149" s="406"/>
      <c r="M2149" s="406">
        <v>35</v>
      </c>
      <c r="N2149" s="406"/>
      <c r="O2149" s="406"/>
      <c r="P2149" s="502"/>
      <c r="Q2149" s="502">
        <v>71.979460000000003</v>
      </c>
      <c r="R2149" s="502"/>
      <c r="S2149" s="415"/>
      <c r="T2149" s="276"/>
      <c r="U2149" s="5"/>
      <c r="V2149" s="5"/>
      <c r="W2149" s="5"/>
      <c r="X2149" s="5"/>
      <c r="Y2149" s="221"/>
      <c r="Z2149" s="225"/>
      <c r="AA2149" s="20"/>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row>
    <row r="2150" spans="1:118" s="19" customFormat="1" ht="45" hidden="1" customHeight="1" outlineLevel="1" x14ac:dyDescent="0.25">
      <c r="A2150" s="550"/>
      <c r="B2150" s="550"/>
      <c r="C2150" s="550"/>
      <c r="D2150" s="583"/>
      <c r="E2150" s="568"/>
      <c r="F2150" s="569"/>
      <c r="G2150" s="401" t="s">
        <v>1593</v>
      </c>
      <c r="H2150" s="406"/>
      <c r="I2150" s="406">
        <v>19</v>
      </c>
      <c r="J2150" s="406"/>
      <c r="K2150" s="406"/>
      <c r="L2150" s="406"/>
      <c r="M2150" s="406">
        <v>10</v>
      </c>
      <c r="N2150" s="406"/>
      <c r="O2150" s="406"/>
      <c r="P2150" s="502"/>
      <c r="Q2150" s="502">
        <v>104.83974000000001</v>
      </c>
      <c r="R2150" s="502"/>
      <c r="S2150" s="415"/>
      <c r="T2150" s="276"/>
      <c r="U2150" s="5"/>
      <c r="V2150" s="5"/>
      <c r="W2150" s="5"/>
      <c r="X2150" s="5"/>
      <c r="Y2150" s="221"/>
      <c r="Z2150" s="225"/>
      <c r="AA2150" s="20"/>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row>
    <row r="2151" spans="1:118" s="19" customFormat="1" ht="60" hidden="1" customHeight="1" outlineLevel="1" x14ac:dyDescent="0.25">
      <c r="A2151" s="550"/>
      <c r="B2151" s="550"/>
      <c r="C2151" s="550"/>
      <c r="D2151" s="583"/>
      <c r="E2151" s="568"/>
      <c r="F2151" s="569"/>
      <c r="G2151" s="401" t="s">
        <v>1594</v>
      </c>
      <c r="H2151" s="406"/>
      <c r="I2151" s="406">
        <v>485</v>
      </c>
      <c r="J2151" s="406"/>
      <c r="K2151" s="406"/>
      <c r="L2151" s="406"/>
      <c r="M2151" s="406">
        <v>20</v>
      </c>
      <c r="N2151" s="406"/>
      <c r="O2151" s="406"/>
      <c r="P2151" s="502"/>
      <c r="Q2151" s="502">
        <v>616.59285999999997</v>
      </c>
      <c r="R2151" s="502"/>
      <c r="S2151" s="415"/>
      <c r="T2151" s="276"/>
      <c r="U2151" s="5"/>
      <c r="V2151" s="5"/>
      <c r="W2151" s="5"/>
      <c r="X2151" s="5"/>
      <c r="Y2151" s="221"/>
      <c r="Z2151" s="225"/>
      <c r="AA2151" s="20"/>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row>
    <row r="2152" spans="1:118" s="19" customFormat="1" ht="45" hidden="1" customHeight="1" outlineLevel="1" x14ac:dyDescent="0.25">
      <c r="A2152" s="550"/>
      <c r="B2152" s="550"/>
      <c r="C2152" s="550"/>
      <c r="D2152" s="583"/>
      <c r="E2152" s="568"/>
      <c r="F2152" s="569"/>
      <c r="G2152" s="401" t="s">
        <v>1855</v>
      </c>
      <c r="H2152" s="406"/>
      <c r="I2152" s="406">
        <v>282</v>
      </c>
      <c r="J2152" s="406"/>
      <c r="K2152" s="406"/>
      <c r="L2152" s="406"/>
      <c r="M2152" s="406">
        <v>65</v>
      </c>
      <c r="N2152" s="406"/>
      <c r="O2152" s="406"/>
      <c r="P2152" s="502"/>
      <c r="Q2152" s="502">
        <v>504.58456999999999</v>
      </c>
      <c r="R2152" s="502"/>
      <c r="S2152" s="415"/>
      <c r="T2152" s="276"/>
      <c r="U2152" s="5"/>
      <c r="V2152" s="5"/>
      <c r="W2152" s="5"/>
      <c r="X2152" s="5"/>
      <c r="Y2152" s="221"/>
      <c r="Z2152" s="225"/>
      <c r="AA2152" s="20"/>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row>
    <row r="2153" spans="1:118" s="19" customFormat="1" ht="75" hidden="1" customHeight="1" outlineLevel="1" x14ac:dyDescent="0.25">
      <c r="A2153" s="550"/>
      <c r="B2153" s="550"/>
      <c r="C2153" s="550"/>
      <c r="D2153" s="583"/>
      <c r="E2153" s="568"/>
      <c r="F2153" s="569"/>
      <c r="G2153" s="401" t="s">
        <v>1856</v>
      </c>
      <c r="H2153" s="406"/>
      <c r="I2153" s="406">
        <v>15</v>
      </c>
      <c r="J2153" s="406"/>
      <c r="K2153" s="406"/>
      <c r="L2153" s="406"/>
      <c r="M2153" s="406">
        <v>15</v>
      </c>
      <c r="N2153" s="406"/>
      <c r="O2153" s="406"/>
      <c r="P2153" s="502"/>
      <c r="Q2153" s="502">
        <v>105.28062</v>
      </c>
      <c r="R2153" s="502"/>
      <c r="S2153" s="415"/>
      <c r="T2153" s="276"/>
      <c r="U2153" s="5"/>
      <c r="V2153" s="5"/>
      <c r="W2153" s="5"/>
      <c r="X2153" s="5"/>
      <c r="Y2153" s="221"/>
      <c r="Z2153" s="225"/>
      <c r="AA2153" s="20"/>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row>
    <row r="2154" spans="1:118" s="19" customFormat="1" ht="75" hidden="1" customHeight="1" outlineLevel="1" x14ac:dyDescent="0.25">
      <c r="A2154" s="550"/>
      <c r="B2154" s="550"/>
      <c r="C2154" s="550"/>
      <c r="D2154" s="583"/>
      <c r="E2154" s="568"/>
      <c r="F2154" s="569"/>
      <c r="G2154" s="401" t="s">
        <v>1599</v>
      </c>
      <c r="H2154" s="406"/>
      <c r="I2154" s="406">
        <v>16</v>
      </c>
      <c r="J2154" s="406"/>
      <c r="K2154" s="406"/>
      <c r="L2154" s="406"/>
      <c r="M2154" s="406">
        <v>15</v>
      </c>
      <c r="N2154" s="406"/>
      <c r="O2154" s="406"/>
      <c r="P2154" s="502"/>
      <c r="Q2154" s="502">
        <v>93.567549999999997</v>
      </c>
      <c r="R2154" s="502"/>
      <c r="S2154" s="415"/>
      <c r="T2154" s="276"/>
      <c r="U2154" s="5"/>
      <c r="V2154" s="5"/>
      <c r="W2154" s="5"/>
      <c r="X2154" s="5"/>
      <c r="Y2154" s="221"/>
      <c r="Z2154" s="225"/>
      <c r="AA2154" s="20"/>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row>
    <row r="2155" spans="1:118" s="19" customFormat="1" ht="60" hidden="1" customHeight="1" outlineLevel="1" x14ac:dyDescent="0.25">
      <c r="A2155" s="550"/>
      <c r="B2155" s="550"/>
      <c r="C2155" s="550"/>
      <c r="D2155" s="583"/>
      <c r="E2155" s="568"/>
      <c r="F2155" s="569"/>
      <c r="G2155" s="401" t="s">
        <v>1857</v>
      </c>
      <c r="H2155" s="406"/>
      <c r="I2155" s="406">
        <v>480</v>
      </c>
      <c r="J2155" s="406"/>
      <c r="K2155" s="406"/>
      <c r="L2155" s="406"/>
      <c r="M2155" s="406">
        <v>6.75</v>
      </c>
      <c r="N2155" s="406"/>
      <c r="O2155" s="406"/>
      <c r="P2155" s="502"/>
      <c r="Q2155" s="502">
        <v>444.04565000000002</v>
      </c>
      <c r="R2155" s="502"/>
      <c r="S2155" s="415"/>
      <c r="T2155" s="276"/>
      <c r="U2155" s="5"/>
      <c r="V2155" s="5"/>
      <c r="W2155" s="5"/>
      <c r="X2155" s="5"/>
      <c r="Y2155" s="221"/>
      <c r="Z2155" s="225"/>
      <c r="AA2155" s="20"/>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row>
    <row r="2156" spans="1:118" s="19" customFormat="1" ht="45" hidden="1" customHeight="1" outlineLevel="1" x14ac:dyDescent="0.25">
      <c r="A2156" s="550"/>
      <c r="B2156" s="550"/>
      <c r="C2156" s="550"/>
      <c r="D2156" s="583"/>
      <c r="E2156" s="568"/>
      <c r="F2156" s="569"/>
      <c r="G2156" s="401" t="s">
        <v>1608</v>
      </c>
      <c r="H2156" s="406"/>
      <c r="I2156" s="406">
        <v>315</v>
      </c>
      <c r="J2156" s="406"/>
      <c r="K2156" s="406"/>
      <c r="L2156" s="406"/>
      <c r="M2156" s="406">
        <v>80</v>
      </c>
      <c r="N2156" s="406"/>
      <c r="O2156" s="406"/>
      <c r="P2156" s="502"/>
      <c r="Q2156" s="502">
        <v>299.32</v>
      </c>
      <c r="R2156" s="502"/>
      <c r="S2156" s="415"/>
      <c r="T2156" s="276"/>
      <c r="U2156" s="5"/>
      <c r="V2156" s="5"/>
      <c r="W2156" s="5"/>
      <c r="X2156" s="5"/>
      <c r="Y2156" s="221"/>
      <c r="Z2156" s="225"/>
      <c r="AA2156" s="20"/>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row>
    <row r="2157" spans="1:118" s="19" customFormat="1" ht="45" hidden="1" customHeight="1" outlineLevel="1" x14ac:dyDescent="0.25">
      <c r="A2157" s="550"/>
      <c r="B2157" s="550"/>
      <c r="C2157" s="550"/>
      <c r="D2157" s="583"/>
      <c r="E2157" s="568"/>
      <c r="F2157" s="569"/>
      <c r="G2157" s="401" t="s">
        <v>1858</v>
      </c>
      <c r="H2157" s="406"/>
      <c r="I2157" s="406">
        <v>4126</v>
      </c>
      <c r="J2157" s="406"/>
      <c r="K2157" s="406"/>
      <c r="L2157" s="406"/>
      <c r="M2157" s="406">
        <v>35</v>
      </c>
      <c r="N2157" s="406"/>
      <c r="O2157" s="406"/>
      <c r="P2157" s="502"/>
      <c r="Q2157" s="502">
        <v>4185.93</v>
      </c>
      <c r="R2157" s="502"/>
      <c r="S2157" s="415"/>
      <c r="T2157" s="276"/>
      <c r="U2157" s="5"/>
      <c r="V2157" s="5"/>
      <c r="W2157" s="5"/>
      <c r="X2157" s="5"/>
      <c r="Y2157" s="221"/>
      <c r="Z2157" s="225"/>
      <c r="AA2157" s="20"/>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row>
    <row r="2158" spans="1:118" s="19" customFormat="1" ht="45" hidden="1" customHeight="1" outlineLevel="1" x14ac:dyDescent="0.25">
      <c r="A2158" s="550"/>
      <c r="B2158" s="550"/>
      <c r="C2158" s="550"/>
      <c r="D2158" s="583"/>
      <c r="E2158" s="568"/>
      <c r="F2158" s="569"/>
      <c r="G2158" s="401" t="s">
        <v>1859</v>
      </c>
      <c r="H2158" s="393"/>
      <c r="I2158" s="393">
        <v>417</v>
      </c>
      <c r="J2158" s="393"/>
      <c r="K2158" s="393"/>
      <c r="L2158" s="393"/>
      <c r="M2158" s="393">
        <v>130</v>
      </c>
      <c r="N2158" s="393"/>
      <c r="O2158" s="393"/>
      <c r="P2158" s="502"/>
      <c r="Q2158" s="502">
        <v>745.14935000000003</v>
      </c>
      <c r="R2158" s="502"/>
      <c r="S2158" s="415"/>
      <c r="T2158" s="276"/>
      <c r="U2158" s="5"/>
      <c r="V2158" s="5"/>
      <c r="W2158" s="5"/>
      <c r="X2158" s="5"/>
      <c r="Y2158" s="221"/>
      <c r="Z2158" s="225"/>
      <c r="AA2158" s="20"/>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row>
    <row r="2159" spans="1:118" s="19" customFormat="1" ht="60" hidden="1" customHeight="1" outlineLevel="1" x14ac:dyDescent="0.25">
      <c r="A2159" s="550"/>
      <c r="B2159" s="550"/>
      <c r="C2159" s="550"/>
      <c r="D2159" s="583"/>
      <c r="E2159" s="568"/>
      <c r="F2159" s="569"/>
      <c r="G2159" s="401" t="s">
        <v>904</v>
      </c>
      <c r="H2159" s="393"/>
      <c r="I2159" s="393">
        <v>5</v>
      </c>
      <c r="J2159" s="393"/>
      <c r="K2159" s="393"/>
      <c r="L2159" s="393"/>
      <c r="M2159" s="393">
        <v>12</v>
      </c>
      <c r="N2159" s="393"/>
      <c r="O2159" s="393"/>
      <c r="P2159" s="502"/>
      <c r="Q2159" s="502">
        <v>57.429169999999999</v>
      </c>
      <c r="R2159" s="502"/>
      <c r="S2159" s="415"/>
      <c r="T2159" s="276"/>
      <c r="U2159" s="5"/>
      <c r="V2159" s="5"/>
      <c r="W2159" s="5"/>
      <c r="X2159" s="5"/>
      <c r="Y2159" s="221"/>
      <c r="Z2159" s="225"/>
      <c r="AA2159" s="20"/>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row>
    <row r="2160" spans="1:118" s="19" customFormat="1" ht="75" hidden="1" customHeight="1" outlineLevel="1" x14ac:dyDescent="0.25">
      <c r="A2160" s="550"/>
      <c r="B2160" s="550"/>
      <c r="C2160" s="550"/>
      <c r="D2160" s="583"/>
      <c r="E2160" s="568"/>
      <c r="F2160" s="569"/>
      <c r="G2160" s="401" t="s">
        <v>906</v>
      </c>
      <c r="H2160" s="393"/>
      <c r="I2160" s="393">
        <v>13</v>
      </c>
      <c r="J2160" s="393"/>
      <c r="K2160" s="393"/>
      <c r="L2160" s="393"/>
      <c r="M2160" s="393">
        <v>69</v>
      </c>
      <c r="N2160" s="393"/>
      <c r="O2160" s="393"/>
      <c r="P2160" s="502"/>
      <c r="Q2160" s="502">
        <v>63.720089999999992</v>
      </c>
      <c r="R2160" s="502"/>
      <c r="S2160" s="415"/>
      <c r="T2160" s="276"/>
      <c r="U2160" s="5"/>
      <c r="V2160" s="5"/>
      <c r="W2160" s="5"/>
      <c r="X2160" s="5"/>
      <c r="Y2160" s="221"/>
      <c r="Z2160" s="225"/>
      <c r="AA2160" s="20"/>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row>
    <row r="2161" spans="1:118" s="19" customFormat="1" ht="60" hidden="1" customHeight="1" outlineLevel="1" x14ac:dyDescent="0.25">
      <c r="A2161" s="550"/>
      <c r="B2161" s="550"/>
      <c r="C2161" s="550"/>
      <c r="D2161" s="583"/>
      <c r="E2161" s="568"/>
      <c r="F2161" s="569"/>
      <c r="G2161" s="401" t="s">
        <v>1860</v>
      </c>
      <c r="H2161" s="393"/>
      <c r="I2161" s="393">
        <v>20</v>
      </c>
      <c r="J2161" s="393"/>
      <c r="K2161" s="393"/>
      <c r="L2161" s="393"/>
      <c r="M2161" s="393">
        <v>15</v>
      </c>
      <c r="N2161" s="393"/>
      <c r="O2161" s="393"/>
      <c r="P2161" s="502"/>
      <c r="Q2161" s="502">
        <v>95.22614999999999</v>
      </c>
      <c r="R2161" s="502"/>
      <c r="S2161" s="415"/>
      <c r="T2161" s="276"/>
      <c r="U2161" s="5"/>
      <c r="V2161" s="5"/>
      <c r="W2161" s="5"/>
      <c r="X2161" s="5"/>
      <c r="Y2161" s="221"/>
      <c r="Z2161" s="225"/>
      <c r="AA2161" s="20"/>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row>
    <row r="2162" spans="1:118" s="19" customFormat="1" ht="90" hidden="1" customHeight="1" outlineLevel="1" x14ac:dyDescent="0.25">
      <c r="A2162" s="550"/>
      <c r="B2162" s="550"/>
      <c r="C2162" s="550"/>
      <c r="D2162" s="583"/>
      <c r="E2162" s="568"/>
      <c r="F2162" s="569"/>
      <c r="G2162" s="401" t="s">
        <v>908</v>
      </c>
      <c r="H2162" s="393"/>
      <c r="I2162" s="393">
        <v>204</v>
      </c>
      <c r="J2162" s="393"/>
      <c r="K2162" s="393"/>
      <c r="L2162" s="393"/>
      <c r="M2162" s="393">
        <v>41.25</v>
      </c>
      <c r="N2162" s="393"/>
      <c r="O2162" s="393"/>
      <c r="P2162" s="502"/>
      <c r="Q2162" s="502">
        <v>423.48858999999999</v>
      </c>
      <c r="R2162" s="502"/>
      <c r="S2162" s="415"/>
      <c r="T2162" s="276"/>
      <c r="U2162" s="5"/>
      <c r="V2162" s="5"/>
      <c r="W2162" s="5"/>
      <c r="X2162" s="5"/>
      <c r="Y2162" s="221"/>
      <c r="Z2162" s="225"/>
      <c r="AA2162" s="20"/>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row>
    <row r="2163" spans="1:118" s="19" customFormat="1" ht="45" hidden="1" customHeight="1" outlineLevel="1" x14ac:dyDescent="0.25">
      <c r="A2163" s="550"/>
      <c r="B2163" s="550"/>
      <c r="C2163" s="550"/>
      <c r="D2163" s="583"/>
      <c r="E2163" s="568"/>
      <c r="F2163" s="569"/>
      <c r="G2163" s="401" t="s">
        <v>1861</v>
      </c>
      <c r="H2163" s="393"/>
      <c r="I2163" s="393">
        <v>25</v>
      </c>
      <c r="J2163" s="393"/>
      <c r="K2163" s="393"/>
      <c r="L2163" s="393"/>
      <c r="M2163" s="393">
        <v>100</v>
      </c>
      <c r="N2163" s="393"/>
      <c r="O2163" s="393"/>
      <c r="P2163" s="502"/>
      <c r="Q2163" s="502">
        <v>38</v>
      </c>
      <c r="R2163" s="502"/>
      <c r="S2163" s="415"/>
      <c r="T2163" s="276"/>
      <c r="U2163" s="5"/>
      <c r="V2163" s="5"/>
      <c r="W2163" s="5"/>
      <c r="X2163" s="5"/>
      <c r="Y2163" s="221"/>
      <c r="Z2163" s="225"/>
      <c r="AA2163" s="20"/>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row>
    <row r="2164" spans="1:118" s="19" customFormat="1" ht="45" hidden="1" customHeight="1" outlineLevel="1" x14ac:dyDescent="0.25">
      <c r="A2164" s="550"/>
      <c r="B2164" s="550"/>
      <c r="C2164" s="550"/>
      <c r="D2164" s="583"/>
      <c r="E2164" s="568"/>
      <c r="F2164" s="569"/>
      <c r="G2164" s="401" t="s">
        <v>1862</v>
      </c>
      <c r="H2164" s="393"/>
      <c r="I2164" s="393">
        <v>324</v>
      </c>
      <c r="J2164" s="393"/>
      <c r="K2164" s="393"/>
      <c r="L2164" s="393"/>
      <c r="M2164" s="393">
        <v>4</v>
      </c>
      <c r="N2164" s="393"/>
      <c r="O2164" s="393"/>
      <c r="P2164" s="502"/>
      <c r="Q2164" s="502">
        <v>553.02998000000002</v>
      </c>
      <c r="R2164" s="502"/>
      <c r="S2164" s="415"/>
      <c r="T2164" s="276"/>
      <c r="U2164" s="5"/>
      <c r="V2164" s="5"/>
      <c r="W2164" s="5"/>
      <c r="X2164" s="5"/>
      <c r="Y2164" s="221"/>
      <c r="Z2164" s="225"/>
      <c r="AA2164" s="20"/>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row>
    <row r="2165" spans="1:118" s="19" customFormat="1" ht="45" hidden="1" customHeight="1" outlineLevel="1" x14ac:dyDescent="0.25">
      <c r="A2165" s="550"/>
      <c r="B2165" s="550"/>
      <c r="C2165" s="550"/>
      <c r="D2165" s="583"/>
      <c r="E2165" s="568"/>
      <c r="F2165" s="569"/>
      <c r="G2165" s="401" t="s">
        <v>1863</v>
      </c>
      <c r="H2165" s="393"/>
      <c r="I2165" s="393">
        <v>10</v>
      </c>
      <c r="J2165" s="393"/>
      <c r="K2165" s="393"/>
      <c r="L2165" s="393"/>
      <c r="M2165" s="393">
        <v>15</v>
      </c>
      <c r="N2165" s="393"/>
      <c r="O2165" s="393"/>
      <c r="P2165" s="502"/>
      <c r="Q2165" s="502">
        <v>45.281470000000006</v>
      </c>
      <c r="R2165" s="502"/>
      <c r="S2165" s="415"/>
      <c r="T2165" s="276"/>
      <c r="U2165" s="5"/>
      <c r="V2165" s="5"/>
      <c r="W2165" s="5"/>
      <c r="X2165" s="5"/>
      <c r="Y2165" s="221"/>
      <c r="Z2165" s="225"/>
      <c r="AA2165" s="20"/>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row>
    <row r="2166" spans="1:118" s="19" customFormat="1" ht="45" hidden="1" customHeight="1" outlineLevel="1" x14ac:dyDescent="0.25">
      <c r="A2166" s="550"/>
      <c r="B2166" s="550"/>
      <c r="C2166" s="550"/>
      <c r="D2166" s="583"/>
      <c r="E2166" s="568"/>
      <c r="F2166" s="569"/>
      <c r="G2166" s="401" t="s">
        <v>943</v>
      </c>
      <c r="H2166" s="393"/>
      <c r="I2166" s="393">
        <v>2</v>
      </c>
      <c r="J2166" s="393"/>
      <c r="K2166" s="393"/>
      <c r="L2166" s="393"/>
      <c r="M2166" s="393">
        <v>15</v>
      </c>
      <c r="N2166" s="393"/>
      <c r="O2166" s="393"/>
      <c r="P2166" s="502"/>
      <c r="Q2166" s="502">
        <v>47.376670000000004</v>
      </c>
      <c r="R2166" s="502"/>
      <c r="S2166" s="415"/>
      <c r="T2166" s="276"/>
      <c r="U2166" s="5"/>
      <c r="V2166" s="5"/>
      <c r="W2166" s="5"/>
      <c r="X2166" s="5"/>
      <c r="Y2166" s="221"/>
      <c r="Z2166" s="225"/>
      <c r="AA2166" s="20"/>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row>
    <row r="2167" spans="1:118" s="19" customFormat="1" ht="45" hidden="1" customHeight="1" outlineLevel="1" x14ac:dyDescent="0.25">
      <c r="A2167" s="550"/>
      <c r="B2167" s="550"/>
      <c r="C2167" s="550"/>
      <c r="D2167" s="583"/>
      <c r="E2167" s="568"/>
      <c r="F2167" s="569"/>
      <c r="G2167" s="401" t="s">
        <v>945</v>
      </c>
      <c r="H2167" s="393"/>
      <c r="I2167" s="393">
        <v>15</v>
      </c>
      <c r="J2167" s="393"/>
      <c r="K2167" s="393"/>
      <c r="L2167" s="393"/>
      <c r="M2167" s="393">
        <v>90</v>
      </c>
      <c r="N2167" s="393"/>
      <c r="O2167" s="393"/>
      <c r="P2167" s="502"/>
      <c r="Q2167" s="502">
        <v>64.927769999999995</v>
      </c>
      <c r="R2167" s="502"/>
      <c r="S2167" s="415"/>
      <c r="T2167" s="276"/>
      <c r="U2167" s="5"/>
      <c r="V2167" s="5"/>
      <c r="W2167" s="5"/>
      <c r="X2167" s="5"/>
      <c r="Y2167" s="221"/>
      <c r="Z2167" s="225"/>
      <c r="AA2167" s="20"/>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row>
    <row r="2168" spans="1:118" s="19" customFormat="1" ht="45" hidden="1" customHeight="1" outlineLevel="1" x14ac:dyDescent="0.25">
      <c r="A2168" s="550"/>
      <c r="B2168" s="550"/>
      <c r="C2168" s="550"/>
      <c r="D2168" s="583"/>
      <c r="E2168" s="568"/>
      <c r="F2168" s="569"/>
      <c r="G2168" s="401" t="s">
        <v>956</v>
      </c>
      <c r="H2168" s="393"/>
      <c r="I2168" s="393">
        <v>5</v>
      </c>
      <c r="J2168" s="393"/>
      <c r="K2168" s="393"/>
      <c r="L2168" s="393"/>
      <c r="M2168" s="393">
        <v>736</v>
      </c>
      <c r="N2168" s="393"/>
      <c r="O2168" s="393"/>
      <c r="P2168" s="502"/>
      <c r="Q2168" s="502">
        <v>179.40866</v>
      </c>
      <c r="R2168" s="502"/>
      <c r="S2168" s="415"/>
      <c r="T2168" s="276"/>
      <c r="U2168" s="5"/>
      <c r="V2168" s="5"/>
      <c r="W2168" s="5"/>
      <c r="X2168" s="5"/>
      <c r="Y2168" s="221"/>
      <c r="Z2168" s="225"/>
      <c r="AA2168" s="20"/>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row>
    <row r="2169" spans="1:118" s="19" customFormat="1" ht="45" hidden="1" customHeight="1" outlineLevel="1" x14ac:dyDescent="0.25">
      <c r="A2169" s="550"/>
      <c r="B2169" s="550"/>
      <c r="C2169" s="550"/>
      <c r="D2169" s="583"/>
      <c r="E2169" s="568"/>
      <c r="F2169" s="569"/>
      <c r="G2169" s="401" t="s">
        <v>1864</v>
      </c>
      <c r="H2169" s="393"/>
      <c r="I2169" s="393">
        <v>3634</v>
      </c>
      <c r="J2169" s="393"/>
      <c r="K2169" s="393"/>
      <c r="L2169" s="393"/>
      <c r="M2169" s="393">
        <v>152.6</v>
      </c>
      <c r="N2169" s="393"/>
      <c r="O2169" s="393"/>
      <c r="P2169" s="502"/>
      <c r="Q2169" s="502">
        <v>3475.9067300000002</v>
      </c>
      <c r="R2169" s="502"/>
      <c r="S2169" s="415"/>
      <c r="T2169" s="276"/>
      <c r="U2169" s="5"/>
      <c r="V2169" s="5"/>
      <c r="W2169" s="5"/>
      <c r="X2169" s="5"/>
      <c r="Y2169" s="221"/>
      <c r="Z2169" s="225"/>
      <c r="AA2169" s="20"/>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row>
    <row r="2170" spans="1:118" s="19" customFormat="1" ht="90" hidden="1" customHeight="1" outlineLevel="1" x14ac:dyDescent="0.25">
      <c r="A2170" s="550"/>
      <c r="B2170" s="550"/>
      <c r="C2170" s="550"/>
      <c r="D2170" s="583"/>
      <c r="E2170" s="568"/>
      <c r="F2170" s="569"/>
      <c r="G2170" s="401" t="s">
        <v>1623</v>
      </c>
      <c r="H2170" s="393"/>
      <c r="I2170" s="393">
        <v>18</v>
      </c>
      <c r="J2170" s="393"/>
      <c r="K2170" s="393"/>
      <c r="L2170" s="393"/>
      <c r="M2170" s="393">
        <v>30</v>
      </c>
      <c r="N2170" s="393"/>
      <c r="O2170" s="393"/>
      <c r="P2170" s="502"/>
      <c r="Q2170" s="502">
        <v>34</v>
      </c>
      <c r="R2170" s="502"/>
      <c r="S2170" s="415"/>
      <c r="T2170" s="276"/>
      <c r="U2170" s="5"/>
      <c r="V2170" s="5"/>
      <c r="W2170" s="5"/>
      <c r="X2170" s="5"/>
      <c r="Y2170" s="221"/>
      <c r="Z2170" s="225"/>
      <c r="AA2170" s="20"/>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row>
    <row r="2171" spans="1:118" s="19" customFormat="1" ht="105" hidden="1" customHeight="1" outlineLevel="1" x14ac:dyDescent="0.25">
      <c r="A2171" s="550"/>
      <c r="B2171" s="550"/>
      <c r="C2171" s="550"/>
      <c r="D2171" s="583"/>
      <c r="E2171" s="568"/>
      <c r="F2171" s="569"/>
      <c r="G2171" s="401" t="s">
        <v>1035</v>
      </c>
      <c r="H2171" s="393"/>
      <c r="I2171" s="393">
        <v>146</v>
      </c>
      <c r="J2171" s="393"/>
      <c r="K2171" s="393"/>
      <c r="L2171" s="393"/>
      <c r="M2171" s="393">
        <v>15</v>
      </c>
      <c r="N2171" s="393"/>
      <c r="O2171" s="393"/>
      <c r="P2171" s="502"/>
      <c r="Q2171" s="502">
        <v>174</v>
      </c>
      <c r="R2171" s="502"/>
      <c r="S2171" s="415"/>
      <c r="T2171" s="276"/>
      <c r="U2171" s="5"/>
      <c r="V2171" s="5"/>
      <c r="W2171" s="5"/>
      <c r="X2171" s="5"/>
      <c r="Y2171" s="221"/>
      <c r="Z2171" s="225"/>
      <c r="AA2171" s="20"/>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row>
    <row r="2172" spans="1:118" s="19" customFormat="1" ht="75" hidden="1" customHeight="1" outlineLevel="1" x14ac:dyDescent="0.25">
      <c r="A2172" s="550"/>
      <c r="B2172" s="550"/>
      <c r="C2172" s="550"/>
      <c r="D2172" s="583"/>
      <c r="E2172" s="568"/>
      <c r="F2172" s="569"/>
      <c r="G2172" s="401" t="s">
        <v>1040</v>
      </c>
      <c r="H2172" s="406"/>
      <c r="I2172" s="406">
        <v>500</v>
      </c>
      <c r="J2172" s="406"/>
      <c r="K2172" s="406"/>
      <c r="L2172" s="406"/>
      <c r="M2172" s="406">
        <v>47</v>
      </c>
      <c r="N2172" s="406"/>
      <c r="O2172" s="406"/>
      <c r="P2172" s="502"/>
      <c r="Q2172" s="502">
        <v>733.58</v>
      </c>
      <c r="R2172" s="502"/>
      <c r="S2172" s="415"/>
      <c r="T2172" s="276"/>
      <c r="U2172" s="5"/>
      <c r="V2172" s="5"/>
      <c r="W2172" s="5"/>
      <c r="X2172" s="5"/>
      <c r="Y2172" s="221"/>
      <c r="Z2172" s="225"/>
      <c r="AA2172" s="20"/>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row>
    <row r="2173" spans="1:118" s="19" customFormat="1" ht="45" hidden="1" customHeight="1" outlineLevel="1" x14ac:dyDescent="0.25">
      <c r="A2173" s="550"/>
      <c r="B2173" s="550"/>
      <c r="C2173" s="550"/>
      <c r="D2173" s="583"/>
      <c r="E2173" s="568"/>
      <c r="F2173" s="569"/>
      <c r="G2173" s="401" t="s">
        <v>1865</v>
      </c>
      <c r="H2173" s="406"/>
      <c r="I2173" s="406">
        <v>1749</v>
      </c>
      <c r="J2173" s="406"/>
      <c r="K2173" s="406"/>
      <c r="L2173" s="406"/>
      <c r="M2173" s="406">
        <v>67.5</v>
      </c>
      <c r="N2173" s="406"/>
      <c r="O2173" s="406"/>
      <c r="P2173" s="502"/>
      <c r="Q2173" s="502">
        <v>2235.85</v>
      </c>
      <c r="R2173" s="502"/>
      <c r="S2173" s="415"/>
      <c r="T2173" s="276"/>
      <c r="U2173" s="5"/>
      <c r="V2173" s="5"/>
      <c r="W2173" s="5"/>
      <c r="X2173" s="5"/>
      <c r="Y2173" s="221"/>
      <c r="Z2173" s="225"/>
      <c r="AA2173" s="20"/>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row>
    <row r="2174" spans="1:118" s="19" customFormat="1" ht="45" hidden="1" customHeight="1" outlineLevel="1" x14ac:dyDescent="0.25">
      <c r="A2174" s="550"/>
      <c r="B2174" s="550"/>
      <c r="C2174" s="550"/>
      <c r="D2174" s="583"/>
      <c r="E2174" s="568"/>
      <c r="F2174" s="569"/>
      <c r="G2174" s="401" t="s">
        <v>1866</v>
      </c>
      <c r="H2174" s="406"/>
      <c r="I2174" s="406">
        <v>4</v>
      </c>
      <c r="J2174" s="406"/>
      <c r="K2174" s="406"/>
      <c r="L2174" s="406"/>
      <c r="M2174" s="406">
        <v>40</v>
      </c>
      <c r="N2174" s="406"/>
      <c r="O2174" s="406"/>
      <c r="P2174" s="502"/>
      <c r="Q2174" s="502">
        <v>79.2</v>
      </c>
      <c r="R2174" s="502"/>
      <c r="S2174" s="415"/>
      <c r="T2174" s="276"/>
      <c r="U2174" s="5"/>
      <c r="V2174" s="5"/>
      <c r="W2174" s="5"/>
      <c r="X2174" s="5"/>
      <c r="Y2174" s="221"/>
      <c r="Z2174" s="225"/>
      <c r="AA2174" s="20"/>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row>
    <row r="2175" spans="1:118" s="19" customFormat="1" ht="75" hidden="1" customHeight="1" outlineLevel="1" x14ac:dyDescent="0.25">
      <c r="A2175" s="550"/>
      <c r="B2175" s="550"/>
      <c r="C2175" s="550"/>
      <c r="D2175" s="583"/>
      <c r="E2175" s="568"/>
      <c r="F2175" s="569"/>
      <c r="G2175" s="401" t="s">
        <v>1867</v>
      </c>
      <c r="H2175" s="406"/>
      <c r="I2175" s="406">
        <v>50</v>
      </c>
      <c r="J2175" s="406"/>
      <c r="K2175" s="406"/>
      <c r="L2175" s="406"/>
      <c r="M2175" s="406">
        <v>15</v>
      </c>
      <c r="N2175" s="406"/>
      <c r="O2175" s="406"/>
      <c r="P2175" s="502"/>
      <c r="Q2175" s="502">
        <v>91.757999999999996</v>
      </c>
      <c r="R2175" s="502"/>
      <c r="S2175" s="415"/>
      <c r="T2175" s="276"/>
      <c r="U2175" s="5"/>
      <c r="V2175" s="5"/>
      <c r="W2175" s="5"/>
      <c r="X2175" s="5"/>
      <c r="Y2175" s="221"/>
      <c r="Z2175" s="225"/>
      <c r="AA2175" s="20"/>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row>
    <row r="2176" spans="1:118" s="19" customFormat="1" ht="60" hidden="1" customHeight="1" outlineLevel="1" x14ac:dyDescent="0.25">
      <c r="A2176" s="550"/>
      <c r="B2176" s="550"/>
      <c r="C2176" s="550"/>
      <c r="D2176" s="583"/>
      <c r="E2176" s="568"/>
      <c r="F2176" s="569"/>
      <c r="G2176" s="401" t="s">
        <v>1628</v>
      </c>
      <c r="H2176" s="406"/>
      <c r="I2176" s="406">
        <v>80</v>
      </c>
      <c r="J2176" s="406"/>
      <c r="K2176" s="406"/>
      <c r="L2176" s="406"/>
      <c r="M2176" s="406">
        <v>120</v>
      </c>
      <c r="N2176" s="406"/>
      <c r="O2176" s="406"/>
      <c r="P2176" s="502"/>
      <c r="Q2176" s="502">
        <v>100.529</v>
      </c>
      <c r="R2176" s="502"/>
      <c r="S2176" s="415"/>
      <c r="T2176" s="276"/>
      <c r="U2176" s="5"/>
      <c r="V2176" s="5"/>
      <c r="W2176" s="5"/>
      <c r="X2176" s="5"/>
      <c r="Y2176" s="221"/>
      <c r="Z2176" s="225"/>
      <c r="AA2176" s="20"/>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row>
    <row r="2177" spans="1:118" s="19" customFormat="1" ht="60" hidden="1" customHeight="1" outlineLevel="1" x14ac:dyDescent="0.25">
      <c r="A2177" s="550"/>
      <c r="B2177" s="550"/>
      <c r="C2177" s="550"/>
      <c r="D2177" s="583"/>
      <c r="E2177" s="568"/>
      <c r="F2177" s="569"/>
      <c r="G2177" s="401" t="s">
        <v>1868</v>
      </c>
      <c r="H2177" s="406"/>
      <c r="I2177" s="406">
        <v>689</v>
      </c>
      <c r="J2177" s="406"/>
      <c r="K2177" s="406"/>
      <c r="L2177" s="406"/>
      <c r="M2177" s="406">
        <v>15</v>
      </c>
      <c r="N2177" s="406"/>
      <c r="O2177" s="406"/>
      <c r="P2177" s="502"/>
      <c r="Q2177" s="502">
        <v>998.66099999999994</v>
      </c>
      <c r="R2177" s="502"/>
      <c r="S2177" s="415"/>
      <c r="T2177" s="276"/>
      <c r="U2177" s="5"/>
      <c r="V2177" s="5"/>
      <c r="W2177" s="5"/>
      <c r="X2177" s="5"/>
      <c r="Y2177" s="221"/>
      <c r="Z2177" s="225"/>
      <c r="AA2177" s="20"/>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row>
    <row r="2178" spans="1:118" s="19" customFormat="1" ht="60" hidden="1" customHeight="1" outlineLevel="1" x14ac:dyDescent="0.25">
      <c r="A2178" s="550"/>
      <c r="B2178" s="550"/>
      <c r="C2178" s="550"/>
      <c r="D2178" s="583"/>
      <c r="E2178" s="568"/>
      <c r="F2178" s="569"/>
      <c r="G2178" s="401" t="s">
        <v>1633</v>
      </c>
      <c r="H2178" s="406"/>
      <c r="I2178" s="406">
        <v>354</v>
      </c>
      <c r="J2178" s="406"/>
      <c r="K2178" s="406"/>
      <c r="L2178" s="406"/>
      <c r="M2178" s="406">
        <v>150</v>
      </c>
      <c r="N2178" s="406"/>
      <c r="O2178" s="406"/>
      <c r="P2178" s="502"/>
      <c r="Q2178" s="502">
        <v>382.19499999999999</v>
      </c>
      <c r="R2178" s="502"/>
      <c r="S2178" s="415"/>
      <c r="T2178" s="276"/>
      <c r="U2178" s="5"/>
      <c r="V2178" s="5"/>
      <c r="W2178" s="5"/>
      <c r="X2178" s="5"/>
      <c r="Y2178" s="221"/>
      <c r="Z2178" s="225"/>
      <c r="AA2178" s="20"/>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row>
    <row r="2179" spans="1:118" s="19" customFormat="1" ht="60" hidden="1" customHeight="1" outlineLevel="1" x14ac:dyDescent="0.25">
      <c r="A2179" s="550"/>
      <c r="B2179" s="550"/>
      <c r="C2179" s="550"/>
      <c r="D2179" s="583"/>
      <c r="E2179" s="568"/>
      <c r="F2179" s="569"/>
      <c r="G2179" s="401" t="s">
        <v>1869</v>
      </c>
      <c r="H2179" s="406"/>
      <c r="I2179" s="406">
        <v>530</v>
      </c>
      <c r="J2179" s="406"/>
      <c r="K2179" s="406"/>
      <c r="L2179" s="406"/>
      <c r="M2179" s="406">
        <v>150</v>
      </c>
      <c r="N2179" s="406"/>
      <c r="O2179" s="406"/>
      <c r="P2179" s="502"/>
      <c r="Q2179" s="502">
        <v>437.64100000000002</v>
      </c>
      <c r="R2179" s="502"/>
      <c r="S2179" s="415"/>
      <c r="T2179" s="276"/>
      <c r="U2179" s="5"/>
      <c r="V2179" s="5"/>
      <c r="W2179" s="5"/>
      <c r="X2179" s="5"/>
      <c r="Y2179" s="221"/>
      <c r="Z2179" s="225"/>
      <c r="AA2179" s="20"/>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row>
    <row r="2180" spans="1:118" s="19" customFormat="1" ht="60" hidden="1" customHeight="1" outlineLevel="1" x14ac:dyDescent="0.25">
      <c r="A2180" s="550"/>
      <c r="B2180" s="550"/>
      <c r="C2180" s="550"/>
      <c r="D2180" s="583"/>
      <c r="E2180" s="568"/>
      <c r="F2180" s="569"/>
      <c r="G2180" s="401" t="s">
        <v>1870</v>
      </c>
      <c r="H2180" s="406"/>
      <c r="I2180" s="406">
        <v>480</v>
      </c>
      <c r="J2180" s="406"/>
      <c r="K2180" s="406"/>
      <c r="L2180" s="406"/>
      <c r="M2180" s="406">
        <v>150</v>
      </c>
      <c r="N2180" s="406"/>
      <c r="O2180" s="406"/>
      <c r="P2180" s="502"/>
      <c r="Q2180" s="502">
        <v>496.89100000000002</v>
      </c>
      <c r="R2180" s="502"/>
      <c r="S2180" s="415"/>
      <c r="T2180" s="276"/>
      <c r="U2180" s="5"/>
      <c r="V2180" s="5"/>
      <c r="W2180" s="5"/>
      <c r="X2180" s="5"/>
      <c r="Y2180" s="221"/>
      <c r="Z2180" s="225"/>
      <c r="AA2180" s="20"/>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row>
    <row r="2181" spans="1:118" s="19" customFormat="1" ht="60" hidden="1" customHeight="1" outlineLevel="1" x14ac:dyDescent="0.25">
      <c r="A2181" s="550"/>
      <c r="B2181" s="550"/>
      <c r="C2181" s="550"/>
      <c r="D2181" s="583"/>
      <c r="E2181" s="568"/>
      <c r="F2181" s="569"/>
      <c r="G2181" s="401" t="s">
        <v>1871</v>
      </c>
      <c r="H2181" s="406"/>
      <c r="I2181" s="406">
        <v>40</v>
      </c>
      <c r="J2181" s="406"/>
      <c r="K2181" s="406"/>
      <c r="L2181" s="406"/>
      <c r="M2181" s="406">
        <v>150</v>
      </c>
      <c r="N2181" s="406"/>
      <c r="O2181" s="406"/>
      <c r="P2181" s="502"/>
      <c r="Q2181" s="502">
        <v>37.914999999999999</v>
      </c>
      <c r="R2181" s="502"/>
      <c r="S2181" s="415"/>
      <c r="T2181" s="276"/>
      <c r="U2181" s="5"/>
      <c r="V2181" s="5"/>
      <c r="W2181" s="5"/>
      <c r="X2181" s="5"/>
      <c r="Y2181" s="221"/>
      <c r="Z2181" s="225"/>
      <c r="AA2181" s="20"/>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row>
    <row r="2182" spans="1:118" s="19" customFormat="1" ht="60" hidden="1" customHeight="1" outlineLevel="1" x14ac:dyDescent="0.25">
      <c r="A2182" s="550"/>
      <c r="B2182" s="550"/>
      <c r="C2182" s="550"/>
      <c r="D2182" s="583"/>
      <c r="E2182" s="568"/>
      <c r="F2182" s="569"/>
      <c r="G2182" s="401" t="s">
        <v>1872</v>
      </c>
      <c r="H2182" s="406"/>
      <c r="I2182" s="406">
        <v>250</v>
      </c>
      <c r="J2182" s="406"/>
      <c r="K2182" s="406"/>
      <c r="L2182" s="406"/>
      <c r="M2182" s="406">
        <v>99.558999999999997</v>
      </c>
      <c r="N2182" s="406"/>
      <c r="O2182" s="406"/>
      <c r="P2182" s="502"/>
      <c r="Q2182" s="502">
        <v>219.07499999999999</v>
      </c>
      <c r="R2182" s="502"/>
      <c r="S2182" s="415"/>
      <c r="T2182" s="276"/>
      <c r="U2182" s="5"/>
      <c r="V2182" s="5"/>
      <c r="W2182" s="5"/>
      <c r="X2182" s="5"/>
      <c r="Y2182" s="221"/>
      <c r="Z2182" s="225"/>
      <c r="AA2182" s="20"/>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row>
    <row r="2183" spans="1:118" s="19" customFormat="1" ht="60" hidden="1" customHeight="1" outlineLevel="1" x14ac:dyDescent="0.25">
      <c r="A2183" s="550"/>
      <c r="B2183" s="550"/>
      <c r="C2183" s="550"/>
      <c r="D2183" s="583"/>
      <c r="E2183" s="568"/>
      <c r="F2183" s="569"/>
      <c r="G2183" s="401" t="s">
        <v>1873</v>
      </c>
      <c r="H2183" s="406"/>
      <c r="I2183" s="406">
        <v>200</v>
      </c>
      <c r="J2183" s="406"/>
      <c r="K2183" s="406"/>
      <c r="L2183" s="406"/>
      <c r="M2183" s="406">
        <v>140</v>
      </c>
      <c r="N2183" s="406"/>
      <c r="O2183" s="406"/>
      <c r="P2183" s="502"/>
      <c r="Q2183" s="502">
        <v>161.41999999999999</v>
      </c>
      <c r="R2183" s="502"/>
      <c r="S2183" s="415"/>
      <c r="T2183" s="276"/>
      <c r="U2183" s="5"/>
      <c r="V2183" s="5"/>
      <c r="W2183" s="5"/>
      <c r="X2183" s="5"/>
      <c r="Y2183" s="221"/>
      <c r="Z2183" s="225"/>
      <c r="AA2183" s="20"/>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row>
    <row r="2184" spans="1:118" s="19" customFormat="1" ht="75" hidden="1" customHeight="1" outlineLevel="1" x14ac:dyDescent="0.25">
      <c r="A2184" s="550"/>
      <c r="B2184" s="550"/>
      <c r="C2184" s="550"/>
      <c r="D2184" s="583"/>
      <c r="E2184" s="568"/>
      <c r="F2184" s="569"/>
      <c r="G2184" s="401" t="s">
        <v>1874</v>
      </c>
      <c r="H2184" s="406"/>
      <c r="I2184" s="406">
        <v>100</v>
      </c>
      <c r="J2184" s="406"/>
      <c r="K2184" s="406"/>
      <c r="L2184" s="406"/>
      <c r="M2184" s="406">
        <v>250</v>
      </c>
      <c r="N2184" s="406"/>
      <c r="O2184" s="406"/>
      <c r="P2184" s="502"/>
      <c r="Q2184" s="502">
        <v>110.05200000000001</v>
      </c>
      <c r="R2184" s="502"/>
      <c r="S2184" s="415"/>
      <c r="T2184" s="276"/>
      <c r="U2184" s="5"/>
      <c r="V2184" s="5"/>
      <c r="W2184" s="5"/>
      <c r="X2184" s="5"/>
      <c r="Y2184" s="221"/>
      <c r="Z2184" s="225"/>
      <c r="AA2184" s="20"/>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row>
    <row r="2185" spans="1:118" s="19" customFormat="1" ht="60" hidden="1" customHeight="1" outlineLevel="1" x14ac:dyDescent="0.25">
      <c r="A2185" s="550"/>
      <c r="B2185" s="550"/>
      <c r="C2185" s="550"/>
      <c r="D2185" s="583"/>
      <c r="E2185" s="568"/>
      <c r="F2185" s="569"/>
      <c r="G2185" s="401" t="s">
        <v>1654</v>
      </c>
      <c r="H2185" s="406"/>
      <c r="I2185" s="406">
        <v>225</v>
      </c>
      <c r="J2185" s="406"/>
      <c r="K2185" s="406"/>
      <c r="L2185" s="406"/>
      <c r="M2185" s="406">
        <v>180</v>
      </c>
      <c r="N2185" s="406"/>
      <c r="O2185" s="406"/>
      <c r="P2185" s="502"/>
      <c r="Q2185" s="502">
        <v>500.06700000000001</v>
      </c>
      <c r="R2185" s="502"/>
      <c r="S2185" s="415"/>
      <c r="T2185" s="276"/>
      <c r="U2185" s="5"/>
      <c r="V2185" s="5"/>
      <c r="W2185" s="5"/>
      <c r="X2185" s="5"/>
      <c r="Y2185" s="221"/>
      <c r="Z2185" s="225"/>
      <c r="AA2185" s="20"/>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row>
    <row r="2186" spans="1:118" s="19" customFormat="1" ht="60" hidden="1" customHeight="1" outlineLevel="1" x14ac:dyDescent="0.25">
      <c r="A2186" s="550"/>
      <c r="B2186" s="550"/>
      <c r="C2186" s="550"/>
      <c r="D2186" s="583"/>
      <c r="E2186" s="568"/>
      <c r="F2186" s="569"/>
      <c r="G2186" s="401" t="s">
        <v>1875</v>
      </c>
      <c r="H2186" s="406"/>
      <c r="I2186" s="406">
        <v>3960</v>
      </c>
      <c r="J2186" s="406"/>
      <c r="K2186" s="406"/>
      <c r="L2186" s="406"/>
      <c r="M2186" s="406">
        <v>50</v>
      </c>
      <c r="N2186" s="406"/>
      <c r="O2186" s="406"/>
      <c r="P2186" s="502"/>
      <c r="Q2186" s="502">
        <v>2250.9540000000002</v>
      </c>
      <c r="R2186" s="502"/>
      <c r="S2186" s="415"/>
      <c r="T2186" s="276"/>
      <c r="U2186" s="5"/>
      <c r="V2186" s="5"/>
      <c r="W2186" s="5"/>
      <c r="X2186" s="5"/>
      <c r="Y2186" s="221"/>
      <c r="Z2186" s="225"/>
      <c r="AA2186" s="20"/>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row>
    <row r="2187" spans="1:118" s="19" customFormat="1" ht="60" hidden="1" customHeight="1" outlineLevel="1" x14ac:dyDescent="0.25">
      <c r="A2187" s="550"/>
      <c r="B2187" s="550"/>
      <c r="C2187" s="550"/>
      <c r="D2187" s="583"/>
      <c r="E2187" s="568"/>
      <c r="F2187" s="569"/>
      <c r="G2187" s="401" t="s">
        <v>1876</v>
      </c>
      <c r="H2187" s="406"/>
      <c r="I2187" s="406">
        <v>557</v>
      </c>
      <c r="J2187" s="406"/>
      <c r="K2187" s="406"/>
      <c r="L2187" s="406"/>
      <c r="M2187" s="406">
        <v>117</v>
      </c>
      <c r="N2187" s="406"/>
      <c r="O2187" s="406"/>
      <c r="P2187" s="502"/>
      <c r="Q2187" s="502">
        <v>1482.9349999999999</v>
      </c>
      <c r="R2187" s="502"/>
      <c r="S2187" s="415"/>
      <c r="T2187" s="276"/>
      <c r="U2187" s="5"/>
      <c r="V2187" s="5"/>
      <c r="W2187" s="5"/>
      <c r="X2187" s="5"/>
      <c r="Y2187" s="221"/>
      <c r="Z2187" s="225"/>
      <c r="AA2187" s="20"/>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row>
    <row r="2188" spans="1:118" s="19" customFormat="1" ht="60" hidden="1" customHeight="1" outlineLevel="1" x14ac:dyDescent="0.25">
      <c r="A2188" s="550"/>
      <c r="B2188" s="550"/>
      <c r="C2188" s="550"/>
      <c r="D2188" s="583"/>
      <c r="E2188" s="568"/>
      <c r="F2188" s="569"/>
      <c r="G2188" s="401" t="s">
        <v>1129</v>
      </c>
      <c r="H2188" s="406"/>
      <c r="I2188" s="406">
        <v>210</v>
      </c>
      <c r="J2188" s="406"/>
      <c r="K2188" s="406"/>
      <c r="L2188" s="406"/>
      <c r="M2188" s="406">
        <v>115</v>
      </c>
      <c r="N2188" s="406"/>
      <c r="O2188" s="406"/>
      <c r="P2188" s="502"/>
      <c r="Q2188" s="502">
        <v>263.49599999999998</v>
      </c>
      <c r="R2188" s="502"/>
      <c r="S2188" s="415"/>
      <c r="T2188" s="276"/>
      <c r="U2188" s="5"/>
      <c r="V2188" s="5"/>
      <c r="W2188" s="5"/>
      <c r="X2188" s="5"/>
      <c r="Y2188" s="221"/>
      <c r="Z2188" s="225"/>
      <c r="AA2188" s="20"/>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row>
    <row r="2189" spans="1:118" s="19" customFormat="1" ht="60" hidden="1" customHeight="1" outlineLevel="1" x14ac:dyDescent="0.25">
      <c r="A2189" s="550"/>
      <c r="B2189" s="550"/>
      <c r="C2189" s="550"/>
      <c r="D2189" s="583"/>
      <c r="E2189" s="568"/>
      <c r="F2189" s="569"/>
      <c r="G2189" s="401" t="s">
        <v>1656</v>
      </c>
      <c r="H2189" s="406"/>
      <c r="I2189" s="406">
        <v>90</v>
      </c>
      <c r="J2189" s="406"/>
      <c r="K2189" s="406"/>
      <c r="L2189" s="406"/>
      <c r="M2189" s="406">
        <v>35</v>
      </c>
      <c r="N2189" s="406"/>
      <c r="O2189" s="406"/>
      <c r="P2189" s="502"/>
      <c r="Q2189" s="502">
        <v>239.96199999999999</v>
      </c>
      <c r="R2189" s="502"/>
      <c r="S2189" s="415"/>
      <c r="T2189" s="276"/>
      <c r="U2189" s="5"/>
      <c r="V2189" s="5"/>
      <c r="W2189" s="5"/>
      <c r="X2189" s="5"/>
      <c r="Y2189" s="221"/>
      <c r="Z2189" s="225"/>
      <c r="AA2189" s="20"/>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row>
    <row r="2190" spans="1:118" s="19" customFormat="1" ht="60" hidden="1" customHeight="1" outlineLevel="1" x14ac:dyDescent="0.25">
      <c r="A2190" s="550"/>
      <c r="B2190" s="550"/>
      <c r="C2190" s="550"/>
      <c r="D2190" s="583"/>
      <c r="E2190" s="568"/>
      <c r="F2190" s="569"/>
      <c r="G2190" s="401" t="s">
        <v>1657</v>
      </c>
      <c r="H2190" s="406"/>
      <c r="I2190" s="406">
        <v>6</v>
      </c>
      <c r="J2190" s="406"/>
      <c r="K2190" s="406"/>
      <c r="L2190" s="406"/>
      <c r="M2190" s="406">
        <v>300</v>
      </c>
      <c r="N2190" s="406"/>
      <c r="O2190" s="406"/>
      <c r="P2190" s="502"/>
      <c r="Q2190" s="502">
        <v>40.869999999999997</v>
      </c>
      <c r="R2190" s="502"/>
      <c r="S2190" s="415"/>
      <c r="T2190" s="276"/>
      <c r="U2190" s="5"/>
      <c r="V2190" s="5"/>
      <c r="W2190" s="5"/>
      <c r="X2190" s="5"/>
      <c r="Y2190" s="221"/>
      <c r="Z2190" s="225"/>
      <c r="AA2190" s="20"/>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row>
    <row r="2191" spans="1:118" s="19" customFormat="1" ht="60" hidden="1" customHeight="1" outlineLevel="1" x14ac:dyDescent="0.25">
      <c r="A2191" s="550"/>
      <c r="B2191" s="550"/>
      <c r="C2191" s="550"/>
      <c r="D2191" s="583"/>
      <c r="E2191" s="568"/>
      <c r="F2191" s="569"/>
      <c r="G2191" s="401" t="s">
        <v>1658</v>
      </c>
      <c r="H2191" s="406"/>
      <c r="I2191" s="406">
        <v>22</v>
      </c>
      <c r="J2191" s="406"/>
      <c r="K2191" s="406"/>
      <c r="L2191" s="406"/>
      <c r="M2191" s="406">
        <v>10</v>
      </c>
      <c r="N2191" s="406"/>
      <c r="O2191" s="406"/>
      <c r="P2191" s="502"/>
      <c r="Q2191" s="502">
        <v>56.491</v>
      </c>
      <c r="R2191" s="502"/>
      <c r="S2191" s="415"/>
      <c r="T2191" s="276"/>
      <c r="U2191" s="5"/>
      <c r="V2191" s="5"/>
      <c r="W2191" s="5"/>
      <c r="X2191" s="5"/>
      <c r="Y2191" s="221"/>
      <c r="Z2191" s="225"/>
      <c r="AA2191" s="20"/>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row>
    <row r="2192" spans="1:118" s="19" customFormat="1" ht="60" hidden="1" customHeight="1" outlineLevel="1" x14ac:dyDescent="0.25">
      <c r="A2192" s="550"/>
      <c r="B2192" s="550"/>
      <c r="C2192" s="550"/>
      <c r="D2192" s="583"/>
      <c r="E2192" s="568"/>
      <c r="F2192" s="569"/>
      <c r="G2192" s="401" t="s">
        <v>1659</v>
      </c>
      <c r="H2192" s="406"/>
      <c r="I2192" s="406">
        <v>197</v>
      </c>
      <c r="J2192" s="406"/>
      <c r="K2192" s="406"/>
      <c r="L2192" s="406"/>
      <c r="M2192" s="406">
        <v>345</v>
      </c>
      <c r="N2192" s="406"/>
      <c r="O2192" s="406"/>
      <c r="P2192" s="502"/>
      <c r="Q2192" s="502">
        <v>283.28300000000002</v>
      </c>
      <c r="R2192" s="502"/>
      <c r="S2192" s="415"/>
      <c r="T2192" s="276"/>
      <c r="U2192" s="5"/>
      <c r="V2192" s="5"/>
      <c r="W2192" s="5"/>
      <c r="X2192" s="5"/>
      <c r="Y2192" s="221"/>
      <c r="Z2192" s="225"/>
      <c r="AA2192" s="20"/>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row>
    <row r="2193" spans="1:118" s="19" customFormat="1" ht="105" hidden="1" customHeight="1" outlineLevel="1" x14ac:dyDescent="0.25">
      <c r="A2193" s="550"/>
      <c r="B2193" s="550"/>
      <c r="C2193" s="550"/>
      <c r="D2193" s="583"/>
      <c r="E2193" s="568"/>
      <c r="F2193" s="569"/>
      <c r="G2193" s="401" t="s">
        <v>1660</v>
      </c>
      <c r="H2193" s="406"/>
      <c r="I2193" s="406">
        <v>20</v>
      </c>
      <c r="J2193" s="406"/>
      <c r="K2193" s="406"/>
      <c r="L2193" s="406"/>
      <c r="M2193" s="406">
        <v>15</v>
      </c>
      <c r="N2193" s="406"/>
      <c r="O2193" s="406"/>
      <c r="P2193" s="502"/>
      <c r="Q2193" s="502">
        <v>64.835999999999999</v>
      </c>
      <c r="R2193" s="502"/>
      <c r="S2193" s="415"/>
      <c r="T2193" s="276"/>
      <c r="U2193" s="5"/>
      <c r="V2193" s="5"/>
      <c r="W2193" s="5"/>
      <c r="X2193" s="5"/>
      <c r="Y2193" s="221"/>
      <c r="Z2193" s="225"/>
      <c r="AA2193" s="20"/>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row>
    <row r="2194" spans="1:118" s="19" customFormat="1" ht="75" hidden="1" customHeight="1" outlineLevel="1" x14ac:dyDescent="0.25">
      <c r="A2194" s="550"/>
      <c r="B2194" s="550"/>
      <c r="C2194" s="550"/>
      <c r="D2194" s="583"/>
      <c r="E2194" s="568"/>
      <c r="F2194" s="569"/>
      <c r="G2194" s="401" t="s">
        <v>1661</v>
      </c>
      <c r="H2194" s="406"/>
      <c r="I2194" s="406">
        <v>420</v>
      </c>
      <c r="J2194" s="406"/>
      <c r="K2194" s="406"/>
      <c r="L2194" s="406"/>
      <c r="M2194" s="406">
        <v>150</v>
      </c>
      <c r="N2194" s="406"/>
      <c r="O2194" s="406"/>
      <c r="P2194" s="502"/>
      <c r="Q2194" s="502">
        <v>280.19</v>
      </c>
      <c r="R2194" s="502"/>
      <c r="S2194" s="415"/>
      <c r="T2194" s="276"/>
      <c r="U2194" s="5"/>
      <c r="V2194" s="5"/>
      <c r="W2194" s="5"/>
      <c r="X2194" s="5"/>
      <c r="Y2194" s="221"/>
      <c r="Z2194" s="225"/>
      <c r="AA2194" s="20"/>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row>
    <row r="2195" spans="1:118" s="19" customFormat="1" ht="60" hidden="1" customHeight="1" outlineLevel="1" x14ac:dyDescent="0.25">
      <c r="A2195" s="550"/>
      <c r="B2195" s="550"/>
      <c r="C2195" s="550"/>
      <c r="D2195" s="583"/>
      <c r="E2195" s="568"/>
      <c r="F2195" s="569"/>
      <c r="G2195" s="401" t="s">
        <v>1662</v>
      </c>
      <c r="H2195" s="406"/>
      <c r="I2195" s="406">
        <v>80</v>
      </c>
      <c r="J2195" s="406"/>
      <c r="K2195" s="406"/>
      <c r="L2195" s="406"/>
      <c r="M2195" s="406">
        <v>33</v>
      </c>
      <c r="N2195" s="406"/>
      <c r="O2195" s="406"/>
      <c r="P2195" s="502"/>
      <c r="Q2195" s="502">
        <v>140.16200000000001</v>
      </c>
      <c r="R2195" s="502"/>
      <c r="S2195" s="415"/>
      <c r="T2195" s="276"/>
      <c r="U2195" s="5"/>
      <c r="V2195" s="5"/>
      <c r="W2195" s="5"/>
      <c r="X2195" s="5"/>
      <c r="Y2195" s="221"/>
      <c r="Z2195" s="225"/>
      <c r="AA2195" s="20"/>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row>
    <row r="2196" spans="1:118" s="19" customFormat="1" ht="60" hidden="1" customHeight="1" outlineLevel="1" x14ac:dyDescent="0.25">
      <c r="A2196" s="550"/>
      <c r="B2196" s="550"/>
      <c r="C2196" s="550"/>
      <c r="D2196" s="583"/>
      <c r="E2196" s="568"/>
      <c r="F2196" s="569"/>
      <c r="G2196" s="402" t="s">
        <v>1877</v>
      </c>
      <c r="H2196" s="389"/>
      <c r="I2196" s="389"/>
      <c r="J2196" s="389">
        <v>76</v>
      </c>
      <c r="K2196" s="389"/>
      <c r="L2196" s="389"/>
      <c r="M2196" s="389"/>
      <c r="N2196" s="389">
        <v>370</v>
      </c>
      <c r="O2196" s="389"/>
      <c r="P2196" s="502"/>
      <c r="Q2196" s="502"/>
      <c r="R2196" s="502">
        <v>234.47</v>
      </c>
      <c r="S2196" s="412"/>
      <c r="T2196" s="276"/>
      <c r="U2196" s="5"/>
      <c r="V2196" s="5"/>
      <c r="W2196" s="5"/>
      <c r="X2196" s="5"/>
      <c r="Y2196" s="221"/>
      <c r="Z2196" s="225"/>
      <c r="AA2196" s="20"/>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row>
    <row r="2197" spans="1:118" s="19" customFormat="1" ht="60" hidden="1" customHeight="1" outlineLevel="1" x14ac:dyDescent="0.25">
      <c r="A2197" s="550"/>
      <c r="B2197" s="550"/>
      <c r="C2197" s="550"/>
      <c r="D2197" s="583"/>
      <c r="E2197" s="568"/>
      <c r="F2197" s="569"/>
      <c r="G2197" s="402" t="s">
        <v>1878</v>
      </c>
      <c r="H2197" s="389"/>
      <c r="I2197" s="389"/>
      <c r="J2197" s="389">
        <v>984</v>
      </c>
      <c r="K2197" s="389"/>
      <c r="L2197" s="389"/>
      <c r="M2197" s="389"/>
      <c r="N2197" s="389">
        <v>450</v>
      </c>
      <c r="O2197" s="389"/>
      <c r="P2197" s="502"/>
      <c r="Q2197" s="502"/>
      <c r="R2197" s="502">
        <v>1779</v>
      </c>
      <c r="S2197" s="412"/>
      <c r="T2197" s="276"/>
      <c r="U2197" s="5"/>
      <c r="V2197" s="5"/>
      <c r="W2197" s="5"/>
      <c r="X2197" s="5"/>
      <c r="Y2197" s="221"/>
      <c r="Z2197" s="225"/>
      <c r="AA2197" s="20"/>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row>
    <row r="2198" spans="1:118" s="19" customFormat="1" ht="120" hidden="1" customHeight="1" outlineLevel="1" x14ac:dyDescent="0.25">
      <c r="A2198" s="550"/>
      <c r="B2198" s="550"/>
      <c r="C2198" s="550"/>
      <c r="D2198" s="583"/>
      <c r="E2198" s="568"/>
      <c r="F2198" s="569"/>
      <c r="G2198" s="419" t="s">
        <v>1879</v>
      </c>
      <c r="H2198" s="389"/>
      <c r="I2198" s="389"/>
      <c r="J2198" s="389">
        <v>67</v>
      </c>
      <c r="K2198" s="389"/>
      <c r="L2198" s="389"/>
      <c r="M2198" s="389"/>
      <c r="N2198" s="389">
        <v>240</v>
      </c>
      <c r="O2198" s="389"/>
      <c r="P2198" s="502"/>
      <c r="Q2198" s="502"/>
      <c r="R2198" s="502">
        <v>151.36199999999999</v>
      </c>
      <c r="S2198" s="412"/>
      <c r="T2198" s="276"/>
      <c r="U2198" s="5"/>
      <c r="V2198" s="5"/>
      <c r="W2198" s="5"/>
      <c r="X2198" s="5"/>
      <c r="Y2198" s="221"/>
      <c r="Z2198" s="225"/>
      <c r="AA2198" s="20"/>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row>
    <row r="2199" spans="1:118" s="19" customFormat="1" ht="60" hidden="1" customHeight="1" outlineLevel="1" x14ac:dyDescent="0.25">
      <c r="A2199" s="550"/>
      <c r="B2199" s="550"/>
      <c r="C2199" s="550"/>
      <c r="D2199" s="583"/>
      <c r="E2199" s="568"/>
      <c r="F2199" s="569"/>
      <c r="G2199" s="419" t="s">
        <v>1880</v>
      </c>
      <c r="H2199" s="389"/>
      <c r="I2199" s="389"/>
      <c r="J2199" s="389">
        <v>50</v>
      </c>
      <c r="K2199" s="389"/>
      <c r="L2199" s="389"/>
      <c r="M2199" s="389"/>
      <c r="N2199" s="389">
        <v>50</v>
      </c>
      <c r="O2199" s="389"/>
      <c r="P2199" s="502"/>
      <c r="Q2199" s="502"/>
      <c r="R2199" s="502">
        <v>207.66200000000001</v>
      </c>
      <c r="S2199" s="412"/>
      <c r="T2199" s="276"/>
      <c r="U2199" s="5"/>
      <c r="V2199" s="5"/>
      <c r="W2199" s="5"/>
      <c r="X2199" s="5"/>
      <c r="Y2199" s="221"/>
      <c r="Z2199" s="225"/>
      <c r="AA2199" s="20"/>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row>
    <row r="2200" spans="1:118" s="19" customFormat="1" ht="60" hidden="1" customHeight="1" outlineLevel="1" x14ac:dyDescent="0.25">
      <c r="A2200" s="550"/>
      <c r="B2200" s="550"/>
      <c r="C2200" s="550"/>
      <c r="D2200" s="583"/>
      <c r="E2200" s="568"/>
      <c r="F2200" s="569"/>
      <c r="G2200" s="419" t="s">
        <v>1679</v>
      </c>
      <c r="H2200" s="389"/>
      <c r="I2200" s="389"/>
      <c r="J2200" s="389">
        <v>688</v>
      </c>
      <c r="K2200" s="389"/>
      <c r="L2200" s="389"/>
      <c r="M2200" s="389"/>
      <c r="N2200" s="389">
        <v>15</v>
      </c>
      <c r="O2200" s="389"/>
      <c r="P2200" s="502"/>
      <c r="Q2200" s="502"/>
      <c r="R2200" s="502">
        <v>1465.509</v>
      </c>
      <c r="S2200" s="412"/>
      <c r="T2200" s="276"/>
      <c r="U2200" s="5"/>
      <c r="V2200" s="5"/>
      <c r="W2200" s="5"/>
      <c r="X2200" s="5"/>
      <c r="Y2200" s="221"/>
      <c r="Z2200" s="225"/>
      <c r="AA2200" s="20"/>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row>
    <row r="2201" spans="1:118" s="19" customFormat="1" ht="53.25" hidden="1" customHeight="1" outlineLevel="1" x14ac:dyDescent="0.25">
      <c r="A2201" s="550"/>
      <c r="B2201" s="550"/>
      <c r="C2201" s="550"/>
      <c r="D2201" s="583"/>
      <c r="E2201" s="568"/>
      <c r="F2201" s="569"/>
      <c r="G2201" s="419" t="s">
        <v>1687</v>
      </c>
      <c r="H2201" s="389"/>
      <c r="I2201" s="389"/>
      <c r="J2201" s="389">
        <v>1929</v>
      </c>
      <c r="K2201" s="389"/>
      <c r="L2201" s="389"/>
      <c r="M2201" s="389"/>
      <c r="N2201" s="389">
        <v>74</v>
      </c>
      <c r="O2201" s="389"/>
      <c r="P2201" s="502"/>
      <c r="Q2201" s="502"/>
      <c r="R2201" s="502">
        <f>2383.768+72.89</f>
        <v>2456.6579999999999</v>
      </c>
      <c r="S2201" s="412"/>
      <c r="T2201" s="276"/>
      <c r="U2201" s="5"/>
      <c r="V2201" s="5"/>
      <c r="W2201" s="5"/>
      <c r="X2201" s="5"/>
      <c r="Y2201" s="221"/>
      <c r="Z2201" s="225"/>
      <c r="AA2201" s="20"/>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row>
    <row r="2202" spans="1:118" s="19" customFormat="1" ht="53.25" hidden="1" customHeight="1" outlineLevel="1" x14ac:dyDescent="0.25">
      <c r="A2202" s="550"/>
      <c r="B2202" s="550"/>
      <c r="C2202" s="550"/>
      <c r="D2202" s="583"/>
      <c r="E2202" s="568"/>
      <c r="F2202" s="569"/>
      <c r="G2202" s="419" t="s">
        <v>1881</v>
      </c>
      <c r="H2202" s="389"/>
      <c r="I2202" s="389"/>
      <c r="J2202" s="389">
        <v>243</v>
      </c>
      <c r="K2202" s="389"/>
      <c r="L2202" s="389"/>
      <c r="M2202" s="389"/>
      <c r="N2202" s="389">
        <v>47</v>
      </c>
      <c r="O2202" s="389"/>
      <c r="P2202" s="502"/>
      <c r="Q2202" s="502"/>
      <c r="R2202" s="502">
        <v>382.35300000000001</v>
      </c>
      <c r="S2202" s="412"/>
      <c r="T2202" s="276"/>
      <c r="U2202" s="5"/>
      <c r="V2202" s="5"/>
      <c r="W2202" s="5"/>
      <c r="X2202" s="5"/>
      <c r="Y2202" s="221"/>
      <c r="Z2202" s="225"/>
      <c r="AA2202" s="20"/>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row>
    <row r="2203" spans="1:118" s="19" customFormat="1" ht="53.25" hidden="1" customHeight="1" outlineLevel="1" x14ac:dyDescent="0.25">
      <c r="A2203" s="550"/>
      <c r="B2203" s="550"/>
      <c r="C2203" s="550"/>
      <c r="D2203" s="583"/>
      <c r="E2203" s="568"/>
      <c r="F2203" s="569"/>
      <c r="G2203" s="419" t="s">
        <v>1696</v>
      </c>
      <c r="H2203" s="389"/>
      <c r="I2203" s="389"/>
      <c r="J2203" s="389">
        <v>1008</v>
      </c>
      <c r="K2203" s="389"/>
      <c r="L2203" s="389"/>
      <c r="M2203" s="389"/>
      <c r="N2203" s="389">
        <v>52</v>
      </c>
      <c r="O2203" s="389"/>
      <c r="P2203" s="502"/>
      <c r="Q2203" s="502"/>
      <c r="R2203" s="502">
        <f>1501.32+92.64</f>
        <v>1593.96</v>
      </c>
      <c r="S2203" s="412"/>
      <c r="T2203" s="276"/>
      <c r="U2203" s="5"/>
      <c r="V2203" s="5"/>
      <c r="W2203" s="5"/>
      <c r="X2203" s="5"/>
      <c r="Y2203" s="221"/>
      <c r="Z2203" s="225"/>
      <c r="AA2203" s="20"/>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row>
    <row r="2204" spans="1:118" s="19" customFormat="1" ht="53.25" hidden="1" customHeight="1" outlineLevel="1" x14ac:dyDescent="0.25">
      <c r="A2204" s="550"/>
      <c r="B2204" s="550"/>
      <c r="C2204" s="550"/>
      <c r="D2204" s="583"/>
      <c r="E2204" s="568"/>
      <c r="F2204" s="569"/>
      <c r="G2204" s="419" t="s">
        <v>1697</v>
      </c>
      <c r="H2204" s="389"/>
      <c r="I2204" s="389"/>
      <c r="J2204" s="389">
        <v>474</v>
      </c>
      <c r="K2204" s="389"/>
      <c r="L2204" s="389"/>
      <c r="M2204" s="389"/>
      <c r="N2204" s="389">
        <v>50</v>
      </c>
      <c r="O2204" s="389"/>
      <c r="P2204" s="502"/>
      <c r="Q2204" s="502"/>
      <c r="R2204" s="502">
        <v>731.52300000000002</v>
      </c>
      <c r="S2204" s="412"/>
      <c r="T2204" s="276"/>
      <c r="U2204" s="5"/>
      <c r="V2204" s="5"/>
      <c r="W2204" s="5"/>
      <c r="X2204" s="5"/>
      <c r="Y2204" s="221"/>
      <c r="Z2204" s="225"/>
      <c r="AA2204" s="20"/>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row>
    <row r="2205" spans="1:118" s="19" customFormat="1" ht="53.25" hidden="1" customHeight="1" outlineLevel="1" x14ac:dyDescent="0.25">
      <c r="A2205" s="550"/>
      <c r="B2205" s="550"/>
      <c r="C2205" s="550"/>
      <c r="D2205" s="583"/>
      <c r="E2205" s="568"/>
      <c r="F2205" s="569"/>
      <c r="G2205" s="419" t="s">
        <v>1882</v>
      </c>
      <c r="H2205" s="389"/>
      <c r="I2205" s="389"/>
      <c r="J2205" s="389">
        <v>730</v>
      </c>
      <c r="K2205" s="389"/>
      <c r="L2205" s="389"/>
      <c r="M2205" s="389"/>
      <c r="N2205" s="389">
        <v>150</v>
      </c>
      <c r="O2205" s="389"/>
      <c r="P2205" s="502"/>
      <c r="Q2205" s="502"/>
      <c r="R2205" s="502">
        <v>926.83199999999999</v>
      </c>
      <c r="S2205" s="412"/>
      <c r="T2205" s="276"/>
      <c r="U2205" s="5"/>
      <c r="V2205" s="5"/>
      <c r="W2205" s="5"/>
      <c r="X2205" s="5"/>
      <c r="Y2205" s="221"/>
      <c r="Z2205" s="225"/>
      <c r="AA2205" s="20"/>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row>
    <row r="2206" spans="1:118" s="19" customFormat="1" ht="75" hidden="1" customHeight="1" outlineLevel="1" x14ac:dyDescent="0.25">
      <c r="A2206" s="550"/>
      <c r="B2206" s="550"/>
      <c r="C2206" s="550"/>
      <c r="D2206" s="583"/>
      <c r="E2206" s="568"/>
      <c r="F2206" s="569"/>
      <c r="G2206" s="419" t="s">
        <v>1883</v>
      </c>
      <c r="H2206" s="389"/>
      <c r="I2206" s="389"/>
      <c r="J2206" s="389">
        <v>564</v>
      </c>
      <c r="K2206" s="389"/>
      <c r="L2206" s="389"/>
      <c r="M2206" s="389"/>
      <c r="N2206" s="389">
        <v>150</v>
      </c>
      <c r="O2206" s="389"/>
      <c r="P2206" s="502"/>
      <c r="Q2206" s="502"/>
      <c r="R2206" s="502">
        <v>828.96799999999996</v>
      </c>
      <c r="S2206" s="412"/>
      <c r="T2206" s="276"/>
      <c r="U2206" s="5"/>
      <c r="V2206" s="5"/>
      <c r="W2206" s="5"/>
      <c r="X2206" s="5"/>
      <c r="Y2206" s="221"/>
      <c r="Z2206" s="225"/>
      <c r="AA2206" s="20"/>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row>
    <row r="2207" spans="1:118" s="19" customFormat="1" ht="53.25" hidden="1" customHeight="1" outlineLevel="1" x14ac:dyDescent="0.25">
      <c r="A2207" s="550"/>
      <c r="B2207" s="550"/>
      <c r="C2207" s="550"/>
      <c r="D2207" s="583"/>
      <c r="E2207" s="568"/>
      <c r="F2207" s="569"/>
      <c r="G2207" s="419" t="s">
        <v>1710</v>
      </c>
      <c r="H2207" s="389"/>
      <c r="I2207" s="389"/>
      <c r="J2207" s="389">
        <v>7</v>
      </c>
      <c r="K2207" s="389"/>
      <c r="L2207" s="389"/>
      <c r="M2207" s="389"/>
      <c r="N2207" s="389">
        <v>15</v>
      </c>
      <c r="O2207" s="389"/>
      <c r="P2207" s="502"/>
      <c r="Q2207" s="502"/>
      <c r="R2207" s="502">
        <v>60.64</v>
      </c>
      <c r="S2207" s="412"/>
      <c r="T2207" s="276"/>
      <c r="U2207" s="5"/>
      <c r="V2207" s="5"/>
      <c r="W2207" s="5"/>
      <c r="X2207" s="5"/>
      <c r="Y2207" s="221"/>
      <c r="Z2207" s="225"/>
      <c r="AA2207" s="20"/>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row>
    <row r="2208" spans="1:118" s="19" customFormat="1" ht="53.25" hidden="1" customHeight="1" outlineLevel="1" x14ac:dyDescent="0.25">
      <c r="A2208" s="550"/>
      <c r="B2208" s="550"/>
      <c r="C2208" s="550"/>
      <c r="D2208" s="583"/>
      <c r="E2208" s="568"/>
      <c r="F2208" s="569"/>
      <c r="G2208" s="419" t="s">
        <v>1884</v>
      </c>
      <c r="H2208" s="389"/>
      <c r="I2208" s="389"/>
      <c r="J2208" s="389">
        <v>194</v>
      </c>
      <c r="K2208" s="389"/>
      <c r="L2208" s="389"/>
      <c r="M2208" s="389"/>
      <c r="N2208" s="389">
        <v>100</v>
      </c>
      <c r="O2208" s="389"/>
      <c r="P2208" s="502"/>
      <c r="Q2208" s="502"/>
      <c r="R2208" s="502">
        <v>281.41699999999997</v>
      </c>
      <c r="S2208" s="412"/>
      <c r="T2208" s="276"/>
      <c r="U2208" s="5"/>
      <c r="V2208" s="5"/>
      <c r="W2208" s="5"/>
      <c r="X2208" s="5"/>
      <c r="Y2208" s="221"/>
      <c r="Z2208" s="225"/>
      <c r="AA2208" s="20"/>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row>
    <row r="2209" spans="1:118" s="19" customFormat="1" ht="53.25" hidden="1" customHeight="1" outlineLevel="1" x14ac:dyDescent="0.25">
      <c r="A2209" s="550"/>
      <c r="B2209" s="550"/>
      <c r="C2209" s="550"/>
      <c r="D2209" s="583"/>
      <c r="E2209" s="568"/>
      <c r="F2209" s="569"/>
      <c r="G2209" s="419" t="s">
        <v>1713</v>
      </c>
      <c r="H2209" s="389"/>
      <c r="I2209" s="389"/>
      <c r="J2209" s="389">
        <v>12</v>
      </c>
      <c r="K2209" s="389"/>
      <c r="L2209" s="389"/>
      <c r="M2209" s="389"/>
      <c r="N2209" s="389">
        <v>12</v>
      </c>
      <c r="O2209" s="389"/>
      <c r="P2209" s="502"/>
      <c r="Q2209" s="502"/>
      <c r="R2209" s="502">
        <v>58.268000000000001</v>
      </c>
      <c r="S2209" s="412"/>
      <c r="T2209" s="276"/>
      <c r="U2209" s="5"/>
      <c r="V2209" s="5"/>
      <c r="W2209" s="5"/>
      <c r="X2209" s="5"/>
      <c r="Y2209" s="221"/>
      <c r="Z2209" s="225"/>
      <c r="AA2209" s="20"/>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row>
    <row r="2210" spans="1:118" s="19" customFormat="1" ht="45" hidden="1" customHeight="1" outlineLevel="1" x14ac:dyDescent="0.25">
      <c r="A2210" s="550"/>
      <c r="B2210" s="550"/>
      <c r="C2210" s="550"/>
      <c r="D2210" s="583"/>
      <c r="E2210" s="568"/>
      <c r="F2210" s="569"/>
      <c r="G2210" s="419" t="s">
        <v>1885</v>
      </c>
      <c r="H2210" s="389"/>
      <c r="I2210" s="389"/>
      <c r="J2210" s="389">
        <v>52</v>
      </c>
      <c r="K2210" s="389"/>
      <c r="L2210" s="389"/>
      <c r="M2210" s="389"/>
      <c r="N2210" s="389">
        <v>95</v>
      </c>
      <c r="O2210" s="389"/>
      <c r="P2210" s="502"/>
      <c r="Q2210" s="502"/>
      <c r="R2210" s="502">
        <v>98.64</v>
      </c>
      <c r="S2210" s="412"/>
      <c r="T2210" s="276"/>
      <c r="U2210" s="5"/>
      <c r="V2210" s="5"/>
      <c r="W2210" s="5"/>
      <c r="X2210" s="5"/>
      <c r="Y2210" s="221"/>
      <c r="Z2210" s="225"/>
      <c r="AA2210" s="20"/>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row>
    <row r="2211" spans="1:118" s="19" customFormat="1" ht="53.25" hidden="1" customHeight="1" outlineLevel="1" x14ac:dyDescent="0.25">
      <c r="A2211" s="550"/>
      <c r="B2211" s="550"/>
      <c r="C2211" s="550"/>
      <c r="D2211" s="583"/>
      <c r="E2211" s="568"/>
      <c r="F2211" s="569"/>
      <c r="G2211" s="419" t="s">
        <v>1886</v>
      </c>
      <c r="H2211" s="389"/>
      <c r="I2211" s="389"/>
      <c r="J2211" s="389">
        <v>2305</v>
      </c>
      <c r="K2211" s="389"/>
      <c r="L2211" s="389"/>
      <c r="M2211" s="389"/>
      <c r="N2211" s="389">
        <v>30</v>
      </c>
      <c r="O2211" s="389"/>
      <c r="P2211" s="502"/>
      <c r="Q2211" s="502"/>
      <c r="R2211" s="502">
        <v>2868.8890000000001</v>
      </c>
      <c r="S2211" s="412"/>
      <c r="T2211" s="276"/>
      <c r="U2211" s="5"/>
      <c r="V2211" s="5"/>
      <c r="W2211" s="5"/>
      <c r="X2211" s="5"/>
      <c r="Y2211" s="221"/>
      <c r="Z2211" s="225"/>
      <c r="AA2211" s="20"/>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row>
    <row r="2212" spans="1:118" s="19" customFormat="1" ht="60" hidden="1" customHeight="1" outlineLevel="1" x14ac:dyDescent="0.25">
      <c r="A2212" s="550"/>
      <c r="B2212" s="550"/>
      <c r="C2212" s="550"/>
      <c r="D2212" s="583"/>
      <c r="E2212" s="568"/>
      <c r="F2212" s="569"/>
      <c r="G2212" s="419" t="s">
        <v>1887</v>
      </c>
      <c r="H2212" s="389"/>
      <c r="I2212" s="389"/>
      <c r="J2212" s="389">
        <v>5</v>
      </c>
      <c r="K2212" s="389"/>
      <c r="L2212" s="389"/>
      <c r="M2212" s="389"/>
      <c r="N2212" s="389">
        <v>150</v>
      </c>
      <c r="O2212" s="389"/>
      <c r="P2212" s="502"/>
      <c r="Q2212" s="502"/>
      <c r="R2212" s="502">
        <v>84.927000000000007</v>
      </c>
      <c r="S2212" s="412"/>
      <c r="T2212" s="276"/>
      <c r="U2212" s="5"/>
      <c r="V2212" s="5"/>
      <c r="W2212" s="5"/>
      <c r="X2212" s="5"/>
      <c r="Y2212" s="221"/>
      <c r="Z2212" s="225"/>
      <c r="AA2212" s="20"/>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row>
    <row r="2213" spans="1:118" s="19" customFormat="1" ht="53.25" hidden="1" customHeight="1" outlineLevel="1" x14ac:dyDescent="0.25">
      <c r="A2213" s="550"/>
      <c r="B2213" s="550"/>
      <c r="C2213" s="550"/>
      <c r="D2213" s="583"/>
      <c r="E2213" s="568"/>
      <c r="F2213" s="569"/>
      <c r="G2213" s="419" t="s">
        <v>1888</v>
      </c>
      <c r="H2213" s="389"/>
      <c r="I2213" s="389"/>
      <c r="J2213" s="389">
        <v>136</v>
      </c>
      <c r="K2213" s="389"/>
      <c r="L2213" s="389"/>
      <c r="M2213" s="389"/>
      <c r="N2213" s="389">
        <v>100</v>
      </c>
      <c r="O2213" s="389"/>
      <c r="P2213" s="502"/>
      <c r="Q2213" s="502"/>
      <c r="R2213" s="502">
        <v>583.63</v>
      </c>
      <c r="S2213" s="412"/>
      <c r="T2213" s="276"/>
      <c r="U2213" s="5"/>
      <c r="V2213" s="5"/>
      <c r="W2213" s="5"/>
      <c r="X2213" s="5"/>
      <c r="Y2213" s="221"/>
      <c r="Z2213" s="225"/>
      <c r="AA2213" s="20"/>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row>
    <row r="2214" spans="1:118" s="19" customFormat="1" ht="53.25" hidden="1" customHeight="1" outlineLevel="1" x14ac:dyDescent="0.25">
      <c r="A2214" s="550"/>
      <c r="B2214" s="550"/>
      <c r="C2214" s="550"/>
      <c r="D2214" s="583"/>
      <c r="E2214" s="568"/>
      <c r="F2214" s="569"/>
      <c r="G2214" s="419" t="s">
        <v>1374</v>
      </c>
      <c r="H2214" s="389"/>
      <c r="I2214" s="389"/>
      <c r="J2214" s="389">
        <v>155</v>
      </c>
      <c r="K2214" s="389"/>
      <c r="L2214" s="389"/>
      <c r="M2214" s="389"/>
      <c r="N2214" s="389">
        <v>30</v>
      </c>
      <c r="O2214" s="389"/>
      <c r="P2214" s="502"/>
      <c r="Q2214" s="502"/>
      <c r="R2214" s="502">
        <v>388.57299999999998</v>
      </c>
      <c r="S2214" s="412"/>
      <c r="T2214" s="276"/>
      <c r="U2214" s="5"/>
      <c r="V2214" s="5"/>
      <c r="W2214" s="5"/>
      <c r="X2214" s="5"/>
      <c r="Y2214" s="221"/>
      <c r="Z2214" s="225"/>
      <c r="AA2214" s="20"/>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row>
    <row r="2215" spans="1:118" s="19" customFormat="1" ht="53.25" hidden="1" customHeight="1" outlineLevel="1" x14ac:dyDescent="0.25">
      <c r="A2215" s="550"/>
      <c r="B2215" s="550"/>
      <c r="C2215" s="550"/>
      <c r="D2215" s="583"/>
      <c r="E2215" s="568"/>
      <c r="F2215" s="569"/>
      <c r="G2215" s="419" t="s">
        <v>1375</v>
      </c>
      <c r="H2215" s="389"/>
      <c r="I2215" s="389"/>
      <c r="J2215" s="389">
        <v>11</v>
      </c>
      <c r="K2215" s="389"/>
      <c r="L2215" s="389"/>
      <c r="M2215" s="389"/>
      <c r="N2215" s="389">
        <v>15</v>
      </c>
      <c r="O2215" s="389"/>
      <c r="P2215" s="502"/>
      <c r="Q2215" s="502"/>
      <c r="R2215" s="502">
        <v>60.094999999999999</v>
      </c>
      <c r="S2215" s="412"/>
      <c r="T2215" s="276"/>
      <c r="U2215" s="5"/>
      <c r="V2215" s="5"/>
      <c r="W2215" s="5"/>
      <c r="X2215" s="5"/>
      <c r="Y2215" s="221"/>
      <c r="Z2215" s="225"/>
      <c r="AA2215" s="20"/>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row>
    <row r="2216" spans="1:118" s="19" customFormat="1" ht="165" hidden="1" customHeight="1" outlineLevel="1" x14ac:dyDescent="0.25">
      <c r="A2216" s="550"/>
      <c r="B2216" s="550"/>
      <c r="C2216" s="550"/>
      <c r="D2216" s="583"/>
      <c r="E2216" s="568"/>
      <c r="F2216" s="569"/>
      <c r="G2216" s="399" t="s">
        <v>1990</v>
      </c>
      <c r="H2216" s="398"/>
      <c r="I2216" s="398"/>
      <c r="J2216" s="398">
        <v>2460</v>
      </c>
      <c r="K2216" s="398"/>
      <c r="L2216" s="398"/>
      <c r="M2216" s="398"/>
      <c r="N2216" s="398">
        <v>255</v>
      </c>
      <c r="O2216" s="398"/>
      <c r="P2216" s="502"/>
      <c r="Q2216" s="502"/>
      <c r="R2216" s="502">
        <v>3523</v>
      </c>
      <c r="S2216" s="414"/>
      <c r="T2216" s="276"/>
      <c r="U2216" s="5"/>
      <c r="V2216" s="5"/>
      <c r="W2216" s="5"/>
      <c r="X2216" s="5"/>
      <c r="Y2216" s="221"/>
      <c r="Z2216" s="225"/>
      <c r="AA2216" s="20"/>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row>
    <row r="2217" spans="1:118" s="19" customFormat="1" ht="75" hidden="1" customHeight="1" outlineLevel="1" x14ac:dyDescent="0.25">
      <c r="A2217" s="550"/>
      <c r="B2217" s="550"/>
      <c r="C2217" s="550"/>
      <c r="D2217" s="583"/>
      <c r="E2217" s="568"/>
      <c r="F2217" s="569"/>
      <c r="G2217" s="399" t="s">
        <v>2138</v>
      </c>
      <c r="H2217" s="398"/>
      <c r="I2217" s="398"/>
      <c r="J2217" s="398">
        <v>455</v>
      </c>
      <c r="K2217" s="398"/>
      <c r="L2217" s="398"/>
      <c r="M2217" s="398"/>
      <c r="N2217" s="398">
        <v>105.2</v>
      </c>
      <c r="O2217" s="398"/>
      <c r="P2217" s="502"/>
      <c r="Q2217" s="502"/>
      <c r="R2217" s="502">
        <v>347</v>
      </c>
      <c r="S2217" s="414"/>
      <c r="T2217" s="276"/>
      <c r="U2217" s="5"/>
      <c r="V2217" s="5"/>
      <c r="W2217" s="5"/>
      <c r="X2217" s="5"/>
      <c r="Y2217" s="221"/>
      <c r="Z2217" s="225"/>
      <c r="AA2217" s="20"/>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row>
    <row r="2218" spans="1:118" s="19" customFormat="1" ht="75" hidden="1" customHeight="1" outlineLevel="1" x14ac:dyDescent="0.25">
      <c r="A2218" s="550"/>
      <c r="B2218" s="550"/>
      <c r="C2218" s="550"/>
      <c r="D2218" s="583"/>
      <c r="E2218" s="568"/>
      <c r="F2218" s="569"/>
      <c r="G2218" s="399" t="s">
        <v>2139</v>
      </c>
      <c r="H2218" s="398"/>
      <c r="I2218" s="398"/>
      <c r="J2218" s="398">
        <v>85</v>
      </c>
      <c r="K2218" s="398"/>
      <c r="L2218" s="398"/>
      <c r="M2218" s="398"/>
      <c r="N2218" s="398">
        <v>108.7</v>
      </c>
      <c r="O2218" s="398"/>
      <c r="P2218" s="502"/>
      <c r="Q2218" s="502"/>
      <c r="R2218" s="502">
        <v>135.30000000000001</v>
      </c>
      <c r="S2218" s="414"/>
      <c r="T2218" s="276"/>
      <c r="U2218" s="5"/>
      <c r="V2218" s="5"/>
      <c r="W2218" s="5"/>
      <c r="X2218" s="5"/>
      <c r="Y2218" s="221"/>
      <c r="Z2218" s="225"/>
      <c r="AA2218" s="20"/>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row>
    <row r="2219" spans="1:118" s="19" customFormat="1" ht="60" hidden="1" customHeight="1" outlineLevel="1" x14ac:dyDescent="0.25">
      <c r="A2219" s="550"/>
      <c r="B2219" s="550"/>
      <c r="C2219" s="550"/>
      <c r="D2219" s="583"/>
      <c r="E2219" s="568"/>
      <c r="F2219" s="569"/>
      <c r="G2219" s="399" t="s">
        <v>2140</v>
      </c>
      <c r="H2219" s="398"/>
      <c r="I2219" s="398"/>
      <c r="J2219" s="398">
        <v>6430</v>
      </c>
      <c r="K2219" s="398"/>
      <c r="L2219" s="398"/>
      <c r="M2219" s="398"/>
      <c r="N2219" s="398">
        <v>885</v>
      </c>
      <c r="O2219" s="398"/>
      <c r="P2219" s="502"/>
      <c r="Q2219" s="502"/>
      <c r="R2219" s="502">
        <v>753.75850000000003</v>
      </c>
      <c r="S2219" s="414"/>
      <c r="T2219" s="276"/>
      <c r="U2219" s="5"/>
      <c r="V2219" s="5"/>
      <c r="W2219" s="5"/>
      <c r="X2219" s="5"/>
      <c r="Y2219" s="221"/>
      <c r="Z2219" s="225"/>
      <c r="AA2219" s="20"/>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row>
    <row r="2220" spans="1:118" s="19" customFormat="1" ht="60" hidden="1" customHeight="1" outlineLevel="1" x14ac:dyDescent="0.25">
      <c r="A2220" s="550"/>
      <c r="B2220" s="550"/>
      <c r="C2220" s="550"/>
      <c r="D2220" s="583"/>
      <c r="E2220" s="568"/>
      <c r="F2220" s="569"/>
      <c r="G2220" s="399" t="s">
        <v>1993</v>
      </c>
      <c r="H2220" s="398"/>
      <c r="I2220" s="398"/>
      <c r="J2220" s="398">
        <v>21</v>
      </c>
      <c r="K2220" s="398"/>
      <c r="L2220" s="398"/>
      <c r="M2220" s="398"/>
      <c r="N2220" s="398">
        <v>15</v>
      </c>
      <c r="O2220" s="398"/>
      <c r="P2220" s="502"/>
      <c r="Q2220" s="502"/>
      <c r="R2220" s="502">
        <v>179.1258</v>
      </c>
      <c r="S2220" s="414"/>
      <c r="T2220" s="276"/>
      <c r="U2220" s="5"/>
      <c r="V2220" s="5"/>
      <c r="W2220" s="5"/>
      <c r="X2220" s="5"/>
      <c r="Y2220" s="221"/>
      <c r="Z2220" s="225"/>
      <c r="AA2220" s="20"/>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row>
    <row r="2221" spans="1:118" s="19" customFormat="1" ht="90" hidden="1" customHeight="1" outlineLevel="1" x14ac:dyDescent="0.25">
      <c r="A2221" s="550"/>
      <c r="B2221" s="550"/>
      <c r="C2221" s="550"/>
      <c r="D2221" s="583"/>
      <c r="E2221" s="568"/>
      <c r="F2221" s="569"/>
      <c r="G2221" s="399" t="s">
        <v>1994</v>
      </c>
      <c r="H2221" s="398"/>
      <c r="I2221" s="398"/>
      <c r="J2221" s="398">
        <v>70</v>
      </c>
      <c r="K2221" s="398"/>
      <c r="L2221" s="398"/>
      <c r="M2221" s="398"/>
      <c r="N2221" s="398">
        <v>30</v>
      </c>
      <c r="O2221" s="398"/>
      <c r="P2221" s="502"/>
      <c r="Q2221" s="502"/>
      <c r="R2221" s="502">
        <v>71.494960000000006</v>
      </c>
      <c r="S2221" s="414"/>
      <c r="T2221" s="276"/>
      <c r="U2221" s="5"/>
      <c r="V2221" s="5"/>
      <c r="W2221" s="5"/>
      <c r="X2221" s="5"/>
      <c r="Y2221" s="221"/>
      <c r="Z2221" s="225"/>
      <c r="AA2221" s="20"/>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row>
    <row r="2222" spans="1:118" s="19" customFormat="1" ht="45" hidden="1" customHeight="1" outlineLevel="1" x14ac:dyDescent="0.25">
      <c r="A2222" s="550"/>
      <c r="B2222" s="550"/>
      <c r="C2222" s="550"/>
      <c r="D2222" s="583"/>
      <c r="E2222" s="568"/>
      <c r="F2222" s="569"/>
      <c r="G2222" s="399" t="s">
        <v>2006</v>
      </c>
      <c r="H2222" s="398"/>
      <c r="I2222" s="398"/>
      <c r="J2222" s="398">
        <v>3</v>
      </c>
      <c r="K2222" s="398"/>
      <c r="L2222" s="398"/>
      <c r="M2222" s="398"/>
      <c r="N2222" s="398">
        <v>15</v>
      </c>
      <c r="O2222" s="398"/>
      <c r="P2222" s="502"/>
      <c r="Q2222" s="502"/>
      <c r="R2222" s="502">
        <v>16.74006</v>
      </c>
      <c r="S2222" s="414"/>
      <c r="T2222" s="276"/>
      <c r="U2222" s="5"/>
      <c r="V2222" s="5"/>
      <c r="W2222" s="5"/>
      <c r="X2222" s="5"/>
      <c r="Y2222" s="221"/>
      <c r="Z2222" s="225"/>
      <c r="AA2222" s="20"/>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row>
    <row r="2223" spans="1:118" s="19" customFormat="1" ht="60" hidden="1" customHeight="1" outlineLevel="1" x14ac:dyDescent="0.25">
      <c r="A2223" s="550"/>
      <c r="B2223" s="550"/>
      <c r="C2223" s="550"/>
      <c r="D2223" s="583"/>
      <c r="E2223" s="568"/>
      <c r="F2223" s="569"/>
      <c r="G2223" s="399" t="s">
        <v>2141</v>
      </c>
      <c r="H2223" s="398"/>
      <c r="I2223" s="398"/>
      <c r="J2223" s="398">
        <v>3</v>
      </c>
      <c r="K2223" s="398"/>
      <c r="L2223" s="398"/>
      <c r="M2223" s="398"/>
      <c r="N2223" s="398">
        <v>15</v>
      </c>
      <c r="O2223" s="398"/>
      <c r="P2223" s="502"/>
      <c r="Q2223" s="502"/>
      <c r="R2223" s="502">
        <v>87.309659999999994</v>
      </c>
      <c r="S2223" s="414"/>
      <c r="T2223" s="276"/>
      <c r="U2223" s="5"/>
      <c r="V2223" s="5"/>
      <c r="W2223" s="5"/>
      <c r="X2223" s="5"/>
      <c r="Y2223" s="221"/>
      <c r="Z2223" s="225"/>
      <c r="AA2223" s="20"/>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row>
    <row r="2224" spans="1:118" s="19" customFormat="1" ht="60" hidden="1" customHeight="1" outlineLevel="1" x14ac:dyDescent="0.25">
      <c r="A2224" s="550"/>
      <c r="B2224" s="550"/>
      <c r="C2224" s="550"/>
      <c r="D2224" s="583"/>
      <c r="E2224" s="568"/>
      <c r="F2224" s="569"/>
      <c r="G2224" s="399" t="s">
        <v>2019</v>
      </c>
      <c r="H2224" s="398"/>
      <c r="I2224" s="398"/>
      <c r="J2224" s="398">
        <v>5</v>
      </c>
      <c r="K2224" s="398"/>
      <c r="L2224" s="398"/>
      <c r="M2224" s="398"/>
      <c r="N2224" s="398">
        <v>14</v>
      </c>
      <c r="O2224" s="398"/>
      <c r="P2224" s="502"/>
      <c r="Q2224" s="502"/>
      <c r="R2224" s="502">
        <v>71.84057</v>
      </c>
      <c r="S2224" s="414"/>
      <c r="T2224" s="276"/>
      <c r="U2224" s="5"/>
      <c r="V2224" s="5"/>
      <c r="W2224" s="5"/>
      <c r="X2224" s="5"/>
      <c r="Y2224" s="221"/>
      <c r="Z2224" s="225"/>
      <c r="AA2224" s="20"/>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row>
    <row r="2225" spans="1:118" s="19" customFormat="1" ht="45" hidden="1" customHeight="1" outlineLevel="1" x14ac:dyDescent="0.25">
      <c r="A2225" s="550"/>
      <c r="B2225" s="550"/>
      <c r="C2225" s="550"/>
      <c r="D2225" s="583"/>
      <c r="E2225" s="568"/>
      <c r="F2225" s="569"/>
      <c r="G2225" s="399" t="s">
        <v>2142</v>
      </c>
      <c r="H2225" s="398"/>
      <c r="I2225" s="398"/>
      <c r="J2225" s="398">
        <v>13</v>
      </c>
      <c r="K2225" s="398"/>
      <c r="L2225" s="398"/>
      <c r="M2225" s="398"/>
      <c r="N2225" s="398">
        <v>15</v>
      </c>
      <c r="O2225" s="398"/>
      <c r="P2225" s="502"/>
      <c r="Q2225" s="502"/>
      <c r="R2225" s="502">
        <v>114.76022</v>
      </c>
      <c r="S2225" s="414"/>
      <c r="T2225" s="276"/>
      <c r="U2225" s="5"/>
      <c r="V2225" s="5"/>
      <c r="W2225" s="5"/>
      <c r="X2225" s="5"/>
      <c r="Y2225" s="221"/>
      <c r="Z2225" s="225"/>
      <c r="AA2225" s="20"/>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row>
    <row r="2226" spans="1:118" s="19" customFormat="1" ht="75" hidden="1" customHeight="1" outlineLevel="1" x14ac:dyDescent="0.25">
      <c r="A2226" s="550"/>
      <c r="B2226" s="550"/>
      <c r="C2226" s="550"/>
      <c r="D2226" s="583"/>
      <c r="E2226" s="568"/>
      <c r="F2226" s="569"/>
      <c r="G2226" s="399" t="s">
        <v>2143</v>
      </c>
      <c r="H2226" s="398"/>
      <c r="I2226" s="398"/>
      <c r="J2226" s="398">
        <v>31</v>
      </c>
      <c r="K2226" s="398"/>
      <c r="L2226" s="398"/>
      <c r="M2226" s="398"/>
      <c r="N2226" s="398">
        <v>100</v>
      </c>
      <c r="O2226" s="398"/>
      <c r="P2226" s="502"/>
      <c r="Q2226" s="502"/>
      <c r="R2226" s="502">
        <v>68.968299999999999</v>
      </c>
      <c r="S2226" s="414"/>
      <c r="T2226" s="276"/>
      <c r="U2226" s="5"/>
      <c r="V2226" s="5"/>
      <c r="W2226" s="5"/>
      <c r="X2226" s="5"/>
      <c r="Y2226" s="221"/>
      <c r="Z2226" s="225"/>
      <c r="AA2226" s="20"/>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row>
    <row r="2227" spans="1:118" s="19" customFormat="1" ht="60" hidden="1" customHeight="1" outlineLevel="1" x14ac:dyDescent="0.25">
      <c r="A2227" s="550"/>
      <c r="B2227" s="550"/>
      <c r="C2227" s="550"/>
      <c r="D2227" s="583"/>
      <c r="E2227" s="568"/>
      <c r="F2227" s="569"/>
      <c r="G2227" s="399" t="s">
        <v>2042</v>
      </c>
      <c r="H2227" s="398"/>
      <c r="I2227" s="398"/>
      <c r="J2227" s="398">
        <v>651</v>
      </c>
      <c r="K2227" s="398"/>
      <c r="L2227" s="398"/>
      <c r="M2227" s="398"/>
      <c r="N2227" s="398">
        <v>15</v>
      </c>
      <c r="O2227" s="398"/>
      <c r="P2227" s="502"/>
      <c r="Q2227" s="502"/>
      <c r="R2227" s="502">
        <v>850.41399999999999</v>
      </c>
      <c r="S2227" s="414"/>
      <c r="T2227" s="276"/>
      <c r="U2227" s="5"/>
      <c r="V2227" s="5"/>
      <c r="W2227" s="5"/>
      <c r="X2227" s="5"/>
      <c r="Y2227" s="221"/>
      <c r="Z2227" s="225"/>
      <c r="AA2227" s="20"/>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row>
    <row r="2228" spans="1:118" s="19" customFormat="1" ht="45" hidden="1" customHeight="1" outlineLevel="1" x14ac:dyDescent="0.25">
      <c r="A2228" s="550"/>
      <c r="B2228" s="550"/>
      <c r="C2228" s="550"/>
      <c r="D2228" s="583"/>
      <c r="E2228" s="568"/>
      <c r="F2228" s="569"/>
      <c r="G2228" s="399" t="s">
        <v>2144</v>
      </c>
      <c r="H2228" s="398"/>
      <c r="I2228" s="398"/>
      <c r="J2228" s="398">
        <v>100</v>
      </c>
      <c r="K2228" s="398"/>
      <c r="L2228" s="398"/>
      <c r="M2228" s="398"/>
      <c r="N2228" s="398">
        <v>1</v>
      </c>
      <c r="O2228" s="398"/>
      <c r="P2228" s="502"/>
      <c r="Q2228" s="502"/>
      <c r="R2228" s="502">
        <v>202.82</v>
      </c>
      <c r="S2228" s="414"/>
      <c r="T2228" s="276"/>
      <c r="U2228" s="5"/>
      <c r="V2228" s="5"/>
      <c r="W2228" s="5"/>
      <c r="X2228" s="5"/>
      <c r="Y2228" s="221"/>
      <c r="Z2228" s="225"/>
      <c r="AA2228" s="20"/>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row>
    <row r="2229" spans="1:118" s="19" customFormat="1" ht="90" hidden="1" customHeight="1" outlineLevel="1" x14ac:dyDescent="0.25">
      <c r="A2229" s="550"/>
      <c r="B2229" s="550"/>
      <c r="C2229" s="550"/>
      <c r="D2229" s="583"/>
      <c r="E2229" s="568"/>
      <c r="F2229" s="569"/>
      <c r="G2229" s="399" t="s">
        <v>2066</v>
      </c>
      <c r="H2229" s="398"/>
      <c r="I2229" s="398"/>
      <c r="J2229" s="398">
        <v>450</v>
      </c>
      <c r="K2229" s="398"/>
      <c r="L2229" s="398"/>
      <c r="M2229" s="398"/>
      <c r="N2229" s="398">
        <v>111</v>
      </c>
      <c r="O2229" s="398"/>
      <c r="P2229" s="502"/>
      <c r="Q2229" s="502"/>
      <c r="R2229" s="502">
        <v>534.53399999999999</v>
      </c>
      <c r="S2229" s="414"/>
      <c r="T2229" s="276"/>
      <c r="U2229" s="5"/>
      <c r="V2229" s="5"/>
      <c r="W2229" s="5"/>
      <c r="X2229" s="5"/>
      <c r="Y2229" s="221"/>
      <c r="Z2229" s="225"/>
      <c r="AA2229" s="20"/>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row>
    <row r="2230" spans="1:118" s="19" customFormat="1" ht="90" hidden="1" customHeight="1" outlineLevel="1" x14ac:dyDescent="0.25">
      <c r="A2230" s="550"/>
      <c r="B2230" s="550"/>
      <c r="C2230" s="550"/>
      <c r="D2230" s="583"/>
      <c r="E2230" s="568"/>
      <c r="F2230" s="569"/>
      <c r="G2230" s="399" t="s">
        <v>2067</v>
      </c>
      <c r="H2230" s="398"/>
      <c r="I2230" s="398"/>
      <c r="J2230" s="398">
        <v>413</v>
      </c>
      <c r="K2230" s="398"/>
      <c r="L2230" s="398"/>
      <c r="M2230" s="398"/>
      <c r="N2230" s="398">
        <v>120</v>
      </c>
      <c r="O2230" s="398"/>
      <c r="P2230" s="502"/>
      <c r="Q2230" s="502"/>
      <c r="R2230" s="502">
        <v>933.23451999999997</v>
      </c>
      <c r="S2230" s="414"/>
      <c r="T2230" s="276"/>
      <c r="U2230" s="5"/>
      <c r="V2230" s="5"/>
      <c r="W2230" s="5"/>
      <c r="X2230" s="5"/>
      <c r="Y2230" s="221"/>
      <c r="Z2230" s="225"/>
      <c r="AA2230" s="20"/>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row>
    <row r="2231" spans="1:118" s="19" customFormat="1" ht="90" hidden="1" customHeight="1" outlineLevel="1" x14ac:dyDescent="0.25">
      <c r="A2231" s="550"/>
      <c r="B2231" s="550"/>
      <c r="C2231" s="550"/>
      <c r="D2231" s="583"/>
      <c r="E2231" s="568"/>
      <c r="F2231" s="569"/>
      <c r="G2231" s="399" t="s">
        <v>2145</v>
      </c>
      <c r="H2231" s="398"/>
      <c r="I2231" s="398"/>
      <c r="J2231" s="398">
        <v>17</v>
      </c>
      <c r="K2231" s="398"/>
      <c r="L2231" s="398"/>
      <c r="M2231" s="398"/>
      <c r="N2231" s="398">
        <v>70</v>
      </c>
      <c r="O2231" s="398"/>
      <c r="P2231" s="502"/>
      <c r="Q2231" s="502"/>
      <c r="R2231" s="502">
        <v>70.471440000000001</v>
      </c>
      <c r="S2231" s="414"/>
      <c r="T2231" s="276"/>
      <c r="U2231" s="5"/>
      <c r="V2231" s="5"/>
      <c r="W2231" s="5"/>
      <c r="X2231" s="5"/>
      <c r="Y2231" s="221"/>
      <c r="Z2231" s="225"/>
      <c r="AA2231" s="20"/>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row>
    <row r="2232" spans="1:118" s="19" customFormat="1" ht="105" hidden="1" customHeight="1" outlineLevel="1" x14ac:dyDescent="0.25">
      <c r="A2232" s="550"/>
      <c r="B2232" s="550"/>
      <c r="C2232" s="550"/>
      <c r="D2232" s="583"/>
      <c r="E2232" s="568"/>
      <c r="F2232" s="569"/>
      <c r="G2232" s="399" t="s">
        <v>2077</v>
      </c>
      <c r="H2232" s="398"/>
      <c r="I2232" s="398"/>
      <c r="J2232" s="398">
        <v>13</v>
      </c>
      <c r="K2232" s="398"/>
      <c r="L2232" s="398"/>
      <c r="M2232" s="398"/>
      <c r="N2232" s="398">
        <v>97</v>
      </c>
      <c r="O2232" s="398"/>
      <c r="P2232" s="502"/>
      <c r="Q2232" s="502"/>
      <c r="R2232" s="502">
        <v>126.31699999999999</v>
      </c>
      <c r="S2232" s="414"/>
      <c r="T2232" s="276"/>
      <c r="U2232" s="5"/>
      <c r="V2232" s="5"/>
      <c r="W2232" s="5"/>
      <c r="X2232" s="5"/>
      <c r="Y2232" s="221"/>
      <c r="Z2232" s="225"/>
      <c r="AA2232" s="20"/>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row>
    <row r="2233" spans="1:118" s="19" customFormat="1" ht="105" hidden="1" customHeight="1" outlineLevel="1" x14ac:dyDescent="0.25">
      <c r="A2233" s="550"/>
      <c r="B2233" s="550"/>
      <c r="C2233" s="550"/>
      <c r="D2233" s="583"/>
      <c r="E2233" s="568"/>
      <c r="F2233" s="569"/>
      <c r="G2233" s="399" t="s">
        <v>2078</v>
      </c>
      <c r="H2233" s="398"/>
      <c r="I2233" s="398"/>
      <c r="J2233" s="398">
        <v>761</v>
      </c>
      <c r="K2233" s="398"/>
      <c r="L2233" s="398"/>
      <c r="M2233" s="398"/>
      <c r="N2233" s="398">
        <v>70</v>
      </c>
      <c r="O2233" s="398"/>
      <c r="P2233" s="502"/>
      <c r="Q2233" s="502"/>
      <c r="R2233" s="502">
        <v>1169.2300499999999</v>
      </c>
      <c r="S2233" s="414"/>
      <c r="T2233" s="276"/>
      <c r="U2233" s="5"/>
      <c r="V2233" s="5"/>
      <c r="W2233" s="5"/>
      <c r="X2233" s="5"/>
      <c r="Y2233" s="221"/>
      <c r="Z2233" s="225"/>
      <c r="AA2233" s="20"/>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row>
    <row r="2234" spans="1:118" s="19" customFormat="1" ht="60" hidden="1" customHeight="1" outlineLevel="1" x14ac:dyDescent="0.25">
      <c r="A2234" s="550"/>
      <c r="B2234" s="550"/>
      <c r="C2234" s="550"/>
      <c r="D2234" s="583"/>
      <c r="E2234" s="568"/>
      <c r="F2234" s="569"/>
      <c r="G2234" s="399" t="s">
        <v>2146</v>
      </c>
      <c r="H2234" s="398"/>
      <c r="I2234" s="398"/>
      <c r="J2234" s="398">
        <v>25</v>
      </c>
      <c r="K2234" s="398"/>
      <c r="L2234" s="398"/>
      <c r="M2234" s="398"/>
      <c r="N2234" s="398">
        <v>27</v>
      </c>
      <c r="O2234" s="398"/>
      <c r="P2234" s="502"/>
      <c r="Q2234" s="502"/>
      <c r="R2234" s="502">
        <v>256.0258</v>
      </c>
      <c r="S2234" s="414"/>
      <c r="T2234" s="276"/>
      <c r="U2234" s="5"/>
      <c r="V2234" s="5"/>
      <c r="W2234" s="5"/>
      <c r="X2234" s="5"/>
      <c r="Y2234" s="221"/>
      <c r="Z2234" s="225"/>
      <c r="AA2234" s="20"/>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row>
    <row r="2235" spans="1:118" s="19" customFormat="1" ht="60" hidden="1" customHeight="1" outlineLevel="1" x14ac:dyDescent="0.25">
      <c r="A2235" s="550"/>
      <c r="B2235" s="550"/>
      <c r="C2235" s="550"/>
      <c r="D2235" s="583"/>
      <c r="E2235" s="568"/>
      <c r="F2235" s="569"/>
      <c r="G2235" s="399" t="s">
        <v>2147</v>
      </c>
      <c r="H2235" s="398"/>
      <c r="I2235" s="398"/>
      <c r="J2235" s="398">
        <v>545</v>
      </c>
      <c r="K2235" s="398"/>
      <c r="L2235" s="398"/>
      <c r="M2235" s="398"/>
      <c r="N2235" s="398">
        <v>50</v>
      </c>
      <c r="O2235" s="398"/>
      <c r="P2235" s="502"/>
      <c r="Q2235" s="502"/>
      <c r="R2235" s="502">
        <v>762</v>
      </c>
      <c r="S2235" s="414"/>
      <c r="T2235" s="276"/>
      <c r="U2235" s="5"/>
      <c r="V2235" s="5"/>
      <c r="W2235" s="5"/>
      <c r="X2235" s="5"/>
      <c r="Y2235" s="221"/>
      <c r="Z2235" s="225"/>
      <c r="AA2235" s="20"/>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row>
    <row r="2236" spans="1:118" s="19" customFormat="1" ht="45" hidden="1" customHeight="1" outlineLevel="1" x14ac:dyDescent="0.25">
      <c r="A2236" s="550"/>
      <c r="B2236" s="550"/>
      <c r="C2236" s="550"/>
      <c r="D2236" s="583"/>
      <c r="E2236" s="568"/>
      <c r="F2236" s="569"/>
      <c r="G2236" s="399" t="s">
        <v>2148</v>
      </c>
      <c r="H2236" s="398"/>
      <c r="I2236" s="398"/>
      <c r="J2236" s="398">
        <v>484</v>
      </c>
      <c r="K2236" s="398"/>
      <c r="L2236" s="398"/>
      <c r="M2236" s="398"/>
      <c r="N2236" s="398">
        <v>150</v>
      </c>
      <c r="O2236" s="398"/>
      <c r="P2236" s="502"/>
      <c r="Q2236" s="502"/>
      <c r="R2236" s="502">
        <v>764</v>
      </c>
      <c r="S2236" s="414"/>
      <c r="T2236" s="276"/>
      <c r="U2236" s="5"/>
      <c r="V2236" s="5"/>
      <c r="W2236" s="5"/>
      <c r="X2236" s="5"/>
      <c r="Y2236" s="221"/>
      <c r="Z2236" s="225"/>
      <c r="AA2236" s="20"/>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row>
    <row r="2237" spans="1:118" s="19" customFormat="1" ht="90" hidden="1" customHeight="1" outlineLevel="1" x14ac:dyDescent="0.25">
      <c r="A2237" s="550"/>
      <c r="B2237" s="550"/>
      <c r="C2237" s="550"/>
      <c r="D2237" s="583"/>
      <c r="E2237" s="568"/>
      <c r="F2237" s="569"/>
      <c r="G2237" s="399" t="s">
        <v>2091</v>
      </c>
      <c r="H2237" s="398"/>
      <c r="I2237" s="398"/>
      <c r="J2237" s="398">
        <v>24</v>
      </c>
      <c r="K2237" s="398"/>
      <c r="L2237" s="398"/>
      <c r="M2237" s="398"/>
      <c r="N2237" s="398">
        <v>45</v>
      </c>
      <c r="O2237" s="398"/>
      <c r="P2237" s="502"/>
      <c r="Q2237" s="502"/>
      <c r="R2237" s="502">
        <v>86.977999999999994</v>
      </c>
      <c r="S2237" s="414"/>
      <c r="T2237" s="276"/>
      <c r="U2237" s="5"/>
      <c r="V2237" s="5"/>
      <c r="W2237" s="5"/>
      <c r="X2237" s="5"/>
      <c r="Y2237" s="221"/>
      <c r="Z2237" s="225"/>
      <c r="AA2237" s="20"/>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row>
    <row r="2238" spans="1:118" s="19" customFormat="1" ht="45" hidden="1" customHeight="1" outlineLevel="1" x14ac:dyDescent="0.25">
      <c r="A2238" s="550"/>
      <c r="B2238" s="550"/>
      <c r="C2238" s="550"/>
      <c r="D2238" s="583"/>
      <c r="E2238" s="568"/>
      <c r="F2238" s="569"/>
      <c r="G2238" s="399" t="s">
        <v>2149</v>
      </c>
      <c r="H2238" s="398"/>
      <c r="I2238" s="398"/>
      <c r="J2238" s="398">
        <v>565</v>
      </c>
      <c r="K2238" s="398"/>
      <c r="L2238" s="398"/>
      <c r="M2238" s="398"/>
      <c r="N2238" s="398">
        <v>15</v>
      </c>
      <c r="O2238" s="398"/>
      <c r="P2238" s="502"/>
      <c r="Q2238" s="502"/>
      <c r="R2238" s="502">
        <v>640.67999999999995</v>
      </c>
      <c r="S2238" s="414"/>
      <c r="T2238" s="276"/>
      <c r="U2238" s="5"/>
      <c r="V2238" s="5"/>
      <c r="W2238" s="5"/>
      <c r="X2238" s="5"/>
      <c r="Y2238" s="221"/>
      <c r="Z2238" s="225"/>
      <c r="AA2238" s="20"/>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row>
    <row r="2239" spans="1:118" s="19" customFormat="1" ht="45" hidden="1" customHeight="1" outlineLevel="1" x14ac:dyDescent="0.25">
      <c r="A2239" s="550"/>
      <c r="B2239" s="550"/>
      <c r="C2239" s="550"/>
      <c r="D2239" s="583"/>
      <c r="E2239" s="568"/>
      <c r="F2239" s="569"/>
      <c r="G2239" s="399" t="s">
        <v>2150</v>
      </c>
      <c r="H2239" s="398"/>
      <c r="I2239" s="398"/>
      <c r="J2239" s="398">
        <v>30</v>
      </c>
      <c r="K2239" s="398"/>
      <c r="L2239" s="398"/>
      <c r="M2239" s="398"/>
      <c r="N2239" s="398">
        <v>120</v>
      </c>
      <c r="O2239" s="398"/>
      <c r="P2239" s="502"/>
      <c r="Q2239" s="502"/>
      <c r="R2239" s="502">
        <v>118.477</v>
      </c>
      <c r="S2239" s="414"/>
      <c r="T2239" s="276"/>
      <c r="U2239" s="5"/>
      <c r="V2239" s="5"/>
      <c r="W2239" s="5"/>
      <c r="X2239" s="5"/>
      <c r="Y2239" s="221"/>
      <c r="Z2239" s="225"/>
      <c r="AA2239" s="20"/>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row>
    <row r="2240" spans="1:118" s="19" customFormat="1" ht="75" hidden="1" customHeight="1" outlineLevel="1" x14ac:dyDescent="0.25">
      <c r="A2240" s="550"/>
      <c r="B2240" s="550"/>
      <c r="C2240" s="550"/>
      <c r="D2240" s="583"/>
      <c r="E2240" s="568"/>
      <c r="F2240" s="569"/>
      <c r="G2240" s="399" t="s">
        <v>2096</v>
      </c>
      <c r="H2240" s="398"/>
      <c r="I2240" s="398"/>
      <c r="J2240" s="398">
        <v>6</v>
      </c>
      <c r="K2240" s="398"/>
      <c r="L2240" s="398"/>
      <c r="M2240" s="398"/>
      <c r="N2240" s="398">
        <v>30</v>
      </c>
      <c r="O2240" s="398"/>
      <c r="P2240" s="502"/>
      <c r="Q2240" s="502"/>
      <c r="R2240" s="502">
        <v>48.086770000000001</v>
      </c>
      <c r="S2240" s="414"/>
      <c r="T2240" s="276"/>
      <c r="U2240" s="5"/>
      <c r="V2240" s="5"/>
      <c r="W2240" s="5"/>
      <c r="X2240" s="5"/>
      <c r="Y2240" s="221"/>
      <c r="Z2240" s="225"/>
      <c r="AA2240" s="20"/>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row>
    <row r="2241" spans="1:118" s="19" customFormat="1" ht="45" hidden="1" customHeight="1" outlineLevel="1" x14ac:dyDescent="0.25">
      <c r="A2241" s="550"/>
      <c r="B2241" s="550"/>
      <c r="C2241" s="550"/>
      <c r="D2241" s="583"/>
      <c r="E2241" s="568"/>
      <c r="F2241" s="569"/>
      <c r="G2241" s="399" t="s">
        <v>2151</v>
      </c>
      <c r="H2241" s="398"/>
      <c r="I2241" s="398"/>
      <c r="J2241" s="398">
        <v>433</v>
      </c>
      <c r="K2241" s="398"/>
      <c r="L2241" s="398"/>
      <c r="M2241" s="398"/>
      <c r="N2241" s="398">
        <v>15</v>
      </c>
      <c r="O2241" s="398"/>
      <c r="P2241" s="502"/>
      <c r="Q2241" s="502"/>
      <c r="R2241" s="502">
        <v>961.01396999999997</v>
      </c>
      <c r="S2241" s="414"/>
      <c r="T2241" s="276"/>
      <c r="U2241" s="5"/>
      <c r="V2241" s="5"/>
      <c r="W2241" s="5"/>
      <c r="X2241" s="5"/>
      <c r="Y2241" s="221"/>
      <c r="Z2241" s="225"/>
      <c r="AA2241" s="20"/>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row>
    <row r="2242" spans="1:118" s="19" customFormat="1" ht="90" hidden="1" customHeight="1" outlineLevel="1" x14ac:dyDescent="0.25">
      <c r="A2242" s="550"/>
      <c r="B2242" s="550"/>
      <c r="C2242" s="550"/>
      <c r="D2242" s="583"/>
      <c r="E2242" s="568"/>
      <c r="F2242" s="569"/>
      <c r="G2242" s="399" t="s">
        <v>2101</v>
      </c>
      <c r="H2242" s="398"/>
      <c r="I2242" s="398"/>
      <c r="J2242" s="398">
        <v>6</v>
      </c>
      <c r="K2242" s="398"/>
      <c r="L2242" s="398"/>
      <c r="M2242" s="398"/>
      <c r="N2242" s="398">
        <v>15</v>
      </c>
      <c r="O2242" s="398"/>
      <c r="P2242" s="502"/>
      <c r="Q2242" s="502"/>
      <c r="R2242" s="502">
        <v>50.2</v>
      </c>
      <c r="S2242" s="414"/>
      <c r="T2242" s="276"/>
      <c r="U2242" s="5"/>
      <c r="V2242" s="5"/>
      <c r="W2242" s="5"/>
      <c r="X2242" s="5"/>
      <c r="Y2242" s="221"/>
      <c r="Z2242" s="225"/>
      <c r="AA2242" s="20"/>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row>
    <row r="2243" spans="1:118" s="19" customFormat="1" ht="90" hidden="1" customHeight="1" outlineLevel="1" x14ac:dyDescent="0.25">
      <c r="A2243" s="550"/>
      <c r="B2243" s="550"/>
      <c r="C2243" s="550"/>
      <c r="D2243" s="583"/>
      <c r="E2243" s="568"/>
      <c r="F2243" s="569"/>
      <c r="G2243" s="399" t="s">
        <v>2102</v>
      </c>
      <c r="H2243" s="398"/>
      <c r="I2243" s="398"/>
      <c r="J2243" s="398">
        <v>69</v>
      </c>
      <c r="K2243" s="398"/>
      <c r="L2243" s="398"/>
      <c r="M2243" s="398"/>
      <c r="N2243" s="398">
        <v>45</v>
      </c>
      <c r="O2243" s="398"/>
      <c r="P2243" s="502"/>
      <c r="Q2243" s="502"/>
      <c r="R2243" s="502">
        <v>87.668999999999997</v>
      </c>
      <c r="S2243" s="414"/>
      <c r="T2243" s="276"/>
      <c r="U2243" s="5"/>
      <c r="V2243" s="5"/>
      <c r="W2243" s="5"/>
      <c r="X2243" s="5"/>
      <c r="Y2243" s="221"/>
      <c r="Z2243" s="225"/>
      <c r="AA2243" s="20"/>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row>
    <row r="2244" spans="1:118" s="19" customFormat="1" ht="135" hidden="1" customHeight="1" outlineLevel="1" x14ac:dyDescent="0.25">
      <c r="A2244" s="550"/>
      <c r="B2244" s="550"/>
      <c r="C2244" s="550"/>
      <c r="D2244" s="583"/>
      <c r="E2244" s="568"/>
      <c r="F2244" s="569"/>
      <c r="G2244" s="399" t="s">
        <v>2108</v>
      </c>
      <c r="H2244" s="398"/>
      <c r="I2244" s="398"/>
      <c r="J2244" s="398">
        <v>308</v>
      </c>
      <c r="K2244" s="398"/>
      <c r="L2244" s="398"/>
      <c r="M2244" s="398"/>
      <c r="N2244" s="398">
        <v>45.38</v>
      </c>
      <c r="O2244" s="398"/>
      <c r="P2244" s="502"/>
      <c r="Q2244" s="502"/>
      <c r="R2244" s="502">
        <v>577</v>
      </c>
      <c r="S2244" s="414"/>
      <c r="T2244" s="276"/>
      <c r="U2244" s="5"/>
      <c r="V2244" s="5"/>
      <c r="W2244" s="5"/>
      <c r="X2244" s="5"/>
      <c r="Y2244" s="221"/>
      <c r="Z2244" s="225"/>
      <c r="AA2244" s="20"/>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row>
    <row r="2245" spans="1:118" s="19" customFormat="1" ht="60" hidden="1" customHeight="1" outlineLevel="1" x14ac:dyDescent="0.25">
      <c r="A2245" s="550"/>
      <c r="B2245" s="550"/>
      <c r="C2245" s="550"/>
      <c r="D2245" s="583"/>
      <c r="E2245" s="568"/>
      <c r="F2245" s="569"/>
      <c r="G2245" s="399" t="s">
        <v>2152</v>
      </c>
      <c r="H2245" s="398"/>
      <c r="I2245" s="398"/>
      <c r="J2245" s="398">
        <v>10</v>
      </c>
      <c r="K2245" s="398"/>
      <c r="L2245" s="398"/>
      <c r="M2245" s="398"/>
      <c r="N2245" s="398">
        <v>100</v>
      </c>
      <c r="O2245" s="398"/>
      <c r="P2245" s="502"/>
      <c r="Q2245" s="502"/>
      <c r="R2245" s="502">
        <v>114.771</v>
      </c>
      <c r="S2245" s="414"/>
      <c r="T2245" s="276"/>
      <c r="U2245" s="5"/>
      <c r="V2245" s="5"/>
      <c r="W2245" s="5"/>
      <c r="X2245" s="5"/>
      <c r="Y2245" s="221"/>
      <c r="Z2245" s="225"/>
      <c r="AA2245" s="20"/>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row>
    <row r="2246" spans="1:118" s="19" customFormat="1" ht="120" hidden="1" customHeight="1" outlineLevel="1" x14ac:dyDescent="0.25">
      <c r="A2246" s="550"/>
      <c r="B2246" s="550"/>
      <c r="C2246" s="550"/>
      <c r="D2246" s="583"/>
      <c r="E2246" s="568"/>
      <c r="F2246" s="569"/>
      <c r="G2246" s="399" t="s">
        <v>2111</v>
      </c>
      <c r="H2246" s="398"/>
      <c r="I2246" s="398"/>
      <c r="J2246" s="398">
        <v>5</v>
      </c>
      <c r="K2246" s="398"/>
      <c r="L2246" s="398"/>
      <c r="M2246" s="398"/>
      <c r="N2246" s="398">
        <v>150</v>
      </c>
      <c r="O2246" s="398"/>
      <c r="P2246" s="502"/>
      <c r="Q2246" s="502"/>
      <c r="R2246" s="502">
        <v>199.238</v>
      </c>
      <c r="S2246" s="414"/>
      <c r="T2246" s="276"/>
      <c r="U2246" s="5"/>
      <c r="V2246" s="5"/>
      <c r="W2246" s="5"/>
      <c r="X2246" s="5"/>
      <c r="Y2246" s="221"/>
      <c r="Z2246" s="225"/>
      <c r="AA2246" s="20"/>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row>
    <row r="2247" spans="1:118" s="19" customFormat="1" ht="90" hidden="1" customHeight="1" outlineLevel="1" x14ac:dyDescent="0.25">
      <c r="A2247" s="550"/>
      <c r="B2247" s="550"/>
      <c r="C2247" s="550"/>
      <c r="D2247" s="583"/>
      <c r="E2247" s="568"/>
      <c r="F2247" s="569"/>
      <c r="G2247" s="399" t="s">
        <v>2119</v>
      </c>
      <c r="H2247" s="398"/>
      <c r="I2247" s="398"/>
      <c r="J2247" s="398">
        <v>698</v>
      </c>
      <c r="K2247" s="398"/>
      <c r="L2247" s="398"/>
      <c r="M2247" s="398"/>
      <c r="N2247" s="398">
        <v>80</v>
      </c>
      <c r="O2247" s="398"/>
      <c r="P2247" s="502"/>
      <c r="Q2247" s="502"/>
      <c r="R2247" s="502">
        <v>508.44900000000001</v>
      </c>
      <c r="S2247" s="414"/>
      <c r="T2247" s="276"/>
      <c r="U2247" s="5"/>
      <c r="V2247" s="5"/>
      <c r="W2247" s="5"/>
      <c r="X2247" s="5"/>
      <c r="Y2247" s="221"/>
      <c r="Z2247" s="225"/>
      <c r="AA2247" s="20"/>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row>
    <row r="2248" spans="1:118" s="19" customFormat="1" ht="45" hidden="1" customHeight="1" outlineLevel="1" x14ac:dyDescent="0.25">
      <c r="A2248" s="550"/>
      <c r="B2248" s="550"/>
      <c r="C2248" s="550"/>
      <c r="D2248" s="583"/>
      <c r="E2248" s="568"/>
      <c r="F2248" s="569"/>
      <c r="G2248" s="399" t="s">
        <v>2123</v>
      </c>
      <c r="H2248" s="398"/>
      <c r="I2248" s="398"/>
      <c r="J2248" s="398">
        <v>8</v>
      </c>
      <c r="K2248" s="398"/>
      <c r="L2248" s="398"/>
      <c r="M2248" s="398"/>
      <c r="N2248" s="398">
        <v>27</v>
      </c>
      <c r="O2248" s="398"/>
      <c r="P2248" s="502"/>
      <c r="Q2248" s="502"/>
      <c r="R2248" s="502">
        <v>43.835000000000001</v>
      </c>
      <c r="S2248" s="414"/>
      <c r="T2248" s="276"/>
      <c r="U2248" s="5"/>
      <c r="V2248" s="5"/>
      <c r="W2248" s="5"/>
      <c r="X2248" s="5"/>
      <c r="Y2248" s="221"/>
      <c r="Z2248" s="225"/>
      <c r="AA2248" s="20"/>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row>
    <row r="2249" spans="1:118" s="19" customFormat="1" ht="90" hidden="1" customHeight="1" outlineLevel="1" x14ac:dyDescent="0.25">
      <c r="A2249" s="550"/>
      <c r="B2249" s="550"/>
      <c r="C2249" s="550"/>
      <c r="D2249" s="583"/>
      <c r="E2249" s="568"/>
      <c r="F2249" s="569"/>
      <c r="G2249" s="399" t="s">
        <v>2124</v>
      </c>
      <c r="H2249" s="398"/>
      <c r="I2249" s="398"/>
      <c r="J2249" s="398">
        <v>46</v>
      </c>
      <c r="K2249" s="398"/>
      <c r="L2249" s="398"/>
      <c r="M2249" s="398"/>
      <c r="N2249" s="398">
        <v>120</v>
      </c>
      <c r="O2249" s="398"/>
      <c r="P2249" s="502"/>
      <c r="Q2249" s="502"/>
      <c r="R2249" s="502">
        <v>61.341999999999999</v>
      </c>
      <c r="S2249" s="414"/>
      <c r="T2249" s="276"/>
      <c r="U2249" s="5"/>
      <c r="V2249" s="5"/>
      <c r="W2249" s="5"/>
      <c r="X2249" s="5"/>
      <c r="Y2249" s="221"/>
      <c r="Z2249" s="225"/>
      <c r="AA2249" s="20"/>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row>
    <row r="2250" spans="1:118" s="19" customFormat="1" ht="60" hidden="1" customHeight="1" outlineLevel="1" x14ac:dyDescent="0.25">
      <c r="A2250" s="550"/>
      <c r="B2250" s="550"/>
      <c r="C2250" s="550"/>
      <c r="D2250" s="583"/>
      <c r="E2250" s="568"/>
      <c r="F2250" s="569"/>
      <c r="G2250" s="399" t="s">
        <v>2153</v>
      </c>
      <c r="H2250" s="398"/>
      <c r="I2250" s="398"/>
      <c r="J2250" s="398">
        <v>94</v>
      </c>
      <c r="K2250" s="398"/>
      <c r="L2250" s="398"/>
      <c r="M2250" s="398"/>
      <c r="N2250" s="398">
        <v>55.7</v>
      </c>
      <c r="O2250" s="398"/>
      <c r="P2250" s="502"/>
      <c r="Q2250" s="502"/>
      <c r="R2250" s="502">
        <v>215.42599999999999</v>
      </c>
      <c r="S2250" s="414"/>
      <c r="T2250" s="276"/>
      <c r="U2250" s="5"/>
      <c r="V2250" s="5"/>
      <c r="W2250" s="5"/>
      <c r="X2250" s="5"/>
      <c r="Y2250" s="221"/>
      <c r="Z2250" s="225"/>
      <c r="AA2250" s="20"/>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row>
    <row r="2251" spans="1:118" s="19" customFormat="1" ht="75" hidden="1" customHeight="1" outlineLevel="1" x14ac:dyDescent="0.25">
      <c r="A2251" s="550"/>
      <c r="B2251" s="550"/>
      <c r="C2251" s="550"/>
      <c r="D2251" s="583"/>
      <c r="E2251" s="568"/>
      <c r="F2251" s="569"/>
      <c r="G2251" s="399" t="s">
        <v>2154</v>
      </c>
      <c r="H2251" s="398"/>
      <c r="I2251" s="398"/>
      <c r="J2251" s="398">
        <v>58</v>
      </c>
      <c r="K2251" s="398"/>
      <c r="L2251" s="398"/>
      <c r="M2251" s="398"/>
      <c r="N2251" s="398">
        <v>80</v>
      </c>
      <c r="O2251" s="398"/>
      <c r="P2251" s="502"/>
      <c r="Q2251" s="502"/>
      <c r="R2251" s="502">
        <v>177</v>
      </c>
      <c r="S2251" s="414"/>
      <c r="T2251" s="276"/>
      <c r="U2251" s="5"/>
      <c r="V2251" s="5"/>
      <c r="W2251" s="5"/>
      <c r="X2251" s="5"/>
      <c r="Y2251" s="221"/>
      <c r="Z2251" s="225"/>
      <c r="AA2251" s="20"/>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row>
    <row r="2252" spans="1:118" s="19" customFormat="1" ht="45" hidden="1" customHeight="1" outlineLevel="1" x14ac:dyDescent="0.25">
      <c r="A2252" s="550"/>
      <c r="B2252" s="550"/>
      <c r="C2252" s="550"/>
      <c r="D2252" s="583"/>
      <c r="E2252" s="568"/>
      <c r="F2252" s="569"/>
      <c r="G2252" s="399" t="s">
        <v>2155</v>
      </c>
      <c r="H2252" s="398"/>
      <c r="I2252" s="398"/>
      <c r="J2252" s="398">
        <v>34</v>
      </c>
      <c r="K2252" s="398"/>
      <c r="L2252" s="398"/>
      <c r="M2252" s="398"/>
      <c r="N2252" s="398">
        <v>100</v>
      </c>
      <c r="O2252" s="398"/>
      <c r="P2252" s="502"/>
      <c r="Q2252" s="502"/>
      <c r="R2252" s="502">
        <v>235</v>
      </c>
      <c r="S2252" s="414"/>
      <c r="T2252" s="276"/>
      <c r="U2252" s="5"/>
      <c r="V2252" s="5"/>
      <c r="W2252" s="5"/>
      <c r="X2252" s="5"/>
      <c r="Y2252" s="221"/>
      <c r="Z2252" s="225"/>
      <c r="AA2252" s="20"/>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row>
    <row r="2253" spans="1:118" s="19" customFormat="1" ht="90" hidden="1" customHeight="1" outlineLevel="1" x14ac:dyDescent="0.25">
      <c r="A2253" s="550"/>
      <c r="B2253" s="550"/>
      <c r="C2253" s="550"/>
      <c r="D2253" s="583"/>
      <c r="E2253" s="568"/>
      <c r="F2253" s="569"/>
      <c r="G2253" s="399" t="s">
        <v>2156</v>
      </c>
      <c r="H2253" s="398"/>
      <c r="I2253" s="398"/>
      <c r="J2253" s="398">
        <v>3</v>
      </c>
      <c r="K2253" s="398"/>
      <c r="L2253" s="398"/>
      <c r="M2253" s="398"/>
      <c r="N2253" s="398">
        <v>55</v>
      </c>
      <c r="O2253" s="398"/>
      <c r="P2253" s="502"/>
      <c r="Q2253" s="502"/>
      <c r="R2253" s="502">
        <v>68.968249999999998</v>
      </c>
      <c r="S2253" s="414"/>
      <c r="T2253" s="276"/>
      <c r="U2253" s="5"/>
      <c r="V2253" s="5"/>
      <c r="W2253" s="5"/>
      <c r="X2253" s="5"/>
      <c r="Y2253" s="221"/>
      <c r="Z2253" s="225"/>
      <c r="AA2253" s="20"/>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row>
    <row r="2254" spans="1:118" s="19" customFormat="1" ht="75" hidden="1" customHeight="1" outlineLevel="1" x14ac:dyDescent="0.25">
      <c r="A2254" s="550"/>
      <c r="B2254" s="550"/>
      <c r="C2254" s="550"/>
      <c r="D2254" s="583"/>
      <c r="E2254" s="568"/>
      <c r="F2254" s="569"/>
      <c r="G2254" s="399" t="s">
        <v>2157</v>
      </c>
      <c r="H2254" s="398"/>
      <c r="I2254" s="398"/>
      <c r="J2254" s="398">
        <v>428</v>
      </c>
      <c r="K2254" s="398"/>
      <c r="L2254" s="398"/>
      <c r="M2254" s="398"/>
      <c r="N2254" s="398">
        <v>60</v>
      </c>
      <c r="O2254" s="398"/>
      <c r="P2254" s="502"/>
      <c r="Q2254" s="502"/>
      <c r="R2254" s="502">
        <v>208</v>
      </c>
      <c r="S2254" s="414"/>
      <c r="T2254" s="276"/>
      <c r="U2254" s="5"/>
      <c r="V2254" s="5"/>
      <c r="W2254" s="5"/>
      <c r="X2254" s="5"/>
      <c r="Y2254" s="221"/>
      <c r="Z2254" s="225"/>
      <c r="AA2254" s="20"/>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row>
    <row r="2255" spans="1:118" s="19" customFormat="1" ht="120" hidden="1" customHeight="1" outlineLevel="1" x14ac:dyDescent="0.25">
      <c r="A2255" s="550"/>
      <c r="B2255" s="550"/>
      <c r="C2255" s="550"/>
      <c r="D2255" s="583"/>
      <c r="E2255" s="568"/>
      <c r="F2255" s="569"/>
      <c r="G2255" s="399" t="s">
        <v>2158</v>
      </c>
      <c r="H2255" s="398"/>
      <c r="I2255" s="398"/>
      <c r="J2255" s="398">
        <v>5</v>
      </c>
      <c r="K2255" s="398"/>
      <c r="L2255" s="398"/>
      <c r="M2255" s="398"/>
      <c r="N2255" s="398">
        <v>50</v>
      </c>
      <c r="O2255" s="398"/>
      <c r="P2255" s="502"/>
      <c r="Q2255" s="502"/>
      <c r="R2255" s="502">
        <v>108.93810999999999</v>
      </c>
      <c r="S2255" s="414"/>
      <c r="T2255" s="276"/>
      <c r="U2255" s="5"/>
      <c r="V2255" s="5"/>
      <c r="W2255" s="5"/>
      <c r="X2255" s="5"/>
      <c r="Y2255" s="221"/>
      <c r="Z2255" s="225"/>
      <c r="AA2255" s="20"/>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row>
    <row r="2256" spans="1:118" s="19" customFormat="1" ht="120" hidden="1" customHeight="1" outlineLevel="1" x14ac:dyDescent="0.25">
      <c r="A2256" s="550"/>
      <c r="B2256" s="550"/>
      <c r="C2256" s="550"/>
      <c r="D2256" s="583"/>
      <c r="E2256" s="568"/>
      <c r="F2256" s="569"/>
      <c r="G2256" s="399" t="s">
        <v>2159</v>
      </c>
      <c r="H2256" s="398"/>
      <c r="I2256" s="398"/>
      <c r="J2256" s="398">
        <v>10</v>
      </c>
      <c r="K2256" s="398"/>
      <c r="L2256" s="398"/>
      <c r="M2256" s="398"/>
      <c r="N2256" s="398">
        <v>35</v>
      </c>
      <c r="O2256" s="398"/>
      <c r="P2256" s="502"/>
      <c r="Q2256" s="502"/>
      <c r="R2256" s="502">
        <v>13.770490000000001</v>
      </c>
      <c r="S2256" s="414"/>
      <c r="T2256" s="276"/>
      <c r="U2256" s="5"/>
      <c r="V2256" s="5"/>
      <c r="W2256" s="5"/>
      <c r="X2256" s="5"/>
      <c r="Y2256" s="221"/>
      <c r="Z2256" s="225"/>
      <c r="AA2256" s="20"/>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row>
    <row r="2257" spans="1:118" s="19" customFormat="1" ht="75" hidden="1" customHeight="1" outlineLevel="1" x14ac:dyDescent="0.25">
      <c r="A2257" s="550"/>
      <c r="B2257" s="550"/>
      <c r="C2257" s="550"/>
      <c r="D2257" s="583"/>
      <c r="E2257" s="568"/>
      <c r="F2257" s="569"/>
      <c r="G2257" s="399" t="s">
        <v>2160</v>
      </c>
      <c r="H2257" s="398"/>
      <c r="I2257" s="398"/>
      <c r="J2257" s="398">
        <v>30</v>
      </c>
      <c r="K2257" s="398"/>
      <c r="L2257" s="398"/>
      <c r="M2257" s="398"/>
      <c r="N2257" s="398">
        <v>70</v>
      </c>
      <c r="O2257" s="398"/>
      <c r="P2257" s="502"/>
      <c r="Q2257" s="502"/>
      <c r="R2257" s="502">
        <v>43</v>
      </c>
      <c r="S2257" s="414"/>
      <c r="T2257" s="276"/>
      <c r="U2257" s="5"/>
      <c r="V2257" s="5"/>
      <c r="W2257" s="5"/>
      <c r="X2257" s="5"/>
      <c r="Y2257" s="221"/>
      <c r="Z2257" s="225"/>
      <c r="AA2257" s="20"/>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row>
    <row r="2258" spans="1:118" s="19" customFormat="1" ht="90" hidden="1" customHeight="1" outlineLevel="1" x14ac:dyDescent="0.25">
      <c r="A2258" s="550"/>
      <c r="B2258" s="550"/>
      <c r="C2258" s="550"/>
      <c r="D2258" s="583"/>
      <c r="E2258" s="568"/>
      <c r="F2258" s="569"/>
      <c r="G2258" s="399" t="s">
        <v>2161</v>
      </c>
      <c r="H2258" s="398"/>
      <c r="I2258" s="398"/>
      <c r="J2258" s="398">
        <v>15</v>
      </c>
      <c r="K2258" s="398"/>
      <c r="L2258" s="398"/>
      <c r="M2258" s="398"/>
      <c r="N2258" s="398">
        <v>80</v>
      </c>
      <c r="O2258" s="398"/>
      <c r="P2258" s="502"/>
      <c r="Q2258" s="502"/>
      <c r="R2258" s="502">
        <v>17.536000000000001</v>
      </c>
      <c r="S2258" s="414"/>
      <c r="T2258" s="276"/>
      <c r="U2258" s="5"/>
      <c r="V2258" s="5"/>
      <c r="W2258" s="5"/>
      <c r="X2258" s="5"/>
      <c r="Y2258" s="221"/>
      <c r="Z2258" s="225"/>
      <c r="AA2258" s="20"/>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row>
    <row r="2259" spans="1:118" s="19" customFormat="1" ht="120" hidden="1" customHeight="1" outlineLevel="1" x14ac:dyDescent="0.25">
      <c r="A2259" s="550"/>
      <c r="B2259" s="550"/>
      <c r="C2259" s="550"/>
      <c r="D2259" s="583"/>
      <c r="E2259" s="568"/>
      <c r="F2259" s="569"/>
      <c r="G2259" s="399" t="s">
        <v>2133</v>
      </c>
      <c r="H2259" s="398"/>
      <c r="I2259" s="398"/>
      <c r="J2259" s="398">
        <v>17</v>
      </c>
      <c r="K2259" s="398"/>
      <c r="L2259" s="398"/>
      <c r="M2259" s="398"/>
      <c r="N2259" s="398">
        <v>52</v>
      </c>
      <c r="O2259" s="398"/>
      <c r="P2259" s="502"/>
      <c r="Q2259" s="502"/>
      <c r="R2259" s="502">
        <v>14.196</v>
      </c>
      <c r="S2259" s="414"/>
      <c r="T2259" s="276"/>
      <c r="U2259" s="5"/>
      <c r="V2259" s="5"/>
      <c r="W2259" s="5"/>
      <c r="X2259" s="5"/>
      <c r="Y2259" s="221"/>
      <c r="Z2259" s="225"/>
      <c r="AA2259" s="20"/>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row>
    <row r="2260" spans="1:118" s="19" customFormat="1" ht="135" hidden="1" customHeight="1" outlineLevel="1" x14ac:dyDescent="0.25">
      <c r="A2260" s="550"/>
      <c r="B2260" s="550"/>
      <c r="C2260" s="550"/>
      <c r="D2260" s="583"/>
      <c r="E2260" s="568"/>
      <c r="F2260" s="569"/>
      <c r="G2260" s="399" t="s">
        <v>2134</v>
      </c>
      <c r="H2260" s="398"/>
      <c r="I2260" s="398"/>
      <c r="J2260" s="398">
        <v>20</v>
      </c>
      <c r="K2260" s="398"/>
      <c r="L2260" s="398"/>
      <c r="M2260" s="398"/>
      <c r="N2260" s="398">
        <v>60</v>
      </c>
      <c r="O2260" s="398"/>
      <c r="P2260" s="502"/>
      <c r="Q2260" s="502"/>
      <c r="R2260" s="502">
        <v>8</v>
      </c>
      <c r="S2260" s="414"/>
      <c r="T2260" s="276"/>
      <c r="U2260" s="5"/>
      <c r="V2260" s="5"/>
      <c r="W2260" s="5"/>
      <c r="X2260" s="5"/>
      <c r="Y2260" s="221"/>
      <c r="Z2260" s="225"/>
      <c r="AA2260" s="20"/>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row>
    <row r="2261" spans="1:118" s="19" customFormat="1" ht="60" hidden="1" customHeight="1" outlineLevel="1" x14ac:dyDescent="0.25">
      <c r="A2261" s="550"/>
      <c r="B2261" s="550"/>
      <c r="C2261" s="550"/>
      <c r="D2261" s="583"/>
      <c r="E2261" s="568"/>
      <c r="F2261" s="569"/>
      <c r="G2261" s="399" t="s">
        <v>2162</v>
      </c>
      <c r="H2261" s="398"/>
      <c r="I2261" s="398"/>
      <c r="J2261" s="398">
        <v>20</v>
      </c>
      <c r="K2261" s="398"/>
      <c r="L2261" s="398"/>
      <c r="M2261" s="398"/>
      <c r="N2261" s="398">
        <v>150</v>
      </c>
      <c r="O2261" s="398"/>
      <c r="P2261" s="502"/>
      <c r="Q2261" s="502"/>
      <c r="R2261" s="502">
        <v>43</v>
      </c>
      <c r="S2261" s="414"/>
      <c r="T2261" s="276"/>
      <c r="U2261" s="5"/>
      <c r="V2261" s="5"/>
      <c r="W2261" s="5"/>
      <c r="X2261" s="5"/>
      <c r="Y2261" s="221"/>
      <c r="Z2261" s="225"/>
      <c r="AA2261" s="20"/>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row>
    <row r="2262" spans="1:118" s="19" customFormat="1" ht="120" hidden="1" customHeight="1" outlineLevel="1" x14ac:dyDescent="0.25">
      <c r="A2262" s="550"/>
      <c r="B2262" s="550"/>
      <c r="C2262" s="550"/>
      <c r="D2262" s="583"/>
      <c r="E2262" s="568"/>
      <c r="F2262" s="569"/>
      <c r="G2262" s="399" t="s">
        <v>2136</v>
      </c>
      <c r="H2262" s="398"/>
      <c r="I2262" s="398"/>
      <c r="J2262" s="398">
        <v>5</v>
      </c>
      <c r="K2262" s="398"/>
      <c r="L2262" s="398"/>
      <c r="M2262" s="398"/>
      <c r="N2262" s="398">
        <v>70</v>
      </c>
      <c r="O2262" s="398"/>
      <c r="P2262" s="502"/>
      <c r="Q2262" s="502"/>
      <c r="R2262" s="502">
        <v>8.5820000000000007</v>
      </c>
      <c r="S2262" s="414"/>
      <c r="T2262" s="276"/>
      <c r="U2262" s="5"/>
      <c r="V2262" s="5"/>
      <c r="W2262" s="5"/>
      <c r="X2262" s="5"/>
      <c r="Y2262" s="221"/>
      <c r="Z2262" s="225"/>
      <c r="AA2262" s="20"/>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row>
    <row r="2263" spans="1:118" s="19" customFormat="1" ht="75" hidden="1" customHeight="1" outlineLevel="1" x14ac:dyDescent="0.25">
      <c r="A2263" s="550"/>
      <c r="B2263" s="550"/>
      <c r="C2263" s="550"/>
      <c r="D2263" s="583"/>
      <c r="E2263" s="570"/>
      <c r="F2263" s="571"/>
      <c r="G2263" s="399" t="s">
        <v>2163</v>
      </c>
      <c r="H2263" s="398"/>
      <c r="I2263" s="398"/>
      <c r="J2263" s="398">
        <v>222</v>
      </c>
      <c r="K2263" s="398"/>
      <c r="L2263" s="398"/>
      <c r="M2263" s="398"/>
      <c r="N2263" s="398">
        <v>150</v>
      </c>
      <c r="O2263" s="398"/>
      <c r="P2263" s="502"/>
      <c r="Q2263" s="502"/>
      <c r="R2263" s="502">
        <v>285</v>
      </c>
      <c r="S2263" s="414"/>
      <c r="T2263" s="276"/>
      <c r="U2263" s="5"/>
      <c r="V2263" s="5"/>
      <c r="W2263" s="5"/>
      <c r="X2263" s="5"/>
      <c r="Y2263" s="221"/>
      <c r="Z2263" s="225"/>
      <c r="AA2263" s="20"/>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row>
    <row r="2264" spans="1:118" collapsed="1" x14ac:dyDescent="0.25">
      <c r="A2264" s="550"/>
      <c r="B2264" s="550"/>
      <c r="C2264" s="550"/>
      <c r="D2264" s="583"/>
      <c r="E2264" s="566" t="s">
        <v>55</v>
      </c>
      <c r="F2264" s="567"/>
      <c r="G2264" s="401"/>
      <c r="H2264" s="393"/>
      <c r="I2264" s="393">
        <f t="shared" ref="I2264:Q2264" si="22">I2265</f>
        <v>190</v>
      </c>
      <c r="J2264" s="393"/>
      <c r="K2264" s="393"/>
      <c r="L2264" s="393"/>
      <c r="M2264" s="393">
        <f t="shared" si="22"/>
        <v>15</v>
      </c>
      <c r="N2264" s="393"/>
      <c r="O2264" s="393"/>
      <c r="P2264" s="502"/>
      <c r="Q2264" s="502">
        <f t="shared" si="22"/>
        <v>230</v>
      </c>
      <c r="R2264" s="502"/>
      <c r="S2264" s="415"/>
      <c r="T2264" s="276"/>
      <c r="U2264" s="1"/>
      <c r="V2264" s="1"/>
      <c r="W2264" s="1"/>
      <c r="X2264" s="1"/>
      <c r="Y2264" s="364"/>
      <c r="Z2264" s="355"/>
      <c r="AA2264" s="498"/>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c r="BJ2264" s="1"/>
      <c r="BK2264" s="1"/>
      <c r="BL2264" s="1"/>
      <c r="BM2264" s="1"/>
      <c r="BN2264" s="1"/>
      <c r="BO2264" s="1"/>
      <c r="BP2264" s="1"/>
      <c r="BQ2264" s="1"/>
      <c r="BR2264" s="1"/>
      <c r="BS2264" s="1"/>
      <c r="BT2264" s="1"/>
      <c r="BU2264" s="1"/>
      <c r="BV2264" s="1"/>
      <c r="BW2264" s="1"/>
      <c r="BX2264" s="1"/>
      <c r="BY2264" s="1"/>
      <c r="BZ2264" s="1"/>
      <c r="CA2264" s="1"/>
      <c r="CB2264" s="1"/>
      <c r="CC2264" s="1"/>
      <c r="CD2264" s="1"/>
      <c r="CE2264" s="1"/>
      <c r="CF2264" s="1"/>
      <c r="CG2264" s="1"/>
      <c r="CH2264" s="1"/>
      <c r="CI2264" s="1"/>
      <c r="CJ2264" s="1"/>
      <c r="CK2264" s="1"/>
      <c r="CL2264" s="1"/>
      <c r="CM2264" s="1"/>
      <c r="CN2264" s="1"/>
      <c r="CO2264" s="1"/>
      <c r="CP2264" s="1"/>
      <c r="CQ2264" s="1"/>
      <c r="CR2264" s="1"/>
      <c r="CS2264" s="1"/>
      <c r="CT2264" s="1"/>
      <c r="CU2264" s="1"/>
      <c r="CV2264" s="1"/>
      <c r="CW2264" s="1"/>
      <c r="CX2264" s="1"/>
      <c r="CY2264" s="1"/>
      <c r="CZ2264" s="1"/>
      <c r="DA2264" s="1"/>
      <c r="DB2264" s="1"/>
      <c r="DC2264" s="1"/>
      <c r="DD2264" s="1"/>
      <c r="DE2264" s="1"/>
      <c r="DF2264" s="1"/>
      <c r="DG2264" s="1"/>
      <c r="DH2264" s="1"/>
      <c r="DI2264" s="1"/>
      <c r="DJ2264" s="1"/>
      <c r="DK2264" s="1"/>
      <c r="DL2264" s="1"/>
      <c r="DM2264" s="1"/>
      <c r="DN2264" s="1"/>
    </row>
    <row r="2265" spans="1:118" s="19" customFormat="1" ht="105" hidden="1" customHeight="1" outlineLevel="1" x14ac:dyDescent="0.25">
      <c r="A2265" s="550"/>
      <c r="B2265" s="550"/>
      <c r="C2265" s="550"/>
      <c r="D2265" s="583"/>
      <c r="E2265" s="570"/>
      <c r="F2265" s="571"/>
      <c r="G2265" s="401" t="s">
        <v>991</v>
      </c>
      <c r="H2265" s="393"/>
      <c r="I2265" s="393">
        <v>190</v>
      </c>
      <c r="J2265" s="393"/>
      <c r="K2265" s="393"/>
      <c r="L2265" s="393"/>
      <c r="M2265" s="393">
        <v>15</v>
      </c>
      <c r="N2265" s="393"/>
      <c r="O2265" s="393"/>
      <c r="P2265" s="502"/>
      <c r="Q2265" s="502">
        <v>230</v>
      </c>
      <c r="R2265" s="502"/>
      <c r="S2265" s="415"/>
      <c r="T2265" s="276"/>
      <c r="U2265" s="5"/>
      <c r="V2265" s="5"/>
      <c r="W2265" s="5"/>
      <c r="X2265" s="5"/>
      <c r="Y2265" s="221"/>
      <c r="Z2265" s="225"/>
      <c r="AA2265" s="20"/>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row>
    <row r="2266" spans="1:118" s="19" customFormat="1" ht="15" hidden="1" customHeight="1" outlineLevel="1" x14ac:dyDescent="0.25">
      <c r="A2266" s="550"/>
      <c r="B2266" s="550"/>
      <c r="C2266" s="550"/>
      <c r="D2266" s="583"/>
      <c r="E2266" s="403" t="s">
        <v>56</v>
      </c>
      <c r="F2266" s="403"/>
      <c r="G2266" s="401"/>
      <c r="H2266" s="389"/>
      <c r="I2266" s="389"/>
      <c r="J2266" s="389"/>
      <c r="K2266" s="389"/>
      <c r="L2266" s="389"/>
      <c r="M2266" s="389"/>
      <c r="N2266" s="389"/>
      <c r="O2266" s="389"/>
      <c r="P2266" s="502"/>
      <c r="Q2266" s="502"/>
      <c r="R2266" s="502"/>
      <c r="S2266" s="412"/>
      <c r="T2266" s="276"/>
      <c r="U2266" s="5"/>
      <c r="V2266" s="5"/>
      <c r="W2266" s="5"/>
      <c r="X2266" s="5"/>
      <c r="Y2266" s="221"/>
      <c r="Z2266" s="225"/>
      <c r="AA2266" s="20"/>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row>
    <row r="2267" spans="1:118" s="19" customFormat="1" ht="15" hidden="1" customHeight="1" outlineLevel="1" x14ac:dyDescent="0.25">
      <c r="A2267" s="550"/>
      <c r="B2267" s="550"/>
      <c r="C2267" s="550"/>
      <c r="D2267" s="583"/>
      <c r="E2267" s="401" t="s">
        <v>57</v>
      </c>
      <c r="F2267" s="401"/>
      <c r="G2267" s="401"/>
      <c r="H2267" s="389"/>
      <c r="I2267" s="389"/>
      <c r="J2267" s="389"/>
      <c r="K2267" s="389"/>
      <c r="L2267" s="389"/>
      <c r="M2267" s="389"/>
      <c r="N2267" s="389"/>
      <c r="O2267" s="389"/>
      <c r="P2267" s="502"/>
      <c r="Q2267" s="502"/>
      <c r="R2267" s="502"/>
      <c r="S2267" s="412"/>
      <c r="T2267" s="276"/>
      <c r="U2267" s="5"/>
      <c r="V2267" s="5"/>
      <c r="W2267" s="5"/>
      <c r="X2267" s="5"/>
      <c r="Y2267" s="221"/>
      <c r="Z2267" s="225"/>
      <c r="AA2267" s="20"/>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row>
    <row r="2268" spans="1:118" ht="15" hidden="1" customHeight="1" outlineLevel="1" x14ac:dyDescent="0.25">
      <c r="A2268" s="550"/>
      <c r="B2268" s="550"/>
      <c r="C2268" s="550"/>
      <c r="D2268" s="583"/>
      <c r="E2268" s="401" t="s">
        <v>61</v>
      </c>
      <c r="F2268" s="401"/>
      <c r="G2268" s="401"/>
      <c r="H2268" s="389"/>
      <c r="I2268" s="389"/>
      <c r="J2268" s="389"/>
      <c r="K2268" s="389"/>
      <c r="L2268" s="389"/>
      <c r="M2268" s="389"/>
      <c r="N2268" s="389"/>
      <c r="O2268" s="389"/>
      <c r="P2268" s="502"/>
      <c r="Q2268" s="502"/>
      <c r="R2268" s="502"/>
      <c r="S2268" s="412"/>
      <c r="T2268" s="276"/>
      <c r="U2268" s="1"/>
      <c r="V2268" s="1"/>
      <c r="W2268" s="1"/>
      <c r="X2268" s="1"/>
      <c r="Y2268" s="364"/>
      <c r="Z2268" s="355"/>
      <c r="AA2268" s="498"/>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c r="BJ2268" s="1"/>
      <c r="BK2268" s="1"/>
      <c r="BL2268" s="1"/>
      <c r="BM2268" s="1"/>
      <c r="BN2268" s="1"/>
      <c r="BO2268" s="1"/>
      <c r="BP2268" s="1"/>
      <c r="BQ2268" s="1"/>
      <c r="BR2268" s="1"/>
      <c r="BS2268" s="1"/>
      <c r="BT2268" s="1"/>
      <c r="BU2268" s="1"/>
      <c r="BV2268" s="1"/>
      <c r="BW2268" s="1"/>
      <c r="BX2268" s="1"/>
      <c r="BY2268" s="1"/>
      <c r="BZ2268" s="1"/>
      <c r="CA2268" s="1"/>
      <c r="CB2268" s="1"/>
      <c r="CC2268" s="1"/>
      <c r="CD2268" s="1"/>
      <c r="CE2268" s="1"/>
      <c r="CF2268" s="1"/>
      <c r="CG2268" s="1"/>
      <c r="CH2268" s="1"/>
      <c r="CI2268" s="1"/>
      <c r="CJ2268" s="1"/>
      <c r="CK2268" s="1"/>
      <c r="CL2268" s="1"/>
      <c r="CM2268" s="1"/>
      <c r="CN2268" s="1"/>
      <c r="CO2268" s="1"/>
      <c r="CP2268" s="1"/>
      <c r="CQ2268" s="1"/>
      <c r="CR2268" s="1"/>
      <c r="CS2268" s="1"/>
      <c r="CT2268" s="1"/>
      <c r="CU2268" s="1"/>
      <c r="CV2268" s="1"/>
      <c r="CW2268" s="1"/>
      <c r="CX2268" s="1"/>
      <c r="CY2268" s="1"/>
      <c r="CZ2268" s="1"/>
      <c r="DA2268" s="1"/>
      <c r="DB2268" s="1"/>
      <c r="DC2268" s="1"/>
      <c r="DD2268" s="1"/>
      <c r="DE2268" s="1"/>
      <c r="DF2268" s="1"/>
      <c r="DG2268" s="1"/>
      <c r="DH2268" s="1"/>
      <c r="DI2268" s="1"/>
      <c r="DJ2268" s="1"/>
      <c r="DK2268" s="1"/>
      <c r="DL2268" s="1"/>
      <c r="DM2268" s="1"/>
      <c r="DN2268" s="1"/>
    </row>
    <row r="2269" spans="1:118" collapsed="1" x14ac:dyDescent="0.25">
      <c r="A2269" s="550"/>
      <c r="B2269" s="550"/>
      <c r="C2269" s="550" t="s">
        <v>60</v>
      </c>
      <c r="D2269" s="583" t="s">
        <v>58</v>
      </c>
      <c r="E2269" s="566" t="s">
        <v>53</v>
      </c>
      <c r="F2269" s="567"/>
      <c r="G2269" s="401"/>
      <c r="H2269" s="393">
        <f>SUM(H2270:H2301)</f>
        <v>1328</v>
      </c>
      <c r="I2269" s="393">
        <f t="shared" ref="I2269:R2269" si="23">SUM(I2270:I2301)</f>
        <v>2888</v>
      </c>
      <c r="J2269" s="393">
        <f t="shared" si="23"/>
        <v>6944</v>
      </c>
      <c r="K2269" s="393"/>
      <c r="L2269" s="393">
        <f t="shared" si="23"/>
        <v>580.32999999999993</v>
      </c>
      <c r="M2269" s="393">
        <f t="shared" si="23"/>
        <v>827.6</v>
      </c>
      <c r="N2269" s="393">
        <f t="shared" si="23"/>
        <v>330</v>
      </c>
      <c r="O2269" s="393"/>
      <c r="P2269" s="502">
        <f t="shared" si="23"/>
        <v>1584.8988100000001</v>
      </c>
      <c r="Q2269" s="502">
        <f t="shared" si="23"/>
        <v>2860.701</v>
      </c>
      <c r="R2269" s="502">
        <f t="shared" si="23"/>
        <v>11087.489</v>
      </c>
      <c r="S2269" s="415"/>
      <c r="T2269" s="276"/>
      <c r="U2269" s="1"/>
      <c r="V2269" s="1"/>
      <c r="W2269" s="1"/>
      <c r="X2269" s="1"/>
      <c r="Y2269" s="364"/>
      <c r="Z2269" s="355"/>
      <c r="AA2269" s="498"/>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c r="BJ2269" s="1"/>
      <c r="BK2269" s="1"/>
      <c r="BL2269" s="1"/>
      <c r="BM2269" s="1"/>
      <c r="BN2269" s="1"/>
      <c r="BO2269" s="1"/>
      <c r="BP2269" s="1"/>
      <c r="BQ2269" s="1"/>
      <c r="BR2269" s="1"/>
      <c r="BS2269" s="1"/>
      <c r="BT2269" s="1"/>
      <c r="BU2269" s="1"/>
      <c r="BV2269" s="1"/>
      <c r="BW2269" s="1"/>
      <c r="BX2269" s="1"/>
      <c r="BY2269" s="1"/>
      <c r="BZ2269" s="1"/>
      <c r="CA2269" s="1"/>
      <c r="CB2269" s="1"/>
      <c r="CC2269" s="1"/>
      <c r="CD2269" s="1"/>
      <c r="CE2269" s="1"/>
      <c r="CF2269" s="1"/>
      <c r="CG2269" s="1"/>
      <c r="CH2269" s="1"/>
      <c r="CI2269" s="1"/>
      <c r="CJ2269" s="1"/>
      <c r="CK2269" s="1"/>
      <c r="CL2269" s="1"/>
      <c r="CM2269" s="1"/>
      <c r="CN2269" s="1"/>
      <c r="CO2269" s="1"/>
      <c r="CP2269" s="1"/>
      <c r="CQ2269" s="1"/>
      <c r="CR2269" s="1"/>
      <c r="CS2269" s="1"/>
      <c r="CT2269" s="1"/>
      <c r="CU2269" s="1"/>
      <c r="CV2269" s="1"/>
      <c r="CW2269" s="1"/>
      <c r="CX2269" s="1"/>
      <c r="CY2269" s="1"/>
      <c r="CZ2269" s="1"/>
      <c r="DA2269" s="1"/>
      <c r="DB2269" s="1"/>
      <c r="DC2269" s="1"/>
      <c r="DD2269" s="1"/>
      <c r="DE2269" s="1"/>
      <c r="DF2269" s="1"/>
      <c r="DG2269" s="1"/>
      <c r="DH2269" s="1"/>
      <c r="DI2269" s="1"/>
      <c r="DJ2269" s="1"/>
      <c r="DK2269" s="1"/>
      <c r="DL2269" s="1"/>
      <c r="DM2269" s="1"/>
      <c r="DN2269" s="1"/>
    </row>
    <row r="2270" spans="1:118" s="19" customFormat="1" ht="45" hidden="1" customHeight="1" outlineLevel="1" x14ac:dyDescent="0.25">
      <c r="A2270" s="550"/>
      <c r="B2270" s="550"/>
      <c r="C2270" s="550"/>
      <c r="D2270" s="583"/>
      <c r="E2270" s="568"/>
      <c r="F2270" s="569"/>
      <c r="G2270" s="400" t="s">
        <v>1889</v>
      </c>
      <c r="H2270" s="406">
        <v>19</v>
      </c>
      <c r="I2270" s="406"/>
      <c r="J2270" s="406"/>
      <c r="K2270" s="406"/>
      <c r="L2270" s="406">
        <v>22.5</v>
      </c>
      <c r="M2270" s="406"/>
      <c r="N2270" s="406"/>
      <c r="O2270" s="406"/>
      <c r="P2270" s="502">
        <v>62.654809999999998</v>
      </c>
      <c r="Q2270" s="502"/>
      <c r="R2270" s="502"/>
      <c r="S2270" s="415"/>
      <c r="T2270" s="276"/>
      <c r="U2270" s="20"/>
      <c r="V2270" s="20"/>
      <c r="W2270" s="20"/>
      <c r="X2270" s="20"/>
      <c r="Y2270" s="221"/>
      <c r="Z2270" s="225"/>
      <c r="AA2270" s="59"/>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row>
    <row r="2271" spans="1:118" s="19" customFormat="1" ht="30" hidden="1" customHeight="1" outlineLevel="1" x14ac:dyDescent="0.25">
      <c r="A2271" s="550"/>
      <c r="B2271" s="550"/>
      <c r="C2271" s="550"/>
      <c r="D2271" s="583"/>
      <c r="E2271" s="568"/>
      <c r="F2271" s="569"/>
      <c r="G2271" s="400" t="s">
        <v>1890</v>
      </c>
      <c r="H2271" s="393">
        <v>50</v>
      </c>
      <c r="I2271" s="393"/>
      <c r="J2271" s="393"/>
      <c r="K2271" s="393"/>
      <c r="L2271" s="406">
        <v>150</v>
      </c>
      <c r="M2271" s="406"/>
      <c r="N2271" s="406"/>
      <c r="O2271" s="406"/>
      <c r="P2271" s="502">
        <v>91.49</v>
      </c>
      <c r="Q2271" s="502"/>
      <c r="R2271" s="502"/>
      <c r="S2271" s="415"/>
      <c r="T2271" s="276"/>
      <c r="U2271" s="57"/>
      <c r="V2271" s="57"/>
      <c r="W2271" s="20"/>
      <c r="X2271" s="20"/>
      <c r="Y2271" s="221"/>
      <c r="Z2271" s="225"/>
      <c r="AA2271" s="59"/>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row>
    <row r="2272" spans="1:118" s="19" customFormat="1" ht="30" hidden="1" customHeight="1" outlineLevel="1" x14ac:dyDescent="0.25">
      <c r="A2272" s="550"/>
      <c r="B2272" s="550"/>
      <c r="C2272" s="550"/>
      <c r="D2272" s="583"/>
      <c r="E2272" s="568"/>
      <c r="F2272" s="569"/>
      <c r="G2272" s="400" t="s">
        <v>1891</v>
      </c>
      <c r="H2272" s="393">
        <v>378</v>
      </c>
      <c r="I2272" s="393"/>
      <c r="J2272" s="393"/>
      <c r="K2272" s="393"/>
      <c r="L2272" s="406">
        <v>100</v>
      </c>
      <c r="M2272" s="406"/>
      <c r="N2272" s="406"/>
      <c r="O2272" s="406"/>
      <c r="P2272" s="502">
        <v>304.03500000000003</v>
      </c>
      <c r="Q2272" s="502"/>
      <c r="R2272" s="502"/>
      <c r="S2272" s="415"/>
      <c r="T2272" s="276"/>
      <c r="U2272" s="57"/>
      <c r="V2272" s="57"/>
      <c r="W2272" s="20"/>
      <c r="X2272" s="20"/>
      <c r="Y2272" s="221"/>
      <c r="Z2272" s="225"/>
      <c r="AA2272" s="81"/>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row>
    <row r="2273" spans="1:118" s="19" customFormat="1" ht="45" hidden="1" customHeight="1" outlineLevel="1" x14ac:dyDescent="0.25">
      <c r="A2273" s="550"/>
      <c r="B2273" s="550"/>
      <c r="C2273" s="550"/>
      <c r="D2273" s="583"/>
      <c r="E2273" s="568"/>
      <c r="F2273" s="569"/>
      <c r="G2273" s="400" t="s">
        <v>190</v>
      </c>
      <c r="H2273" s="393">
        <v>40</v>
      </c>
      <c r="I2273" s="393"/>
      <c r="J2273" s="393"/>
      <c r="K2273" s="393"/>
      <c r="L2273" s="406">
        <v>20.329999999999998</v>
      </c>
      <c r="M2273" s="406"/>
      <c r="N2273" s="406"/>
      <c r="O2273" s="406"/>
      <c r="P2273" s="502">
        <v>91.241</v>
      </c>
      <c r="Q2273" s="502"/>
      <c r="R2273" s="502"/>
      <c r="S2273" s="415"/>
      <c r="T2273" s="276"/>
      <c r="U2273" s="20"/>
      <c r="V2273" s="20"/>
      <c r="W2273" s="20"/>
      <c r="X2273" s="20"/>
      <c r="Y2273" s="221"/>
      <c r="Z2273" s="225"/>
      <c r="AA2273" s="62"/>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row>
    <row r="2274" spans="1:118" s="19" customFormat="1" ht="45" hidden="1" customHeight="1" outlineLevel="1" x14ac:dyDescent="0.25">
      <c r="A2274" s="550"/>
      <c r="B2274" s="550"/>
      <c r="C2274" s="550"/>
      <c r="D2274" s="583"/>
      <c r="E2274" s="568"/>
      <c r="F2274" s="569"/>
      <c r="G2274" s="400" t="s">
        <v>193</v>
      </c>
      <c r="H2274" s="393">
        <v>12</v>
      </c>
      <c r="I2274" s="393"/>
      <c r="J2274" s="393"/>
      <c r="K2274" s="393"/>
      <c r="L2274" s="406">
        <v>5</v>
      </c>
      <c r="M2274" s="406"/>
      <c r="N2274" s="406"/>
      <c r="O2274" s="406"/>
      <c r="P2274" s="502">
        <v>90.572999999999993</v>
      </c>
      <c r="Q2274" s="502"/>
      <c r="R2274" s="502"/>
      <c r="S2274" s="415"/>
      <c r="T2274" s="276"/>
      <c r="U2274" s="20"/>
      <c r="V2274" s="20"/>
      <c r="W2274" s="20"/>
      <c r="X2274" s="20"/>
      <c r="Y2274" s="221"/>
      <c r="Z2274" s="225"/>
      <c r="AA2274" s="62"/>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row>
    <row r="2275" spans="1:118" s="19" customFormat="1" ht="45" hidden="1" customHeight="1" outlineLevel="1" x14ac:dyDescent="0.25">
      <c r="A2275" s="550"/>
      <c r="B2275" s="550"/>
      <c r="C2275" s="550"/>
      <c r="D2275" s="583"/>
      <c r="E2275" s="568"/>
      <c r="F2275" s="569"/>
      <c r="G2275" s="400" t="s">
        <v>208</v>
      </c>
      <c r="H2275" s="393">
        <v>200</v>
      </c>
      <c r="I2275" s="393"/>
      <c r="J2275" s="393"/>
      <c r="K2275" s="393"/>
      <c r="L2275" s="406">
        <v>45</v>
      </c>
      <c r="M2275" s="406"/>
      <c r="N2275" s="406"/>
      <c r="O2275" s="406"/>
      <c r="P2275" s="502">
        <v>228.45500000000001</v>
      </c>
      <c r="Q2275" s="502"/>
      <c r="R2275" s="502"/>
      <c r="S2275" s="415"/>
      <c r="T2275" s="276"/>
      <c r="U2275" s="20"/>
      <c r="V2275" s="20"/>
      <c r="W2275" s="20"/>
      <c r="X2275" s="20"/>
      <c r="Y2275" s="221"/>
      <c r="Z2275" s="225"/>
      <c r="AA2275" s="62"/>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row>
    <row r="2276" spans="1:118" s="19" customFormat="1" ht="30" hidden="1" customHeight="1" outlineLevel="1" x14ac:dyDescent="0.25">
      <c r="A2276" s="550"/>
      <c r="B2276" s="550"/>
      <c r="C2276" s="550"/>
      <c r="D2276" s="583"/>
      <c r="E2276" s="568"/>
      <c r="F2276" s="569"/>
      <c r="G2276" s="400" t="s">
        <v>1892</v>
      </c>
      <c r="H2276" s="424">
        <v>412</v>
      </c>
      <c r="I2276" s="424"/>
      <c r="J2276" s="424"/>
      <c r="K2276" s="424"/>
      <c r="L2276" s="406">
        <v>150</v>
      </c>
      <c r="M2276" s="406"/>
      <c r="N2276" s="406"/>
      <c r="O2276" s="406"/>
      <c r="P2276" s="502">
        <v>531.07000000000005</v>
      </c>
      <c r="Q2276" s="502"/>
      <c r="R2276" s="502"/>
      <c r="S2276" s="415"/>
      <c r="T2276" s="276"/>
      <c r="U2276" s="57"/>
      <c r="V2276" s="57"/>
      <c r="W2276" s="20"/>
      <c r="X2276" s="20"/>
      <c r="Y2276" s="221"/>
      <c r="Z2276" s="225"/>
      <c r="AA2276" s="62"/>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row>
    <row r="2277" spans="1:118" s="19" customFormat="1" ht="60" hidden="1" customHeight="1" outlineLevel="1" x14ac:dyDescent="0.25">
      <c r="A2277" s="550"/>
      <c r="B2277" s="550"/>
      <c r="C2277" s="550"/>
      <c r="D2277" s="583"/>
      <c r="E2277" s="568"/>
      <c r="F2277" s="569"/>
      <c r="G2277" s="400" t="s">
        <v>690</v>
      </c>
      <c r="H2277" s="393">
        <v>200</v>
      </c>
      <c r="I2277" s="393"/>
      <c r="J2277" s="393"/>
      <c r="K2277" s="393"/>
      <c r="L2277" s="406">
        <v>7.5</v>
      </c>
      <c r="M2277" s="406"/>
      <c r="N2277" s="406"/>
      <c r="O2277" s="406"/>
      <c r="P2277" s="502">
        <v>149.71</v>
      </c>
      <c r="Q2277" s="502"/>
      <c r="R2277" s="502"/>
      <c r="S2277" s="415"/>
      <c r="T2277" s="276"/>
      <c r="U2277" s="57"/>
      <c r="V2277" s="57"/>
      <c r="W2277" s="20"/>
      <c r="X2277" s="20"/>
      <c r="Y2277" s="221"/>
      <c r="Z2277" s="225"/>
      <c r="AA2277" s="62"/>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row>
    <row r="2278" spans="1:118" s="19" customFormat="1" ht="60" hidden="1" customHeight="1" outlineLevel="1" x14ac:dyDescent="0.25">
      <c r="A2278" s="550"/>
      <c r="B2278" s="550"/>
      <c r="C2278" s="550"/>
      <c r="D2278" s="583"/>
      <c r="E2278" s="568"/>
      <c r="F2278" s="569"/>
      <c r="G2278" s="400" t="s">
        <v>1893</v>
      </c>
      <c r="H2278" s="393">
        <v>17</v>
      </c>
      <c r="I2278" s="393"/>
      <c r="J2278" s="393"/>
      <c r="K2278" s="393"/>
      <c r="L2278" s="406">
        <v>80</v>
      </c>
      <c r="M2278" s="406"/>
      <c r="N2278" s="406"/>
      <c r="O2278" s="406"/>
      <c r="P2278" s="502">
        <v>35.67</v>
      </c>
      <c r="Q2278" s="502"/>
      <c r="R2278" s="502"/>
      <c r="S2278" s="415"/>
      <c r="T2278" s="276"/>
      <c r="U2278" s="57"/>
      <c r="V2278" s="57"/>
      <c r="W2278" s="20"/>
      <c r="X2278" s="20"/>
      <c r="Y2278" s="221"/>
      <c r="Z2278" s="225"/>
      <c r="AA2278" s="62"/>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row>
    <row r="2279" spans="1:118" s="19" customFormat="1" ht="30" hidden="1" customHeight="1" outlineLevel="1" x14ac:dyDescent="0.25">
      <c r="A2279" s="550"/>
      <c r="B2279" s="550"/>
      <c r="C2279" s="550"/>
      <c r="D2279" s="583"/>
      <c r="E2279" s="568"/>
      <c r="F2279" s="569"/>
      <c r="G2279" s="401" t="s">
        <v>1894</v>
      </c>
      <c r="H2279" s="421"/>
      <c r="I2279" s="421">
        <v>160</v>
      </c>
      <c r="J2279" s="421"/>
      <c r="K2279" s="421"/>
      <c r="L2279" s="421"/>
      <c r="M2279" s="393">
        <v>150</v>
      </c>
      <c r="N2279" s="393"/>
      <c r="O2279" s="393"/>
      <c r="P2279" s="502"/>
      <c r="Q2279" s="502">
        <v>271</v>
      </c>
      <c r="R2279" s="502"/>
      <c r="S2279" s="415"/>
      <c r="T2279" s="276"/>
      <c r="U2279" s="5"/>
      <c r="V2279" s="5"/>
      <c r="W2279" s="5"/>
      <c r="X2279" s="5"/>
      <c r="Y2279" s="221"/>
      <c r="Z2279" s="225"/>
      <c r="AA2279" s="20"/>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row>
    <row r="2280" spans="1:118" s="19" customFormat="1" ht="45" hidden="1" customHeight="1" outlineLevel="1" x14ac:dyDescent="0.25">
      <c r="A2280" s="550"/>
      <c r="B2280" s="550"/>
      <c r="C2280" s="550"/>
      <c r="D2280" s="583"/>
      <c r="E2280" s="568"/>
      <c r="F2280" s="569"/>
      <c r="G2280" s="401" t="s">
        <v>859</v>
      </c>
      <c r="H2280" s="421"/>
      <c r="I2280" s="421">
        <v>20</v>
      </c>
      <c r="J2280" s="421"/>
      <c r="K2280" s="421"/>
      <c r="L2280" s="421"/>
      <c r="M2280" s="393">
        <v>50</v>
      </c>
      <c r="N2280" s="393"/>
      <c r="O2280" s="393"/>
      <c r="P2280" s="502"/>
      <c r="Q2280" s="502">
        <v>27</v>
      </c>
      <c r="R2280" s="502"/>
      <c r="S2280" s="415"/>
      <c r="T2280" s="276"/>
      <c r="U2280" s="5"/>
      <c r="V2280" s="5"/>
      <c r="W2280" s="5"/>
      <c r="X2280" s="5"/>
      <c r="Y2280" s="221"/>
      <c r="Z2280" s="225"/>
      <c r="AA2280" s="20"/>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row>
    <row r="2281" spans="1:118" s="19" customFormat="1" ht="45" hidden="1" customHeight="1" outlineLevel="1" x14ac:dyDescent="0.25">
      <c r="A2281" s="550"/>
      <c r="B2281" s="550"/>
      <c r="C2281" s="550"/>
      <c r="D2281" s="583"/>
      <c r="E2281" s="568"/>
      <c r="F2281" s="569"/>
      <c r="G2281" s="401" t="s">
        <v>860</v>
      </c>
      <c r="H2281" s="421"/>
      <c r="I2281" s="421">
        <v>600</v>
      </c>
      <c r="J2281" s="421"/>
      <c r="K2281" s="421"/>
      <c r="L2281" s="421"/>
      <c r="M2281" s="393">
        <v>15</v>
      </c>
      <c r="N2281" s="393"/>
      <c r="O2281" s="393"/>
      <c r="P2281" s="502"/>
      <c r="Q2281" s="502">
        <v>553</v>
      </c>
      <c r="R2281" s="502"/>
      <c r="S2281" s="415"/>
      <c r="T2281" s="276"/>
      <c r="U2281" s="5"/>
      <c r="V2281" s="5"/>
      <c r="W2281" s="5"/>
      <c r="X2281" s="5"/>
      <c r="Y2281" s="221"/>
      <c r="Z2281" s="225"/>
      <c r="AA2281" s="20"/>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row>
    <row r="2282" spans="1:118" s="19" customFormat="1" ht="60" hidden="1" customHeight="1" outlineLevel="1" x14ac:dyDescent="0.25">
      <c r="A2282" s="550"/>
      <c r="B2282" s="550"/>
      <c r="C2282" s="550"/>
      <c r="D2282" s="583"/>
      <c r="E2282" s="568"/>
      <c r="F2282" s="569"/>
      <c r="G2282" s="401" t="s">
        <v>1895</v>
      </c>
      <c r="H2282" s="421"/>
      <c r="I2282" s="421">
        <v>50</v>
      </c>
      <c r="J2282" s="421"/>
      <c r="K2282" s="421"/>
      <c r="L2282" s="421"/>
      <c r="M2282" s="393">
        <v>60</v>
      </c>
      <c r="N2282" s="393"/>
      <c r="O2282" s="393"/>
      <c r="P2282" s="502"/>
      <c r="Q2282" s="502">
        <v>176</v>
      </c>
      <c r="R2282" s="502"/>
      <c r="S2282" s="415"/>
      <c r="T2282" s="276"/>
      <c r="U2282" s="5"/>
      <c r="V2282" s="5"/>
      <c r="W2282" s="5"/>
      <c r="X2282" s="5"/>
      <c r="Y2282" s="221"/>
      <c r="Z2282" s="225"/>
      <c r="AA2282" s="20"/>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row>
    <row r="2283" spans="1:118" s="19" customFormat="1" ht="90" hidden="1" customHeight="1" outlineLevel="1" x14ac:dyDescent="0.25">
      <c r="A2283" s="550"/>
      <c r="B2283" s="550"/>
      <c r="C2283" s="550"/>
      <c r="D2283" s="583"/>
      <c r="E2283" s="568"/>
      <c r="F2283" s="569"/>
      <c r="G2283" s="401" t="s">
        <v>863</v>
      </c>
      <c r="H2283" s="421"/>
      <c r="I2283" s="421">
        <v>20</v>
      </c>
      <c r="J2283" s="421"/>
      <c r="K2283" s="421"/>
      <c r="L2283" s="421"/>
      <c r="M2283" s="393">
        <v>50</v>
      </c>
      <c r="N2283" s="393"/>
      <c r="O2283" s="393"/>
      <c r="P2283" s="502"/>
      <c r="Q2283" s="502">
        <v>109</v>
      </c>
      <c r="R2283" s="502"/>
      <c r="S2283" s="415"/>
      <c r="T2283" s="276"/>
      <c r="U2283" s="5"/>
      <c r="V2283" s="5"/>
      <c r="W2283" s="5"/>
      <c r="X2283" s="5"/>
      <c r="Y2283" s="221"/>
      <c r="Z2283" s="225"/>
      <c r="AA2283" s="20"/>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row>
    <row r="2284" spans="1:118" s="19" customFormat="1" ht="75" hidden="1" customHeight="1" outlineLevel="1" x14ac:dyDescent="0.25">
      <c r="A2284" s="550"/>
      <c r="B2284" s="550"/>
      <c r="C2284" s="550"/>
      <c r="D2284" s="583"/>
      <c r="E2284" s="568"/>
      <c r="F2284" s="569"/>
      <c r="G2284" s="401" t="s">
        <v>864</v>
      </c>
      <c r="H2284" s="421"/>
      <c r="I2284" s="421">
        <v>280</v>
      </c>
      <c r="J2284" s="421"/>
      <c r="K2284" s="421"/>
      <c r="L2284" s="421"/>
      <c r="M2284" s="393">
        <v>15</v>
      </c>
      <c r="N2284" s="393"/>
      <c r="O2284" s="393"/>
      <c r="P2284" s="502"/>
      <c r="Q2284" s="502">
        <v>187</v>
      </c>
      <c r="R2284" s="502"/>
      <c r="S2284" s="415"/>
      <c r="T2284" s="276"/>
      <c r="U2284" s="5"/>
      <c r="V2284" s="5"/>
      <c r="W2284" s="5"/>
      <c r="X2284" s="5"/>
      <c r="Y2284" s="221"/>
      <c r="Z2284" s="225"/>
      <c r="AA2284" s="20"/>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row>
    <row r="2285" spans="1:118" s="19" customFormat="1" ht="75" hidden="1" customHeight="1" outlineLevel="1" x14ac:dyDescent="0.25">
      <c r="A2285" s="550"/>
      <c r="B2285" s="550"/>
      <c r="C2285" s="550"/>
      <c r="D2285" s="583"/>
      <c r="E2285" s="568"/>
      <c r="F2285" s="569"/>
      <c r="G2285" s="401" t="s">
        <v>866</v>
      </c>
      <c r="H2285" s="421"/>
      <c r="I2285" s="421">
        <v>10</v>
      </c>
      <c r="J2285" s="421"/>
      <c r="K2285" s="421"/>
      <c r="L2285" s="421"/>
      <c r="M2285" s="393">
        <v>15</v>
      </c>
      <c r="N2285" s="393"/>
      <c r="O2285" s="393"/>
      <c r="P2285" s="502"/>
      <c r="Q2285" s="502">
        <v>49</v>
      </c>
      <c r="R2285" s="502"/>
      <c r="S2285" s="415"/>
      <c r="T2285" s="276"/>
      <c r="U2285" s="5"/>
      <c r="V2285" s="5"/>
      <c r="W2285" s="5"/>
      <c r="X2285" s="5"/>
      <c r="Y2285" s="221"/>
      <c r="Z2285" s="225"/>
      <c r="AA2285" s="20"/>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row>
    <row r="2286" spans="1:118" s="19" customFormat="1" ht="45" hidden="1" customHeight="1" outlineLevel="1" x14ac:dyDescent="0.25">
      <c r="A2286" s="550"/>
      <c r="B2286" s="550"/>
      <c r="C2286" s="550"/>
      <c r="D2286" s="583"/>
      <c r="E2286" s="568"/>
      <c r="F2286" s="569"/>
      <c r="G2286" s="401" t="s">
        <v>867</v>
      </c>
      <c r="H2286" s="421"/>
      <c r="I2286" s="421">
        <v>300</v>
      </c>
      <c r="J2286" s="421"/>
      <c r="K2286" s="421"/>
      <c r="L2286" s="421"/>
      <c r="M2286" s="393">
        <v>10</v>
      </c>
      <c r="N2286" s="393"/>
      <c r="O2286" s="393"/>
      <c r="P2286" s="502"/>
      <c r="Q2286" s="502">
        <v>156</v>
      </c>
      <c r="R2286" s="502"/>
      <c r="S2286" s="415"/>
      <c r="T2286" s="276"/>
      <c r="U2286" s="5"/>
      <c r="V2286" s="5"/>
      <c r="W2286" s="5"/>
      <c r="X2286" s="5"/>
      <c r="Y2286" s="221"/>
      <c r="Z2286" s="225"/>
      <c r="AA2286" s="20"/>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row>
    <row r="2287" spans="1:118" s="19" customFormat="1" ht="45" hidden="1" customHeight="1" outlineLevel="1" x14ac:dyDescent="0.25">
      <c r="A2287" s="550"/>
      <c r="B2287" s="550"/>
      <c r="C2287" s="550"/>
      <c r="D2287" s="583"/>
      <c r="E2287" s="568"/>
      <c r="F2287" s="569"/>
      <c r="G2287" s="401" t="s">
        <v>1617</v>
      </c>
      <c r="H2287" s="421"/>
      <c r="I2287" s="421">
        <v>390</v>
      </c>
      <c r="J2287" s="421"/>
      <c r="K2287" s="421"/>
      <c r="L2287" s="421"/>
      <c r="M2287" s="393">
        <v>132</v>
      </c>
      <c r="N2287" s="393"/>
      <c r="O2287" s="393"/>
      <c r="P2287" s="502"/>
      <c r="Q2287" s="502">
        <v>207</v>
      </c>
      <c r="R2287" s="502"/>
      <c r="S2287" s="415"/>
      <c r="T2287" s="276"/>
      <c r="U2287" s="5"/>
      <c r="V2287" s="5"/>
      <c r="W2287" s="5"/>
      <c r="X2287" s="5"/>
      <c r="Y2287" s="221"/>
      <c r="Z2287" s="225"/>
      <c r="AA2287" s="20"/>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row>
    <row r="2288" spans="1:118" s="19" customFormat="1" ht="30" hidden="1" customHeight="1" outlineLevel="1" x14ac:dyDescent="0.25">
      <c r="A2288" s="550"/>
      <c r="B2288" s="550"/>
      <c r="C2288" s="550"/>
      <c r="D2288" s="583"/>
      <c r="E2288" s="568"/>
      <c r="F2288" s="569"/>
      <c r="G2288" s="401" t="s">
        <v>1896</v>
      </c>
      <c r="H2288" s="421"/>
      <c r="I2288" s="421">
        <v>350</v>
      </c>
      <c r="J2288" s="421"/>
      <c r="K2288" s="421"/>
      <c r="L2288" s="421"/>
      <c r="M2288" s="393">
        <v>200</v>
      </c>
      <c r="N2288" s="393"/>
      <c r="O2288" s="393"/>
      <c r="P2288" s="502"/>
      <c r="Q2288" s="502">
        <v>315</v>
      </c>
      <c r="R2288" s="502"/>
      <c r="S2288" s="415"/>
      <c r="T2288" s="276"/>
      <c r="U2288" s="5"/>
      <c r="V2288" s="5"/>
      <c r="W2288" s="5"/>
      <c r="X2288" s="5"/>
      <c r="Y2288" s="221"/>
      <c r="Z2288" s="225"/>
      <c r="AA2288" s="20"/>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row>
    <row r="2289" spans="1:118" s="19" customFormat="1" ht="90" hidden="1" customHeight="1" outlineLevel="1" x14ac:dyDescent="0.25">
      <c r="A2289" s="550"/>
      <c r="B2289" s="550"/>
      <c r="C2289" s="550"/>
      <c r="D2289" s="583"/>
      <c r="E2289" s="568"/>
      <c r="F2289" s="569"/>
      <c r="G2289" s="401" t="s">
        <v>871</v>
      </c>
      <c r="H2289" s="421"/>
      <c r="I2289" s="421">
        <v>10</v>
      </c>
      <c r="J2289" s="421"/>
      <c r="K2289" s="421"/>
      <c r="L2289" s="421"/>
      <c r="M2289" s="393">
        <v>15</v>
      </c>
      <c r="N2289" s="393"/>
      <c r="O2289" s="393"/>
      <c r="P2289" s="502"/>
      <c r="Q2289" s="502">
        <v>74</v>
      </c>
      <c r="R2289" s="502"/>
      <c r="S2289" s="415"/>
      <c r="T2289" s="276"/>
      <c r="U2289" s="5"/>
      <c r="V2289" s="5"/>
      <c r="W2289" s="5"/>
      <c r="X2289" s="5"/>
      <c r="Y2289" s="221"/>
      <c r="Z2289" s="225"/>
      <c r="AA2289" s="20"/>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row>
    <row r="2290" spans="1:118" s="19" customFormat="1" ht="75" hidden="1" customHeight="1" outlineLevel="1" x14ac:dyDescent="0.25">
      <c r="A2290" s="550"/>
      <c r="B2290" s="550"/>
      <c r="C2290" s="550"/>
      <c r="D2290" s="583"/>
      <c r="E2290" s="568"/>
      <c r="F2290" s="569"/>
      <c r="G2290" s="401" t="s">
        <v>875</v>
      </c>
      <c r="H2290" s="421"/>
      <c r="I2290" s="421">
        <v>30</v>
      </c>
      <c r="J2290" s="421"/>
      <c r="K2290" s="421"/>
      <c r="L2290" s="421"/>
      <c r="M2290" s="393">
        <v>15</v>
      </c>
      <c r="N2290" s="393"/>
      <c r="O2290" s="393"/>
      <c r="P2290" s="502"/>
      <c r="Q2290" s="502">
        <v>105</v>
      </c>
      <c r="R2290" s="502"/>
      <c r="S2290" s="415"/>
      <c r="T2290" s="276"/>
      <c r="U2290" s="5"/>
      <c r="V2290" s="5"/>
      <c r="W2290" s="5"/>
      <c r="X2290" s="5"/>
      <c r="Y2290" s="221"/>
      <c r="Z2290" s="225"/>
      <c r="AA2290" s="20"/>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row>
    <row r="2291" spans="1:118" s="19" customFormat="1" ht="90" hidden="1" customHeight="1" outlineLevel="1" x14ac:dyDescent="0.25">
      <c r="A2291" s="550"/>
      <c r="B2291" s="550"/>
      <c r="C2291" s="550"/>
      <c r="D2291" s="583"/>
      <c r="E2291" s="568"/>
      <c r="F2291" s="569"/>
      <c r="G2291" s="401" t="s">
        <v>876</v>
      </c>
      <c r="H2291" s="421"/>
      <c r="I2291" s="421">
        <v>20</v>
      </c>
      <c r="J2291" s="421"/>
      <c r="K2291" s="421"/>
      <c r="L2291" s="421"/>
      <c r="M2291" s="393">
        <v>20</v>
      </c>
      <c r="N2291" s="393"/>
      <c r="O2291" s="393"/>
      <c r="P2291" s="502"/>
      <c r="Q2291" s="502">
        <v>70</v>
      </c>
      <c r="R2291" s="502"/>
      <c r="S2291" s="415"/>
      <c r="T2291" s="276"/>
      <c r="U2291" s="5"/>
      <c r="V2291" s="5"/>
      <c r="W2291" s="5"/>
      <c r="X2291" s="5"/>
      <c r="Y2291" s="221"/>
      <c r="Z2291" s="225"/>
      <c r="AA2291" s="20"/>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row>
    <row r="2292" spans="1:118" s="19" customFormat="1" ht="105" hidden="1" customHeight="1" outlineLevel="1" x14ac:dyDescent="0.25">
      <c r="A2292" s="550"/>
      <c r="B2292" s="550"/>
      <c r="C2292" s="550"/>
      <c r="D2292" s="583"/>
      <c r="E2292" s="568"/>
      <c r="F2292" s="569"/>
      <c r="G2292" s="401" t="s">
        <v>1618</v>
      </c>
      <c r="H2292" s="421"/>
      <c r="I2292" s="421">
        <v>120</v>
      </c>
      <c r="J2292" s="421"/>
      <c r="K2292" s="421"/>
      <c r="L2292" s="421"/>
      <c r="M2292" s="393">
        <v>35.6</v>
      </c>
      <c r="N2292" s="393"/>
      <c r="O2292" s="393"/>
      <c r="P2292" s="502"/>
      <c r="Q2292" s="502">
        <v>115</v>
      </c>
      <c r="R2292" s="502"/>
      <c r="S2292" s="415"/>
      <c r="T2292" s="276"/>
      <c r="U2292" s="5"/>
      <c r="V2292" s="5"/>
      <c r="W2292" s="5"/>
      <c r="X2292" s="5"/>
      <c r="Y2292" s="221"/>
      <c r="Z2292" s="225"/>
      <c r="AA2292" s="20"/>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row>
    <row r="2293" spans="1:118" s="19" customFormat="1" ht="135" hidden="1" customHeight="1" outlineLevel="1" x14ac:dyDescent="0.25">
      <c r="A2293" s="550"/>
      <c r="B2293" s="550"/>
      <c r="C2293" s="550"/>
      <c r="D2293" s="583"/>
      <c r="E2293" s="568"/>
      <c r="F2293" s="569"/>
      <c r="G2293" s="401" t="s">
        <v>1619</v>
      </c>
      <c r="H2293" s="421"/>
      <c r="I2293" s="421">
        <v>483</v>
      </c>
      <c r="J2293" s="421"/>
      <c r="K2293" s="421"/>
      <c r="L2293" s="421"/>
      <c r="M2293" s="393">
        <v>30</v>
      </c>
      <c r="N2293" s="393"/>
      <c r="O2293" s="393"/>
      <c r="P2293" s="502"/>
      <c r="Q2293" s="502">
        <v>393</v>
      </c>
      <c r="R2293" s="502"/>
      <c r="S2293" s="415"/>
      <c r="T2293" s="276"/>
      <c r="U2293" s="5"/>
      <c r="V2293" s="5"/>
      <c r="W2293" s="5"/>
      <c r="X2293" s="5"/>
      <c r="Y2293" s="221"/>
      <c r="Z2293" s="225"/>
      <c r="AA2293" s="20"/>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row>
    <row r="2294" spans="1:118" s="19" customFormat="1" ht="90" hidden="1" customHeight="1" outlineLevel="1" x14ac:dyDescent="0.25">
      <c r="A2294" s="550"/>
      <c r="B2294" s="550"/>
      <c r="C2294" s="550"/>
      <c r="D2294" s="583"/>
      <c r="E2294" s="568"/>
      <c r="F2294" s="569"/>
      <c r="G2294" s="401" t="s">
        <v>1125</v>
      </c>
      <c r="H2294" s="406"/>
      <c r="I2294" s="406">
        <v>45</v>
      </c>
      <c r="J2294" s="406"/>
      <c r="K2294" s="406"/>
      <c r="L2294" s="406"/>
      <c r="M2294" s="406">
        <v>15</v>
      </c>
      <c r="N2294" s="406"/>
      <c r="O2294" s="406"/>
      <c r="P2294" s="502"/>
      <c r="Q2294" s="502">
        <v>53.701000000000001</v>
      </c>
      <c r="R2294" s="502"/>
      <c r="S2294" s="415"/>
      <c r="T2294" s="276"/>
      <c r="U2294" s="5"/>
      <c r="V2294" s="5"/>
      <c r="W2294" s="5"/>
      <c r="X2294" s="5"/>
      <c r="Y2294" s="221"/>
      <c r="Z2294" s="225"/>
      <c r="AA2294" s="20"/>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row>
    <row r="2295" spans="1:118" s="19" customFormat="1" ht="90" hidden="1" customHeight="1" outlineLevel="1" x14ac:dyDescent="0.25">
      <c r="A2295" s="550"/>
      <c r="B2295" s="550"/>
      <c r="C2295" s="550"/>
      <c r="D2295" s="583"/>
      <c r="E2295" s="568"/>
      <c r="F2295" s="569"/>
      <c r="G2295" s="401" t="s">
        <v>1897</v>
      </c>
      <c r="H2295" s="389"/>
      <c r="I2295" s="389"/>
      <c r="J2295" s="389">
        <v>1991</v>
      </c>
      <c r="K2295" s="389"/>
      <c r="L2295" s="389"/>
      <c r="M2295" s="389"/>
      <c r="N2295" s="389">
        <v>3</v>
      </c>
      <c r="O2295" s="389"/>
      <c r="P2295" s="502"/>
      <c r="Q2295" s="502"/>
      <c r="R2295" s="502">
        <v>3507.9470000000001</v>
      </c>
      <c r="S2295" s="412"/>
      <c r="T2295" s="276"/>
      <c r="U2295" s="5"/>
      <c r="V2295" s="5"/>
      <c r="W2295" s="5"/>
      <c r="X2295" s="5"/>
      <c r="Y2295" s="221"/>
      <c r="Z2295" s="275"/>
      <c r="AA2295" s="20"/>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row>
    <row r="2296" spans="1:118" s="19" customFormat="1" ht="54.75" hidden="1" customHeight="1" outlineLevel="1" x14ac:dyDescent="0.25">
      <c r="A2296" s="550"/>
      <c r="B2296" s="550"/>
      <c r="C2296" s="550"/>
      <c r="D2296" s="583"/>
      <c r="E2296" s="568"/>
      <c r="F2296" s="569"/>
      <c r="G2296" s="419" t="s">
        <v>1303</v>
      </c>
      <c r="H2296" s="389"/>
      <c r="I2296" s="389"/>
      <c r="J2296" s="389">
        <v>12</v>
      </c>
      <c r="K2296" s="389"/>
      <c r="L2296" s="389"/>
      <c r="M2296" s="389"/>
      <c r="N2296" s="389">
        <v>75</v>
      </c>
      <c r="O2296" s="389"/>
      <c r="P2296" s="502"/>
      <c r="Q2296" s="502"/>
      <c r="R2296" s="502">
        <v>52.359000000000002</v>
      </c>
      <c r="S2296" s="412"/>
      <c r="T2296" s="276"/>
      <c r="U2296" s="5"/>
      <c r="V2296" s="5"/>
      <c r="W2296" s="5"/>
      <c r="X2296" s="5"/>
      <c r="Y2296" s="221"/>
      <c r="Z2296" s="225"/>
      <c r="AA2296" s="20"/>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row>
    <row r="2297" spans="1:118" s="19" customFormat="1" ht="54.75" hidden="1" customHeight="1" outlineLevel="1" x14ac:dyDescent="0.25">
      <c r="A2297" s="550"/>
      <c r="B2297" s="550"/>
      <c r="C2297" s="550"/>
      <c r="D2297" s="583"/>
      <c r="E2297" s="568"/>
      <c r="F2297" s="569"/>
      <c r="G2297" s="419" t="s">
        <v>1318</v>
      </c>
      <c r="H2297" s="389"/>
      <c r="I2297" s="389"/>
      <c r="J2297" s="389">
        <v>15</v>
      </c>
      <c r="K2297" s="389"/>
      <c r="L2297" s="389"/>
      <c r="M2297" s="389"/>
      <c r="N2297" s="389">
        <v>42</v>
      </c>
      <c r="O2297" s="389"/>
      <c r="P2297" s="502"/>
      <c r="Q2297" s="502"/>
      <c r="R2297" s="502">
        <v>20.305</v>
      </c>
      <c r="S2297" s="412"/>
      <c r="T2297" s="276"/>
      <c r="U2297" s="5"/>
      <c r="V2297" s="5"/>
      <c r="W2297" s="5"/>
      <c r="X2297" s="5"/>
      <c r="Y2297" s="221"/>
      <c r="Z2297" s="225"/>
      <c r="AA2297" s="20"/>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row>
    <row r="2298" spans="1:118" s="19" customFormat="1" ht="105" hidden="1" customHeight="1" outlineLevel="1" x14ac:dyDescent="0.25">
      <c r="A2298" s="550"/>
      <c r="B2298" s="550"/>
      <c r="C2298" s="550"/>
      <c r="D2298" s="583"/>
      <c r="E2298" s="568"/>
      <c r="F2298" s="569"/>
      <c r="G2298" s="419" t="s">
        <v>1319</v>
      </c>
      <c r="H2298" s="389"/>
      <c r="I2298" s="389"/>
      <c r="J2298" s="389">
        <v>300</v>
      </c>
      <c r="K2298" s="389"/>
      <c r="L2298" s="389"/>
      <c r="M2298" s="389"/>
      <c r="N2298" s="389">
        <v>30</v>
      </c>
      <c r="O2298" s="389"/>
      <c r="P2298" s="502"/>
      <c r="Q2298" s="502"/>
      <c r="R2298" s="502">
        <v>278.37</v>
      </c>
      <c r="S2298" s="412"/>
      <c r="T2298" s="276"/>
      <c r="U2298" s="5"/>
      <c r="V2298" s="5"/>
      <c r="W2298" s="5"/>
      <c r="X2298" s="5"/>
      <c r="Y2298" s="221"/>
      <c r="Z2298" s="225"/>
      <c r="AA2298" s="20"/>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row>
    <row r="2299" spans="1:118" s="19" customFormat="1" ht="54.75" hidden="1" customHeight="1" outlineLevel="1" x14ac:dyDescent="0.25">
      <c r="A2299" s="550"/>
      <c r="B2299" s="550"/>
      <c r="C2299" s="550"/>
      <c r="D2299" s="583"/>
      <c r="E2299" s="568"/>
      <c r="F2299" s="569"/>
      <c r="G2299" s="419" t="s">
        <v>1681</v>
      </c>
      <c r="H2299" s="389"/>
      <c r="I2299" s="389"/>
      <c r="J2299" s="389">
        <v>950</v>
      </c>
      <c r="K2299" s="389"/>
      <c r="L2299" s="389"/>
      <c r="M2299" s="389"/>
      <c r="N2299" s="389">
        <v>15</v>
      </c>
      <c r="O2299" s="389"/>
      <c r="P2299" s="502"/>
      <c r="Q2299" s="502"/>
      <c r="R2299" s="502">
        <f>938.641+149.87</f>
        <v>1088.511</v>
      </c>
      <c r="S2299" s="412"/>
      <c r="T2299" s="276"/>
      <c r="U2299" s="5"/>
      <c r="V2299" s="5"/>
      <c r="W2299" s="5"/>
      <c r="X2299" s="5"/>
      <c r="Y2299" s="221"/>
      <c r="Z2299" s="225"/>
      <c r="AA2299" s="20"/>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row>
    <row r="2300" spans="1:118" s="19" customFormat="1" ht="97.5" hidden="1" customHeight="1" outlineLevel="1" x14ac:dyDescent="0.25">
      <c r="A2300" s="550"/>
      <c r="B2300" s="550"/>
      <c r="C2300" s="550"/>
      <c r="D2300" s="583"/>
      <c r="E2300" s="568"/>
      <c r="F2300" s="569"/>
      <c r="G2300" s="419" t="s">
        <v>1320</v>
      </c>
      <c r="H2300" s="389"/>
      <c r="I2300" s="389"/>
      <c r="J2300" s="389">
        <v>215</v>
      </c>
      <c r="K2300" s="389"/>
      <c r="L2300" s="389"/>
      <c r="M2300" s="389"/>
      <c r="N2300" s="389">
        <v>15</v>
      </c>
      <c r="O2300" s="389"/>
      <c r="P2300" s="502"/>
      <c r="Q2300" s="502"/>
      <c r="R2300" s="502">
        <v>218.29300000000001</v>
      </c>
      <c r="S2300" s="412"/>
      <c r="T2300" s="276"/>
      <c r="U2300" s="5"/>
      <c r="V2300" s="5"/>
      <c r="W2300" s="5"/>
      <c r="X2300" s="5"/>
      <c r="Y2300" s="221"/>
      <c r="Z2300" s="225"/>
      <c r="AA2300" s="20"/>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row>
    <row r="2301" spans="1:118" s="19" customFormat="1" ht="75" hidden="1" customHeight="1" outlineLevel="1" x14ac:dyDescent="0.25">
      <c r="A2301" s="550"/>
      <c r="B2301" s="550"/>
      <c r="C2301" s="550"/>
      <c r="D2301" s="583"/>
      <c r="E2301" s="570"/>
      <c r="F2301" s="571"/>
      <c r="G2301" s="419" t="s">
        <v>1719</v>
      </c>
      <c r="H2301" s="389"/>
      <c r="I2301" s="389"/>
      <c r="J2301" s="389">
        <v>3461</v>
      </c>
      <c r="K2301" s="389"/>
      <c r="L2301" s="389"/>
      <c r="M2301" s="389"/>
      <c r="N2301" s="389">
        <v>150</v>
      </c>
      <c r="O2301" s="389"/>
      <c r="P2301" s="502"/>
      <c r="Q2301" s="502"/>
      <c r="R2301" s="502">
        <v>5921.7039999999997</v>
      </c>
      <c r="S2301" s="412"/>
      <c r="T2301" s="276"/>
      <c r="U2301" s="5"/>
      <c r="V2301" s="5"/>
      <c r="W2301" s="5"/>
      <c r="X2301" s="5"/>
      <c r="Y2301" s="221"/>
      <c r="Z2301" s="225"/>
      <c r="AA2301" s="20"/>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row>
    <row r="2302" spans="1:118" collapsed="1" x14ac:dyDescent="0.25">
      <c r="A2302" s="550"/>
      <c r="B2302" s="550"/>
      <c r="C2302" s="550"/>
      <c r="D2302" s="583"/>
      <c r="E2302" s="566" t="s">
        <v>54</v>
      </c>
      <c r="F2302" s="567"/>
      <c r="G2302" s="401"/>
      <c r="H2302" s="393">
        <f>SUM(H2303:H2311)</f>
        <v>80</v>
      </c>
      <c r="I2302" s="393">
        <f t="shared" ref="I2302:R2302" si="24">SUM(I2303:I2311)</f>
        <v>10125</v>
      </c>
      <c r="J2302" s="393">
        <f t="shared" si="24"/>
        <v>433</v>
      </c>
      <c r="K2302" s="393"/>
      <c r="L2302" s="393">
        <f t="shared" si="24"/>
        <v>15</v>
      </c>
      <c r="M2302" s="393">
        <f t="shared" si="24"/>
        <v>1398</v>
      </c>
      <c r="N2302" s="393">
        <f t="shared" si="24"/>
        <v>180</v>
      </c>
      <c r="O2302" s="393"/>
      <c r="P2302" s="502">
        <f t="shared" si="24"/>
        <v>63.59</v>
      </c>
      <c r="Q2302" s="502">
        <f t="shared" si="24"/>
        <v>11350</v>
      </c>
      <c r="R2302" s="502">
        <f t="shared" si="24"/>
        <v>932.37900000000013</v>
      </c>
      <c r="S2302" s="415"/>
      <c r="T2302" s="276"/>
      <c r="U2302" s="1"/>
      <c r="V2302" s="1"/>
      <c r="W2302" s="1"/>
      <c r="X2302" s="1"/>
      <c r="Y2302" s="364"/>
      <c r="Z2302" s="355"/>
      <c r="AA2302" s="498"/>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c r="BJ2302" s="1"/>
      <c r="BK2302" s="1"/>
      <c r="BL2302" s="1"/>
      <c r="BM2302" s="1"/>
      <c r="BN2302" s="1"/>
      <c r="BO2302" s="1"/>
      <c r="BP2302" s="1"/>
      <c r="BQ2302" s="1"/>
      <c r="BR2302" s="1"/>
      <c r="BS2302" s="1"/>
      <c r="BT2302" s="1"/>
      <c r="BU2302" s="1"/>
      <c r="BV2302" s="1"/>
      <c r="BW2302" s="1"/>
      <c r="BX2302" s="1"/>
      <c r="BY2302" s="1"/>
      <c r="BZ2302" s="1"/>
      <c r="CA2302" s="1"/>
      <c r="CB2302" s="1"/>
      <c r="CC2302" s="1"/>
      <c r="CD2302" s="1"/>
      <c r="CE2302" s="1"/>
      <c r="CF2302" s="1"/>
      <c r="CG2302" s="1"/>
      <c r="CH2302" s="1"/>
      <c r="CI2302" s="1"/>
      <c r="CJ2302" s="1"/>
      <c r="CK2302" s="1"/>
      <c r="CL2302" s="1"/>
      <c r="CM2302" s="1"/>
      <c r="CN2302" s="1"/>
      <c r="CO2302" s="1"/>
      <c r="CP2302" s="1"/>
      <c r="CQ2302" s="1"/>
      <c r="CR2302" s="1"/>
      <c r="CS2302" s="1"/>
      <c r="CT2302" s="1"/>
      <c r="CU2302" s="1"/>
      <c r="CV2302" s="1"/>
      <c r="CW2302" s="1"/>
      <c r="CX2302" s="1"/>
      <c r="CY2302" s="1"/>
      <c r="CZ2302" s="1"/>
      <c r="DA2302" s="1"/>
      <c r="DB2302" s="1"/>
      <c r="DC2302" s="1"/>
      <c r="DD2302" s="1"/>
      <c r="DE2302" s="1"/>
      <c r="DF2302" s="1"/>
      <c r="DG2302" s="1"/>
      <c r="DH2302" s="1"/>
      <c r="DI2302" s="1"/>
      <c r="DJ2302" s="1"/>
      <c r="DK2302" s="1"/>
      <c r="DL2302" s="1"/>
      <c r="DM2302" s="1"/>
      <c r="DN2302" s="1"/>
    </row>
    <row r="2303" spans="1:118" s="19" customFormat="1" ht="75" hidden="1" customHeight="1" outlineLevel="1" x14ac:dyDescent="0.25">
      <c r="A2303" s="550"/>
      <c r="B2303" s="550"/>
      <c r="C2303" s="550"/>
      <c r="D2303" s="583"/>
      <c r="E2303" s="568"/>
      <c r="F2303" s="569"/>
      <c r="G2303" s="400" t="s">
        <v>1898</v>
      </c>
      <c r="H2303" s="393">
        <v>80</v>
      </c>
      <c r="I2303" s="393"/>
      <c r="J2303" s="393"/>
      <c r="K2303" s="393"/>
      <c r="L2303" s="406">
        <v>15</v>
      </c>
      <c r="M2303" s="406"/>
      <c r="N2303" s="406"/>
      <c r="O2303" s="406"/>
      <c r="P2303" s="502">
        <v>63.59</v>
      </c>
      <c r="Q2303" s="502"/>
      <c r="R2303" s="502"/>
      <c r="S2303" s="415"/>
      <c r="T2303" s="276"/>
      <c r="U2303" s="57"/>
      <c r="V2303" s="57"/>
      <c r="W2303" s="20"/>
      <c r="X2303" s="20"/>
      <c r="Y2303" s="221"/>
      <c r="Z2303" s="225"/>
      <c r="AA2303" s="62"/>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row>
    <row r="2304" spans="1:118" s="19" customFormat="1" ht="120" hidden="1" customHeight="1" outlineLevel="1" x14ac:dyDescent="0.25">
      <c r="A2304" s="550"/>
      <c r="B2304" s="550"/>
      <c r="C2304" s="550"/>
      <c r="D2304" s="583"/>
      <c r="E2304" s="568"/>
      <c r="F2304" s="569"/>
      <c r="G2304" s="401" t="s">
        <v>1899</v>
      </c>
      <c r="H2304" s="421"/>
      <c r="I2304" s="421">
        <v>10</v>
      </c>
      <c r="J2304" s="421"/>
      <c r="K2304" s="421"/>
      <c r="L2304" s="421"/>
      <c r="M2304" s="393">
        <v>13</v>
      </c>
      <c r="N2304" s="393"/>
      <c r="O2304" s="393"/>
      <c r="P2304" s="502"/>
      <c r="Q2304" s="502">
        <v>85</v>
      </c>
      <c r="R2304" s="502"/>
      <c r="S2304" s="415"/>
      <c r="T2304" s="276"/>
      <c r="U2304" s="5"/>
      <c r="V2304" s="5"/>
      <c r="W2304" s="5"/>
      <c r="X2304" s="5"/>
      <c r="Y2304" s="221"/>
      <c r="Z2304" s="225"/>
      <c r="AA2304" s="20"/>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row>
    <row r="2305" spans="1:118" s="19" customFormat="1" ht="105" hidden="1" customHeight="1" outlineLevel="1" x14ac:dyDescent="0.25">
      <c r="A2305" s="550"/>
      <c r="B2305" s="550"/>
      <c r="C2305" s="550"/>
      <c r="D2305" s="583"/>
      <c r="E2305" s="568"/>
      <c r="F2305" s="569"/>
      <c r="G2305" s="401" t="s">
        <v>897</v>
      </c>
      <c r="H2305" s="421"/>
      <c r="I2305" s="421">
        <v>200</v>
      </c>
      <c r="J2305" s="421"/>
      <c r="K2305" s="421"/>
      <c r="L2305" s="421"/>
      <c r="M2305" s="393">
        <v>20</v>
      </c>
      <c r="N2305" s="393"/>
      <c r="O2305" s="393"/>
      <c r="P2305" s="502"/>
      <c r="Q2305" s="502">
        <v>250</v>
      </c>
      <c r="R2305" s="502"/>
      <c r="S2305" s="415"/>
      <c r="T2305" s="276"/>
      <c r="U2305" s="5"/>
      <c r="V2305" s="5"/>
      <c r="W2305" s="5"/>
      <c r="X2305" s="5"/>
      <c r="Y2305" s="221"/>
      <c r="Z2305" s="225"/>
      <c r="AA2305" s="20"/>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row>
    <row r="2306" spans="1:118" s="19" customFormat="1" ht="60" hidden="1" customHeight="1" outlineLevel="1" x14ac:dyDescent="0.25">
      <c r="A2306" s="550"/>
      <c r="B2306" s="550"/>
      <c r="C2306" s="550"/>
      <c r="D2306" s="583"/>
      <c r="E2306" s="568"/>
      <c r="F2306" s="569"/>
      <c r="G2306" s="401" t="s">
        <v>1900</v>
      </c>
      <c r="H2306" s="421"/>
      <c r="I2306" s="421">
        <v>1035</v>
      </c>
      <c r="J2306" s="421"/>
      <c r="K2306" s="421"/>
      <c r="L2306" s="421"/>
      <c r="M2306" s="393">
        <v>600</v>
      </c>
      <c r="N2306" s="393"/>
      <c r="O2306" s="393"/>
      <c r="P2306" s="502"/>
      <c r="Q2306" s="502">
        <v>1241</v>
      </c>
      <c r="R2306" s="502"/>
      <c r="S2306" s="415"/>
      <c r="T2306" s="276"/>
      <c r="U2306" s="5"/>
      <c r="V2306" s="5"/>
      <c r="W2306" s="5"/>
      <c r="X2306" s="5"/>
      <c r="Y2306" s="221"/>
      <c r="Z2306" s="225"/>
      <c r="AA2306" s="20"/>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row>
    <row r="2307" spans="1:118" s="19" customFormat="1" ht="120" hidden="1" customHeight="1" outlineLevel="1" x14ac:dyDescent="0.25">
      <c r="A2307" s="550"/>
      <c r="B2307" s="550"/>
      <c r="C2307" s="550"/>
      <c r="D2307" s="583"/>
      <c r="E2307" s="568"/>
      <c r="F2307" s="569"/>
      <c r="G2307" s="401" t="s">
        <v>1901</v>
      </c>
      <c r="H2307" s="421"/>
      <c r="I2307" s="421">
        <v>5175</v>
      </c>
      <c r="J2307" s="421"/>
      <c r="K2307" s="421"/>
      <c r="L2307" s="421"/>
      <c r="M2307" s="393">
        <v>15</v>
      </c>
      <c r="N2307" s="393"/>
      <c r="O2307" s="393"/>
      <c r="P2307" s="502"/>
      <c r="Q2307" s="502">
        <v>6627</v>
      </c>
      <c r="R2307" s="502"/>
      <c r="S2307" s="415"/>
      <c r="T2307" s="276"/>
      <c r="U2307" s="5"/>
      <c r="V2307" s="5"/>
      <c r="W2307" s="5"/>
      <c r="X2307" s="5"/>
      <c r="Y2307" s="221"/>
      <c r="Z2307" s="225"/>
      <c r="AA2307" s="20"/>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row>
    <row r="2308" spans="1:118" s="19" customFormat="1" ht="60" hidden="1" customHeight="1" outlineLevel="1" x14ac:dyDescent="0.25">
      <c r="A2308" s="550"/>
      <c r="B2308" s="550"/>
      <c r="C2308" s="550"/>
      <c r="D2308" s="583"/>
      <c r="E2308" s="568"/>
      <c r="F2308" s="569"/>
      <c r="G2308" s="401" t="s">
        <v>1902</v>
      </c>
      <c r="H2308" s="393"/>
      <c r="I2308" s="393">
        <v>3705</v>
      </c>
      <c r="J2308" s="393"/>
      <c r="K2308" s="393"/>
      <c r="L2308" s="393"/>
      <c r="M2308" s="393">
        <v>750</v>
      </c>
      <c r="N2308" s="393"/>
      <c r="O2308" s="393"/>
      <c r="P2308" s="502"/>
      <c r="Q2308" s="502">
        <v>3147</v>
      </c>
      <c r="R2308" s="502"/>
      <c r="S2308" s="415"/>
      <c r="T2308" s="276"/>
      <c r="U2308" s="5"/>
      <c r="V2308" s="5"/>
      <c r="W2308" s="5"/>
      <c r="X2308" s="5"/>
      <c r="Y2308" s="221"/>
      <c r="Z2308" s="225"/>
      <c r="AA2308" s="20"/>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row>
    <row r="2309" spans="1:118" s="19" customFormat="1" ht="60" hidden="1" customHeight="1" outlineLevel="1" x14ac:dyDescent="0.25">
      <c r="A2309" s="550"/>
      <c r="B2309" s="550"/>
      <c r="C2309" s="550"/>
      <c r="D2309" s="583"/>
      <c r="E2309" s="568"/>
      <c r="F2309" s="569"/>
      <c r="G2309" s="401" t="s">
        <v>1305</v>
      </c>
      <c r="H2309" s="389"/>
      <c r="I2309" s="389"/>
      <c r="J2309" s="389">
        <v>80</v>
      </c>
      <c r="K2309" s="389"/>
      <c r="L2309" s="389"/>
      <c r="M2309" s="389"/>
      <c r="N2309" s="389">
        <v>150</v>
      </c>
      <c r="O2309" s="389"/>
      <c r="P2309" s="502"/>
      <c r="Q2309" s="502"/>
      <c r="R2309" s="502">
        <f>165.134+20</f>
        <v>185.13399999999999</v>
      </c>
      <c r="S2309" s="412"/>
      <c r="T2309" s="276"/>
      <c r="U2309" s="5"/>
      <c r="V2309" s="5"/>
      <c r="W2309" s="5"/>
      <c r="X2309" s="5"/>
      <c r="Y2309" s="221"/>
      <c r="Z2309" s="225"/>
      <c r="AA2309" s="20"/>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row>
    <row r="2310" spans="1:118" s="19" customFormat="1" ht="90" hidden="1" customHeight="1" outlineLevel="1" x14ac:dyDescent="0.25">
      <c r="A2310" s="550"/>
      <c r="B2310" s="550"/>
      <c r="C2310" s="550"/>
      <c r="D2310" s="583"/>
      <c r="E2310" s="568"/>
      <c r="F2310" s="569"/>
      <c r="G2310" s="401" t="s">
        <v>1677</v>
      </c>
      <c r="H2310" s="389"/>
      <c r="I2310" s="389"/>
      <c r="J2310" s="389">
        <v>150</v>
      </c>
      <c r="K2310" s="389"/>
      <c r="L2310" s="389"/>
      <c r="M2310" s="389"/>
      <c r="N2310" s="389">
        <v>15</v>
      </c>
      <c r="O2310" s="389"/>
      <c r="P2310" s="502"/>
      <c r="Q2310" s="502"/>
      <c r="R2310" s="502">
        <f>243.008+20</f>
        <v>263.00800000000004</v>
      </c>
      <c r="S2310" s="412"/>
      <c r="T2310" s="276"/>
      <c r="U2310" s="5"/>
      <c r="V2310" s="5"/>
      <c r="W2310" s="5"/>
      <c r="X2310" s="5"/>
      <c r="Y2310" s="221"/>
      <c r="Z2310" s="225"/>
      <c r="AA2310" s="20"/>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row>
    <row r="2311" spans="1:118" s="19" customFormat="1" ht="30" hidden="1" customHeight="1" outlineLevel="1" x14ac:dyDescent="0.25">
      <c r="A2311" s="550"/>
      <c r="B2311" s="550"/>
      <c r="C2311" s="550"/>
      <c r="D2311" s="583"/>
      <c r="E2311" s="570"/>
      <c r="F2311" s="571"/>
      <c r="G2311" s="401" t="s">
        <v>1683</v>
      </c>
      <c r="H2311" s="389"/>
      <c r="I2311" s="389"/>
      <c r="J2311" s="389">
        <v>203</v>
      </c>
      <c r="K2311" s="389"/>
      <c r="L2311" s="389"/>
      <c r="M2311" s="389"/>
      <c r="N2311" s="389">
        <v>15</v>
      </c>
      <c r="O2311" s="389"/>
      <c r="P2311" s="502"/>
      <c r="Q2311" s="502"/>
      <c r="R2311" s="502">
        <v>484.23700000000002</v>
      </c>
      <c r="S2311" s="412"/>
      <c r="T2311" s="276"/>
      <c r="U2311" s="5"/>
      <c r="V2311" s="5"/>
      <c r="W2311" s="5"/>
      <c r="X2311" s="5"/>
      <c r="Y2311" s="221"/>
      <c r="Z2311" s="225"/>
      <c r="AA2311" s="20"/>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row>
    <row r="2312" spans="1:118" ht="15" hidden="1" customHeight="1" outlineLevel="1" x14ac:dyDescent="0.25">
      <c r="A2312" s="550"/>
      <c r="B2312" s="550"/>
      <c r="C2312" s="550"/>
      <c r="D2312" s="583"/>
      <c r="E2312" s="403" t="s">
        <v>55</v>
      </c>
      <c r="F2312" s="403"/>
      <c r="G2312" s="401"/>
      <c r="H2312" s="389"/>
      <c r="I2312" s="389"/>
      <c r="J2312" s="389"/>
      <c r="K2312" s="389"/>
      <c r="L2312" s="389"/>
      <c r="M2312" s="389"/>
      <c r="N2312" s="389"/>
      <c r="O2312" s="389"/>
      <c r="P2312" s="502"/>
      <c r="Q2312" s="502"/>
      <c r="R2312" s="502"/>
      <c r="S2312" s="412"/>
      <c r="T2312" s="276"/>
      <c r="U2312" s="1"/>
      <c r="V2312" s="1"/>
      <c r="W2312" s="1"/>
      <c r="X2312" s="1"/>
      <c r="Y2312" s="364"/>
      <c r="Z2312" s="355"/>
      <c r="AA2312" s="498"/>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c r="BJ2312" s="1"/>
      <c r="BK2312" s="1"/>
      <c r="BL2312" s="1"/>
      <c r="BM2312" s="1"/>
      <c r="BN2312" s="1"/>
      <c r="BO2312" s="1"/>
      <c r="BP2312" s="1"/>
      <c r="BQ2312" s="1"/>
      <c r="BR2312" s="1"/>
      <c r="BS2312" s="1"/>
      <c r="BT2312" s="1"/>
      <c r="BU2312" s="1"/>
      <c r="BV2312" s="1"/>
      <c r="BW2312" s="1"/>
      <c r="BX2312" s="1"/>
      <c r="BY2312" s="1"/>
      <c r="BZ2312" s="1"/>
      <c r="CA2312" s="1"/>
      <c r="CB2312" s="1"/>
      <c r="CC2312" s="1"/>
      <c r="CD2312" s="1"/>
      <c r="CE2312" s="1"/>
      <c r="CF2312" s="1"/>
      <c r="CG2312" s="1"/>
      <c r="CH2312" s="1"/>
      <c r="CI2312" s="1"/>
      <c r="CJ2312" s="1"/>
      <c r="CK2312" s="1"/>
      <c r="CL2312" s="1"/>
      <c r="CM2312" s="1"/>
      <c r="CN2312" s="1"/>
      <c r="CO2312" s="1"/>
      <c r="CP2312" s="1"/>
      <c r="CQ2312" s="1"/>
      <c r="CR2312" s="1"/>
      <c r="CS2312" s="1"/>
      <c r="CT2312" s="1"/>
      <c r="CU2312" s="1"/>
      <c r="CV2312" s="1"/>
      <c r="CW2312" s="1"/>
      <c r="CX2312" s="1"/>
      <c r="CY2312" s="1"/>
      <c r="CZ2312" s="1"/>
      <c r="DA2312" s="1"/>
      <c r="DB2312" s="1"/>
      <c r="DC2312" s="1"/>
      <c r="DD2312" s="1"/>
      <c r="DE2312" s="1"/>
      <c r="DF2312" s="1"/>
      <c r="DG2312" s="1"/>
      <c r="DH2312" s="1"/>
      <c r="DI2312" s="1"/>
      <c r="DJ2312" s="1"/>
      <c r="DK2312" s="1"/>
      <c r="DL2312" s="1"/>
      <c r="DM2312" s="1"/>
      <c r="DN2312" s="1"/>
    </row>
    <row r="2313" spans="1:118" ht="15" hidden="1" customHeight="1" outlineLevel="1" x14ac:dyDescent="0.25">
      <c r="A2313" s="550"/>
      <c r="B2313" s="550"/>
      <c r="C2313" s="550"/>
      <c r="D2313" s="583"/>
      <c r="E2313" s="403" t="s">
        <v>56</v>
      </c>
      <c r="F2313" s="403"/>
      <c r="G2313" s="401"/>
      <c r="H2313" s="389"/>
      <c r="I2313" s="389"/>
      <c r="J2313" s="389"/>
      <c r="K2313" s="389"/>
      <c r="L2313" s="389"/>
      <c r="M2313" s="389"/>
      <c r="N2313" s="389"/>
      <c r="O2313" s="389"/>
      <c r="P2313" s="502"/>
      <c r="Q2313" s="502"/>
      <c r="R2313" s="502"/>
      <c r="S2313" s="412"/>
      <c r="T2313" s="276"/>
      <c r="U2313" s="1"/>
      <c r="V2313" s="1"/>
      <c r="W2313" s="1"/>
      <c r="X2313" s="1"/>
      <c r="Y2313" s="364"/>
      <c r="Z2313" s="355"/>
      <c r="AA2313" s="498"/>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c r="BJ2313" s="1"/>
      <c r="BK2313" s="1"/>
      <c r="BL2313" s="1"/>
      <c r="BM2313" s="1"/>
      <c r="BN2313" s="1"/>
      <c r="BO2313" s="1"/>
      <c r="BP2313" s="1"/>
      <c r="BQ2313" s="1"/>
      <c r="BR2313" s="1"/>
      <c r="BS2313" s="1"/>
      <c r="BT2313" s="1"/>
      <c r="BU2313" s="1"/>
      <c r="BV2313" s="1"/>
      <c r="BW2313" s="1"/>
      <c r="BX2313" s="1"/>
      <c r="BY2313" s="1"/>
      <c r="BZ2313" s="1"/>
      <c r="CA2313" s="1"/>
      <c r="CB2313" s="1"/>
      <c r="CC2313" s="1"/>
      <c r="CD2313" s="1"/>
      <c r="CE2313" s="1"/>
      <c r="CF2313" s="1"/>
      <c r="CG2313" s="1"/>
      <c r="CH2313" s="1"/>
      <c r="CI2313" s="1"/>
      <c r="CJ2313" s="1"/>
      <c r="CK2313" s="1"/>
      <c r="CL2313" s="1"/>
      <c r="CM2313" s="1"/>
      <c r="CN2313" s="1"/>
      <c r="CO2313" s="1"/>
      <c r="CP2313" s="1"/>
      <c r="CQ2313" s="1"/>
      <c r="CR2313" s="1"/>
      <c r="CS2313" s="1"/>
      <c r="CT2313" s="1"/>
      <c r="CU2313" s="1"/>
      <c r="CV2313" s="1"/>
      <c r="CW2313" s="1"/>
      <c r="CX2313" s="1"/>
      <c r="CY2313" s="1"/>
      <c r="CZ2313" s="1"/>
      <c r="DA2313" s="1"/>
      <c r="DB2313" s="1"/>
      <c r="DC2313" s="1"/>
      <c r="DD2313" s="1"/>
      <c r="DE2313" s="1"/>
      <c r="DF2313" s="1"/>
      <c r="DG2313" s="1"/>
      <c r="DH2313" s="1"/>
      <c r="DI2313" s="1"/>
      <c r="DJ2313" s="1"/>
      <c r="DK2313" s="1"/>
      <c r="DL2313" s="1"/>
      <c r="DM2313" s="1"/>
      <c r="DN2313" s="1"/>
    </row>
    <row r="2314" spans="1:118" ht="15" hidden="1" customHeight="1" outlineLevel="1" x14ac:dyDescent="0.25">
      <c r="A2314" s="550"/>
      <c r="B2314" s="550"/>
      <c r="C2314" s="550"/>
      <c r="D2314" s="583"/>
      <c r="E2314" s="401" t="s">
        <v>57</v>
      </c>
      <c r="F2314" s="401"/>
      <c r="G2314" s="401"/>
      <c r="H2314" s="389"/>
      <c r="I2314" s="389"/>
      <c r="J2314" s="389"/>
      <c r="K2314" s="389"/>
      <c r="L2314" s="389"/>
      <c r="M2314" s="389"/>
      <c r="N2314" s="389"/>
      <c r="O2314" s="389"/>
      <c r="P2314" s="502"/>
      <c r="Q2314" s="502"/>
      <c r="R2314" s="502"/>
      <c r="S2314" s="412"/>
      <c r="T2314" s="276"/>
      <c r="U2314" s="1"/>
      <c r="V2314" s="1"/>
      <c r="W2314" s="1"/>
      <c r="X2314" s="1"/>
      <c r="Y2314" s="364"/>
      <c r="Z2314" s="355"/>
      <c r="AA2314" s="498"/>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c r="BJ2314" s="1"/>
      <c r="BK2314" s="1"/>
      <c r="BL2314" s="1"/>
      <c r="BM2314" s="1"/>
      <c r="BN2314" s="1"/>
      <c r="BO2314" s="1"/>
      <c r="BP2314" s="1"/>
      <c r="BQ2314" s="1"/>
      <c r="BR2314" s="1"/>
      <c r="BS2314" s="1"/>
      <c r="BT2314" s="1"/>
      <c r="BU2314" s="1"/>
      <c r="BV2314" s="1"/>
      <c r="BW2314" s="1"/>
      <c r="BX2314" s="1"/>
      <c r="BY2314" s="1"/>
      <c r="BZ2314" s="1"/>
      <c r="CA2314" s="1"/>
      <c r="CB2314" s="1"/>
      <c r="CC2314" s="1"/>
      <c r="CD2314" s="1"/>
      <c r="CE2314" s="1"/>
      <c r="CF2314" s="1"/>
      <c r="CG2314" s="1"/>
      <c r="CH2314" s="1"/>
      <c r="CI2314" s="1"/>
      <c r="CJ2314" s="1"/>
      <c r="CK2314" s="1"/>
      <c r="CL2314" s="1"/>
      <c r="CM2314" s="1"/>
      <c r="CN2314" s="1"/>
      <c r="CO2314" s="1"/>
      <c r="CP2314" s="1"/>
      <c r="CQ2314" s="1"/>
      <c r="CR2314" s="1"/>
      <c r="CS2314" s="1"/>
      <c r="CT2314" s="1"/>
      <c r="CU2314" s="1"/>
      <c r="CV2314" s="1"/>
      <c r="CW2314" s="1"/>
      <c r="CX2314" s="1"/>
      <c r="CY2314" s="1"/>
      <c r="CZ2314" s="1"/>
      <c r="DA2314" s="1"/>
      <c r="DB2314" s="1"/>
      <c r="DC2314" s="1"/>
      <c r="DD2314" s="1"/>
      <c r="DE2314" s="1"/>
      <c r="DF2314" s="1"/>
      <c r="DG2314" s="1"/>
      <c r="DH2314" s="1"/>
      <c r="DI2314" s="1"/>
      <c r="DJ2314" s="1"/>
      <c r="DK2314" s="1"/>
      <c r="DL2314" s="1"/>
      <c r="DM2314" s="1"/>
      <c r="DN2314" s="1"/>
    </row>
    <row r="2315" spans="1:118" ht="15" hidden="1" customHeight="1" outlineLevel="1" x14ac:dyDescent="0.25">
      <c r="A2315" s="550"/>
      <c r="B2315" s="550"/>
      <c r="C2315" s="550"/>
      <c r="D2315" s="583"/>
      <c r="E2315" s="401" t="s">
        <v>61</v>
      </c>
      <c r="F2315" s="401"/>
      <c r="G2315" s="401"/>
      <c r="H2315" s="389"/>
      <c r="I2315" s="389"/>
      <c r="J2315" s="389"/>
      <c r="K2315" s="389"/>
      <c r="L2315" s="389"/>
      <c r="M2315" s="389"/>
      <c r="N2315" s="389"/>
      <c r="O2315" s="389"/>
      <c r="P2315" s="502"/>
      <c r="Q2315" s="502"/>
      <c r="R2315" s="502"/>
      <c r="S2315" s="412"/>
      <c r="T2315" s="276"/>
      <c r="U2315" s="1"/>
      <c r="V2315" s="1"/>
      <c r="W2315" s="1"/>
      <c r="X2315" s="1"/>
      <c r="Y2315" s="364"/>
      <c r="Z2315" s="355"/>
      <c r="AA2315" s="498"/>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c r="BJ2315" s="1"/>
      <c r="BK2315" s="1"/>
      <c r="BL2315" s="1"/>
      <c r="BM2315" s="1"/>
      <c r="BN2315" s="1"/>
      <c r="BO2315" s="1"/>
      <c r="BP2315" s="1"/>
      <c r="BQ2315" s="1"/>
      <c r="BR2315" s="1"/>
      <c r="BS2315" s="1"/>
      <c r="BT2315" s="1"/>
      <c r="BU2315" s="1"/>
      <c r="BV2315" s="1"/>
      <c r="BW2315" s="1"/>
      <c r="BX2315" s="1"/>
      <c r="BY2315" s="1"/>
      <c r="BZ2315" s="1"/>
      <c r="CA2315" s="1"/>
      <c r="CB2315" s="1"/>
      <c r="CC2315" s="1"/>
      <c r="CD2315" s="1"/>
      <c r="CE2315" s="1"/>
      <c r="CF2315" s="1"/>
      <c r="CG2315" s="1"/>
      <c r="CH2315" s="1"/>
      <c r="CI2315" s="1"/>
      <c r="CJ2315" s="1"/>
      <c r="CK2315" s="1"/>
      <c r="CL2315" s="1"/>
      <c r="CM2315" s="1"/>
      <c r="CN2315" s="1"/>
      <c r="CO2315" s="1"/>
      <c r="CP2315" s="1"/>
      <c r="CQ2315" s="1"/>
      <c r="CR2315" s="1"/>
      <c r="CS2315" s="1"/>
      <c r="CT2315" s="1"/>
      <c r="CU2315" s="1"/>
      <c r="CV2315" s="1"/>
      <c r="CW2315" s="1"/>
      <c r="CX2315" s="1"/>
      <c r="CY2315" s="1"/>
      <c r="CZ2315" s="1"/>
      <c r="DA2315" s="1"/>
      <c r="DB2315" s="1"/>
      <c r="DC2315" s="1"/>
      <c r="DD2315" s="1"/>
      <c r="DE2315" s="1"/>
      <c r="DF2315" s="1"/>
      <c r="DG2315" s="1"/>
      <c r="DH2315" s="1"/>
      <c r="DI2315" s="1"/>
      <c r="DJ2315" s="1"/>
      <c r="DK2315" s="1"/>
      <c r="DL2315" s="1"/>
      <c r="DM2315" s="1"/>
      <c r="DN2315" s="1"/>
    </row>
    <row r="2316" spans="1:118" collapsed="1" x14ac:dyDescent="0.25">
      <c r="A2316" s="550"/>
      <c r="B2316" s="550"/>
      <c r="C2316" s="550"/>
      <c r="D2316" s="583" t="s">
        <v>150</v>
      </c>
      <c r="E2316" s="566" t="s">
        <v>53</v>
      </c>
      <c r="F2316" s="567"/>
      <c r="G2316" s="401"/>
      <c r="H2316" s="393"/>
      <c r="I2316" s="393">
        <f t="shared" ref="I2316:R2316" si="25">SUM(I2317:I2325)</f>
        <v>7909</v>
      </c>
      <c r="J2316" s="393">
        <f t="shared" si="25"/>
        <v>1182</v>
      </c>
      <c r="K2316" s="393"/>
      <c r="L2316" s="393"/>
      <c r="M2316" s="393">
        <f t="shared" si="25"/>
        <v>340</v>
      </c>
      <c r="N2316" s="393">
        <f t="shared" si="25"/>
        <v>296</v>
      </c>
      <c r="O2316" s="393"/>
      <c r="P2316" s="502"/>
      <c r="Q2316" s="502">
        <f t="shared" si="25"/>
        <v>8692.2937199999997</v>
      </c>
      <c r="R2316" s="502">
        <f t="shared" si="25"/>
        <v>1410.463</v>
      </c>
      <c r="S2316" s="415"/>
      <c r="T2316" s="276"/>
      <c r="U2316" s="1"/>
      <c r="V2316" s="1"/>
      <c r="W2316" s="1"/>
      <c r="X2316" s="1"/>
      <c r="Y2316" s="364"/>
      <c r="Z2316" s="355"/>
      <c r="AA2316" s="29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c r="BJ2316" s="1"/>
      <c r="BK2316" s="1"/>
      <c r="BL2316" s="1"/>
      <c r="BM2316" s="1"/>
      <c r="BN2316" s="1"/>
      <c r="BO2316" s="1"/>
      <c r="BP2316" s="1"/>
      <c r="BQ2316" s="1"/>
      <c r="BR2316" s="1"/>
      <c r="BS2316" s="1"/>
      <c r="BT2316" s="1"/>
      <c r="BU2316" s="1"/>
      <c r="BV2316" s="1"/>
      <c r="BW2316" s="1"/>
      <c r="BX2316" s="1"/>
      <c r="BY2316" s="1"/>
      <c r="BZ2316" s="1"/>
      <c r="CA2316" s="1"/>
      <c r="CB2316" s="1"/>
      <c r="CC2316" s="1"/>
      <c r="CD2316" s="1"/>
      <c r="CE2316" s="1"/>
      <c r="CF2316" s="1"/>
      <c r="CG2316" s="1"/>
      <c r="CH2316" s="1"/>
      <c r="CI2316" s="1"/>
      <c r="CJ2316" s="1"/>
      <c r="CK2316" s="1"/>
      <c r="CL2316" s="1"/>
      <c r="CM2316" s="1"/>
      <c r="CN2316" s="1"/>
      <c r="CO2316" s="1"/>
      <c r="CP2316" s="1"/>
      <c r="CQ2316" s="1"/>
      <c r="CR2316" s="1"/>
      <c r="CS2316" s="1"/>
      <c r="CT2316" s="1"/>
      <c r="CU2316" s="1"/>
      <c r="CV2316" s="1"/>
      <c r="CW2316" s="1"/>
      <c r="CX2316" s="1"/>
      <c r="CY2316" s="1"/>
      <c r="CZ2316" s="1"/>
      <c r="DA2316" s="1"/>
      <c r="DB2316" s="1"/>
      <c r="DC2316" s="1"/>
      <c r="DD2316" s="1"/>
      <c r="DE2316" s="1"/>
      <c r="DF2316" s="1"/>
      <c r="DG2316" s="1"/>
      <c r="DH2316" s="1"/>
      <c r="DI2316" s="1"/>
      <c r="DJ2316" s="1"/>
      <c r="DK2316" s="1"/>
      <c r="DL2316" s="1"/>
      <c r="DM2316" s="1"/>
      <c r="DN2316" s="1"/>
    </row>
    <row r="2317" spans="1:118" s="19" customFormat="1" ht="45" hidden="1" customHeight="1" outlineLevel="1" x14ac:dyDescent="0.25">
      <c r="A2317" s="550"/>
      <c r="B2317" s="550"/>
      <c r="C2317" s="550"/>
      <c r="D2317" s="583"/>
      <c r="E2317" s="568"/>
      <c r="F2317" s="569"/>
      <c r="G2317" s="401" t="s">
        <v>738</v>
      </c>
      <c r="H2317" s="406"/>
      <c r="I2317" s="406">
        <v>90</v>
      </c>
      <c r="J2317" s="406"/>
      <c r="K2317" s="406"/>
      <c r="L2317" s="406"/>
      <c r="M2317" s="406">
        <v>15</v>
      </c>
      <c r="N2317" s="406"/>
      <c r="O2317" s="406"/>
      <c r="P2317" s="502"/>
      <c r="Q2317" s="502">
        <v>28.134720000000002</v>
      </c>
      <c r="R2317" s="502"/>
      <c r="S2317" s="415"/>
      <c r="T2317" s="276"/>
      <c r="U2317" s="5"/>
      <c r="V2317" s="5"/>
      <c r="W2317" s="5"/>
      <c r="X2317" s="5"/>
      <c r="Y2317" s="221"/>
      <c r="Z2317" s="225"/>
      <c r="AA2317" s="20"/>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row>
    <row r="2318" spans="1:118" s="19" customFormat="1" ht="45" hidden="1" customHeight="1" outlineLevel="1" x14ac:dyDescent="0.25">
      <c r="A2318" s="550"/>
      <c r="B2318" s="550"/>
      <c r="C2318" s="550"/>
      <c r="D2318" s="583"/>
      <c r="E2318" s="568"/>
      <c r="F2318" s="569"/>
      <c r="G2318" s="425" t="s">
        <v>1903</v>
      </c>
      <c r="H2318" s="393"/>
      <c r="I2318" s="421">
        <v>5202</v>
      </c>
      <c r="J2318" s="421"/>
      <c r="K2318" s="421"/>
      <c r="L2318" s="393"/>
      <c r="M2318" s="393">
        <v>10</v>
      </c>
      <c r="N2318" s="393"/>
      <c r="O2318" s="393"/>
      <c r="P2318" s="502"/>
      <c r="Q2318" s="502">
        <v>4089</v>
      </c>
      <c r="R2318" s="502"/>
      <c r="S2318" s="415"/>
      <c r="T2318" s="276"/>
      <c r="U2318" s="5"/>
      <c r="V2318" s="5"/>
      <c r="W2318" s="5"/>
      <c r="X2318" s="5"/>
      <c r="Y2318" s="221"/>
      <c r="Z2318" s="225"/>
      <c r="AA2318" s="20"/>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row>
    <row r="2319" spans="1:118" s="19" customFormat="1" ht="45" hidden="1" customHeight="1" outlineLevel="1" x14ac:dyDescent="0.25">
      <c r="A2319" s="550"/>
      <c r="B2319" s="550"/>
      <c r="C2319" s="550"/>
      <c r="D2319" s="583"/>
      <c r="E2319" s="568"/>
      <c r="F2319" s="569"/>
      <c r="G2319" s="400" t="s">
        <v>1904</v>
      </c>
      <c r="H2319" s="393"/>
      <c r="I2319" s="421">
        <v>2587</v>
      </c>
      <c r="J2319" s="421"/>
      <c r="K2319" s="421"/>
      <c r="L2319" s="393"/>
      <c r="M2319" s="393">
        <v>300</v>
      </c>
      <c r="N2319" s="393"/>
      <c r="O2319" s="393"/>
      <c r="P2319" s="502"/>
      <c r="Q2319" s="502">
        <v>4493</v>
      </c>
      <c r="R2319" s="502"/>
      <c r="S2319" s="415"/>
      <c r="T2319" s="276"/>
      <c r="U2319" s="5"/>
      <c r="V2319" s="5"/>
      <c r="W2319" s="5"/>
      <c r="X2319" s="5"/>
      <c r="Y2319" s="221"/>
      <c r="Z2319" s="225"/>
      <c r="AA2319" s="20"/>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row>
    <row r="2320" spans="1:118" s="19" customFormat="1" ht="75" hidden="1" customHeight="1" outlineLevel="1" x14ac:dyDescent="0.25">
      <c r="A2320" s="550"/>
      <c r="B2320" s="550"/>
      <c r="C2320" s="550"/>
      <c r="D2320" s="583"/>
      <c r="E2320" s="568"/>
      <c r="F2320" s="569"/>
      <c r="G2320" s="401" t="s">
        <v>1080</v>
      </c>
      <c r="H2320" s="406"/>
      <c r="I2320" s="406">
        <v>30</v>
      </c>
      <c r="J2320" s="406"/>
      <c r="K2320" s="406"/>
      <c r="L2320" s="406"/>
      <c r="M2320" s="406">
        <v>15</v>
      </c>
      <c r="N2320" s="406"/>
      <c r="O2320" s="406"/>
      <c r="P2320" s="502"/>
      <c r="Q2320" s="502">
        <v>82.159000000000006</v>
      </c>
      <c r="R2320" s="502"/>
      <c r="S2320" s="415"/>
      <c r="T2320" s="276"/>
      <c r="U2320" s="5"/>
      <c r="V2320" s="5"/>
      <c r="W2320" s="5"/>
      <c r="X2320" s="5"/>
      <c r="Y2320" s="221"/>
      <c r="Z2320" s="225"/>
      <c r="AA2320" s="20"/>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row>
    <row r="2321" spans="1:118" s="19" customFormat="1" ht="77.25" hidden="1" customHeight="1" outlineLevel="1" x14ac:dyDescent="0.25">
      <c r="A2321" s="550"/>
      <c r="B2321" s="550"/>
      <c r="C2321" s="550"/>
      <c r="D2321" s="583"/>
      <c r="E2321" s="568"/>
      <c r="F2321" s="569"/>
      <c r="G2321" s="419" t="s">
        <v>1665</v>
      </c>
      <c r="H2321" s="389"/>
      <c r="I2321" s="389"/>
      <c r="J2321" s="389">
        <v>957</v>
      </c>
      <c r="K2321" s="389"/>
      <c r="L2321" s="389"/>
      <c r="M2321" s="389"/>
      <c r="N2321" s="389">
        <v>100</v>
      </c>
      <c r="O2321" s="389"/>
      <c r="P2321" s="502"/>
      <c r="Q2321" s="502"/>
      <c r="R2321" s="502">
        <f>583+50</f>
        <v>633</v>
      </c>
      <c r="S2321" s="412"/>
      <c r="T2321" s="276"/>
      <c r="U2321" s="5"/>
      <c r="V2321" s="5"/>
      <c r="W2321" s="5"/>
      <c r="X2321" s="5"/>
      <c r="Y2321" s="221"/>
      <c r="Z2321" s="225"/>
      <c r="AA2321" s="20"/>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row>
    <row r="2322" spans="1:118" s="19" customFormat="1" ht="105" hidden="1" customHeight="1" outlineLevel="1" x14ac:dyDescent="0.25">
      <c r="A2322" s="550"/>
      <c r="B2322" s="550"/>
      <c r="C2322" s="550"/>
      <c r="D2322" s="583"/>
      <c r="E2322" s="568"/>
      <c r="F2322" s="569"/>
      <c r="G2322" s="419" t="s">
        <v>1673</v>
      </c>
      <c r="H2322" s="389"/>
      <c r="I2322" s="389"/>
      <c r="J2322" s="389">
        <v>5</v>
      </c>
      <c r="K2322" s="389"/>
      <c r="L2322" s="389"/>
      <c r="M2322" s="389"/>
      <c r="N2322" s="389">
        <v>65</v>
      </c>
      <c r="O2322" s="389"/>
      <c r="P2322" s="502"/>
      <c r="Q2322" s="502"/>
      <c r="R2322" s="502">
        <v>43</v>
      </c>
      <c r="S2322" s="412"/>
      <c r="T2322" s="276"/>
      <c r="U2322" s="5"/>
      <c r="V2322" s="5"/>
      <c r="W2322" s="5"/>
      <c r="X2322" s="5"/>
      <c r="Y2322" s="221"/>
      <c r="Z2322" s="225"/>
      <c r="AA2322" s="20"/>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row>
    <row r="2323" spans="1:118" s="19" customFormat="1" ht="122.25" hidden="1" customHeight="1" outlineLevel="1" x14ac:dyDescent="0.25">
      <c r="A2323" s="550"/>
      <c r="B2323" s="550"/>
      <c r="C2323" s="550"/>
      <c r="D2323" s="583"/>
      <c r="E2323" s="568"/>
      <c r="F2323" s="569"/>
      <c r="G2323" s="419" t="s">
        <v>1210</v>
      </c>
      <c r="H2323" s="389"/>
      <c r="I2323" s="389"/>
      <c r="J2323" s="389">
        <v>35</v>
      </c>
      <c r="K2323" s="389"/>
      <c r="L2323" s="389"/>
      <c r="M2323" s="389"/>
      <c r="N2323" s="389">
        <v>16</v>
      </c>
      <c r="O2323" s="389"/>
      <c r="P2323" s="502"/>
      <c r="Q2323" s="502"/>
      <c r="R2323" s="502">
        <f>146.907+151.09</f>
        <v>297.99700000000001</v>
      </c>
      <c r="S2323" s="412"/>
      <c r="T2323" s="276"/>
      <c r="U2323" s="5"/>
      <c r="V2323" s="5"/>
      <c r="W2323" s="5"/>
      <c r="X2323" s="5"/>
      <c r="Y2323" s="221"/>
      <c r="Z2323" s="225"/>
      <c r="AA2323" s="20"/>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row>
    <row r="2324" spans="1:118" s="19" customFormat="1" ht="120" hidden="1" customHeight="1" outlineLevel="1" x14ac:dyDescent="0.25">
      <c r="A2324" s="550"/>
      <c r="B2324" s="550"/>
      <c r="C2324" s="550"/>
      <c r="D2324" s="583"/>
      <c r="E2324" s="568"/>
      <c r="F2324" s="569"/>
      <c r="G2324" s="419" t="s">
        <v>1674</v>
      </c>
      <c r="H2324" s="389"/>
      <c r="I2324" s="389"/>
      <c r="J2324" s="389">
        <v>5</v>
      </c>
      <c r="K2324" s="389"/>
      <c r="L2324" s="389"/>
      <c r="M2324" s="389"/>
      <c r="N2324" s="389">
        <v>40</v>
      </c>
      <c r="O2324" s="389"/>
      <c r="P2324" s="502"/>
      <c r="Q2324" s="502"/>
      <c r="R2324" s="502">
        <v>51.695999999999998</v>
      </c>
      <c r="S2324" s="412"/>
      <c r="T2324" s="276"/>
      <c r="U2324" s="5"/>
      <c r="V2324" s="5"/>
      <c r="W2324" s="5"/>
      <c r="X2324" s="5"/>
      <c r="Y2324" s="221"/>
      <c r="Z2324" s="225"/>
      <c r="AA2324" s="20"/>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row>
    <row r="2325" spans="1:118" s="19" customFormat="1" ht="65.25" hidden="1" customHeight="1" outlineLevel="1" x14ac:dyDescent="0.25">
      <c r="A2325" s="550"/>
      <c r="B2325" s="550"/>
      <c r="C2325" s="550"/>
      <c r="D2325" s="583"/>
      <c r="E2325" s="570"/>
      <c r="F2325" s="571"/>
      <c r="G2325" s="419" t="s">
        <v>1218</v>
      </c>
      <c r="H2325" s="389"/>
      <c r="I2325" s="389"/>
      <c r="J2325" s="389">
        <v>180</v>
      </c>
      <c r="K2325" s="389"/>
      <c r="L2325" s="389"/>
      <c r="M2325" s="389"/>
      <c r="N2325" s="389">
        <v>75</v>
      </c>
      <c r="O2325" s="389"/>
      <c r="P2325" s="502"/>
      <c r="Q2325" s="502"/>
      <c r="R2325" s="502">
        <f>184.77+200</f>
        <v>384.77</v>
      </c>
      <c r="S2325" s="412"/>
      <c r="T2325" s="276"/>
      <c r="U2325" s="5"/>
      <c r="V2325" s="5"/>
      <c r="W2325" s="5"/>
      <c r="X2325" s="5"/>
      <c r="Y2325" s="221"/>
      <c r="Z2325" s="225"/>
      <c r="AA2325" s="20"/>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row>
    <row r="2326" spans="1:118" collapsed="1" x14ac:dyDescent="0.25">
      <c r="A2326" s="550"/>
      <c r="B2326" s="550"/>
      <c r="C2326" s="550"/>
      <c r="D2326" s="583"/>
      <c r="E2326" s="566" t="s">
        <v>54</v>
      </c>
      <c r="F2326" s="567"/>
      <c r="G2326" s="401"/>
      <c r="H2326" s="393"/>
      <c r="I2326" s="393">
        <f t="shared" ref="I2326:R2326" si="26">SUM(I2327:I2330)</f>
        <v>304</v>
      </c>
      <c r="J2326" s="393">
        <f t="shared" si="26"/>
        <v>70</v>
      </c>
      <c r="K2326" s="393"/>
      <c r="L2326" s="393"/>
      <c r="M2326" s="393">
        <f t="shared" si="26"/>
        <v>399</v>
      </c>
      <c r="N2326" s="393">
        <f t="shared" si="26"/>
        <v>63</v>
      </c>
      <c r="O2326" s="393"/>
      <c r="P2326" s="502"/>
      <c r="Q2326" s="502">
        <f t="shared" si="26"/>
        <v>470.47338999999999</v>
      </c>
      <c r="R2326" s="502">
        <f t="shared" si="26"/>
        <v>101</v>
      </c>
      <c r="S2326" s="415"/>
      <c r="T2326" s="224"/>
      <c r="U2326" s="1"/>
      <c r="V2326" s="1"/>
      <c r="W2326" s="1"/>
      <c r="X2326" s="1"/>
      <c r="Y2326" s="364"/>
      <c r="Z2326" s="355"/>
      <c r="AA2326" s="366"/>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c r="BJ2326" s="1"/>
      <c r="BK2326" s="1"/>
      <c r="BL2326" s="1"/>
      <c r="BM2326" s="1"/>
      <c r="BN2326" s="1"/>
      <c r="BO2326" s="1"/>
      <c r="BP2326" s="1"/>
      <c r="BQ2326" s="1"/>
      <c r="BR2326" s="1"/>
      <c r="BS2326" s="1"/>
      <c r="BT2326" s="1"/>
      <c r="BU2326" s="1"/>
      <c r="BV2326" s="1"/>
      <c r="BW2326" s="1"/>
      <c r="BX2326" s="1"/>
      <c r="BY2326" s="1"/>
      <c r="BZ2326" s="1"/>
      <c r="CA2326" s="1"/>
      <c r="CB2326" s="1"/>
      <c r="CC2326" s="1"/>
      <c r="CD2326" s="1"/>
      <c r="CE2326" s="1"/>
      <c r="CF2326" s="1"/>
      <c r="CG2326" s="1"/>
      <c r="CH2326" s="1"/>
      <c r="CI2326" s="1"/>
      <c r="CJ2326" s="1"/>
      <c r="CK2326" s="1"/>
      <c r="CL2326" s="1"/>
      <c r="CM2326" s="1"/>
      <c r="CN2326" s="1"/>
      <c r="CO2326" s="1"/>
      <c r="CP2326" s="1"/>
      <c r="CQ2326" s="1"/>
      <c r="CR2326" s="1"/>
      <c r="CS2326" s="1"/>
      <c r="CT2326" s="1"/>
      <c r="CU2326" s="1"/>
      <c r="CV2326" s="1"/>
      <c r="CW2326" s="1"/>
      <c r="CX2326" s="1"/>
      <c r="CY2326" s="1"/>
      <c r="CZ2326" s="1"/>
      <c r="DA2326" s="1"/>
      <c r="DB2326" s="1"/>
      <c r="DC2326" s="1"/>
      <c r="DD2326" s="1"/>
      <c r="DE2326" s="1"/>
      <c r="DF2326" s="1"/>
      <c r="DG2326" s="1"/>
      <c r="DH2326" s="1"/>
      <c r="DI2326" s="1"/>
      <c r="DJ2326" s="1"/>
      <c r="DK2326" s="1"/>
      <c r="DL2326" s="1"/>
      <c r="DM2326" s="1"/>
      <c r="DN2326" s="1"/>
    </row>
    <row r="2327" spans="1:118" s="19" customFormat="1" ht="60" hidden="1" customHeight="1" outlineLevel="1" x14ac:dyDescent="0.25">
      <c r="A2327" s="550"/>
      <c r="B2327" s="550"/>
      <c r="C2327" s="550"/>
      <c r="D2327" s="583"/>
      <c r="E2327" s="568"/>
      <c r="F2327" s="569"/>
      <c r="G2327" s="419" t="s">
        <v>1905</v>
      </c>
      <c r="H2327" s="395"/>
      <c r="I2327" s="395">
        <v>55</v>
      </c>
      <c r="J2327" s="395"/>
      <c r="K2327" s="395"/>
      <c r="L2327" s="395"/>
      <c r="M2327" s="395">
        <v>15</v>
      </c>
      <c r="N2327" s="395"/>
      <c r="O2327" s="395"/>
      <c r="P2327" s="395"/>
      <c r="Q2327" s="395">
        <v>94.382909999999995</v>
      </c>
      <c r="R2327" s="395"/>
      <c r="S2327" s="426"/>
      <c r="T2327" s="58"/>
      <c r="U2327" s="5"/>
      <c r="V2327" s="5"/>
      <c r="W2327" s="5"/>
      <c r="X2327" s="5"/>
      <c r="Y2327" s="221"/>
      <c r="Z2327" s="97"/>
      <c r="AA2327" s="20"/>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row>
    <row r="2328" spans="1:118" s="19" customFormat="1" ht="90" hidden="1" customHeight="1" outlineLevel="1" x14ac:dyDescent="0.25">
      <c r="A2328" s="550"/>
      <c r="B2328" s="550"/>
      <c r="C2328" s="550"/>
      <c r="D2328" s="583"/>
      <c r="E2328" s="568"/>
      <c r="F2328" s="569"/>
      <c r="G2328" s="419" t="s">
        <v>903</v>
      </c>
      <c r="H2328" s="395"/>
      <c r="I2328" s="395">
        <v>84</v>
      </c>
      <c r="J2328" s="395"/>
      <c r="K2328" s="395"/>
      <c r="L2328" s="395"/>
      <c r="M2328" s="395">
        <v>196.5</v>
      </c>
      <c r="N2328" s="395"/>
      <c r="O2328" s="395"/>
      <c r="P2328" s="395"/>
      <c r="Q2328" s="395">
        <v>243.38075000000001</v>
      </c>
      <c r="R2328" s="395"/>
      <c r="S2328" s="426"/>
      <c r="T2328" s="58"/>
      <c r="U2328" s="5"/>
      <c r="V2328" s="5"/>
      <c r="W2328" s="5"/>
      <c r="X2328" s="5"/>
      <c r="Y2328" s="221"/>
      <c r="Z2328" s="97"/>
      <c r="AA2328" s="20"/>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row>
    <row r="2329" spans="1:118" s="19" customFormat="1" ht="90" hidden="1" customHeight="1" outlineLevel="1" x14ac:dyDescent="0.25">
      <c r="A2329" s="550"/>
      <c r="B2329" s="550"/>
      <c r="C2329" s="550"/>
      <c r="D2329" s="583"/>
      <c r="E2329" s="568"/>
      <c r="F2329" s="569"/>
      <c r="G2329" s="419" t="s">
        <v>902</v>
      </c>
      <c r="H2329" s="395"/>
      <c r="I2329" s="395">
        <v>165</v>
      </c>
      <c r="J2329" s="395"/>
      <c r="K2329" s="395"/>
      <c r="L2329" s="395"/>
      <c r="M2329" s="395">
        <v>187.5</v>
      </c>
      <c r="N2329" s="395"/>
      <c r="O2329" s="395"/>
      <c r="P2329" s="395"/>
      <c r="Q2329" s="395">
        <v>132.70973000000001</v>
      </c>
      <c r="R2329" s="395"/>
      <c r="S2329" s="426"/>
      <c r="T2329" s="58"/>
      <c r="U2329" s="5"/>
      <c r="V2329" s="5"/>
      <c r="W2329" s="5"/>
      <c r="X2329" s="5"/>
      <c r="Y2329" s="221"/>
      <c r="Z2329" s="97"/>
      <c r="AA2329" s="20"/>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row>
    <row r="2330" spans="1:118" s="19" customFormat="1" ht="135" hidden="1" customHeight="1" outlineLevel="1" x14ac:dyDescent="0.25">
      <c r="A2330" s="550"/>
      <c r="B2330" s="550"/>
      <c r="C2330" s="550"/>
      <c r="D2330" s="583"/>
      <c r="E2330" s="570"/>
      <c r="F2330" s="571"/>
      <c r="G2330" s="419" t="s">
        <v>1666</v>
      </c>
      <c r="H2330" s="389"/>
      <c r="I2330" s="389"/>
      <c r="J2330" s="389">
        <v>70</v>
      </c>
      <c r="K2330" s="389"/>
      <c r="L2330" s="389"/>
      <c r="M2330" s="389"/>
      <c r="N2330" s="389">
        <v>63</v>
      </c>
      <c r="O2330" s="389"/>
      <c r="P2330" s="389"/>
      <c r="Q2330" s="389"/>
      <c r="R2330" s="389">
        <v>101</v>
      </c>
      <c r="S2330" s="412"/>
      <c r="T2330" s="274"/>
      <c r="U2330" s="5"/>
      <c r="V2330" s="5"/>
      <c r="W2330" s="5"/>
      <c r="X2330" s="5"/>
      <c r="Y2330" s="221"/>
      <c r="Z2330" s="97"/>
      <c r="AA2330" s="20"/>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row>
    <row r="2331" spans="1:118" ht="15.75" hidden="1" customHeight="1" outlineLevel="1" x14ac:dyDescent="0.25">
      <c r="A2331" s="550"/>
      <c r="B2331" s="550"/>
      <c r="C2331" s="550"/>
      <c r="D2331" s="583"/>
      <c r="E2331" s="403" t="s">
        <v>55</v>
      </c>
      <c r="F2331" s="403"/>
      <c r="G2331" s="401"/>
      <c r="H2331" s="389"/>
      <c r="I2331" s="389"/>
      <c r="J2331" s="389"/>
      <c r="K2331" s="389"/>
      <c r="L2331" s="389"/>
      <c r="M2331" s="389"/>
      <c r="N2331" s="389"/>
      <c r="O2331" s="389"/>
      <c r="P2331" s="389"/>
      <c r="Q2331" s="389"/>
      <c r="R2331" s="389"/>
      <c r="S2331" s="412"/>
      <c r="T2331" s="367"/>
      <c r="U2331" s="1"/>
      <c r="V2331" s="1"/>
      <c r="W2331" s="1"/>
      <c r="X2331" s="1"/>
      <c r="Y2331" s="364"/>
      <c r="Z2331" s="368"/>
      <c r="AA2331" s="498"/>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c r="BJ2331" s="1"/>
      <c r="BK2331" s="1"/>
      <c r="BL2331" s="1"/>
      <c r="BM2331" s="1"/>
      <c r="BN2331" s="1"/>
      <c r="BO2331" s="1"/>
      <c r="BP2331" s="1"/>
      <c r="BQ2331" s="1"/>
      <c r="BR2331" s="1"/>
      <c r="BS2331" s="1"/>
      <c r="BT2331" s="1"/>
      <c r="BU2331" s="1"/>
      <c r="BV2331" s="1"/>
      <c r="BW2331" s="1"/>
      <c r="BX2331" s="1"/>
      <c r="BY2331" s="1"/>
      <c r="BZ2331" s="1"/>
      <c r="CA2331" s="1"/>
      <c r="CB2331" s="1"/>
      <c r="CC2331" s="1"/>
      <c r="CD2331" s="1"/>
      <c r="CE2331" s="1"/>
      <c r="CF2331" s="1"/>
      <c r="CG2331" s="1"/>
      <c r="CH2331" s="1"/>
      <c r="CI2331" s="1"/>
      <c r="CJ2331" s="1"/>
      <c r="CK2331" s="1"/>
      <c r="CL2331" s="1"/>
      <c r="CM2331" s="1"/>
      <c r="CN2331" s="1"/>
      <c r="CO2331" s="1"/>
      <c r="CP2331" s="1"/>
      <c r="CQ2331" s="1"/>
      <c r="CR2331" s="1"/>
      <c r="CS2331" s="1"/>
      <c r="CT2331" s="1"/>
      <c r="CU2331" s="1"/>
      <c r="CV2331" s="1"/>
      <c r="CW2331" s="1"/>
      <c r="CX2331" s="1"/>
      <c r="CY2331" s="1"/>
      <c r="CZ2331" s="1"/>
      <c r="DA2331" s="1"/>
      <c r="DB2331" s="1"/>
      <c r="DC2331" s="1"/>
      <c r="DD2331" s="1"/>
      <c r="DE2331" s="1"/>
      <c r="DF2331" s="1"/>
      <c r="DG2331" s="1"/>
      <c r="DH2331" s="1"/>
      <c r="DI2331" s="1"/>
      <c r="DJ2331" s="1"/>
      <c r="DK2331" s="1"/>
      <c r="DL2331" s="1"/>
      <c r="DM2331" s="1"/>
      <c r="DN2331" s="1"/>
    </row>
    <row r="2332" spans="1:118" ht="15" hidden="1" customHeight="1" outlineLevel="1" x14ac:dyDescent="0.25">
      <c r="A2332" s="550"/>
      <c r="B2332" s="550"/>
      <c r="C2332" s="550"/>
      <c r="D2332" s="583"/>
      <c r="E2332" s="403" t="s">
        <v>56</v>
      </c>
      <c r="F2332" s="403"/>
      <c r="G2332" s="401"/>
      <c r="H2332" s="389"/>
      <c r="I2332" s="389"/>
      <c r="J2332" s="389"/>
      <c r="K2332" s="389"/>
      <c r="L2332" s="389"/>
      <c r="M2332" s="389"/>
      <c r="N2332" s="389"/>
      <c r="O2332" s="389"/>
      <c r="P2332" s="389"/>
      <c r="Q2332" s="389"/>
      <c r="R2332" s="389"/>
      <c r="S2332" s="412"/>
      <c r="T2332" s="367"/>
      <c r="U2332" s="1"/>
      <c r="V2332" s="1"/>
      <c r="W2332" s="1"/>
      <c r="X2332" s="1"/>
      <c r="Y2332" s="364"/>
      <c r="Z2332" s="368"/>
      <c r="AA2332" s="498"/>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c r="BJ2332" s="1"/>
      <c r="BK2332" s="1"/>
      <c r="BL2332" s="1"/>
      <c r="BM2332" s="1"/>
      <c r="BN2332" s="1"/>
      <c r="BO2332" s="1"/>
      <c r="BP2332" s="1"/>
      <c r="BQ2332" s="1"/>
      <c r="BR2332" s="1"/>
      <c r="BS2332" s="1"/>
      <c r="BT2332" s="1"/>
      <c r="BU2332" s="1"/>
      <c r="BV2332" s="1"/>
      <c r="BW2332" s="1"/>
      <c r="BX2332" s="1"/>
      <c r="BY2332" s="1"/>
      <c r="BZ2332" s="1"/>
      <c r="CA2332" s="1"/>
      <c r="CB2332" s="1"/>
      <c r="CC2332" s="1"/>
      <c r="CD2332" s="1"/>
      <c r="CE2332" s="1"/>
      <c r="CF2332" s="1"/>
      <c r="CG2332" s="1"/>
      <c r="CH2332" s="1"/>
      <c r="CI2332" s="1"/>
      <c r="CJ2332" s="1"/>
      <c r="CK2332" s="1"/>
      <c r="CL2332" s="1"/>
      <c r="CM2332" s="1"/>
      <c r="CN2332" s="1"/>
      <c r="CO2332" s="1"/>
      <c r="CP2332" s="1"/>
      <c r="CQ2332" s="1"/>
      <c r="CR2332" s="1"/>
      <c r="CS2332" s="1"/>
      <c r="CT2332" s="1"/>
      <c r="CU2332" s="1"/>
      <c r="CV2332" s="1"/>
      <c r="CW2332" s="1"/>
      <c r="CX2332" s="1"/>
      <c r="CY2332" s="1"/>
      <c r="CZ2332" s="1"/>
      <c r="DA2332" s="1"/>
      <c r="DB2332" s="1"/>
      <c r="DC2332" s="1"/>
      <c r="DD2332" s="1"/>
      <c r="DE2332" s="1"/>
      <c r="DF2332" s="1"/>
      <c r="DG2332" s="1"/>
      <c r="DH2332" s="1"/>
      <c r="DI2332" s="1"/>
      <c r="DJ2332" s="1"/>
      <c r="DK2332" s="1"/>
      <c r="DL2332" s="1"/>
      <c r="DM2332" s="1"/>
      <c r="DN2332" s="1"/>
    </row>
    <row r="2333" spans="1:118" ht="15" hidden="1" customHeight="1" outlineLevel="1" x14ac:dyDescent="0.25">
      <c r="A2333" s="550"/>
      <c r="B2333" s="550"/>
      <c r="C2333" s="550"/>
      <c r="D2333" s="583"/>
      <c r="E2333" s="401" t="s">
        <v>57</v>
      </c>
      <c r="F2333" s="401"/>
      <c r="G2333" s="401"/>
      <c r="H2333" s="389"/>
      <c r="I2333" s="389"/>
      <c r="J2333" s="389"/>
      <c r="K2333" s="389"/>
      <c r="L2333" s="389"/>
      <c r="M2333" s="389"/>
      <c r="N2333" s="389"/>
      <c r="O2333" s="389"/>
      <c r="P2333" s="389"/>
      <c r="Q2333" s="389"/>
      <c r="R2333" s="389"/>
      <c r="S2333" s="412"/>
      <c r="T2333" s="367"/>
      <c r="U2333" s="1"/>
      <c r="V2333" s="1"/>
      <c r="W2333" s="1"/>
      <c r="X2333" s="1"/>
      <c r="Y2333" s="364"/>
      <c r="Z2333" s="368"/>
      <c r="AA2333" s="498"/>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c r="BJ2333" s="1"/>
      <c r="BK2333" s="1"/>
      <c r="BL2333" s="1"/>
      <c r="BM2333" s="1"/>
      <c r="BN2333" s="1"/>
      <c r="BO2333" s="1"/>
      <c r="BP2333" s="1"/>
      <c r="BQ2333" s="1"/>
      <c r="BR2333" s="1"/>
      <c r="BS2333" s="1"/>
      <c r="BT2333" s="1"/>
      <c r="BU2333" s="1"/>
      <c r="BV2333" s="1"/>
      <c r="BW2333" s="1"/>
      <c r="BX2333" s="1"/>
      <c r="BY2333" s="1"/>
      <c r="BZ2333" s="1"/>
      <c r="CA2333" s="1"/>
      <c r="CB2333" s="1"/>
      <c r="CC2333" s="1"/>
      <c r="CD2333" s="1"/>
      <c r="CE2333" s="1"/>
      <c r="CF2333" s="1"/>
      <c r="CG2333" s="1"/>
      <c r="CH2333" s="1"/>
      <c r="CI2333" s="1"/>
      <c r="CJ2333" s="1"/>
      <c r="CK2333" s="1"/>
      <c r="CL2333" s="1"/>
      <c r="CM2333" s="1"/>
      <c r="CN2333" s="1"/>
      <c r="CO2333" s="1"/>
      <c r="CP2333" s="1"/>
      <c r="CQ2333" s="1"/>
      <c r="CR2333" s="1"/>
      <c r="CS2333" s="1"/>
      <c r="CT2333" s="1"/>
      <c r="CU2333" s="1"/>
      <c r="CV2333" s="1"/>
      <c r="CW2333" s="1"/>
      <c r="CX2333" s="1"/>
      <c r="CY2333" s="1"/>
      <c r="CZ2333" s="1"/>
      <c r="DA2333" s="1"/>
      <c r="DB2333" s="1"/>
      <c r="DC2333" s="1"/>
      <c r="DD2333" s="1"/>
      <c r="DE2333" s="1"/>
      <c r="DF2333" s="1"/>
      <c r="DG2333" s="1"/>
      <c r="DH2333" s="1"/>
      <c r="DI2333" s="1"/>
      <c r="DJ2333" s="1"/>
      <c r="DK2333" s="1"/>
      <c r="DL2333" s="1"/>
      <c r="DM2333" s="1"/>
      <c r="DN2333" s="1"/>
    </row>
    <row r="2334" spans="1:118" ht="15" hidden="1" customHeight="1" outlineLevel="1" x14ac:dyDescent="0.25">
      <c r="A2334" s="550"/>
      <c r="B2334" s="550"/>
      <c r="C2334" s="550"/>
      <c r="D2334" s="583"/>
      <c r="E2334" s="401" t="s">
        <v>61</v>
      </c>
      <c r="F2334" s="401"/>
      <c r="G2334" s="401"/>
      <c r="H2334" s="389"/>
      <c r="I2334" s="389"/>
      <c r="J2334" s="389"/>
      <c r="K2334" s="389"/>
      <c r="L2334" s="389"/>
      <c r="M2334" s="389"/>
      <c r="N2334" s="389"/>
      <c r="O2334" s="389"/>
      <c r="P2334" s="389"/>
      <c r="Q2334" s="389"/>
      <c r="R2334" s="389"/>
      <c r="S2334" s="412"/>
      <c r="T2334" s="367"/>
      <c r="U2334" s="1"/>
      <c r="V2334" s="1"/>
      <c r="W2334" s="1"/>
      <c r="X2334" s="1"/>
      <c r="Y2334" s="364"/>
      <c r="Z2334" s="368"/>
      <c r="AA2334" s="498"/>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c r="BJ2334" s="1"/>
      <c r="BK2334" s="1"/>
      <c r="BL2334" s="1"/>
      <c r="BM2334" s="1"/>
      <c r="BN2334" s="1"/>
      <c r="BO2334" s="1"/>
      <c r="BP2334" s="1"/>
      <c r="BQ2334" s="1"/>
      <c r="BR2334" s="1"/>
      <c r="BS2334" s="1"/>
      <c r="BT2334" s="1"/>
      <c r="BU2334" s="1"/>
      <c r="BV2334" s="1"/>
      <c r="BW2334" s="1"/>
      <c r="BX2334" s="1"/>
      <c r="BY2334" s="1"/>
      <c r="BZ2334" s="1"/>
      <c r="CA2334" s="1"/>
      <c r="CB2334" s="1"/>
      <c r="CC2334" s="1"/>
      <c r="CD2334" s="1"/>
      <c r="CE2334" s="1"/>
      <c r="CF2334" s="1"/>
      <c r="CG2334" s="1"/>
      <c r="CH2334" s="1"/>
      <c r="CI2334" s="1"/>
      <c r="CJ2334" s="1"/>
      <c r="CK2334" s="1"/>
      <c r="CL2334" s="1"/>
      <c r="CM2334" s="1"/>
      <c r="CN2334" s="1"/>
      <c r="CO2334" s="1"/>
      <c r="CP2334" s="1"/>
      <c r="CQ2334" s="1"/>
      <c r="CR2334" s="1"/>
      <c r="CS2334" s="1"/>
      <c r="CT2334" s="1"/>
      <c r="CU2334" s="1"/>
      <c r="CV2334" s="1"/>
      <c r="CW2334" s="1"/>
      <c r="CX2334" s="1"/>
      <c r="CY2334" s="1"/>
      <c r="CZ2334" s="1"/>
      <c r="DA2334" s="1"/>
      <c r="DB2334" s="1"/>
      <c r="DC2334" s="1"/>
      <c r="DD2334" s="1"/>
      <c r="DE2334" s="1"/>
      <c r="DF2334" s="1"/>
      <c r="DG2334" s="1"/>
      <c r="DH2334" s="1"/>
      <c r="DI2334" s="1"/>
      <c r="DJ2334" s="1"/>
      <c r="DK2334" s="1"/>
      <c r="DL2334" s="1"/>
      <c r="DM2334" s="1"/>
      <c r="DN2334" s="1"/>
    </row>
    <row r="2335" spans="1:118" s="146" customFormat="1" ht="14.25" hidden="1" collapsed="1" x14ac:dyDescent="0.2">
      <c r="A2335" s="662"/>
      <c r="B2335" s="662"/>
      <c r="C2335" s="662"/>
      <c r="D2335" s="662"/>
      <c r="E2335" s="662"/>
      <c r="F2335" s="662"/>
      <c r="G2335" s="663"/>
      <c r="H2335" s="427">
        <f>H1838+H1855+H1882+H1895+H1909+H1941+H1953+H1963+H2025+H2138+H2264+H2269+H2302+H2316+H2326</f>
        <v>22752</v>
      </c>
      <c r="I2335" s="427">
        <f t="shared" ref="I2335:S2335" si="27">I1838+I1855+I1882+I1895+I1909+I1941+I1953+I1963+I2025+I2138+I2264+I2269+I2302+I2316+I2326</f>
        <v>58427</v>
      </c>
      <c r="J2335" s="427">
        <f t="shared" si="27"/>
        <v>86339</v>
      </c>
      <c r="K2335" s="427">
        <f t="shared" si="27"/>
        <v>0</v>
      </c>
      <c r="L2335" s="427">
        <f t="shared" si="27"/>
        <v>4708.8449999999993</v>
      </c>
      <c r="M2335" s="427">
        <f t="shared" si="27"/>
        <v>10666.239</v>
      </c>
      <c r="N2335" s="427">
        <f t="shared" si="27"/>
        <v>24256.67</v>
      </c>
      <c r="O2335" s="427">
        <f t="shared" si="27"/>
        <v>0</v>
      </c>
      <c r="P2335" s="427">
        <f t="shared" si="27"/>
        <v>28726.018889999996</v>
      </c>
      <c r="Q2335" s="427">
        <f t="shared" si="27"/>
        <v>69380.786829999997</v>
      </c>
      <c r="R2335" s="427">
        <f t="shared" si="27"/>
        <v>126304.36147</v>
      </c>
      <c r="S2335" s="428">
        <f t="shared" si="27"/>
        <v>0</v>
      </c>
      <c r="T2335" s="357"/>
      <c r="U2335" s="312"/>
      <c r="V2335" s="312"/>
      <c r="W2335" s="312"/>
      <c r="X2335" s="312"/>
      <c r="Y2335" s="357"/>
      <c r="Z2335" s="357"/>
      <c r="AA2335" s="357"/>
      <c r="AB2335" s="363"/>
      <c r="AC2335" s="363"/>
      <c r="AD2335" s="363"/>
      <c r="AE2335" s="363"/>
      <c r="AF2335" s="363"/>
      <c r="AG2335" s="363"/>
      <c r="AH2335" s="363"/>
      <c r="AI2335" s="363"/>
      <c r="AJ2335" s="363"/>
      <c r="AK2335" s="363"/>
      <c r="AL2335" s="363"/>
      <c r="AM2335" s="363"/>
      <c r="AN2335" s="363"/>
      <c r="AO2335" s="363"/>
      <c r="AP2335" s="363"/>
      <c r="AQ2335" s="363"/>
      <c r="AR2335" s="363"/>
      <c r="AS2335" s="363"/>
      <c r="AT2335" s="363"/>
      <c r="AU2335" s="363"/>
      <c r="AV2335" s="363"/>
      <c r="AW2335" s="363"/>
      <c r="AX2335" s="363"/>
      <c r="AY2335" s="363"/>
      <c r="AZ2335" s="363"/>
      <c r="BA2335" s="363"/>
      <c r="BB2335" s="363"/>
      <c r="BC2335" s="363"/>
      <c r="BD2335" s="363"/>
      <c r="BE2335" s="363"/>
      <c r="BF2335" s="363"/>
      <c r="BG2335" s="363"/>
      <c r="BH2335" s="363"/>
      <c r="BI2335" s="363"/>
      <c r="BJ2335" s="363"/>
      <c r="BK2335" s="363"/>
      <c r="BL2335" s="363"/>
      <c r="BM2335" s="363"/>
      <c r="BN2335" s="363"/>
      <c r="BO2335" s="363"/>
      <c r="BP2335" s="363"/>
      <c r="BQ2335" s="363"/>
      <c r="BR2335" s="363"/>
      <c r="BS2335" s="363"/>
      <c r="BT2335" s="363"/>
      <c r="BU2335" s="363"/>
      <c r="BV2335" s="363"/>
      <c r="BW2335" s="363"/>
      <c r="BX2335" s="363"/>
      <c r="BY2335" s="363"/>
      <c r="BZ2335" s="363"/>
      <c r="CA2335" s="363"/>
      <c r="CB2335" s="363"/>
      <c r="CC2335" s="363"/>
      <c r="CD2335" s="363"/>
      <c r="CE2335" s="363"/>
      <c r="CF2335" s="363"/>
      <c r="CG2335" s="363"/>
      <c r="CH2335" s="363"/>
      <c r="CI2335" s="363"/>
      <c r="CJ2335" s="363"/>
      <c r="CK2335" s="363"/>
      <c r="CL2335" s="363"/>
      <c r="CM2335" s="363"/>
      <c r="CN2335" s="363"/>
      <c r="CO2335" s="363"/>
      <c r="CP2335" s="363"/>
      <c r="CQ2335" s="363"/>
      <c r="CR2335" s="363"/>
      <c r="CS2335" s="363"/>
      <c r="CT2335" s="363"/>
      <c r="CU2335" s="363"/>
      <c r="CV2335" s="363"/>
      <c r="CW2335" s="363"/>
      <c r="CX2335" s="363"/>
      <c r="CY2335" s="363"/>
      <c r="CZ2335" s="363"/>
      <c r="DA2335" s="363"/>
      <c r="DB2335" s="363"/>
      <c r="DC2335" s="363"/>
      <c r="DD2335" s="363"/>
      <c r="DE2335" s="363"/>
      <c r="DF2335" s="363"/>
      <c r="DG2335" s="363"/>
      <c r="DH2335" s="363"/>
      <c r="DI2335" s="363"/>
      <c r="DJ2335" s="363"/>
      <c r="DK2335" s="363"/>
      <c r="DL2335" s="363"/>
      <c r="DM2335" s="363"/>
      <c r="DN2335" s="363"/>
    </row>
    <row r="2336" spans="1:118" s="311" customFormat="1" x14ac:dyDescent="0.25">
      <c r="A2336" s="429"/>
      <c r="B2336" s="429"/>
      <c r="C2336" s="429"/>
      <c r="D2336" s="429"/>
      <c r="E2336" s="430"/>
      <c r="F2336" s="431"/>
      <c r="G2336" s="432"/>
      <c r="H2336" s="529"/>
      <c r="I2336" s="529"/>
      <c r="J2336" s="529"/>
      <c r="K2336" s="429"/>
      <c r="L2336" s="429"/>
      <c r="M2336" s="429"/>
      <c r="N2336" s="429"/>
      <c r="O2336" s="429"/>
      <c r="P2336" s="429"/>
      <c r="Q2336" s="429"/>
      <c r="R2336" s="429"/>
      <c r="S2336" s="429"/>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c r="BJ2336" s="1"/>
      <c r="BK2336" s="1"/>
      <c r="BL2336" s="1"/>
      <c r="BM2336" s="1"/>
      <c r="BN2336" s="1"/>
      <c r="BO2336" s="1"/>
      <c r="BP2336" s="1"/>
      <c r="BQ2336" s="1"/>
      <c r="BR2336" s="1"/>
      <c r="BS2336" s="1"/>
      <c r="BT2336" s="1"/>
      <c r="BU2336" s="1"/>
      <c r="BV2336" s="1"/>
      <c r="BW2336" s="1"/>
      <c r="BX2336" s="1"/>
      <c r="BY2336" s="1"/>
      <c r="BZ2336" s="1"/>
      <c r="CA2336" s="1"/>
      <c r="CB2336" s="1"/>
      <c r="CC2336" s="1"/>
      <c r="CD2336" s="1"/>
      <c r="CE2336" s="1"/>
      <c r="CF2336" s="1"/>
      <c r="CG2336" s="1"/>
      <c r="CH2336" s="1"/>
      <c r="CI2336" s="1"/>
      <c r="CJ2336" s="1"/>
      <c r="CK2336" s="1"/>
      <c r="CL2336" s="1"/>
      <c r="CM2336" s="1"/>
      <c r="CN2336" s="1"/>
      <c r="CO2336" s="1"/>
      <c r="CP2336" s="1"/>
      <c r="CQ2336" s="1"/>
      <c r="CR2336" s="1"/>
      <c r="CS2336" s="1"/>
      <c r="CT2336" s="1"/>
      <c r="CU2336" s="1"/>
      <c r="CV2336" s="1"/>
      <c r="CW2336" s="1"/>
      <c r="CX2336" s="1"/>
      <c r="CY2336" s="1"/>
      <c r="CZ2336" s="1"/>
      <c r="DA2336" s="1"/>
      <c r="DB2336" s="1"/>
      <c r="DC2336" s="1"/>
      <c r="DD2336" s="1"/>
      <c r="DE2336" s="1"/>
      <c r="DF2336" s="1"/>
      <c r="DG2336" s="1"/>
      <c r="DH2336" s="1"/>
      <c r="DI2336" s="1"/>
      <c r="DJ2336" s="1"/>
      <c r="DK2336" s="1"/>
      <c r="DL2336" s="1"/>
      <c r="DM2336" s="1"/>
      <c r="DN2336" s="1"/>
    </row>
    <row r="2337" spans="1:118" ht="15.75" hidden="1" customHeight="1" outlineLevel="1" thickBot="1" x14ac:dyDescent="0.3">
      <c r="A2337" s="609"/>
      <c r="B2337" s="609"/>
      <c r="C2337" s="609"/>
      <c r="D2337" s="609"/>
      <c r="E2337" s="609"/>
      <c r="F2337" s="610"/>
      <c r="G2337" s="617" t="s">
        <v>121</v>
      </c>
      <c r="H2337" s="618"/>
      <c r="I2337" s="618"/>
      <c r="J2337" s="618"/>
      <c r="K2337" s="618"/>
      <c r="L2337" s="618"/>
      <c r="M2337" s="618"/>
      <c r="N2337" s="618"/>
      <c r="O2337" s="618"/>
      <c r="P2337" s="618"/>
      <c r="Q2337" s="618"/>
      <c r="R2337" s="618"/>
      <c r="S2337" s="618"/>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c r="BJ2337" s="1"/>
      <c r="BK2337" s="1"/>
      <c r="BL2337" s="1"/>
      <c r="BM2337" s="1"/>
      <c r="BN2337" s="1"/>
      <c r="BO2337" s="1"/>
      <c r="BP2337" s="1"/>
      <c r="BQ2337" s="1"/>
      <c r="BR2337" s="1"/>
      <c r="BS2337" s="1"/>
      <c r="BT2337" s="1"/>
      <c r="BU2337" s="1"/>
      <c r="BV2337" s="1"/>
      <c r="BW2337" s="1"/>
      <c r="BX2337" s="1"/>
      <c r="BY2337" s="1"/>
      <c r="BZ2337" s="1"/>
      <c r="CA2337" s="1"/>
      <c r="CB2337" s="1"/>
      <c r="CC2337" s="1"/>
      <c r="CD2337" s="1"/>
      <c r="CE2337" s="1"/>
      <c r="CF2337" s="1"/>
      <c r="CG2337" s="1"/>
      <c r="CH2337" s="1"/>
      <c r="CI2337" s="1"/>
      <c r="CJ2337" s="1"/>
      <c r="CK2337" s="1"/>
      <c r="CL2337" s="1"/>
      <c r="CM2337" s="1"/>
      <c r="CN2337" s="1"/>
      <c r="CO2337" s="1"/>
      <c r="CP2337" s="1"/>
      <c r="CQ2337" s="1"/>
      <c r="CR2337" s="1"/>
      <c r="CS2337" s="1"/>
      <c r="CT2337" s="1"/>
      <c r="CU2337" s="1"/>
      <c r="CV2337" s="1"/>
      <c r="CW2337" s="1"/>
      <c r="CX2337" s="1"/>
      <c r="CY2337" s="1"/>
      <c r="CZ2337" s="1"/>
      <c r="DA2337" s="1"/>
      <c r="DB2337" s="1"/>
      <c r="DC2337" s="1"/>
      <c r="DD2337" s="1"/>
      <c r="DE2337" s="1"/>
      <c r="DF2337" s="1"/>
      <c r="DG2337" s="1"/>
      <c r="DH2337" s="1"/>
      <c r="DI2337" s="1"/>
      <c r="DJ2337" s="1"/>
      <c r="DK2337" s="1"/>
      <c r="DL2337" s="1"/>
      <c r="DM2337" s="1"/>
      <c r="DN2337" s="1"/>
    </row>
    <row r="2338" spans="1:118" ht="45" hidden="1" customHeight="1" outlineLevel="1" x14ac:dyDescent="0.25">
      <c r="A2338" s="664" t="s">
        <v>110</v>
      </c>
      <c r="B2338" s="648" t="s">
        <v>73</v>
      </c>
      <c r="C2338" s="607" t="s">
        <v>107</v>
      </c>
      <c r="D2338" s="607" t="s">
        <v>108</v>
      </c>
      <c r="E2338" s="607" t="s">
        <v>106</v>
      </c>
      <c r="F2338" s="657" t="s">
        <v>126</v>
      </c>
      <c r="G2338" s="622" t="s">
        <v>131</v>
      </c>
      <c r="H2338" s="584" t="s">
        <v>116</v>
      </c>
      <c r="I2338" s="596"/>
      <c r="J2338" s="596"/>
      <c r="K2338" s="597"/>
      <c r="L2338" s="584" t="str">
        <f>L10</f>
        <v>Максимальная мощность, кВт</v>
      </c>
      <c r="M2338" s="596"/>
      <c r="N2338" s="596"/>
      <c r="O2338" s="597"/>
      <c r="P2338" s="584" t="s">
        <v>132</v>
      </c>
      <c r="Q2338" s="596"/>
      <c r="R2338" s="596"/>
      <c r="S2338" s="596"/>
      <c r="T2338" s="369"/>
      <c r="U2338" s="1"/>
      <c r="V2338" s="1"/>
      <c r="W2338" s="1"/>
      <c r="X2338" s="1"/>
      <c r="Y2338" s="370"/>
      <c r="Z2338" s="370"/>
      <c r="AA2338" s="370"/>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c r="BJ2338" s="1"/>
      <c r="BK2338" s="1"/>
      <c r="BL2338" s="1"/>
      <c r="BM2338" s="1"/>
      <c r="BN2338" s="1"/>
      <c r="BO2338" s="1"/>
      <c r="BP2338" s="1"/>
      <c r="BQ2338" s="1"/>
      <c r="BR2338" s="1"/>
      <c r="BS2338" s="1"/>
      <c r="BT2338" s="1"/>
      <c r="BU2338" s="1"/>
      <c r="BV2338" s="1"/>
      <c r="BW2338" s="1"/>
      <c r="BX2338" s="1"/>
      <c r="BY2338" s="1"/>
      <c r="BZ2338" s="1"/>
      <c r="CA2338" s="1"/>
      <c r="CB2338" s="1"/>
      <c r="CC2338" s="1"/>
      <c r="CD2338" s="1"/>
      <c r="CE2338" s="1"/>
      <c r="CF2338" s="1"/>
      <c r="CG2338" s="1"/>
      <c r="CH2338" s="1"/>
      <c r="CI2338" s="1"/>
      <c r="CJ2338" s="1"/>
      <c r="CK2338" s="1"/>
      <c r="CL2338" s="1"/>
      <c r="CM2338" s="1"/>
      <c r="CN2338" s="1"/>
      <c r="CO2338" s="1"/>
      <c r="CP2338" s="1"/>
      <c r="CQ2338" s="1"/>
      <c r="CR2338" s="1"/>
      <c r="CS2338" s="1"/>
      <c r="CT2338" s="1"/>
      <c r="CU2338" s="1"/>
      <c r="CV2338" s="1"/>
      <c r="CW2338" s="1"/>
      <c r="CX2338" s="1"/>
      <c r="CY2338" s="1"/>
      <c r="CZ2338" s="1"/>
      <c r="DA2338" s="1"/>
      <c r="DB2338" s="1"/>
      <c r="DC2338" s="1"/>
      <c r="DD2338" s="1"/>
      <c r="DE2338" s="1"/>
      <c r="DF2338" s="1"/>
      <c r="DG2338" s="1"/>
      <c r="DH2338" s="1"/>
      <c r="DI2338" s="1"/>
      <c r="DJ2338" s="1"/>
      <c r="DK2338" s="1"/>
      <c r="DL2338" s="1"/>
      <c r="DM2338" s="1"/>
      <c r="DN2338" s="1"/>
    </row>
    <row r="2339" spans="1:118" ht="63.75" hidden="1" customHeight="1" outlineLevel="1" thickBot="1" x14ac:dyDescent="0.3">
      <c r="A2339" s="622"/>
      <c r="B2339" s="543"/>
      <c r="C2339" s="608"/>
      <c r="D2339" s="608"/>
      <c r="E2339" s="659"/>
      <c r="F2339" s="658"/>
      <c r="G2339" s="623"/>
      <c r="H2339" s="433">
        <f>H1836</f>
        <v>2017</v>
      </c>
      <c r="I2339" s="434">
        <f>I1836</f>
        <v>2018</v>
      </c>
      <c r="J2339" s="434">
        <f>J1836</f>
        <v>2019</v>
      </c>
      <c r="K2339" s="434" t="str">
        <f>K1836</f>
        <v>План  ( в случае отсутствия фактических значений)</v>
      </c>
      <c r="L2339" s="434">
        <f>H2339</f>
        <v>2017</v>
      </c>
      <c r="M2339" s="434">
        <f>I2339</f>
        <v>2018</v>
      </c>
      <c r="N2339" s="434">
        <f>J2339</f>
        <v>2019</v>
      </c>
      <c r="O2339" s="434" t="str">
        <f>O1836</f>
        <v>План  ( в случае отсутствия фактических значений)</v>
      </c>
      <c r="P2339" s="434">
        <f>H2339</f>
        <v>2017</v>
      </c>
      <c r="Q2339" s="434">
        <f>I2339</f>
        <v>2018</v>
      </c>
      <c r="R2339" s="435">
        <f>J2339</f>
        <v>2019</v>
      </c>
      <c r="S2339" s="435" t="str">
        <f>S1836</f>
        <v>План  ( в случае отсутствия фактических значений)</v>
      </c>
      <c r="T2339" s="351"/>
      <c r="U2339" s="1"/>
      <c r="V2339" s="1"/>
      <c r="W2339" s="1"/>
      <c r="X2339" s="1"/>
      <c r="Y2339" s="173"/>
      <c r="Z2339" s="173"/>
      <c r="AA2339" s="498"/>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c r="BJ2339" s="1"/>
      <c r="BK2339" s="1"/>
      <c r="BL2339" s="1"/>
      <c r="BM2339" s="1"/>
      <c r="BN2339" s="1"/>
      <c r="BO2339" s="1"/>
      <c r="BP2339" s="1"/>
      <c r="BQ2339" s="1"/>
      <c r="BR2339" s="1"/>
      <c r="BS2339" s="1"/>
      <c r="BT2339" s="1"/>
      <c r="BU2339" s="1"/>
      <c r="BV2339" s="1"/>
      <c r="BW2339" s="1"/>
      <c r="BX2339" s="1"/>
      <c r="BY2339" s="1"/>
      <c r="BZ2339" s="1"/>
      <c r="CA2339" s="1"/>
      <c r="CB2339" s="1"/>
      <c r="CC2339" s="1"/>
      <c r="CD2339" s="1"/>
      <c r="CE2339" s="1"/>
      <c r="CF2339" s="1"/>
      <c r="CG2339" s="1"/>
      <c r="CH2339" s="1"/>
      <c r="CI2339" s="1"/>
      <c r="CJ2339" s="1"/>
      <c r="CK2339" s="1"/>
      <c r="CL2339" s="1"/>
      <c r="CM2339" s="1"/>
      <c r="CN2339" s="1"/>
      <c r="CO2339" s="1"/>
      <c r="CP2339" s="1"/>
      <c r="CQ2339" s="1"/>
      <c r="CR2339" s="1"/>
      <c r="CS2339" s="1"/>
      <c r="CT2339" s="1"/>
      <c r="CU2339" s="1"/>
      <c r="CV2339" s="1"/>
      <c r="CW2339" s="1"/>
      <c r="CX2339" s="1"/>
      <c r="CY2339" s="1"/>
      <c r="CZ2339" s="1"/>
      <c r="DA2339" s="1"/>
      <c r="DB2339" s="1"/>
      <c r="DC2339" s="1"/>
      <c r="DD2339" s="1"/>
      <c r="DE2339" s="1"/>
      <c r="DF2339" s="1"/>
      <c r="DG2339" s="1"/>
      <c r="DH2339" s="1"/>
      <c r="DI2339" s="1"/>
      <c r="DJ2339" s="1"/>
      <c r="DK2339" s="1"/>
      <c r="DL2339" s="1"/>
      <c r="DM2339" s="1"/>
      <c r="DN2339" s="1"/>
    </row>
    <row r="2340" spans="1:118" ht="15.75" hidden="1" customHeight="1" outlineLevel="1" thickBot="1" x14ac:dyDescent="0.3">
      <c r="A2340" s="436">
        <v>2</v>
      </c>
      <c r="B2340" s="601">
        <v>3</v>
      </c>
      <c r="C2340" s="602"/>
      <c r="D2340" s="602"/>
      <c r="E2340" s="602"/>
      <c r="F2340" s="603"/>
      <c r="G2340" s="437">
        <v>4</v>
      </c>
      <c r="H2340" s="672">
        <v>5</v>
      </c>
      <c r="I2340" s="673"/>
      <c r="J2340" s="673"/>
      <c r="K2340" s="674"/>
      <c r="L2340" s="672">
        <v>6</v>
      </c>
      <c r="M2340" s="673"/>
      <c r="N2340" s="673"/>
      <c r="O2340" s="674"/>
      <c r="P2340" s="672">
        <v>7</v>
      </c>
      <c r="Q2340" s="673"/>
      <c r="R2340" s="673"/>
      <c r="S2340" s="673"/>
      <c r="T2340" s="261"/>
      <c r="U2340" s="1"/>
      <c r="V2340" s="1"/>
      <c r="W2340" s="1"/>
      <c r="X2340" s="1"/>
      <c r="Y2340" s="261"/>
      <c r="Z2340" s="261"/>
      <c r="AA2340" s="496"/>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c r="BJ2340" s="1"/>
      <c r="BK2340" s="1"/>
      <c r="BL2340" s="1"/>
      <c r="BM2340" s="1"/>
      <c r="BN2340" s="1"/>
      <c r="BO2340" s="1"/>
      <c r="BP2340" s="1"/>
      <c r="BQ2340" s="1"/>
      <c r="BR2340" s="1"/>
      <c r="BS2340" s="1"/>
      <c r="BT2340" s="1"/>
      <c r="BU2340" s="1"/>
      <c r="BV2340" s="1"/>
      <c r="BW2340" s="1"/>
      <c r="BX2340" s="1"/>
      <c r="BY2340" s="1"/>
      <c r="BZ2340" s="1"/>
      <c r="CA2340" s="1"/>
      <c r="CB2340" s="1"/>
      <c r="CC2340" s="1"/>
      <c r="CD2340" s="1"/>
      <c r="CE2340" s="1"/>
      <c r="CF2340" s="1"/>
      <c r="CG2340" s="1"/>
      <c r="CH2340" s="1"/>
      <c r="CI2340" s="1"/>
      <c r="CJ2340" s="1"/>
      <c r="CK2340" s="1"/>
      <c r="CL2340" s="1"/>
      <c r="CM2340" s="1"/>
      <c r="CN2340" s="1"/>
      <c r="CO2340" s="1"/>
      <c r="CP2340" s="1"/>
      <c r="CQ2340" s="1"/>
      <c r="CR2340" s="1"/>
      <c r="CS2340" s="1"/>
      <c r="CT2340" s="1"/>
      <c r="CU2340" s="1"/>
      <c r="CV2340" s="1"/>
      <c r="CW2340" s="1"/>
      <c r="CX2340" s="1"/>
      <c r="CY2340" s="1"/>
      <c r="CZ2340" s="1"/>
      <c r="DA2340" s="1"/>
      <c r="DB2340" s="1"/>
      <c r="DC2340" s="1"/>
      <c r="DD2340" s="1"/>
      <c r="DE2340" s="1"/>
      <c r="DF2340" s="1"/>
      <c r="DG2340" s="1"/>
      <c r="DH2340" s="1"/>
      <c r="DI2340" s="1"/>
      <c r="DJ2340" s="1"/>
      <c r="DK2340" s="1"/>
      <c r="DL2340" s="1"/>
      <c r="DM2340" s="1"/>
      <c r="DN2340" s="1"/>
    </row>
    <row r="2341" spans="1:118" ht="15" hidden="1" customHeight="1" outlineLevel="1" x14ac:dyDescent="0.25">
      <c r="A2341" s="660" t="s">
        <v>63</v>
      </c>
      <c r="B2341" s="668" t="s">
        <v>74</v>
      </c>
      <c r="C2341" s="669" t="s">
        <v>59</v>
      </c>
      <c r="D2341" s="607" t="s">
        <v>58</v>
      </c>
      <c r="E2341" s="438" t="s">
        <v>54</v>
      </c>
      <c r="F2341" s="439"/>
      <c r="G2341" s="440"/>
      <c r="H2341" s="441"/>
      <c r="I2341" s="401"/>
      <c r="J2341" s="401"/>
      <c r="K2341" s="401"/>
      <c r="L2341" s="401"/>
      <c r="M2341" s="401"/>
      <c r="N2341" s="401"/>
      <c r="O2341" s="401"/>
      <c r="P2341" s="389"/>
      <c r="Q2341" s="389"/>
      <c r="R2341" s="412"/>
      <c r="S2341" s="412"/>
      <c r="T2341" s="1"/>
      <c r="U2341" s="1"/>
      <c r="V2341" s="1"/>
      <c r="W2341" s="1"/>
      <c r="X2341" s="1"/>
      <c r="Y2341" s="1"/>
      <c r="Z2341" s="26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c r="BJ2341" s="1"/>
      <c r="BK2341" s="1"/>
      <c r="BL2341" s="1"/>
      <c r="BM2341" s="1"/>
      <c r="BN2341" s="1"/>
      <c r="BO2341" s="1"/>
      <c r="BP2341" s="1"/>
      <c r="BQ2341" s="1"/>
      <c r="BR2341" s="1"/>
      <c r="BS2341" s="1"/>
      <c r="BT2341" s="1"/>
      <c r="BU2341" s="1"/>
      <c r="BV2341" s="1"/>
      <c r="BW2341" s="1"/>
      <c r="BX2341" s="1"/>
      <c r="BY2341" s="1"/>
      <c r="BZ2341" s="1"/>
      <c r="CA2341" s="1"/>
      <c r="CB2341" s="1"/>
      <c r="CC2341" s="1"/>
      <c r="CD2341" s="1"/>
      <c r="CE2341" s="1"/>
      <c r="CF2341" s="1"/>
      <c r="CG2341" s="1"/>
      <c r="CH2341" s="1"/>
      <c r="CI2341" s="1"/>
      <c r="CJ2341" s="1"/>
      <c r="CK2341" s="1"/>
      <c r="CL2341" s="1"/>
      <c r="CM2341" s="1"/>
      <c r="CN2341" s="1"/>
      <c r="CO2341" s="1"/>
      <c r="CP2341" s="1"/>
      <c r="CQ2341" s="1"/>
      <c r="CR2341" s="1"/>
      <c r="CS2341" s="1"/>
      <c r="CT2341" s="1"/>
      <c r="CU2341" s="1"/>
      <c r="CV2341" s="1"/>
      <c r="CW2341" s="1"/>
      <c r="CX2341" s="1"/>
      <c r="CY2341" s="1"/>
      <c r="CZ2341" s="1"/>
      <c r="DA2341" s="1"/>
      <c r="DB2341" s="1"/>
      <c r="DC2341" s="1"/>
      <c r="DD2341" s="1"/>
      <c r="DE2341" s="1"/>
      <c r="DF2341" s="1"/>
      <c r="DG2341" s="1"/>
      <c r="DH2341" s="1"/>
      <c r="DI2341" s="1"/>
      <c r="DJ2341" s="1"/>
      <c r="DK2341" s="1"/>
      <c r="DL2341" s="1"/>
      <c r="DM2341" s="1"/>
      <c r="DN2341" s="1"/>
    </row>
    <row r="2342" spans="1:118" ht="15" hidden="1" customHeight="1" outlineLevel="1" x14ac:dyDescent="0.25">
      <c r="A2342" s="661"/>
      <c r="B2342" s="548"/>
      <c r="C2342" s="544"/>
      <c r="D2342" s="583"/>
      <c r="E2342" s="403" t="s">
        <v>55</v>
      </c>
      <c r="F2342" s="442"/>
      <c r="G2342" s="440"/>
      <c r="H2342" s="441"/>
      <c r="I2342" s="401"/>
      <c r="J2342" s="401"/>
      <c r="K2342" s="401"/>
      <c r="L2342" s="401"/>
      <c r="M2342" s="401"/>
      <c r="N2342" s="401"/>
      <c r="O2342" s="401"/>
      <c r="P2342" s="389"/>
      <c r="Q2342" s="389"/>
      <c r="R2342" s="412"/>
      <c r="S2342" s="412"/>
      <c r="T2342" s="1"/>
      <c r="U2342" s="1"/>
      <c r="V2342" s="1"/>
      <c r="W2342" s="1"/>
      <c r="X2342" s="1"/>
      <c r="Y2342" s="1"/>
      <c r="Z2342" s="26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c r="BJ2342" s="1"/>
      <c r="BK2342" s="1"/>
      <c r="BL2342" s="1"/>
      <c r="BM2342" s="1"/>
      <c r="BN2342" s="1"/>
      <c r="BO2342" s="1"/>
      <c r="BP2342" s="1"/>
      <c r="BQ2342" s="1"/>
      <c r="BR2342" s="1"/>
      <c r="BS2342" s="1"/>
      <c r="BT2342" s="1"/>
      <c r="BU2342" s="1"/>
      <c r="BV2342" s="1"/>
      <c r="BW2342" s="1"/>
      <c r="BX2342" s="1"/>
      <c r="BY2342" s="1"/>
      <c r="BZ2342" s="1"/>
      <c r="CA2342" s="1"/>
      <c r="CB2342" s="1"/>
      <c r="CC2342" s="1"/>
      <c r="CD2342" s="1"/>
      <c r="CE2342" s="1"/>
      <c r="CF2342" s="1"/>
      <c r="CG2342" s="1"/>
      <c r="CH2342" s="1"/>
      <c r="CI2342" s="1"/>
      <c r="CJ2342" s="1"/>
      <c r="CK2342" s="1"/>
      <c r="CL2342" s="1"/>
      <c r="CM2342" s="1"/>
      <c r="CN2342" s="1"/>
      <c r="CO2342" s="1"/>
      <c r="CP2342" s="1"/>
      <c r="CQ2342" s="1"/>
      <c r="CR2342" s="1"/>
      <c r="CS2342" s="1"/>
      <c r="CT2342" s="1"/>
      <c r="CU2342" s="1"/>
      <c r="CV2342" s="1"/>
      <c r="CW2342" s="1"/>
      <c r="CX2342" s="1"/>
      <c r="CY2342" s="1"/>
      <c r="CZ2342" s="1"/>
      <c r="DA2342" s="1"/>
      <c r="DB2342" s="1"/>
      <c r="DC2342" s="1"/>
      <c r="DD2342" s="1"/>
      <c r="DE2342" s="1"/>
      <c r="DF2342" s="1"/>
      <c r="DG2342" s="1"/>
      <c r="DH2342" s="1"/>
      <c r="DI2342" s="1"/>
      <c r="DJ2342" s="1"/>
      <c r="DK2342" s="1"/>
      <c r="DL2342" s="1"/>
      <c r="DM2342" s="1"/>
      <c r="DN2342" s="1"/>
    </row>
    <row r="2343" spans="1:118" ht="15" hidden="1" customHeight="1" outlineLevel="1" x14ac:dyDescent="0.25">
      <c r="A2343" s="661"/>
      <c r="B2343" s="548"/>
      <c r="C2343" s="544"/>
      <c r="D2343" s="583"/>
      <c r="E2343" s="403" t="s">
        <v>56</v>
      </c>
      <c r="F2343" s="442"/>
      <c r="G2343" s="440"/>
      <c r="H2343" s="441"/>
      <c r="I2343" s="401"/>
      <c r="J2343" s="401"/>
      <c r="K2343" s="401"/>
      <c r="L2343" s="401"/>
      <c r="M2343" s="401"/>
      <c r="N2343" s="401"/>
      <c r="O2343" s="401"/>
      <c r="P2343" s="389"/>
      <c r="Q2343" s="389"/>
      <c r="R2343" s="412"/>
      <c r="S2343" s="412"/>
      <c r="T2343" s="1"/>
      <c r="U2343" s="1"/>
      <c r="V2343" s="1"/>
      <c r="W2343" s="1"/>
      <c r="X2343" s="1"/>
      <c r="Y2343" s="1"/>
      <c r="Z2343" s="26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c r="BJ2343" s="1"/>
      <c r="BK2343" s="1"/>
      <c r="BL2343" s="1"/>
      <c r="BM2343" s="1"/>
      <c r="BN2343" s="1"/>
      <c r="BO2343" s="1"/>
      <c r="BP2343" s="1"/>
      <c r="BQ2343" s="1"/>
      <c r="BR2343" s="1"/>
      <c r="BS2343" s="1"/>
      <c r="BT2343" s="1"/>
      <c r="BU2343" s="1"/>
      <c r="BV2343" s="1"/>
      <c r="BW2343" s="1"/>
      <c r="BX2343" s="1"/>
      <c r="BY2343" s="1"/>
      <c r="BZ2343" s="1"/>
      <c r="CA2343" s="1"/>
      <c r="CB2343" s="1"/>
      <c r="CC2343" s="1"/>
      <c r="CD2343" s="1"/>
      <c r="CE2343" s="1"/>
      <c r="CF2343" s="1"/>
      <c r="CG2343" s="1"/>
      <c r="CH2343" s="1"/>
      <c r="CI2343" s="1"/>
      <c r="CJ2343" s="1"/>
      <c r="CK2343" s="1"/>
      <c r="CL2343" s="1"/>
      <c r="CM2343" s="1"/>
      <c r="CN2343" s="1"/>
      <c r="CO2343" s="1"/>
      <c r="CP2343" s="1"/>
      <c r="CQ2343" s="1"/>
      <c r="CR2343" s="1"/>
      <c r="CS2343" s="1"/>
      <c r="CT2343" s="1"/>
      <c r="CU2343" s="1"/>
      <c r="CV2343" s="1"/>
      <c r="CW2343" s="1"/>
      <c r="CX2343" s="1"/>
      <c r="CY2343" s="1"/>
      <c r="CZ2343" s="1"/>
      <c r="DA2343" s="1"/>
      <c r="DB2343" s="1"/>
      <c r="DC2343" s="1"/>
      <c r="DD2343" s="1"/>
      <c r="DE2343" s="1"/>
      <c r="DF2343" s="1"/>
      <c r="DG2343" s="1"/>
      <c r="DH2343" s="1"/>
      <c r="DI2343" s="1"/>
      <c r="DJ2343" s="1"/>
      <c r="DK2343" s="1"/>
      <c r="DL2343" s="1"/>
      <c r="DM2343" s="1"/>
      <c r="DN2343" s="1"/>
    </row>
    <row r="2344" spans="1:118" ht="15" hidden="1" customHeight="1" outlineLevel="1" x14ac:dyDescent="0.25">
      <c r="A2344" s="661"/>
      <c r="B2344" s="548"/>
      <c r="C2344" s="544"/>
      <c r="D2344" s="583" t="s">
        <v>150</v>
      </c>
      <c r="E2344" s="403" t="s">
        <v>54</v>
      </c>
      <c r="F2344" s="442"/>
      <c r="G2344" s="440"/>
      <c r="H2344" s="441"/>
      <c r="I2344" s="401"/>
      <c r="J2344" s="401"/>
      <c r="K2344" s="401"/>
      <c r="L2344" s="401"/>
      <c r="M2344" s="401"/>
      <c r="N2344" s="401"/>
      <c r="O2344" s="401"/>
      <c r="P2344" s="389"/>
      <c r="Q2344" s="389"/>
      <c r="R2344" s="412"/>
      <c r="S2344" s="412"/>
      <c r="T2344" s="1"/>
      <c r="U2344" s="1"/>
      <c r="V2344" s="1"/>
      <c r="W2344" s="1"/>
      <c r="X2344" s="1"/>
      <c r="Y2344" s="1"/>
      <c r="Z2344" s="26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c r="BJ2344" s="1"/>
      <c r="BK2344" s="1"/>
      <c r="BL2344" s="1"/>
      <c r="BM2344" s="1"/>
      <c r="BN2344" s="1"/>
      <c r="BO2344" s="1"/>
      <c r="BP2344" s="1"/>
      <c r="BQ2344" s="1"/>
      <c r="BR2344" s="1"/>
      <c r="BS2344" s="1"/>
      <c r="BT2344" s="1"/>
      <c r="BU2344" s="1"/>
      <c r="BV2344" s="1"/>
      <c r="BW2344" s="1"/>
      <c r="BX2344" s="1"/>
      <c r="BY2344" s="1"/>
      <c r="BZ2344" s="1"/>
      <c r="CA2344" s="1"/>
      <c r="CB2344" s="1"/>
      <c r="CC2344" s="1"/>
      <c r="CD2344" s="1"/>
      <c r="CE2344" s="1"/>
      <c r="CF2344" s="1"/>
      <c r="CG2344" s="1"/>
      <c r="CH2344" s="1"/>
      <c r="CI2344" s="1"/>
      <c r="CJ2344" s="1"/>
      <c r="CK2344" s="1"/>
      <c r="CL2344" s="1"/>
      <c r="CM2344" s="1"/>
      <c r="CN2344" s="1"/>
      <c r="CO2344" s="1"/>
      <c r="CP2344" s="1"/>
      <c r="CQ2344" s="1"/>
      <c r="CR2344" s="1"/>
      <c r="CS2344" s="1"/>
      <c r="CT2344" s="1"/>
      <c r="CU2344" s="1"/>
      <c r="CV2344" s="1"/>
      <c r="CW2344" s="1"/>
      <c r="CX2344" s="1"/>
      <c r="CY2344" s="1"/>
      <c r="CZ2344" s="1"/>
      <c r="DA2344" s="1"/>
      <c r="DB2344" s="1"/>
      <c r="DC2344" s="1"/>
      <c r="DD2344" s="1"/>
      <c r="DE2344" s="1"/>
      <c r="DF2344" s="1"/>
      <c r="DG2344" s="1"/>
      <c r="DH2344" s="1"/>
      <c r="DI2344" s="1"/>
      <c r="DJ2344" s="1"/>
      <c r="DK2344" s="1"/>
      <c r="DL2344" s="1"/>
      <c r="DM2344" s="1"/>
      <c r="DN2344" s="1"/>
    </row>
    <row r="2345" spans="1:118" ht="15" hidden="1" customHeight="1" outlineLevel="1" x14ac:dyDescent="0.25">
      <c r="A2345" s="661"/>
      <c r="B2345" s="548"/>
      <c r="C2345" s="544"/>
      <c r="D2345" s="583"/>
      <c r="E2345" s="403" t="s">
        <v>55</v>
      </c>
      <c r="F2345" s="442"/>
      <c r="G2345" s="440"/>
      <c r="H2345" s="441"/>
      <c r="I2345" s="401"/>
      <c r="J2345" s="401"/>
      <c r="K2345" s="401"/>
      <c r="L2345" s="401"/>
      <c r="M2345" s="401"/>
      <c r="N2345" s="401"/>
      <c r="O2345" s="401"/>
      <c r="P2345" s="389"/>
      <c r="Q2345" s="389"/>
      <c r="R2345" s="412"/>
      <c r="S2345" s="412"/>
      <c r="T2345" s="1"/>
      <c r="U2345" s="1"/>
      <c r="V2345" s="1"/>
      <c r="W2345" s="1"/>
      <c r="X2345" s="1"/>
      <c r="Y2345" s="1"/>
      <c r="Z2345" s="26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c r="BJ2345" s="1"/>
      <c r="BK2345" s="1"/>
      <c r="BL2345" s="1"/>
      <c r="BM2345" s="1"/>
      <c r="BN2345" s="1"/>
      <c r="BO2345" s="1"/>
      <c r="BP2345" s="1"/>
      <c r="BQ2345" s="1"/>
      <c r="BR2345" s="1"/>
      <c r="BS2345" s="1"/>
      <c r="BT2345" s="1"/>
      <c r="BU2345" s="1"/>
      <c r="BV2345" s="1"/>
      <c r="BW2345" s="1"/>
      <c r="BX2345" s="1"/>
      <c r="BY2345" s="1"/>
      <c r="BZ2345" s="1"/>
      <c r="CA2345" s="1"/>
      <c r="CB2345" s="1"/>
      <c r="CC2345" s="1"/>
      <c r="CD2345" s="1"/>
      <c r="CE2345" s="1"/>
      <c r="CF2345" s="1"/>
      <c r="CG2345" s="1"/>
      <c r="CH2345" s="1"/>
      <c r="CI2345" s="1"/>
      <c r="CJ2345" s="1"/>
      <c r="CK2345" s="1"/>
      <c r="CL2345" s="1"/>
      <c r="CM2345" s="1"/>
      <c r="CN2345" s="1"/>
      <c r="CO2345" s="1"/>
      <c r="CP2345" s="1"/>
      <c r="CQ2345" s="1"/>
      <c r="CR2345" s="1"/>
      <c r="CS2345" s="1"/>
      <c r="CT2345" s="1"/>
      <c r="CU2345" s="1"/>
      <c r="CV2345" s="1"/>
      <c r="CW2345" s="1"/>
      <c r="CX2345" s="1"/>
      <c r="CY2345" s="1"/>
      <c r="CZ2345" s="1"/>
      <c r="DA2345" s="1"/>
      <c r="DB2345" s="1"/>
      <c r="DC2345" s="1"/>
      <c r="DD2345" s="1"/>
      <c r="DE2345" s="1"/>
      <c r="DF2345" s="1"/>
      <c r="DG2345" s="1"/>
      <c r="DH2345" s="1"/>
      <c r="DI2345" s="1"/>
      <c r="DJ2345" s="1"/>
      <c r="DK2345" s="1"/>
      <c r="DL2345" s="1"/>
      <c r="DM2345" s="1"/>
      <c r="DN2345" s="1"/>
    </row>
    <row r="2346" spans="1:118" ht="15" hidden="1" customHeight="1" outlineLevel="1" x14ac:dyDescent="0.25">
      <c r="A2346" s="661"/>
      <c r="B2346" s="548"/>
      <c r="C2346" s="545"/>
      <c r="D2346" s="583"/>
      <c r="E2346" s="403" t="s">
        <v>56</v>
      </c>
      <c r="F2346" s="442"/>
      <c r="G2346" s="440"/>
      <c r="H2346" s="443"/>
      <c r="I2346" s="403"/>
      <c r="J2346" s="403"/>
      <c r="K2346" s="403"/>
      <c r="L2346" s="403"/>
      <c r="M2346" s="403"/>
      <c r="N2346" s="389"/>
      <c r="O2346" s="389"/>
      <c r="P2346" s="389"/>
      <c r="Q2346" s="389"/>
      <c r="R2346" s="412"/>
      <c r="S2346" s="412"/>
      <c r="T2346" s="1"/>
      <c r="U2346" s="1"/>
      <c r="V2346" s="1"/>
      <c r="W2346" s="1"/>
      <c r="X2346" s="1"/>
      <c r="Y2346" s="1"/>
      <c r="Z2346" s="26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c r="BJ2346" s="1"/>
      <c r="BK2346" s="1"/>
      <c r="BL2346" s="1"/>
      <c r="BM2346" s="1"/>
      <c r="BN2346" s="1"/>
      <c r="BO2346" s="1"/>
      <c r="BP2346" s="1"/>
      <c r="BQ2346" s="1"/>
      <c r="BR2346" s="1"/>
      <c r="BS2346" s="1"/>
      <c r="BT2346" s="1"/>
      <c r="BU2346" s="1"/>
      <c r="BV2346" s="1"/>
      <c r="BW2346" s="1"/>
      <c r="BX2346" s="1"/>
      <c r="BY2346" s="1"/>
      <c r="BZ2346" s="1"/>
      <c r="CA2346" s="1"/>
      <c r="CB2346" s="1"/>
      <c r="CC2346" s="1"/>
      <c r="CD2346" s="1"/>
      <c r="CE2346" s="1"/>
      <c r="CF2346" s="1"/>
      <c r="CG2346" s="1"/>
      <c r="CH2346" s="1"/>
      <c r="CI2346" s="1"/>
      <c r="CJ2346" s="1"/>
      <c r="CK2346" s="1"/>
      <c r="CL2346" s="1"/>
      <c r="CM2346" s="1"/>
      <c r="CN2346" s="1"/>
      <c r="CO2346" s="1"/>
      <c r="CP2346" s="1"/>
      <c r="CQ2346" s="1"/>
      <c r="CR2346" s="1"/>
      <c r="CS2346" s="1"/>
      <c r="CT2346" s="1"/>
      <c r="CU2346" s="1"/>
      <c r="CV2346" s="1"/>
      <c r="CW2346" s="1"/>
      <c r="CX2346" s="1"/>
      <c r="CY2346" s="1"/>
      <c r="CZ2346" s="1"/>
      <c r="DA2346" s="1"/>
      <c r="DB2346" s="1"/>
      <c r="DC2346" s="1"/>
      <c r="DD2346" s="1"/>
      <c r="DE2346" s="1"/>
      <c r="DF2346" s="1"/>
      <c r="DG2346" s="1"/>
      <c r="DH2346" s="1"/>
      <c r="DI2346" s="1"/>
      <c r="DJ2346" s="1"/>
      <c r="DK2346" s="1"/>
      <c r="DL2346" s="1"/>
      <c r="DM2346" s="1"/>
      <c r="DN2346" s="1"/>
    </row>
    <row r="2347" spans="1:118" ht="15" hidden="1" customHeight="1" outlineLevel="1" x14ac:dyDescent="0.25">
      <c r="A2347" s="661"/>
      <c r="B2347" s="548"/>
      <c r="C2347" s="543" t="s">
        <v>60</v>
      </c>
      <c r="D2347" s="583" t="s">
        <v>58</v>
      </c>
      <c r="E2347" s="403" t="s">
        <v>54</v>
      </c>
      <c r="F2347" s="442"/>
      <c r="G2347" s="440"/>
      <c r="H2347" s="443"/>
      <c r="I2347" s="403"/>
      <c r="J2347" s="403"/>
      <c r="K2347" s="403"/>
      <c r="L2347" s="403"/>
      <c r="M2347" s="403"/>
      <c r="N2347" s="389"/>
      <c r="O2347" s="389"/>
      <c r="P2347" s="389"/>
      <c r="Q2347" s="389"/>
      <c r="R2347" s="412"/>
      <c r="S2347" s="412"/>
      <c r="T2347" s="1"/>
      <c r="U2347" s="1"/>
      <c r="V2347" s="1"/>
      <c r="W2347" s="1"/>
      <c r="X2347" s="1"/>
      <c r="Y2347" s="1"/>
      <c r="Z2347" s="26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c r="BJ2347" s="1"/>
      <c r="BK2347" s="1"/>
      <c r="BL2347" s="1"/>
      <c r="BM2347" s="1"/>
      <c r="BN2347" s="1"/>
      <c r="BO2347" s="1"/>
      <c r="BP2347" s="1"/>
      <c r="BQ2347" s="1"/>
      <c r="BR2347" s="1"/>
      <c r="BS2347" s="1"/>
      <c r="BT2347" s="1"/>
      <c r="BU2347" s="1"/>
      <c r="BV2347" s="1"/>
      <c r="BW2347" s="1"/>
      <c r="BX2347" s="1"/>
      <c r="BY2347" s="1"/>
      <c r="BZ2347" s="1"/>
      <c r="CA2347" s="1"/>
      <c r="CB2347" s="1"/>
      <c r="CC2347" s="1"/>
      <c r="CD2347" s="1"/>
      <c r="CE2347" s="1"/>
      <c r="CF2347" s="1"/>
      <c r="CG2347" s="1"/>
      <c r="CH2347" s="1"/>
      <c r="CI2347" s="1"/>
      <c r="CJ2347" s="1"/>
      <c r="CK2347" s="1"/>
      <c r="CL2347" s="1"/>
      <c r="CM2347" s="1"/>
      <c r="CN2347" s="1"/>
      <c r="CO2347" s="1"/>
      <c r="CP2347" s="1"/>
      <c r="CQ2347" s="1"/>
      <c r="CR2347" s="1"/>
      <c r="CS2347" s="1"/>
      <c r="CT2347" s="1"/>
      <c r="CU2347" s="1"/>
      <c r="CV2347" s="1"/>
      <c r="CW2347" s="1"/>
      <c r="CX2347" s="1"/>
      <c r="CY2347" s="1"/>
      <c r="CZ2347" s="1"/>
      <c r="DA2347" s="1"/>
      <c r="DB2347" s="1"/>
      <c r="DC2347" s="1"/>
      <c r="DD2347" s="1"/>
      <c r="DE2347" s="1"/>
      <c r="DF2347" s="1"/>
      <c r="DG2347" s="1"/>
      <c r="DH2347" s="1"/>
      <c r="DI2347" s="1"/>
      <c r="DJ2347" s="1"/>
      <c r="DK2347" s="1"/>
      <c r="DL2347" s="1"/>
      <c r="DM2347" s="1"/>
      <c r="DN2347" s="1"/>
    </row>
    <row r="2348" spans="1:118" ht="15" hidden="1" customHeight="1" outlineLevel="1" x14ac:dyDescent="0.25">
      <c r="A2348" s="661"/>
      <c r="B2348" s="548"/>
      <c r="C2348" s="544"/>
      <c r="D2348" s="583"/>
      <c r="E2348" s="403" t="s">
        <v>55</v>
      </c>
      <c r="F2348" s="442"/>
      <c r="G2348" s="440"/>
      <c r="H2348" s="443"/>
      <c r="I2348" s="403"/>
      <c r="J2348" s="403"/>
      <c r="K2348" s="403"/>
      <c r="L2348" s="403"/>
      <c r="M2348" s="403"/>
      <c r="N2348" s="389"/>
      <c r="O2348" s="389"/>
      <c r="P2348" s="389"/>
      <c r="Q2348" s="389"/>
      <c r="R2348" s="412"/>
      <c r="S2348" s="412"/>
      <c r="T2348" s="1"/>
      <c r="U2348" s="1"/>
      <c r="V2348" s="1"/>
      <c r="W2348" s="1"/>
      <c r="X2348" s="1"/>
      <c r="Y2348" s="1"/>
      <c r="Z2348" s="26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c r="BJ2348" s="1"/>
      <c r="BK2348" s="1"/>
      <c r="BL2348" s="1"/>
      <c r="BM2348" s="1"/>
      <c r="BN2348" s="1"/>
      <c r="BO2348" s="1"/>
      <c r="BP2348" s="1"/>
      <c r="BQ2348" s="1"/>
      <c r="BR2348" s="1"/>
      <c r="BS2348" s="1"/>
      <c r="BT2348" s="1"/>
      <c r="BU2348" s="1"/>
      <c r="BV2348" s="1"/>
      <c r="BW2348" s="1"/>
      <c r="BX2348" s="1"/>
      <c r="BY2348" s="1"/>
      <c r="BZ2348" s="1"/>
      <c r="CA2348" s="1"/>
      <c r="CB2348" s="1"/>
      <c r="CC2348" s="1"/>
      <c r="CD2348" s="1"/>
      <c r="CE2348" s="1"/>
      <c r="CF2348" s="1"/>
      <c r="CG2348" s="1"/>
      <c r="CH2348" s="1"/>
      <c r="CI2348" s="1"/>
      <c r="CJ2348" s="1"/>
      <c r="CK2348" s="1"/>
      <c r="CL2348" s="1"/>
      <c r="CM2348" s="1"/>
      <c r="CN2348" s="1"/>
      <c r="CO2348" s="1"/>
      <c r="CP2348" s="1"/>
      <c r="CQ2348" s="1"/>
      <c r="CR2348" s="1"/>
      <c r="CS2348" s="1"/>
      <c r="CT2348" s="1"/>
      <c r="CU2348" s="1"/>
      <c r="CV2348" s="1"/>
      <c r="CW2348" s="1"/>
      <c r="CX2348" s="1"/>
      <c r="CY2348" s="1"/>
      <c r="CZ2348" s="1"/>
      <c r="DA2348" s="1"/>
      <c r="DB2348" s="1"/>
      <c r="DC2348" s="1"/>
      <c r="DD2348" s="1"/>
      <c r="DE2348" s="1"/>
      <c r="DF2348" s="1"/>
      <c r="DG2348" s="1"/>
      <c r="DH2348" s="1"/>
      <c r="DI2348" s="1"/>
      <c r="DJ2348" s="1"/>
      <c r="DK2348" s="1"/>
      <c r="DL2348" s="1"/>
      <c r="DM2348" s="1"/>
      <c r="DN2348" s="1"/>
    </row>
    <row r="2349" spans="1:118" ht="15" hidden="1" customHeight="1" outlineLevel="1" x14ac:dyDescent="0.25">
      <c r="A2349" s="661"/>
      <c r="B2349" s="548"/>
      <c r="C2349" s="544"/>
      <c r="D2349" s="583"/>
      <c r="E2349" s="403" t="s">
        <v>56</v>
      </c>
      <c r="F2349" s="442"/>
      <c r="G2349" s="440"/>
      <c r="H2349" s="443"/>
      <c r="I2349" s="403"/>
      <c r="J2349" s="403"/>
      <c r="K2349" s="403"/>
      <c r="L2349" s="403"/>
      <c r="M2349" s="403"/>
      <c r="N2349" s="389"/>
      <c r="O2349" s="389"/>
      <c r="P2349" s="389"/>
      <c r="Q2349" s="389"/>
      <c r="R2349" s="412"/>
      <c r="S2349" s="412"/>
      <c r="T2349" s="1"/>
      <c r="U2349" s="1"/>
      <c r="V2349" s="1"/>
      <c r="W2349" s="1"/>
      <c r="X2349" s="1"/>
      <c r="Y2349" s="1"/>
      <c r="Z2349" s="26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c r="BJ2349" s="1"/>
      <c r="BK2349" s="1"/>
      <c r="BL2349" s="1"/>
      <c r="BM2349" s="1"/>
      <c r="BN2349" s="1"/>
      <c r="BO2349" s="1"/>
      <c r="BP2349" s="1"/>
      <c r="BQ2349" s="1"/>
      <c r="BR2349" s="1"/>
      <c r="BS2349" s="1"/>
      <c r="BT2349" s="1"/>
      <c r="BU2349" s="1"/>
      <c r="BV2349" s="1"/>
      <c r="BW2349" s="1"/>
      <c r="BX2349" s="1"/>
      <c r="BY2349" s="1"/>
      <c r="BZ2349" s="1"/>
      <c r="CA2349" s="1"/>
      <c r="CB2349" s="1"/>
      <c r="CC2349" s="1"/>
      <c r="CD2349" s="1"/>
      <c r="CE2349" s="1"/>
      <c r="CF2349" s="1"/>
      <c r="CG2349" s="1"/>
      <c r="CH2349" s="1"/>
      <c r="CI2349" s="1"/>
      <c r="CJ2349" s="1"/>
      <c r="CK2349" s="1"/>
      <c r="CL2349" s="1"/>
      <c r="CM2349" s="1"/>
      <c r="CN2349" s="1"/>
      <c r="CO2349" s="1"/>
      <c r="CP2349" s="1"/>
      <c r="CQ2349" s="1"/>
      <c r="CR2349" s="1"/>
      <c r="CS2349" s="1"/>
      <c r="CT2349" s="1"/>
      <c r="CU2349" s="1"/>
      <c r="CV2349" s="1"/>
      <c r="CW2349" s="1"/>
      <c r="CX2349" s="1"/>
      <c r="CY2349" s="1"/>
      <c r="CZ2349" s="1"/>
      <c r="DA2349" s="1"/>
      <c r="DB2349" s="1"/>
      <c r="DC2349" s="1"/>
      <c r="DD2349" s="1"/>
      <c r="DE2349" s="1"/>
      <c r="DF2349" s="1"/>
      <c r="DG2349" s="1"/>
      <c r="DH2349" s="1"/>
      <c r="DI2349" s="1"/>
      <c r="DJ2349" s="1"/>
      <c r="DK2349" s="1"/>
      <c r="DL2349" s="1"/>
      <c r="DM2349" s="1"/>
      <c r="DN2349" s="1"/>
    </row>
    <row r="2350" spans="1:118" ht="15" hidden="1" customHeight="1" outlineLevel="1" x14ac:dyDescent="0.25">
      <c r="A2350" s="661"/>
      <c r="B2350" s="548"/>
      <c r="C2350" s="544"/>
      <c r="D2350" s="583" t="s">
        <v>150</v>
      </c>
      <c r="E2350" s="403" t="s">
        <v>54</v>
      </c>
      <c r="F2350" s="442"/>
      <c r="G2350" s="440"/>
      <c r="H2350" s="444"/>
      <c r="I2350" s="389"/>
      <c r="J2350" s="389"/>
      <c r="K2350" s="389"/>
      <c r="L2350" s="389"/>
      <c r="M2350" s="389"/>
      <c r="N2350" s="389"/>
      <c r="O2350" s="389"/>
      <c r="P2350" s="389"/>
      <c r="Q2350" s="389"/>
      <c r="R2350" s="412"/>
      <c r="S2350" s="412"/>
      <c r="T2350" s="1"/>
      <c r="U2350" s="1"/>
      <c r="V2350" s="1"/>
      <c r="W2350" s="1"/>
      <c r="X2350" s="1"/>
      <c r="Y2350" s="1"/>
      <c r="Z2350" s="26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c r="BJ2350" s="1"/>
      <c r="BK2350" s="1"/>
      <c r="BL2350" s="1"/>
      <c r="BM2350" s="1"/>
      <c r="BN2350" s="1"/>
      <c r="BO2350" s="1"/>
      <c r="BP2350" s="1"/>
      <c r="BQ2350" s="1"/>
      <c r="BR2350" s="1"/>
      <c r="BS2350" s="1"/>
      <c r="BT2350" s="1"/>
      <c r="BU2350" s="1"/>
      <c r="BV2350" s="1"/>
      <c r="BW2350" s="1"/>
      <c r="BX2350" s="1"/>
      <c r="BY2350" s="1"/>
      <c r="BZ2350" s="1"/>
      <c r="CA2350" s="1"/>
      <c r="CB2350" s="1"/>
      <c r="CC2350" s="1"/>
      <c r="CD2350" s="1"/>
      <c r="CE2350" s="1"/>
      <c r="CF2350" s="1"/>
      <c r="CG2350" s="1"/>
      <c r="CH2350" s="1"/>
      <c r="CI2350" s="1"/>
      <c r="CJ2350" s="1"/>
      <c r="CK2350" s="1"/>
      <c r="CL2350" s="1"/>
      <c r="CM2350" s="1"/>
      <c r="CN2350" s="1"/>
      <c r="CO2350" s="1"/>
      <c r="CP2350" s="1"/>
      <c r="CQ2350" s="1"/>
      <c r="CR2350" s="1"/>
      <c r="CS2350" s="1"/>
      <c r="CT2350" s="1"/>
      <c r="CU2350" s="1"/>
      <c r="CV2350" s="1"/>
      <c r="CW2350" s="1"/>
      <c r="CX2350" s="1"/>
      <c r="CY2350" s="1"/>
      <c r="CZ2350" s="1"/>
      <c r="DA2350" s="1"/>
      <c r="DB2350" s="1"/>
      <c r="DC2350" s="1"/>
      <c r="DD2350" s="1"/>
      <c r="DE2350" s="1"/>
      <c r="DF2350" s="1"/>
      <c r="DG2350" s="1"/>
      <c r="DH2350" s="1"/>
      <c r="DI2350" s="1"/>
      <c r="DJ2350" s="1"/>
      <c r="DK2350" s="1"/>
      <c r="DL2350" s="1"/>
      <c r="DM2350" s="1"/>
      <c r="DN2350" s="1"/>
    </row>
    <row r="2351" spans="1:118" ht="15" hidden="1" customHeight="1" outlineLevel="1" x14ac:dyDescent="0.25">
      <c r="A2351" s="661"/>
      <c r="B2351" s="548"/>
      <c r="C2351" s="544"/>
      <c r="D2351" s="583"/>
      <c r="E2351" s="403" t="s">
        <v>55</v>
      </c>
      <c r="F2351" s="442"/>
      <c r="G2351" s="440"/>
      <c r="H2351" s="444"/>
      <c r="I2351" s="389"/>
      <c r="J2351" s="389"/>
      <c r="K2351" s="389"/>
      <c r="L2351" s="389"/>
      <c r="M2351" s="389"/>
      <c r="N2351" s="389"/>
      <c r="O2351" s="389"/>
      <c r="P2351" s="389"/>
      <c r="Q2351" s="389"/>
      <c r="R2351" s="412"/>
      <c r="S2351" s="412"/>
      <c r="T2351" s="1"/>
      <c r="U2351" s="1"/>
      <c r="V2351" s="1"/>
      <c r="W2351" s="1"/>
      <c r="X2351" s="1"/>
      <c r="Y2351" s="1"/>
      <c r="Z2351" s="26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c r="BJ2351" s="1"/>
      <c r="BK2351" s="1"/>
      <c r="BL2351" s="1"/>
      <c r="BM2351" s="1"/>
      <c r="BN2351" s="1"/>
      <c r="BO2351" s="1"/>
      <c r="BP2351" s="1"/>
      <c r="BQ2351" s="1"/>
      <c r="BR2351" s="1"/>
      <c r="BS2351" s="1"/>
      <c r="BT2351" s="1"/>
      <c r="BU2351" s="1"/>
      <c r="BV2351" s="1"/>
      <c r="BW2351" s="1"/>
      <c r="BX2351" s="1"/>
      <c r="BY2351" s="1"/>
      <c r="BZ2351" s="1"/>
      <c r="CA2351" s="1"/>
      <c r="CB2351" s="1"/>
      <c r="CC2351" s="1"/>
      <c r="CD2351" s="1"/>
      <c r="CE2351" s="1"/>
      <c r="CF2351" s="1"/>
      <c r="CG2351" s="1"/>
      <c r="CH2351" s="1"/>
      <c r="CI2351" s="1"/>
      <c r="CJ2351" s="1"/>
      <c r="CK2351" s="1"/>
      <c r="CL2351" s="1"/>
      <c r="CM2351" s="1"/>
      <c r="CN2351" s="1"/>
      <c r="CO2351" s="1"/>
      <c r="CP2351" s="1"/>
      <c r="CQ2351" s="1"/>
      <c r="CR2351" s="1"/>
      <c r="CS2351" s="1"/>
      <c r="CT2351" s="1"/>
      <c r="CU2351" s="1"/>
      <c r="CV2351" s="1"/>
      <c r="CW2351" s="1"/>
      <c r="CX2351" s="1"/>
      <c r="CY2351" s="1"/>
      <c r="CZ2351" s="1"/>
      <c r="DA2351" s="1"/>
      <c r="DB2351" s="1"/>
      <c r="DC2351" s="1"/>
      <c r="DD2351" s="1"/>
      <c r="DE2351" s="1"/>
      <c r="DF2351" s="1"/>
      <c r="DG2351" s="1"/>
      <c r="DH2351" s="1"/>
      <c r="DI2351" s="1"/>
      <c r="DJ2351" s="1"/>
      <c r="DK2351" s="1"/>
      <c r="DL2351" s="1"/>
      <c r="DM2351" s="1"/>
      <c r="DN2351" s="1"/>
    </row>
    <row r="2352" spans="1:118" ht="15" hidden="1" customHeight="1" outlineLevel="1" x14ac:dyDescent="0.25">
      <c r="A2352" s="661"/>
      <c r="B2352" s="548"/>
      <c r="C2352" s="545"/>
      <c r="D2352" s="583"/>
      <c r="E2352" s="403" t="s">
        <v>56</v>
      </c>
      <c r="F2352" s="442"/>
      <c r="G2352" s="440"/>
      <c r="H2352" s="444"/>
      <c r="I2352" s="389"/>
      <c r="J2352" s="389"/>
      <c r="K2352" s="389"/>
      <c r="L2352" s="389"/>
      <c r="M2352" s="389"/>
      <c r="N2352" s="389"/>
      <c r="O2352" s="389"/>
      <c r="P2352" s="389"/>
      <c r="Q2352" s="389"/>
      <c r="R2352" s="412"/>
      <c r="S2352" s="412"/>
      <c r="T2352" s="1"/>
      <c r="U2352" s="1"/>
      <c r="V2352" s="1"/>
      <c r="W2352" s="1"/>
      <c r="X2352" s="1"/>
      <c r="Y2352" s="1"/>
      <c r="Z2352" s="26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c r="BJ2352" s="1"/>
      <c r="BK2352" s="1"/>
      <c r="BL2352" s="1"/>
      <c r="BM2352" s="1"/>
      <c r="BN2352" s="1"/>
      <c r="BO2352" s="1"/>
      <c r="BP2352" s="1"/>
      <c r="BQ2352" s="1"/>
      <c r="BR2352" s="1"/>
      <c r="BS2352" s="1"/>
      <c r="BT2352" s="1"/>
      <c r="BU2352" s="1"/>
      <c r="BV2352" s="1"/>
      <c r="BW2352" s="1"/>
      <c r="BX2352" s="1"/>
      <c r="BY2352" s="1"/>
      <c r="BZ2352" s="1"/>
      <c r="CA2352" s="1"/>
      <c r="CB2352" s="1"/>
      <c r="CC2352" s="1"/>
      <c r="CD2352" s="1"/>
      <c r="CE2352" s="1"/>
      <c r="CF2352" s="1"/>
      <c r="CG2352" s="1"/>
      <c r="CH2352" s="1"/>
      <c r="CI2352" s="1"/>
      <c r="CJ2352" s="1"/>
      <c r="CK2352" s="1"/>
      <c r="CL2352" s="1"/>
      <c r="CM2352" s="1"/>
      <c r="CN2352" s="1"/>
      <c r="CO2352" s="1"/>
      <c r="CP2352" s="1"/>
      <c r="CQ2352" s="1"/>
      <c r="CR2352" s="1"/>
      <c r="CS2352" s="1"/>
      <c r="CT2352" s="1"/>
      <c r="CU2352" s="1"/>
      <c r="CV2352" s="1"/>
      <c r="CW2352" s="1"/>
      <c r="CX2352" s="1"/>
      <c r="CY2352" s="1"/>
      <c r="CZ2352" s="1"/>
      <c r="DA2352" s="1"/>
      <c r="DB2352" s="1"/>
      <c r="DC2352" s="1"/>
      <c r="DD2352" s="1"/>
      <c r="DE2352" s="1"/>
      <c r="DF2352" s="1"/>
      <c r="DG2352" s="1"/>
      <c r="DH2352" s="1"/>
      <c r="DI2352" s="1"/>
      <c r="DJ2352" s="1"/>
      <c r="DK2352" s="1"/>
      <c r="DL2352" s="1"/>
      <c r="DM2352" s="1"/>
      <c r="DN2352" s="1"/>
    </row>
    <row r="2353" spans="1:118" ht="15" hidden="1" customHeight="1" outlineLevel="1" x14ac:dyDescent="0.25">
      <c r="A2353" s="670" t="s">
        <v>72</v>
      </c>
      <c r="B2353" s="551" t="s">
        <v>74</v>
      </c>
      <c r="C2353" s="604" t="s">
        <v>59</v>
      </c>
      <c r="D2353" s="574" t="s">
        <v>58</v>
      </c>
      <c r="E2353" s="52" t="s">
        <v>54</v>
      </c>
      <c r="F2353" s="174"/>
      <c r="G2353" s="175"/>
      <c r="H2353" s="108"/>
      <c r="I2353" s="49"/>
      <c r="J2353" s="49"/>
      <c r="K2353" s="49"/>
      <c r="L2353" s="49"/>
      <c r="M2353" s="49"/>
      <c r="N2353" s="49"/>
      <c r="O2353" s="49"/>
      <c r="P2353" s="49"/>
      <c r="Q2353" s="49"/>
      <c r="R2353" s="67"/>
      <c r="S2353" s="67"/>
      <c r="T2353" s="1"/>
      <c r="U2353" s="1"/>
      <c r="V2353" s="1"/>
      <c r="W2353" s="1"/>
      <c r="X2353" s="1"/>
      <c r="Y2353" s="1"/>
      <c r="Z2353" s="26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c r="BJ2353" s="1"/>
      <c r="BK2353" s="1"/>
      <c r="BL2353" s="1"/>
      <c r="BM2353" s="1"/>
      <c r="BN2353" s="1"/>
      <c r="BO2353" s="1"/>
      <c r="BP2353" s="1"/>
      <c r="BQ2353" s="1"/>
      <c r="BR2353" s="1"/>
      <c r="BS2353" s="1"/>
      <c r="BT2353" s="1"/>
      <c r="BU2353" s="1"/>
      <c r="BV2353" s="1"/>
      <c r="BW2353" s="1"/>
      <c r="BX2353" s="1"/>
      <c r="BY2353" s="1"/>
      <c r="BZ2353" s="1"/>
      <c r="CA2353" s="1"/>
      <c r="CB2353" s="1"/>
      <c r="CC2353" s="1"/>
      <c r="CD2353" s="1"/>
      <c r="CE2353" s="1"/>
      <c r="CF2353" s="1"/>
      <c r="CG2353" s="1"/>
      <c r="CH2353" s="1"/>
      <c r="CI2353" s="1"/>
      <c r="CJ2353" s="1"/>
      <c r="CK2353" s="1"/>
      <c r="CL2353" s="1"/>
      <c r="CM2353" s="1"/>
      <c r="CN2353" s="1"/>
      <c r="CO2353" s="1"/>
      <c r="CP2353" s="1"/>
      <c r="CQ2353" s="1"/>
      <c r="CR2353" s="1"/>
      <c r="CS2353" s="1"/>
      <c r="CT2353" s="1"/>
      <c r="CU2353" s="1"/>
      <c r="CV2353" s="1"/>
      <c r="CW2353" s="1"/>
      <c r="CX2353" s="1"/>
      <c r="CY2353" s="1"/>
      <c r="CZ2353" s="1"/>
      <c r="DA2353" s="1"/>
      <c r="DB2353" s="1"/>
      <c r="DC2353" s="1"/>
      <c r="DD2353" s="1"/>
      <c r="DE2353" s="1"/>
      <c r="DF2353" s="1"/>
      <c r="DG2353" s="1"/>
      <c r="DH2353" s="1"/>
      <c r="DI2353" s="1"/>
      <c r="DJ2353" s="1"/>
      <c r="DK2353" s="1"/>
      <c r="DL2353" s="1"/>
      <c r="DM2353" s="1"/>
      <c r="DN2353" s="1"/>
    </row>
    <row r="2354" spans="1:118" ht="15" hidden="1" customHeight="1" outlineLevel="1" x14ac:dyDescent="0.25">
      <c r="A2354" s="670"/>
      <c r="B2354" s="551"/>
      <c r="C2354" s="605"/>
      <c r="D2354" s="574"/>
      <c r="E2354" s="52" t="s">
        <v>55</v>
      </c>
      <c r="F2354" s="174"/>
      <c r="G2354" s="175"/>
      <c r="H2354" s="108"/>
      <c r="I2354" s="49"/>
      <c r="J2354" s="49"/>
      <c r="K2354" s="49"/>
      <c r="L2354" s="49"/>
      <c r="M2354" s="49"/>
      <c r="N2354" s="49"/>
      <c r="O2354" s="49"/>
      <c r="P2354" s="49"/>
      <c r="Q2354" s="49"/>
      <c r="R2354" s="67"/>
      <c r="S2354" s="67"/>
      <c r="T2354" s="1"/>
      <c r="U2354" s="1"/>
      <c r="V2354" s="1"/>
      <c r="W2354" s="1"/>
      <c r="X2354" s="1"/>
      <c r="Y2354" s="1"/>
      <c r="Z2354" s="26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c r="BJ2354" s="1"/>
      <c r="BK2354" s="1"/>
      <c r="BL2354" s="1"/>
      <c r="BM2354" s="1"/>
      <c r="BN2354" s="1"/>
      <c r="BO2354" s="1"/>
      <c r="BP2354" s="1"/>
      <c r="BQ2354" s="1"/>
      <c r="BR2354" s="1"/>
      <c r="BS2354" s="1"/>
      <c r="BT2354" s="1"/>
      <c r="BU2354" s="1"/>
      <c r="BV2354" s="1"/>
      <c r="BW2354" s="1"/>
      <c r="BX2354" s="1"/>
      <c r="BY2354" s="1"/>
      <c r="BZ2354" s="1"/>
      <c r="CA2354" s="1"/>
      <c r="CB2354" s="1"/>
      <c r="CC2354" s="1"/>
      <c r="CD2354" s="1"/>
      <c r="CE2354" s="1"/>
      <c r="CF2354" s="1"/>
      <c r="CG2354" s="1"/>
      <c r="CH2354" s="1"/>
      <c r="CI2354" s="1"/>
      <c r="CJ2354" s="1"/>
      <c r="CK2354" s="1"/>
      <c r="CL2354" s="1"/>
      <c r="CM2354" s="1"/>
      <c r="CN2354" s="1"/>
      <c r="CO2354" s="1"/>
      <c r="CP2354" s="1"/>
      <c r="CQ2354" s="1"/>
      <c r="CR2354" s="1"/>
      <c r="CS2354" s="1"/>
      <c r="CT2354" s="1"/>
      <c r="CU2354" s="1"/>
      <c r="CV2354" s="1"/>
      <c r="CW2354" s="1"/>
      <c r="CX2354" s="1"/>
      <c r="CY2354" s="1"/>
      <c r="CZ2354" s="1"/>
      <c r="DA2354" s="1"/>
      <c r="DB2354" s="1"/>
      <c r="DC2354" s="1"/>
      <c r="DD2354" s="1"/>
      <c r="DE2354" s="1"/>
      <c r="DF2354" s="1"/>
      <c r="DG2354" s="1"/>
      <c r="DH2354" s="1"/>
      <c r="DI2354" s="1"/>
      <c r="DJ2354" s="1"/>
      <c r="DK2354" s="1"/>
      <c r="DL2354" s="1"/>
      <c r="DM2354" s="1"/>
      <c r="DN2354" s="1"/>
    </row>
    <row r="2355" spans="1:118" ht="15" hidden="1" customHeight="1" outlineLevel="1" x14ac:dyDescent="0.25">
      <c r="A2355" s="670"/>
      <c r="B2355" s="551"/>
      <c r="C2355" s="605"/>
      <c r="D2355" s="574"/>
      <c r="E2355" s="52" t="s">
        <v>56</v>
      </c>
      <c r="F2355" s="174"/>
      <c r="G2355" s="175"/>
      <c r="H2355" s="108"/>
      <c r="I2355" s="49"/>
      <c r="J2355" s="49"/>
      <c r="K2355" s="49"/>
      <c r="L2355" s="49"/>
      <c r="M2355" s="49"/>
      <c r="N2355" s="49"/>
      <c r="O2355" s="49"/>
      <c r="P2355" s="49"/>
      <c r="Q2355" s="49"/>
      <c r="R2355" s="67"/>
      <c r="S2355" s="67"/>
      <c r="T2355" s="1"/>
      <c r="U2355" s="1"/>
      <c r="V2355" s="1"/>
      <c r="W2355" s="1"/>
      <c r="X2355" s="1"/>
      <c r="Y2355" s="1"/>
      <c r="Z2355" s="26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c r="BJ2355" s="1"/>
      <c r="BK2355" s="1"/>
      <c r="BL2355" s="1"/>
      <c r="BM2355" s="1"/>
      <c r="BN2355" s="1"/>
      <c r="BO2355" s="1"/>
      <c r="BP2355" s="1"/>
      <c r="BQ2355" s="1"/>
      <c r="BR2355" s="1"/>
      <c r="BS2355" s="1"/>
      <c r="BT2355" s="1"/>
      <c r="BU2355" s="1"/>
      <c r="BV2355" s="1"/>
      <c r="BW2355" s="1"/>
      <c r="BX2355" s="1"/>
      <c r="BY2355" s="1"/>
      <c r="BZ2355" s="1"/>
      <c r="CA2355" s="1"/>
      <c r="CB2355" s="1"/>
      <c r="CC2355" s="1"/>
      <c r="CD2355" s="1"/>
      <c r="CE2355" s="1"/>
      <c r="CF2355" s="1"/>
      <c r="CG2355" s="1"/>
      <c r="CH2355" s="1"/>
      <c r="CI2355" s="1"/>
      <c r="CJ2355" s="1"/>
      <c r="CK2355" s="1"/>
      <c r="CL2355" s="1"/>
      <c r="CM2355" s="1"/>
      <c r="CN2355" s="1"/>
      <c r="CO2355" s="1"/>
      <c r="CP2355" s="1"/>
      <c r="CQ2355" s="1"/>
      <c r="CR2355" s="1"/>
      <c r="CS2355" s="1"/>
      <c r="CT2355" s="1"/>
      <c r="CU2355" s="1"/>
      <c r="CV2355" s="1"/>
      <c r="CW2355" s="1"/>
      <c r="CX2355" s="1"/>
      <c r="CY2355" s="1"/>
      <c r="CZ2355" s="1"/>
      <c r="DA2355" s="1"/>
      <c r="DB2355" s="1"/>
      <c r="DC2355" s="1"/>
      <c r="DD2355" s="1"/>
      <c r="DE2355" s="1"/>
      <c r="DF2355" s="1"/>
      <c r="DG2355" s="1"/>
      <c r="DH2355" s="1"/>
      <c r="DI2355" s="1"/>
      <c r="DJ2355" s="1"/>
      <c r="DK2355" s="1"/>
      <c r="DL2355" s="1"/>
      <c r="DM2355" s="1"/>
      <c r="DN2355" s="1"/>
    </row>
    <row r="2356" spans="1:118" ht="15" hidden="1" customHeight="1" outlineLevel="1" x14ac:dyDescent="0.25">
      <c r="A2356" s="670"/>
      <c r="B2356" s="551"/>
      <c r="C2356" s="605"/>
      <c r="D2356" s="574" t="s">
        <v>150</v>
      </c>
      <c r="E2356" s="52" t="s">
        <v>54</v>
      </c>
      <c r="F2356" s="174"/>
      <c r="G2356" s="175"/>
      <c r="H2356" s="108"/>
      <c r="I2356" s="49"/>
      <c r="J2356" s="49"/>
      <c r="K2356" s="49"/>
      <c r="L2356" s="49"/>
      <c r="M2356" s="49"/>
      <c r="N2356" s="49"/>
      <c r="O2356" s="49"/>
      <c r="P2356" s="49"/>
      <c r="Q2356" s="49"/>
      <c r="R2356" s="67"/>
      <c r="S2356" s="67"/>
      <c r="T2356" s="1"/>
      <c r="U2356" s="1"/>
      <c r="V2356" s="1"/>
      <c r="W2356" s="1"/>
      <c r="X2356" s="1"/>
      <c r="Y2356" s="1"/>
      <c r="Z2356" s="26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c r="BJ2356" s="1"/>
      <c r="BK2356" s="1"/>
      <c r="BL2356" s="1"/>
      <c r="BM2356" s="1"/>
      <c r="BN2356" s="1"/>
      <c r="BO2356" s="1"/>
      <c r="BP2356" s="1"/>
      <c r="BQ2356" s="1"/>
      <c r="BR2356" s="1"/>
      <c r="BS2356" s="1"/>
      <c r="BT2356" s="1"/>
      <c r="BU2356" s="1"/>
      <c r="BV2356" s="1"/>
      <c r="BW2356" s="1"/>
      <c r="BX2356" s="1"/>
      <c r="BY2356" s="1"/>
      <c r="BZ2356" s="1"/>
      <c r="CA2356" s="1"/>
      <c r="CB2356" s="1"/>
      <c r="CC2356" s="1"/>
      <c r="CD2356" s="1"/>
      <c r="CE2356" s="1"/>
      <c r="CF2356" s="1"/>
      <c r="CG2356" s="1"/>
      <c r="CH2356" s="1"/>
      <c r="CI2356" s="1"/>
      <c r="CJ2356" s="1"/>
      <c r="CK2356" s="1"/>
      <c r="CL2356" s="1"/>
      <c r="CM2356" s="1"/>
      <c r="CN2356" s="1"/>
      <c r="CO2356" s="1"/>
      <c r="CP2356" s="1"/>
      <c r="CQ2356" s="1"/>
      <c r="CR2356" s="1"/>
      <c r="CS2356" s="1"/>
      <c r="CT2356" s="1"/>
      <c r="CU2356" s="1"/>
      <c r="CV2356" s="1"/>
      <c r="CW2356" s="1"/>
      <c r="CX2356" s="1"/>
      <c r="CY2356" s="1"/>
      <c r="CZ2356" s="1"/>
      <c r="DA2356" s="1"/>
      <c r="DB2356" s="1"/>
      <c r="DC2356" s="1"/>
      <c r="DD2356" s="1"/>
      <c r="DE2356" s="1"/>
      <c r="DF2356" s="1"/>
      <c r="DG2356" s="1"/>
      <c r="DH2356" s="1"/>
      <c r="DI2356" s="1"/>
      <c r="DJ2356" s="1"/>
      <c r="DK2356" s="1"/>
      <c r="DL2356" s="1"/>
      <c r="DM2356" s="1"/>
      <c r="DN2356" s="1"/>
    </row>
    <row r="2357" spans="1:118" ht="15" hidden="1" customHeight="1" outlineLevel="1" x14ac:dyDescent="0.25">
      <c r="A2357" s="670"/>
      <c r="B2357" s="551"/>
      <c r="C2357" s="605"/>
      <c r="D2357" s="574"/>
      <c r="E2357" s="52" t="s">
        <v>55</v>
      </c>
      <c r="F2357" s="174"/>
      <c r="G2357" s="175"/>
      <c r="H2357" s="108"/>
      <c r="I2357" s="49"/>
      <c r="J2357" s="49"/>
      <c r="K2357" s="49"/>
      <c r="L2357" s="49"/>
      <c r="M2357" s="49"/>
      <c r="N2357" s="49"/>
      <c r="O2357" s="49"/>
      <c r="P2357" s="49"/>
      <c r="Q2357" s="49"/>
      <c r="R2357" s="67"/>
      <c r="S2357" s="67"/>
      <c r="T2357" s="1"/>
      <c r="U2357" s="1"/>
      <c r="V2357" s="1"/>
      <c r="W2357" s="1"/>
      <c r="X2357" s="1"/>
      <c r="Y2357" s="1"/>
      <c r="Z2357" s="26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c r="BJ2357" s="1"/>
      <c r="BK2357" s="1"/>
      <c r="BL2357" s="1"/>
      <c r="BM2357" s="1"/>
      <c r="BN2357" s="1"/>
      <c r="BO2357" s="1"/>
      <c r="BP2357" s="1"/>
      <c r="BQ2357" s="1"/>
      <c r="BR2357" s="1"/>
      <c r="BS2357" s="1"/>
      <c r="BT2357" s="1"/>
      <c r="BU2357" s="1"/>
      <c r="BV2357" s="1"/>
      <c r="BW2357" s="1"/>
      <c r="BX2357" s="1"/>
      <c r="BY2357" s="1"/>
      <c r="BZ2357" s="1"/>
      <c r="CA2357" s="1"/>
      <c r="CB2357" s="1"/>
      <c r="CC2357" s="1"/>
      <c r="CD2357" s="1"/>
      <c r="CE2357" s="1"/>
      <c r="CF2357" s="1"/>
      <c r="CG2357" s="1"/>
      <c r="CH2357" s="1"/>
      <c r="CI2357" s="1"/>
      <c r="CJ2357" s="1"/>
      <c r="CK2357" s="1"/>
      <c r="CL2357" s="1"/>
      <c r="CM2357" s="1"/>
      <c r="CN2357" s="1"/>
      <c r="CO2357" s="1"/>
      <c r="CP2357" s="1"/>
      <c r="CQ2357" s="1"/>
      <c r="CR2357" s="1"/>
      <c r="CS2357" s="1"/>
      <c r="CT2357" s="1"/>
      <c r="CU2357" s="1"/>
      <c r="CV2357" s="1"/>
      <c r="CW2357" s="1"/>
      <c r="CX2357" s="1"/>
      <c r="CY2357" s="1"/>
      <c r="CZ2357" s="1"/>
      <c r="DA2357" s="1"/>
      <c r="DB2357" s="1"/>
      <c r="DC2357" s="1"/>
      <c r="DD2357" s="1"/>
      <c r="DE2357" s="1"/>
      <c r="DF2357" s="1"/>
      <c r="DG2357" s="1"/>
      <c r="DH2357" s="1"/>
      <c r="DI2357" s="1"/>
      <c r="DJ2357" s="1"/>
      <c r="DK2357" s="1"/>
      <c r="DL2357" s="1"/>
      <c r="DM2357" s="1"/>
      <c r="DN2357" s="1"/>
    </row>
    <row r="2358" spans="1:118" ht="15" hidden="1" customHeight="1" outlineLevel="1" x14ac:dyDescent="0.25">
      <c r="A2358" s="670"/>
      <c r="B2358" s="551"/>
      <c r="C2358" s="667"/>
      <c r="D2358" s="574"/>
      <c r="E2358" s="52" t="s">
        <v>56</v>
      </c>
      <c r="F2358" s="174"/>
      <c r="G2358" s="175"/>
      <c r="H2358" s="108"/>
      <c r="I2358" s="49"/>
      <c r="J2358" s="49"/>
      <c r="K2358" s="49"/>
      <c r="L2358" s="49"/>
      <c r="M2358" s="49"/>
      <c r="N2358" s="49"/>
      <c r="O2358" s="49"/>
      <c r="P2358" s="49"/>
      <c r="Q2358" s="49"/>
      <c r="R2358" s="67"/>
      <c r="S2358" s="67"/>
      <c r="T2358" s="1"/>
      <c r="U2358" s="1"/>
      <c r="V2358" s="1"/>
      <c r="W2358" s="1"/>
      <c r="X2358" s="1"/>
      <c r="Y2358" s="1"/>
      <c r="Z2358" s="26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c r="BJ2358" s="1"/>
      <c r="BK2358" s="1"/>
      <c r="BL2358" s="1"/>
      <c r="BM2358" s="1"/>
      <c r="BN2358" s="1"/>
      <c r="BO2358" s="1"/>
      <c r="BP2358" s="1"/>
      <c r="BQ2358" s="1"/>
      <c r="BR2358" s="1"/>
      <c r="BS2358" s="1"/>
      <c r="BT2358" s="1"/>
      <c r="BU2358" s="1"/>
      <c r="BV2358" s="1"/>
      <c r="BW2358" s="1"/>
      <c r="BX2358" s="1"/>
      <c r="BY2358" s="1"/>
      <c r="BZ2358" s="1"/>
      <c r="CA2358" s="1"/>
      <c r="CB2358" s="1"/>
      <c r="CC2358" s="1"/>
      <c r="CD2358" s="1"/>
      <c r="CE2358" s="1"/>
      <c r="CF2358" s="1"/>
      <c r="CG2358" s="1"/>
      <c r="CH2358" s="1"/>
      <c r="CI2358" s="1"/>
      <c r="CJ2358" s="1"/>
      <c r="CK2358" s="1"/>
      <c r="CL2358" s="1"/>
      <c r="CM2358" s="1"/>
      <c r="CN2358" s="1"/>
      <c r="CO2358" s="1"/>
      <c r="CP2358" s="1"/>
      <c r="CQ2358" s="1"/>
      <c r="CR2358" s="1"/>
      <c r="CS2358" s="1"/>
      <c r="CT2358" s="1"/>
      <c r="CU2358" s="1"/>
      <c r="CV2358" s="1"/>
      <c r="CW2358" s="1"/>
      <c r="CX2358" s="1"/>
      <c r="CY2358" s="1"/>
      <c r="CZ2358" s="1"/>
      <c r="DA2358" s="1"/>
      <c r="DB2358" s="1"/>
      <c r="DC2358" s="1"/>
      <c r="DD2358" s="1"/>
      <c r="DE2358" s="1"/>
      <c r="DF2358" s="1"/>
      <c r="DG2358" s="1"/>
      <c r="DH2358" s="1"/>
      <c r="DI2358" s="1"/>
      <c r="DJ2358" s="1"/>
      <c r="DK2358" s="1"/>
      <c r="DL2358" s="1"/>
      <c r="DM2358" s="1"/>
      <c r="DN2358" s="1"/>
    </row>
    <row r="2359" spans="1:118" ht="15" hidden="1" customHeight="1" outlineLevel="1" x14ac:dyDescent="0.25">
      <c r="A2359" s="670"/>
      <c r="B2359" s="551"/>
      <c r="C2359" s="604" t="s">
        <v>60</v>
      </c>
      <c r="D2359" s="574" t="s">
        <v>58</v>
      </c>
      <c r="E2359" s="52" t="s">
        <v>54</v>
      </c>
      <c r="F2359" s="174"/>
      <c r="G2359" s="175"/>
      <c r="H2359" s="108"/>
      <c r="I2359" s="49"/>
      <c r="J2359" s="49"/>
      <c r="K2359" s="49"/>
      <c r="L2359" s="49"/>
      <c r="M2359" s="49"/>
      <c r="N2359" s="49"/>
      <c r="O2359" s="49"/>
      <c r="P2359" s="49"/>
      <c r="Q2359" s="49"/>
      <c r="R2359" s="67"/>
      <c r="S2359" s="67"/>
      <c r="T2359" s="1"/>
      <c r="U2359" s="1"/>
      <c r="V2359" s="1"/>
      <c r="W2359" s="1"/>
      <c r="X2359" s="1"/>
      <c r="Y2359" s="1"/>
      <c r="Z2359" s="26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c r="BJ2359" s="1"/>
      <c r="BK2359" s="1"/>
      <c r="BL2359" s="1"/>
      <c r="BM2359" s="1"/>
      <c r="BN2359" s="1"/>
      <c r="BO2359" s="1"/>
      <c r="BP2359" s="1"/>
      <c r="BQ2359" s="1"/>
      <c r="BR2359" s="1"/>
      <c r="BS2359" s="1"/>
      <c r="BT2359" s="1"/>
      <c r="BU2359" s="1"/>
      <c r="BV2359" s="1"/>
      <c r="BW2359" s="1"/>
      <c r="BX2359" s="1"/>
      <c r="BY2359" s="1"/>
      <c r="BZ2359" s="1"/>
      <c r="CA2359" s="1"/>
      <c r="CB2359" s="1"/>
      <c r="CC2359" s="1"/>
      <c r="CD2359" s="1"/>
      <c r="CE2359" s="1"/>
      <c r="CF2359" s="1"/>
      <c r="CG2359" s="1"/>
      <c r="CH2359" s="1"/>
      <c r="CI2359" s="1"/>
      <c r="CJ2359" s="1"/>
      <c r="CK2359" s="1"/>
      <c r="CL2359" s="1"/>
      <c r="CM2359" s="1"/>
      <c r="CN2359" s="1"/>
      <c r="CO2359" s="1"/>
      <c r="CP2359" s="1"/>
      <c r="CQ2359" s="1"/>
      <c r="CR2359" s="1"/>
      <c r="CS2359" s="1"/>
      <c r="CT2359" s="1"/>
      <c r="CU2359" s="1"/>
      <c r="CV2359" s="1"/>
      <c r="CW2359" s="1"/>
      <c r="CX2359" s="1"/>
      <c r="CY2359" s="1"/>
      <c r="CZ2359" s="1"/>
      <c r="DA2359" s="1"/>
      <c r="DB2359" s="1"/>
      <c r="DC2359" s="1"/>
      <c r="DD2359" s="1"/>
      <c r="DE2359" s="1"/>
      <c r="DF2359" s="1"/>
      <c r="DG2359" s="1"/>
      <c r="DH2359" s="1"/>
      <c r="DI2359" s="1"/>
      <c r="DJ2359" s="1"/>
      <c r="DK2359" s="1"/>
      <c r="DL2359" s="1"/>
      <c r="DM2359" s="1"/>
      <c r="DN2359" s="1"/>
    </row>
    <row r="2360" spans="1:118" ht="15" hidden="1" customHeight="1" outlineLevel="1" x14ac:dyDescent="0.25">
      <c r="A2360" s="670"/>
      <c r="B2360" s="551"/>
      <c r="C2360" s="605"/>
      <c r="D2360" s="574"/>
      <c r="E2360" s="52" t="s">
        <v>55</v>
      </c>
      <c r="F2360" s="174"/>
      <c r="G2360" s="175"/>
      <c r="H2360" s="108"/>
      <c r="I2360" s="49"/>
      <c r="J2360" s="49"/>
      <c r="K2360" s="49"/>
      <c r="L2360" s="49"/>
      <c r="M2360" s="49"/>
      <c r="N2360" s="49"/>
      <c r="O2360" s="49"/>
      <c r="P2360" s="49"/>
      <c r="Q2360" s="49"/>
      <c r="R2360" s="67"/>
      <c r="S2360" s="67"/>
      <c r="T2360" s="1"/>
      <c r="U2360" s="1"/>
      <c r="V2360" s="1"/>
      <c r="W2360" s="1"/>
      <c r="X2360" s="1"/>
      <c r="Y2360" s="1"/>
      <c r="Z2360" s="26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c r="BJ2360" s="1"/>
      <c r="BK2360" s="1"/>
      <c r="BL2360" s="1"/>
      <c r="BM2360" s="1"/>
      <c r="BN2360" s="1"/>
      <c r="BO2360" s="1"/>
      <c r="BP2360" s="1"/>
      <c r="BQ2360" s="1"/>
      <c r="BR2360" s="1"/>
      <c r="BS2360" s="1"/>
      <c r="BT2360" s="1"/>
      <c r="BU2360" s="1"/>
      <c r="BV2360" s="1"/>
      <c r="BW2360" s="1"/>
      <c r="BX2360" s="1"/>
      <c r="BY2360" s="1"/>
      <c r="BZ2360" s="1"/>
      <c r="CA2360" s="1"/>
      <c r="CB2360" s="1"/>
      <c r="CC2360" s="1"/>
      <c r="CD2360" s="1"/>
      <c r="CE2360" s="1"/>
      <c r="CF2360" s="1"/>
      <c r="CG2360" s="1"/>
      <c r="CH2360" s="1"/>
      <c r="CI2360" s="1"/>
      <c r="CJ2360" s="1"/>
      <c r="CK2360" s="1"/>
      <c r="CL2360" s="1"/>
      <c r="CM2360" s="1"/>
      <c r="CN2360" s="1"/>
      <c r="CO2360" s="1"/>
      <c r="CP2360" s="1"/>
      <c r="CQ2360" s="1"/>
      <c r="CR2360" s="1"/>
      <c r="CS2360" s="1"/>
      <c r="CT2360" s="1"/>
      <c r="CU2360" s="1"/>
      <c r="CV2360" s="1"/>
      <c r="CW2360" s="1"/>
      <c r="CX2360" s="1"/>
      <c r="CY2360" s="1"/>
      <c r="CZ2360" s="1"/>
      <c r="DA2360" s="1"/>
      <c r="DB2360" s="1"/>
      <c r="DC2360" s="1"/>
      <c r="DD2360" s="1"/>
      <c r="DE2360" s="1"/>
      <c r="DF2360" s="1"/>
      <c r="DG2360" s="1"/>
      <c r="DH2360" s="1"/>
      <c r="DI2360" s="1"/>
      <c r="DJ2360" s="1"/>
      <c r="DK2360" s="1"/>
      <c r="DL2360" s="1"/>
      <c r="DM2360" s="1"/>
      <c r="DN2360" s="1"/>
    </row>
    <row r="2361" spans="1:118" ht="15" hidden="1" customHeight="1" outlineLevel="1" x14ac:dyDescent="0.25">
      <c r="A2361" s="670"/>
      <c r="B2361" s="551"/>
      <c r="C2361" s="605"/>
      <c r="D2361" s="574"/>
      <c r="E2361" s="52" t="s">
        <v>56</v>
      </c>
      <c r="F2361" s="174"/>
      <c r="G2361" s="175"/>
      <c r="H2361" s="108"/>
      <c r="I2361" s="49"/>
      <c r="J2361" s="49"/>
      <c r="K2361" s="49"/>
      <c r="L2361" s="49"/>
      <c r="M2361" s="49"/>
      <c r="N2361" s="49"/>
      <c r="O2361" s="49"/>
      <c r="P2361" s="49"/>
      <c r="Q2361" s="49"/>
      <c r="R2361" s="67"/>
      <c r="S2361" s="67"/>
      <c r="T2361" s="1"/>
      <c r="U2361" s="1"/>
      <c r="V2361" s="1"/>
      <c r="W2361" s="1"/>
      <c r="X2361" s="1"/>
      <c r="Y2361" s="1"/>
      <c r="Z2361" s="26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c r="BJ2361" s="1"/>
      <c r="BK2361" s="1"/>
      <c r="BL2361" s="1"/>
      <c r="BM2361" s="1"/>
      <c r="BN2361" s="1"/>
      <c r="BO2361" s="1"/>
      <c r="BP2361" s="1"/>
      <c r="BQ2361" s="1"/>
      <c r="BR2361" s="1"/>
      <c r="BS2361" s="1"/>
      <c r="BT2361" s="1"/>
      <c r="BU2361" s="1"/>
      <c r="BV2361" s="1"/>
      <c r="BW2361" s="1"/>
      <c r="BX2361" s="1"/>
      <c r="BY2361" s="1"/>
      <c r="BZ2361" s="1"/>
      <c r="CA2361" s="1"/>
      <c r="CB2361" s="1"/>
      <c r="CC2361" s="1"/>
      <c r="CD2361" s="1"/>
      <c r="CE2361" s="1"/>
      <c r="CF2361" s="1"/>
      <c r="CG2361" s="1"/>
      <c r="CH2361" s="1"/>
      <c r="CI2361" s="1"/>
      <c r="CJ2361" s="1"/>
      <c r="CK2361" s="1"/>
      <c r="CL2361" s="1"/>
      <c r="CM2361" s="1"/>
      <c r="CN2361" s="1"/>
      <c r="CO2361" s="1"/>
      <c r="CP2361" s="1"/>
      <c r="CQ2361" s="1"/>
      <c r="CR2361" s="1"/>
      <c r="CS2361" s="1"/>
      <c r="CT2361" s="1"/>
      <c r="CU2361" s="1"/>
      <c r="CV2361" s="1"/>
      <c r="CW2361" s="1"/>
      <c r="CX2361" s="1"/>
      <c r="CY2361" s="1"/>
      <c r="CZ2361" s="1"/>
      <c r="DA2361" s="1"/>
      <c r="DB2361" s="1"/>
      <c r="DC2361" s="1"/>
      <c r="DD2361" s="1"/>
      <c r="DE2361" s="1"/>
      <c r="DF2361" s="1"/>
      <c r="DG2361" s="1"/>
      <c r="DH2361" s="1"/>
      <c r="DI2361" s="1"/>
      <c r="DJ2361" s="1"/>
      <c r="DK2361" s="1"/>
      <c r="DL2361" s="1"/>
      <c r="DM2361" s="1"/>
      <c r="DN2361" s="1"/>
    </row>
    <row r="2362" spans="1:118" ht="15" hidden="1" customHeight="1" outlineLevel="1" x14ac:dyDescent="0.25">
      <c r="A2362" s="670"/>
      <c r="B2362" s="551"/>
      <c r="C2362" s="605"/>
      <c r="D2362" s="574" t="s">
        <v>150</v>
      </c>
      <c r="E2362" s="52" t="s">
        <v>54</v>
      </c>
      <c r="F2362" s="174"/>
      <c r="G2362" s="175"/>
      <c r="H2362" s="49"/>
      <c r="I2362" s="49"/>
      <c r="J2362" s="49"/>
      <c r="K2362" s="49"/>
      <c r="L2362" s="49"/>
      <c r="M2362" s="49"/>
      <c r="N2362" s="49"/>
      <c r="O2362" s="49"/>
      <c r="P2362" s="49"/>
      <c r="Q2362" s="49"/>
      <c r="R2362" s="67"/>
      <c r="S2362" s="67"/>
      <c r="T2362" s="1"/>
      <c r="U2362" s="1"/>
      <c r="V2362" s="1"/>
      <c r="W2362" s="1"/>
      <c r="X2362" s="1"/>
      <c r="Y2362" s="1"/>
      <c r="Z2362" s="26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c r="BJ2362" s="1"/>
      <c r="BK2362" s="1"/>
      <c r="BL2362" s="1"/>
      <c r="BM2362" s="1"/>
      <c r="BN2362" s="1"/>
      <c r="BO2362" s="1"/>
      <c r="BP2362" s="1"/>
      <c r="BQ2362" s="1"/>
      <c r="BR2362" s="1"/>
      <c r="BS2362" s="1"/>
      <c r="BT2362" s="1"/>
      <c r="BU2362" s="1"/>
      <c r="BV2362" s="1"/>
      <c r="BW2362" s="1"/>
      <c r="BX2362" s="1"/>
      <c r="BY2362" s="1"/>
      <c r="BZ2362" s="1"/>
      <c r="CA2362" s="1"/>
      <c r="CB2362" s="1"/>
      <c r="CC2362" s="1"/>
      <c r="CD2362" s="1"/>
      <c r="CE2362" s="1"/>
      <c r="CF2362" s="1"/>
      <c r="CG2362" s="1"/>
      <c r="CH2362" s="1"/>
      <c r="CI2362" s="1"/>
      <c r="CJ2362" s="1"/>
      <c r="CK2362" s="1"/>
      <c r="CL2362" s="1"/>
      <c r="CM2362" s="1"/>
      <c r="CN2362" s="1"/>
      <c r="CO2362" s="1"/>
      <c r="CP2362" s="1"/>
      <c r="CQ2362" s="1"/>
      <c r="CR2362" s="1"/>
      <c r="CS2362" s="1"/>
      <c r="CT2362" s="1"/>
      <c r="CU2362" s="1"/>
      <c r="CV2362" s="1"/>
      <c r="CW2362" s="1"/>
      <c r="CX2362" s="1"/>
      <c r="CY2362" s="1"/>
      <c r="CZ2362" s="1"/>
      <c r="DA2362" s="1"/>
      <c r="DB2362" s="1"/>
      <c r="DC2362" s="1"/>
      <c r="DD2362" s="1"/>
      <c r="DE2362" s="1"/>
      <c r="DF2362" s="1"/>
      <c r="DG2362" s="1"/>
      <c r="DH2362" s="1"/>
      <c r="DI2362" s="1"/>
      <c r="DJ2362" s="1"/>
      <c r="DK2362" s="1"/>
      <c r="DL2362" s="1"/>
      <c r="DM2362" s="1"/>
      <c r="DN2362" s="1"/>
    </row>
    <row r="2363" spans="1:118" ht="15" hidden="1" customHeight="1" outlineLevel="1" x14ac:dyDescent="0.25">
      <c r="A2363" s="670"/>
      <c r="B2363" s="551"/>
      <c r="C2363" s="605"/>
      <c r="D2363" s="574"/>
      <c r="E2363" s="52" t="s">
        <v>55</v>
      </c>
      <c r="F2363" s="174"/>
      <c r="G2363" s="175"/>
      <c r="H2363" s="49"/>
      <c r="I2363" s="49"/>
      <c r="J2363" s="49"/>
      <c r="K2363" s="49"/>
      <c r="L2363" s="49"/>
      <c r="M2363" s="49"/>
      <c r="N2363" s="49"/>
      <c r="O2363" s="49"/>
      <c r="P2363" s="49"/>
      <c r="Q2363" s="49"/>
      <c r="R2363" s="49"/>
      <c r="S2363" s="325"/>
      <c r="T2363" s="1"/>
      <c r="U2363" s="1"/>
      <c r="V2363" s="1"/>
      <c r="W2363" s="1"/>
      <c r="X2363" s="1"/>
      <c r="Y2363" s="1"/>
      <c r="Z2363" s="26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c r="BJ2363" s="1"/>
      <c r="BK2363" s="1"/>
      <c r="BL2363" s="1"/>
      <c r="BM2363" s="1"/>
      <c r="BN2363" s="1"/>
      <c r="BO2363" s="1"/>
      <c r="BP2363" s="1"/>
      <c r="BQ2363" s="1"/>
      <c r="BR2363" s="1"/>
      <c r="BS2363" s="1"/>
      <c r="BT2363" s="1"/>
      <c r="BU2363" s="1"/>
      <c r="BV2363" s="1"/>
      <c r="BW2363" s="1"/>
      <c r="BX2363" s="1"/>
      <c r="BY2363" s="1"/>
      <c r="BZ2363" s="1"/>
      <c r="CA2363" s="1"/>
      <c r="CB2363" s="1"/>
      <c r="CC2363" s="1"/>
      <c r="CD2363" s="1"/>
      <c r="CE2363" s="1"/>
      <c r="CF2363" s="1"/>
      <c r="CG2363" s="1"/>
      <c r="CH2363" s="1"/>
      <c r="CI2363" s="1"/>
      <c r="CJ2363" s="1"/>
      <c r="CK2363" s="1"/>
      <c r="CL2363" s="1"/>
      <c r="CM2363" s="1"/>
      <c r="CN2363" s="1"/>
      <c r="CO2363" s="1"/>
      <c r="CP2363" s="1"/>
      <c r="CQ2363" s="1"/>
      <c r="CR2363" s="1"/>
      <c r="CS2363" s="1"/>
      <c r="CT2363" s="1"/>
      <c r="CU2363" s="1"/>
      <c r="CV2363" s="1"/>
      <c r="CW2363" s="1"/>
      <c r="CX2363" s="1"/>
      <c r="CY2363" s="1"/>
      <c r="CZ2363" s="1"/>
      <c r="DA2363" s="1"/>
      <c r="DB2363" s="1"/>
      <c r="DC2363" s="1"/>
      <c r="DD2363" s="1"/>
      <c r="DE2363" s="1"/>
      <c r="DF2363" s="1"/>
      <c r="DG2363" s="1"/>
      <c r="DH2363" s="1"/>
      <c r="DI2363" s="1"/>
      <c r="DJ2363" s="1"/>
      <c r="DK2363" s="1"/>
      <c r="DL2363" s="1"/>
      <c r="DM2363" s="1"/>
      <c r="DN2363" s="1"/>
    </row>
    <row r="2364" spans="1:118" ht="15.75" hidden="1" customHeight="1" outlineLevel="1" thickBot="1" x14ac:dyDescent="0.3">
      <c r="A2364" s="671"/>
      <c r="B2364" s="666"/>
      <c r="C2364" s="606"/>
      <c r="D2364" s="665"/>
      <c r="E2364" s="54" t="s">
        <v>56</v>
      </c>
      <c r="F2364" s="31"/>
      <c r="G2364" s="140"/>
      <c r="H2364" s="46"/>
      <c r="I2364" s="46"/>
      <c r="J2364" s="46"/>
      <c r="K2364" s="46"/>
      <c r="L2364" s="46"/>
      <c r="M2364" s="46"/>
      <c r="N2364" s="46"/>
      <c r="O2364" s="46"/>
      <c r="P2364" s="46"/>
      <c r="Q2364" s="46"/>
      <c r="R2364" s="46"/>
      <c r="S2364" s="341"/>
      <c r="T2364" s="1"/>
      <c r="U2364" s="1"/>
      <c r="V2364" s="1"/>
      <c r="W2364" s="1"/>
      <c r="X2364" s="1"/>
      <c r="Y2364" s="1"/>
      <c r="Z2364" s="26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c r="BJ2364" s="1"/>
      <c r="BK2364" s="1"/>
      <c r="BL2364" s="1"/>
      <c r="BM2364" s="1"/>
      <c r="BN2364" s="1"/>
      <c r="BO2364" s="1"/>
      <c r="BP2364" s="1"/>
      <c r="BQ2364" s="1"/>
      <c r="BR2364" s="1"/>
      <c r="BS2364" s="1"/>
      <c r="BT2364" s="1"/>
      <c r="BU2364" s="1"/>
      <c r="BV2364" s="1"/>
      <c r="BW2364" s="1"/>
      <c r="BX2364" s="1"/>
      <c r="BY2364" s="1"/>
      <c r="BZ2364" s="1"/>
      <c r="CA2364" s="1"/>
      <c r="CB2364" s="1"/>
      <c r="CC2364" s="1"/>
      <c r="CD2364" s="1"/>
      <c r="CE2364" s="1"/>
      <c r="CF2364" s="1"/>
      <c r="CG2364" s="1"/>
      <c r="CH2364" s="1"/>
      <c r="CI2364" s="1"/>
      <c r="CJ2364" s="1"/>
      <c r="CK2364" s="1"/>
      <c r="CL2364" s="1"/>
      <c r="CM2364" s="1"/>
      <c r="CN2364" s="1"/>
      <c r="CO2364" s="1"/>
      <c r="CP2364" s="1"/>
      <c r="CQ2364" s="1"/>
      <c r="CR2364" s="1"/>
      <c r="CS2364" s="1"/>
      <c r="CT2364" s="1"/>
      <c r="CU2364" s="1"/>
      <c r="CV2364" s="1"/>
      <c r="CW2364" s="1"/>
      <c r="CX2364" s="1"/>
      <c r="CY2364" s="1"/>
      <c r="CZ2364" s="1"/>
      <c r="DA2364" s="1"/>
      <c r="DB2364" s="1"/>
      <c r="DC2364" s="1"/>
      <c r="DD2364" s="1"/>
      <c r="DE2364" s="1"/>
      <c r="DF2364" s="1"/>
      <c r="DG2364" s="1"/>
      <c r="DH2364" s="1"/>
      <c r="DI2364" s="1"/>
      <c r="DJ2364" s="1"/>
      <c r="DK2364" s="1"/>
      <c r="DL2364" s="1"/>
      <c r="DM2364" s="1"/>
      <c r="DN2364" s="1"/>
    </row>
    <row r="2365" spans="1:118" ht="15" hidden="1" customHeight="1" outlineLevel="1" x14ac:dyDescent="0.25">
      <c r="A2365" s="40"/>
      <c r="B2365" s="40"/>
      <c r="C2365" s="40"/>
      <c r="D2365" s="40"/>
      <c r="E2365" s="39"/>
      <c r="F2365" s="9"/>
      <c r="G2365" s="143"/>
      <c r="H2365" s="35"/>
      <c r="I2365" s="35"/>
      <c r="J2365" s="35"/>
      <c r="K2365" s="35"/>
      <c r="L2365" s="35"/>
      <c r="M2365" s="35"/>
      <c r="N2365" s="35"/>
      <c r="O2365" s="35"/>
      <c r="P2365" s="35"/>
      <c r="Q2365" s="35"/>
      <c r="R2365" s="35"/>
      <c r="S2365" s="35"/>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c r="BJ2365" s="1"/>
      <c r="BK2365" s="1"/>
      <c r="BL2365" s="1"/>
      <c r="BM2365" s="1"/>
      <c r="BN2365" s="1"/>
      <c r="BO2365" s="1"/>
      <c r="BP2365" s="1"/>
      <c r="BQ2365" s="1"/>
      <c r="BR2365" s="1"/>
      <c r="BS2365" s="1"/>
      <c r="BT2365" s="1"/>
      <c r="BU2365" s="1"/>
      <c r="BV2365" s="1"/>
      <c r="BW2365" s="1"/>
      <c r="BX2365" s="1"/>
      <c r="BY2365" s="1"/>
      <c r="BZ2365" s="1"/>
      <c r="CA2365" s="1"/>
      <c r="CB2365" s="1"/>
      <c r="CC2365" s="1"/>
      <c r="CD2365" s="1"/>
      <c r="CE2365" s="1"/>
      <c r="CF2365" s="1"/>
      <c r="CG2365" s="1"/>
      <c r="CH2365" s="1"/>
      <c r="CI2365" s="1"/>
      <c r="CJ2365" s="1"/>
      <c r="CK2365" s="1"/>
      <c r="CL2365" s="1"/>
      <c r="CM2365" s="1"/>
      <c r="CN2365" s="1"/>
      <c r="CO2365" s="1"/>
      <c r="CP2365" s="1"/>
      <c r="CQ2365" s="1"/>
      <c r="CR2365" s="1"/>
      <c r="CS2365" s="1"/>
      <c r="CT2365" s="1"/>
      <c r="CU2365" s="1"/>
      <c r="CV2365" s="1"/>
      <c r="CW2365" s="1"/>
      <c r="CX2365" s="1"/>
      <c r="CY2365" s="1"/>
      <c r="CZ2365" s="1"/>
      <c r="DA2365" s="1"/>
      <c r="DB2365" s="1"/>
      <c r="DC2365" s="1"/>
      <c r="DD2365" s="1"/>
      <c r="DE2365" s="1"/>
      <c r="DF2365" s="1"/>
      <c r="DG2365" s="1"/>
      <c r="DH2365" s="1"/>
      <c r="DI2365" s="1"/>
      <c r="DJ2365" s="1"/>
      <c r="DK2365" s="1"/>
      <c r="DL2365" s="1"/>
      <c r="DM2365" s="1"/>
      <c r="DN2365" s="1"/>
    </row>
    <row r="2366" spans="1:118" ht="15" hidden="1" customHeight="1" outlineLevel="1" x14ac:dyDescent="0.25">
      <c r="A2366" s="40"/>
      <c r="B2366" s="40"/>
      <c r="C2366" s="40"/>
      <c r="D2366" s="40"/>
      <c r="E2366" s="39"/>
      <c r="F2366" s="9"/>
      <c r="G2366" s="143"/>
      <c r="H2366" s="35"/>
      <c r="I2366" s="35"/>
      <c r="J2366" s="35"/>
      <c r="K2366" s="35"/>
      <c r="L2366" s="35"/>
      <c r="M2366" s="35"/>
      <c r="N2366" s="35"/>
      <c r="O2366" s="35"/>
      <c r="P2366" s="35"/>
      <c r="Q2366" s="35"/>
      <c r="R2366" s="35"/>
      <c r="S2366" s="35"/>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c r="BJ2366" s="1"/>
      <c r="BK2366" s="1"/>
      <c r="BL2366" s="1"/>
      <c r="BM2366" s="1"/>
      <c r="BN2366" s="1"/>
      <c r="BO2366" s="1"/>
      <c r="BP2366" s="1"/>
      <c r="BQ2366" s="1"/>
      <c r="BR2366" s="1"/>
      <c r="BS2366" s="1"/>
      <c r="BT2366" s="1"/>
      <c r="BU2366" s="1"/>
      <c r="BV2366" s="1"/>
      <c r="BW2366" s="1"/>
      <c r="BX2366" s="1"/>
      <c r="BY2366" s="1"/>
      <c r="BZ2366" s="1"/>
      <c r="CA2366" s="1"/>
      <c r="CB2366" s="1"/>
      <c r="CC2366" s="1"/>
      <c r="CD2366" s="1"/>
      <c r="CE2366" s="1"/>
      <c r="CF2366" s="1"/>
      <c r="CG2366" s="1"/>
      <c r="CH2366" s="1"/>
      <c r="CI2366" s="1"/>
      <c r="CJ2366" s="1"/>
      <c r="CK2366" s="1"/>
      <c r="CL2366" s="1"/>
      <c r="CM2366" s="1"/>
      <c r="CN2366" s="1"/>
      <c r="CO2366" s="1"/>
      <c r="CP2366" s="1"/>
      <c r="CQ2366" s="1"/>
      <c r="CR2366" s="1"/>
      <c r="CS2366" s="1"/>
      <c r="CT2366" s="1"/>
      <c r="CU2366" s="1"/>
      <c r="CV2366" s="1"/>
      <c r="CW2366" s="1"/>
      <c r="CX2366" s="1"/>
      <c r="CY2366" s="1"/>
      <c r="CZ2366" s="1"/>
      <c r="DA2366" s="1"/>
      <c r="DB2366" s="1"/>
      <c r="DC2366" s="1"/>
      <c r="DD2366" s="1"/>
      <c r="DE2366" s="1"/>
      <c r="DF2366" s="1"/>
      <c r="DG2366" s="1"/>
      <c r="DH2366" s="1"/>
      <c r="DI2366" s="1"/>
      <c r="DJ2366" s="1"/>
      <c r="DK2366" s="1"/>
      <c r="DL2366" s="1"/>
      <c r="DM2366" s="1"/>
      <c r="DN2366" s="1"/>
    </row>
    <row r="2367" spans="1:118" s="19" customFormat="1" ht="19.5" customHeight="1" collapsed="1" x14ac:dyDescent="0.25">
      <c r="A2367" s="575" t="s">
        <v>122</v>
      </c>
      <c r="B2367" s="576"/>
      <c r="C2367" s="576"/>
      <c r="D2367" s="576"/>
      <c r="E2367" s="576"/>
      <c r="F2367" s="576"/>
      <c r="G2367" s="576"/>
      <c r="H2367" s="576"/>
      <c r="I2367" s="576"/>
      <c r="J2367" s="576"/>
      <c r="K2367" s="576"/>
      <c r="L2367" s="576"/>
      <c r="M2367" s="576"/>
      <c r="N2367" s="576"/>
      <c r="O2367" s="576"/>
      <c r="P2367" s="576"/>
      <c r="Q2367" s="576"/>
      <c r="R2367" s="576"/>
      <c r="S2367" s="577"/>
      <c r="T2367" s="33"/>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row>
    <row r="2368" spans="1:118" s="19" customFormat="1" ht="39" customHeight="1" x14ac:dyDescent="0.25">
      <c r="A2368" s="574" t="s">
        <v>110</v>
      </c>
      <c r="B2368" s="552" t="s">
        <v>73</v>
      </c>
      <c r="C2368" s="574" t="s">
        <v>107</v>
      </c>
      <c r="D2368" s="574" t="s">
        <v>108</v>
      </c>
      <c r="E2368" s="559" t="s">
        <v>106</v>
      </c>
      <c r="F2368" s="560"/>
      <c r="G2368" s="600" t="str">
        <f>G10</f>
        <v>Объект электросетевого хозяйства *</v>
      </c>
      <c r="H2368" s="574" t="s">
        <v>116</v>
      </c>
      <c r="I2368" s="574"/>
      <c r="J2368" s="574"/>
      <c r="K2368" s="574"/>
      <c r="L2368" s="574" t="str">
        <f>L10</f>
        <v>Максимальная мощность, кВт</v>
      </c>
      <c r="M2368" s="574"/>
      <c r="N2368" s="574"/>
      <c r="O2368" s="574"/>
      <c r="P2368" s="574" t="s">
        <v>132</v>
      </c>
      <c r="Q2368" s="574"/>
      <c r="R2368" s="574"/>
      <c r="S2368" s="595"/>
      <c r="T2368" s="33"/>
      <c r="U2368" s="590"/>
      <c r="V2368" s="590"/>
      <c r="W2368" s="590"/>
      <c r="X2368" s="590"/>
      <c r="Y2368" s="350"/>
      <c r="Z2368" s="350"/>
      <c r="AA2368" s="350"/>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row>
    <row r="2369" spans="1:31" s="19" customFormat="1" ht="80.25" customHeight="1" x14ac:dyDescent="0.25">
      <c r="A2369" s="574"/>
      <c r="B2369" s="552"/>
      <c r="C2369" s="574"/>
      <c r="D2369" s="574"/>
      <c r="E2369" s="556"/>
      <c r="F2369" s="558"/>
      <c r="G2369" s="594"/>
      <c r="H2369" s="165">
        <f>H2339</f>
        <v>2017</v>
      </c>
      <c r="I2369" s="165">
        <f>I2339</f>
        <v>2018</v>
      </c>
      <c r="J2369" s="165">
        <f>J2339</f>
        <v>2019</v>
      </c>
      <c r="K2369" s="165" t="str">
        <f>K2339</f>
        <v>План  ( в случае отсутствия фактических значений)</v>
      </c>
      <c r="L2369" s="165">
        <f>H2369</f>
        <v>2017</v>
      </c>
      <c r="M2369" s="165">
        <f>I2369</f>
        <v>2018</v>
      </c>
      <c r="N2369" s="165">
        <f>J2369</f>
        <v>2019</v>
      </c>
      <c r="O2369" s="165" t="str">
        <f>K2369</f>
        <v>План  ( в случае отсутствия фактических значений)</v>
      </c>
      <c r="P2369" s="165">
        <f>H2369</f>
        <v>2017</v>
      </c>
      <c r="Q2369" s="165">
        <f>I2369</f>
        <v>2018</v>
      </c>
      <c r="R2369" s="165">
        <f>J2369</f>
        <v>2019</v>
      </c>
      <c r="S2369" s="324" t="str">
        <f>K2369</f>
        <v>План  ( в случае отсутствия фактических значений)</v>
      </c>
      <c r="T2369" s="351"/>
      <c r="U2369" s="20"/>
      <c r="V2369" s="20"/>
      <c r="W2369" s="20"/>
      <c r="X2369" s="20"/>
      <c r="Y2369" s="20"/>
      <c r="Z2369" s="20"/>
      <c r="AA2369" s="20"/>
      <c r="AB2369" s="5"/>
      <c r="AC2369" s="5"/>
      <c r="AD2369" s="5"/>
      <c r="AE2369" s="5"/>
    </row>
    <row r="2370" spans="1:31" x14ac:dyDescent="0.25">
      <c r="A2370" s="168">
        <v>1</v>
      </c>
      <c r="B2370" s="551">
        <v>2</v>
      </c>
      <c r="C2370" s="551"/>
      <c r="D2370" s="551"/>
      <c r="E2370" s="551"/>
      <c r="F2370" s="551"/>
      <c r="G2370" s="295">
        <v>3</v>
      </c>
      <c r="H2370" s="600">
        <v>4</v>
      </c>
      <c r="I2370" s="600"/>
      <c r="J2370" s="600"/>
      <c r="K2370" s="600"/>
      <c r="L2370" s="600">
        <v>5</v>
      </c>
      <c r="M2370" s="600"/>
      <c r="N2370" s="600"/>
      <c r="O2370" s="600"/>
      <c r="P2370" s="600">
        <v>6</v>
      </c>
      <c r="Q2370" s="600"/>
      <c r="R2370" s="600"/>
      <c r="S2370" s="559"/>
      <c r="T2370" s="261"/>
      <c r="U2370" s="589"/>
      <c r="V2370" s="589"/>
      <c r="W2370" s="589"/>
      <c r="X2370" s="589"/>
      <c r="Y2370" s="261"/>
      <c r="Z2370" s="261"/>
      <c r="AA2370" s="261"/>
      <c r="AB2370" s="1"/>
      <c r="AC2370" s="1"/>
      <c r="AD2370" s="1"/>
      <c r="AE2370" s="1"/>
    </row>
    <row r="2371" spans="1:31" ht="15" hidden="1" customHeight="1" outlineLevel="1" x14ac:dyDescent="0.25">
      <c r="A2371" s="552" t="s">
        <v>63</v>
      </c>
      <c r="B2371" s="552" t="s">
        <v>74</v>
      </c>
      <c r="C2371" s="552" t="s">
        <v>59</v>
      </c>
      <c r="D2371" s="574" t="s">
        <v>58</v>
      </c>
      <c r="E2371" s="164" t="s">
        <v>54</v>
      </c>
      <c r="F2371" s="164"/>
      <c r="G2371" s="292"/>
      <c r="H2371" s="165"/>
      <c r="I2371" s="165"/>
      <c r="J2371" s="165"/>
      <c r="K2371" s="165"/>
      <c r="L2371" s="165"/>
      <c r="M2371" s="165"/>
      <c r="N2371" s="165"/>
      <c r="O2371" s="165"/>
      <c r="P2371" s="168"/>
      <c r="Q2371" s="168"/>
      <c r="R2371" s="168"/>
      <c r="S2371" s="325"/>
      <c r="T2371" s="1"/>
      <c r="U2371" s="1"/>
      <c r="V2371" s="1"/>
      <c r="W2371" s="1"/>
      <c r="X2371" s="1"/>
      <c r="Y2371" s="1"/>
      <c r="Z2371" s="261"/>
      <c r="AA2371" s="1"/>
      <c r="AB2371" s="1"/>
      <c r="AC2371" s="1"/>
      <c r="AD2371" s="1"/>
      <c r="AE2371" s="1"/>
    </row>
    <row r="2372" spans="1:31" ht="15" hidden="1" customHeight="1" outlineLevel="1" x14ac:dyDescent="0.25">
      <c r="A2372" s="552"/>
      <c r="B2372" s="552"/>
      <c r="C2372" s="552"/>
      <c r="D2372" s="574"/>
      <c r="E2372" s="164" t="s">
        <v>55</v>
      </c>
      <c r="F2372" s="164"/>
      <c r="G2372" s="292"/>
      <c r="H2372" s="165"/>
      <c r="I2372" s="165"/>
      <c r="J2372" s="165"/>
      <c r="K2372" s="165"/>
      <c r="L2372" s="165"/>
      <c r="M2372" s="165"/>
      <c r="N2372" s="165"/>
      <c r="O2372" s="165"/>
      <c r="P2372" s="168"/>
      <c r="Q2372" s="168"/>
      <c r="R2372" s="168"/>
      <c r="S2372" s="325"/>
      <c r="T2372" s="1"/>
      <c r="U2372" s="1"/>
      <c r="V2372" s="1"/>
      <c r="W2372" s="1"/>
      <c r="X2372" s="1"/>
      <c r="Y2372" s="1"/>
      <c r="Z2372" s="261"/>
      <c r="AA2372" s="1"/>
      <c r="AB2372" s="1"/>
      <c r="AC2372" s="1"/>
      <c r="AD2372" s="1"/>
      <c r="AE2372" s="1"/>
    </row>
    <row r="2373" spans="1:31" ht="15" hidden="1" customHeight="1" outlineLevel="1" x14ac:dyDescent="0.25">
      <c r="A2373" s="552"/>
      <c r="B2373" s="552"/>
      <c r="C2373" s="552"/>
      <c r="D2373" s="574"/>
      <c r="E2373" s="164" t="s">
        <v>56</v>
      </c>
      <c r="F2373" s="164"/>
      <c r="G2373" s="292"/>
      <c r="H2373" s="165"/>
      <c r="I2373" s="165"/>
      <c r="J2373" s="165"/>
      <c r="K2373" s="165"/>
      <c r="L2373" s="165"/>
      <c r="M2373" s="165"/>
      <c r="N2373" s="165"/>
      <c r="O2373" s="165"/>
      <c r="P2373" s="168"/>
      <c r="Q2373" s="168"/>
      <c r="R2373" s="168"/>
      <c r="S2373" s="325"/>
      <c r="T2373" s="1"/>
      <c r="U2373" s="1"/>
      <c r="V2373" s="1"/>
      <c r="W2373" s="1"/>
      <c r="X2373" s="1"/>
      <c r="Y2373" s="1"/>
      <c r="Z2373" s="261"/>
      <c r="AA2373" s="1"/>
      <c r="AB2373" s="1"/>
      <c r="AC2373" s="1"/>
      <c r="AD2373" s="1"/>
      <c r="AE2373" s="1"/>
    </row>
    <row r="2374" spans="1:31" ht="15" hidden="1" customHeight="1" outlineLevel="1" x14ac:dyDescent="0.25">
      <c r="A2374" s="552"/>
      <c r="B2374" s="552"/>
      <c r="C2374" s="552"/>
      <c r="D2374" s="574" t="s">
        <v>150</v>
      </c>
      <c r="E2374" s="164" t="s">
        <v>54</v>
      </c>
      <c r="F2374" s="164"/>
      <c r="G2374" s="292"/>
      <c r="H2374" s="165"/>
      <c r="I2374" s="165"/>
      <c r="J2374" s="165"/>
      <c r="K2374" s="165"/>
      <c r="L2374" s="165"/>
      <c r="M2374" s="165"/>
      <c r="N2374" s="165"/>
      <c r="O2374" s="165"/>
      <c r="P2374" s="168"/>
      <c r="Q2374" s="168"/>
      <c r="R2374" s="168"/>
      <c r="S2374" s="325"/>
      <c r="T2374" s="1"/>
      <c r="U2374" s="1"/>
      <c r="V2374" s="1"/>
      <c r="W2374" s="1"/>
      <c r="X2374" s="1"/>
      <c r="Y2374" s="1"/>
      <c r="Z2374" s="261"/>
      <c r="AA2374" s="1"/>
      <c r="AB2374" s="1"/>
      <c r="AC2374" s="1"/>
      <c r="AD2374" s="1"/>
      <c r="AE2374" s="1"/>
    </row>
    <row r="2375" spans="1:31" ht="15" hidden="1" customHeight="1" outlineLevel="1" x14ac:dyDescent="0.25">
      <c r="A2375" s="552"/>
      <c r="B2375" s="552"/>
      <c r="C2375" s="552"/>
      <c r="D2375" s="574"/>
      <c r="E2375" s="164" t="s">
        <v>55</v>
      </c>
      <c r="F2375" s="164"/>
      <c r="G2375" s="292"/>
      <c r="H2375" s="165"/>
      <c r="I2375" s="165"/>
      <c r="J2375" s="165"/>
      <c r="K2375" s="165"/>
      <c r="L2375" s="165"/>
      <c r="M2375" s="165"/>
      <c r="N2375" s="165"/>
      <c r="O2375" s="165"/>
      <c r="P2375" s="168"/>
      <c r="Q2375" s="168"/>
      <c r="R2375" s="168"/>
      <c r="S2375" s="325"/>
      <c r="T2375" s="1"/>
      <c r="U2375" s="1"/>
      <c r="V2375" s="1"/>
      <c r="W2375" s="1"/>
      <c r="X2375" s="1"/>
      <c r="Y2375" s="1"/>
      <c r="Z2375" s="261"/>
      <c r="AA2375" s="1"/>
      <c r="AB2375" s="1"/>
      <c r="AC2375" s="1"/>
      <c r="AD2375" s="1"/>
      <c r="AE2375" s="1"/>
    </row>
    <row r="2376" spans="1:31" ht="15" hidden="1" customHeight="1" outlineLevel="1" x14ac:dyDescent="0.25">
      <c r="A2376" s="552"/>
      <c r="B2376" s="552"/>
      <c r="C2376" s="552"/>
      <c r="D2376" s="574"/>
      <c r="E2376" s="164" t="s">
        <v>56</v>
      </c>
      <c r="F2376" s="164"/>
      <c r="G2376" s="292"/>
      <c r="H2376" s="164"/>
      <c r="I2376" s="164"/>
      <c r="J2376" s="164"/>
      <c r="K2376" s="164"/>
      <c r="L2376" s="164"/>
      <c r="M2376" s="164"/>
      <c r="N2376" s="168"/>
      <c r="O2376" s="168"/>
      <c r="P2376" s="168"/>
      <c r="Q2376" s="168"/>
      <c r="R2376" s="168"/>
      <c r="S2376" s="325"/>
      <c r="T2376" s="1"/>
      <c r="U2376" s="1"/>
      <c r="V2376" s="1"/>
      <c r="W2376" s="1"/>
      <c r="X2376" s="1"/>
      <c r="Y2376" s="1"/>
      <c r="Z2376" s="261"/>
      <c r="AA2376" s="1"/>
      <c r="AB2376" s="1"/>
      <c r="AC2376" s="1"/>
      <c r="AD2376" s="1"/>
      <c r="AE2376" s="1"/>
    </row>
    <row r="2377" spans="1:31" ht="15" hidden="1" customHeight="1" outlineLevel="1" x14ac:dyDescent="0.25">
      <c r="A2377" s="552"/>
      <c r="B2377" s="552"/>
      <c r="C2377" s="552" t="s">
        <v>60</v>
      </c>
      <c r="D2377" s="574" t="s">
        <v>58</v>
      </c>
      <c r="E2377" s="164" t="s">
        <v>54</v>
      </c>
      <c r="F2377" s="164"/>
      <c r="G2377" s="292"/>
      <c r="H2377" s="164"/>
      <c r="I2377" s="164"/>
      <c r="J2377" s="164"/>
      <c r="K2377" s="164"/>
      <c r="L2377" s="164"/>
      <c r="M2377" s="164"/>
      <c r="N2377" s="168"/>
      <c r="O2377" s="168"/>
      <c r="P2377" s="168"/>
      <c r="Q2377" s="168"/>
      <c r="R2377" s="168"/>
      <c r="S2377" s="325"/>
      <c r="T2377" s="1"/>
      <c r="U2377" s="1"/>
      <c r="V2377" s="1"/>
      <c r="W2377" s="1"/>
      <c r="X2377" s="1"/>
      <c r="Y2377" s="1"/>
      <c r="Z2377" s="261"/>
      <c r="AA2377" s="1"/>
      <c r="AB2377" s="1"/>
      <c r="AC2377" s="1"/>
      <c r="AD2377" s="1"/>
      <c r="AE2377" s="1"/>
    </row>
    <row r="2378" spans="1:31" ht="69.75" customHeight="1" collapsed="1" x14ac:dyDescent="0.25">
      <c r="A2378" s="552"/>
      <c r="B2378" s="552"/>
      <c r="C2378" s="552"/>
      <c r="D2378" s="574"/>
      <c r="E2378" s="534" t="s">
        <v>55</v>
      </c>
      <c r="F2378" s="535"/>
      <c r="G2378" s="292"/>
      <c r="H2378" s="122">
        <f t="shared" ref="H2378:P2378" si="28">H2379</f>
        <v>2144</v>
      </c>
      <c r="I2378" s="188"/>
      <c r="J2378" s="188"/>
      <c r="K2378" s="188"/>
      <c r="L2378" s="122">
        <f t="shared" si="28"/>
        <v>25000</v>
      </c>
      <c r="M2378" s="188"/>
      <c r="N2378" s="188"/>
      <c r="O2378" s="188"/>
      <c r="P2378" s="502">
        <f t="shared" si="28"/>
        <v>20303</v>
      </c>
      <c r="Q2378" s="188"/>
      <c r="R2378" s="188"/>
      <c r="S2378" s="340"/>
      <c r="T2378" s="58"/>
      <c r="U2378" s="1"/>
      <c r="V2378" s="1"/>
      <c r="W2378" s="1"/>
      <c r="X2378" s="1"/>
      <c r="Y2378" s="364"/>
      <c r="Z2378" s="371"/>
      <c r="AA2378" s="372"/>
      <c r="AB2378" s="1"/>
      <c r="AC2378" s="1"/>
      <c r="AD2378" s="1"/>
      <c r="AE2378" s="1"/>
    </row>
    <row r="2379" spans="1:31" ht="45" hidden="1" customHeight="1" outlineLevel="2" x14ac:dyDescent="0.25">
      <c r="A2379" s="552"/>
      <c r="B2379" s="552"/>
      <c r="C2379" s="552"/>
      <c r="D2379" s="574"/>
      <c r="E2379" s="538"/>
      <c r="F2379" s="539"/>
      <c r="G2379" s="82" t="s">
        <v>1906</v>
      </c>
      <c r="H2379" s="98">
        <v>2144</v>
      </c>
      <c r="I2379" s="98"/>
      <c r="J2379" s="98"/>
      <c r="K2379" s="98"/>
      <c r="L2379" s="89">
        <v>25000</v>
      </c>
      <c r="M2379" s="89"/>
      <c r="N2379" s="89"/>
      <c r="O2379" s="89"/>
      <c r="P2379" s="89">
        <v>20303</v>
      </c>
      <c r="Q2379" s="89"/>
      <c r="R2379" s="89"/>
      <c r="S2379" s="333"/>
      <c r="T2379" s="105"/>
      <c r="U2379" s="57"/>
      <c r="V2379" s="57"/>
      <c r="W2379" s="261"/>
      <c r="X2379" s="1"/>
      <c r="Y2379" s="1"/>
      <c r="Z2379" s="1"/>
      <c r="AA2379" s="1"/>
      <c r="AB2379" s="1"/>
      <c r="AC2379" s="1"/>
      <c r="AD2379" s="1"/>
      <c r="AE2379" s="1"/>
    </row>
    <row r="2380" spans="1:31" ht="15" hidden="1" customHeight="1" outlineLevel="1" collapsed="1" x14ac:dyDescent="0.25">
      <c r="A2380" s="552"/>
      <c r="B2380" s="552"/>
      <c r="C2380" s="552"/>
      <c r="D2380" s="574"/>
      <c r="E2380" s="164" t="s">
        <v>56</v>
      </c>
      <c r="F2380" s="164"/>
      <c r="G2380" s="292"/>
      <c r="H2380" s="164"/>
      <c r="I2380" s="164"/>
      <c r="J2380" s="164"/>
      <c r="K2380" s="164"/>
      <c r="L2380" s="164"/>
      <c r="M2380" s="164"/>
      <c r="N2380" s="168"/>
      <c r="O2380" s="168"/>
      <c r="P2380" s="168"/>
      <c r="Q2380" s="168"/>
      <c r="R2380" s="168"/>
      <c r="S2380" s="325"/>
      <c r="T2380" s="261"/>
      <c r="U2380" s="1"/>
      <c r="V2380" s="1"/>
      <c r="W2380" s="1"/>
      <c r="X2380" s="1"/>
      <c r="Y2380" s="1"/>
      <c r="Z2380" s="261"/>
      <c r="AA2380" s="1"/>
      <c r="AB2380" s="1"/>
      <c r="AC2380" s="1"/>
      <c r="AD2380" s="1"/>
      <c r="AE2380" s="1"/>
    </row>
    <row r="2381" spans="1:31" ht="15" hidden="1" customHeight="1" outlineLevel="1" x14ac:dyDescent="0.25">
      <c r="A2381" s="552"/>
      <c r="B2381" s="552"/>
      <c r="C2381" s="552"/>
      <c r="D2381" s="574" t="s">
        <v>150</v>
      </c>
      <c r="E2381" s="164" t="s">
        <v>54</v>
      </c>
      <c r="F2381" s="164"/>
      <c r="G2381" s="292"/>
      <c r="H2381" s="168"/>
      <c r="I2381" s="168"/>
      <c r="J2381" s="168"/>
      <c r="K2381" s="168"/>
      <c r="L2381" s="168"/>
      <c r="M2381" s="168"/>
      <c r="N2381" s="168"/>
      <c r="O2381" s="168"/>
      <c r="P2381" s="168"/>
      <c r="Q2381" s="168"/>
      <c r="R2381" s="168"/>
      <c r="S2381" s="325"/>
      <c r="T2381" s="261"/>
      <c r="U2381" s="1"/>
      <c r="V2381" s="1"/>
      <c r="W2381" s="1"/>
      <c r="X2381" s="1"/>
      <c r="Y2381" s="1"/>
      <c r="Z2381" s="261"/>
      <c r="AA2381" s="1"/>
      <c r="AB2381" s="1"/>
      <c r="AC2381" s="1"/>
      <c r="AD2381" s="1"/>
      <c r="AE2381" s="1"/>
    </row>
    <row r="2382" spans="1:31" ht="15" hidden="1" customHeight="1" outlineLevel="1" x14ac:dyDescent="0.25">
      <c r="A2382" s="552"/>
      <c r="B2382" s="552"/>
      <c r="C2382" s="552"/>
      <c r="D2382" s="574"/>
      <c r="E2382" s="164" t="s">
        <v>55</v>
      </c>
      <c r="F2382" s="164"/>
      <c r="G2382" s="292"/>
      <c r="H2382" s="168"/>
      <c r="I2382" s="168"/>
      <c r="J2382" s="168"/>
      <c r="K2382" s="168"/>
      <c r="L2382" s="168"/>
      <c r="M2382" s="168"/>
      <c r="N2382" s="168"/>
      <c r="O2382" s="168"/>
      <c r="P2382" s="168"/>
      <c r="Q2382" s="168"/>
      <c r="R2382" s="168"/>
      <c r="S2382" s="325"/>
      <c r="T2382" s="261"/>
      <c r="U2382" s="1"/>
      <c r="V2382" s="1"/>
      <c r="W2382" s="1"/>
      <c r="X2382" s="1"/>
      <c r="Y2382" s="1"/>
      <c r="Z2382" s="261"/>
      <c r="AA2382" s="1"/>
      <c r="AB2382" s="1"/>
      <c r="AC2382" s="1"/>
      <c r="AD2382" s="1"/>
      <c r="AE2382" s="1"/>
    </row>
    <row r="2383" spans="1:31" ht="15" hidden="1" customHeight="1" outlineLevel="1" x14ac:dyDescent="0.25">
      <c r="A2383" s="552"/>
      <c r="B2383" s="552"/>
      <c r="C2383" s="552"/>
      <c r="D2383" s="574"/>
      <c r="E2383" s="164" t="s">
        <v>56</v>
      </c>
      <c r="F2383" s="164"/>
      <c r="G2383" s="292"/>
      <c r="H2383" s="168"/>
      <c r="I2383" s="168"/>
      <c r="J2383" s="168"/>
      <c r="K2383" s="168"/>
      <c r="L2383" s="168"/>
      <c r="M2383" s="168"/>
      <c r="N2383" s="168"/>
      <c r="O2383" s="168"/>
      <c r="P2383" s="168"/>
      <c r="Q2383" s="168"/>
      <c r="R2383" s="168"/>
      <c r="S2383" s="325"/>
      <c r="T2383" s="261"/>
      <c r="U2383" s="1"/>
      <c r="V2383" s="1"/>
      <c r="W2383" s="1"/>
      <c r="X2383" s="1"/>
      <c r="Y2383" s="1"/>
      <c r="Z2383" s="261"/>
      <c r="AA2383" s="1"/>
      <c r="AB2383" s="1"/>
      <c r="AC2383" s="1"/>
      <c r="AD2383" s="1"/>
      <c r="AE2383" s="1"/>
    </row>
    <row r="2384" spans="1:31" ht="15" hidden="1" customHeight="1" outlineLevel="1" x14ac:dyDescent="0.25">
      <c r="A2384" s="552" t="s">
        <v>72</v>
      </c>
      <c r="B2384" s="551" t="s">
        <v>74</v>
      </c>
      <c r="C2384" s="552" t="s">
        <v>59</v>
      </c>
      <c r="D2384" s="574" t="s">
        <v>58</v>
      </c>
      <c r="E2384" s="164" t="s">
        <v>54</v>
      </c>
      <c r="F2384" s="164"/>
      <c r="G2384" s="292"/>
      <c r="H2384" s="168"/>
      <c r="I2384" s="168"/>
      <c r="J2384" s="168"/>
      <c r="K2384" s="168"/>
      <c r="L2384" s="168"/>
      <c r="M2384" s="168"/>
      <c r="N2384" s="168"/>
      <c r="O2384" s="168"/>
      <c r="P2384" s="168"/>
      <c r="Q2384" s="168"/>
      <c r="R2384" s="168"/>
      <c r="S2384" s="325"/>
      <c r="T2384" s="261"/>
      <c r="U2384" s="1"/>
      <c r="V2384" s="1"/>
      <c r="W2384" s="1"/>
      <c r="X2384" s="1"/>
      <c r="Y2384" s="1"/>
      <c r="Z2384" s="261"/>
      <c r="AA2384" s="1"/>
      <c r="AB2384" s="1"/>
      <c r="AC2384" s="1"/>
      <c r="AD2384" s="1"/>
      <c r="AE2384" s="1"/>
    </row>
    <row r="2385" spans="1:31" ht="15" hidden="1" customHeight="1" outlineLevel="1" x14ac:dyDescent="0.25">
      <c r="A2385" s="552"/>
      <c r="B2385" s="551"/>
      <c r="C2385" s="552"/>
      <c r="D2385" s="574"/>
      <c r="E2385" s="164" t="s">
        <v>55</v>
      </c>
      <c r="F2385" s="164"/>
      <c r="G2385" s="292"/>
      <c r="H2385" s="168"/>
      <c r="I2385" s="168"/>
      <c r="J2385" s="168"/>
      <c r="K2385" s="168"/>
      <c r="L2385" s="168"/>
      <c r="M2385" s="168"/>
      <c r="N2385" s="168"/>
      <c r="O2385" s="168"/>
      <c r="P2385" s="168"/>
      <c r="Q2385" s="168"/>
      <c r="R2385" s="168"/>
      <c r="S2385" s="325"/>
      <c r="T2385" s="261"/>
      <c r="U2385" s="1"/>
      <c r="V2385" s="1"/>
      <c r="W2385" s="1"/>
      <c r="X2385" s="1"/>
      <c r="Y2385" s="1"/>
      <c r="Z2385" s="261"/>
      <c r="AA2385" s="1"/>
      <c r="AB2385" s="1"/>
      <c r="AC2385" s="1"/>
      <c r="AD2385" s="1"/>
      <c r="AE2385" s="1"/>
    </row>
    <row r="2386" spans="1:31" ht="15" hidden="1" customHeight="1" outlineLevel="1" x14ac:dyDescent="0.25">
      <c r="A2386" s="552"/>
      <c r="B2386" s="551"/>
      <c r="C2386" s="552"/>
      <c r="D2386" s="574"/>
      <c r="E2386" s="164" t="s">
        <v>56</v>
      </c>
      <c r="F2386" s="164"/>
      <c r="G2386" s="292"/>
      <c r="H2386" s="168"/>
      <c r="I2386" s="168"/>
      <c r="J2386" s="168"/>
      <c r="K2386" s="168"/>
      <c r="L2386" s="168"/>
      <c r="M2386" s="168"/>
      <c r="N2386" s="168"/>
      <c r="O2386" s="168"/>
      <c r="P2386" s="168"/>
      <c r="Q2386" s="168"/>
      <c r="R2386" s="168"/>
      <c r="S2386" s="325"/>
      <c r="T2386" s="261"/>
      <c r="U2386" s="1"/>
      <c r="V2386" s="1"/>
      <c r="W2386" s="1"/>
      <c r="X2386" s="1"/>
      <c r="Y2386" s="1"/>
      <c r="Z2386" s="261"/>
      <c r="AA2386" s="1"/>
      <c r="AB2386" s="1"/>
      <c r="AC2386" s="1"/>
      <c r="AD2386" s="1"/>
      <c r="AE2386" s="1"/>
    </row>
    <row r="2387" spans="1:31" ht="15" hidden="1" customHeight="1" outlineLevel="1" x14ac:dyDescent="0.25">
      <c r="A2387" s="552"/>
      <c r="B2387" s="551"/>
      <c r="C2387" s="552"/>
      <c r="D2387" s="574" t="s">
        <v>150</v>
      </c>
      <c r="E2387" s="164" t="s">
        <v>54</v>
      </c>
      <c r="F2387" s="164"/>
      <c r="G2387" s="292"/>
      <c r="H2387" s="168"/>
      <c r="I2387" s="168"/>
      <c r="J2387" s="168"/>
      <c r="K2387" s="168"/>
      <c r="L2387" s="168"/>
      <c r="M2387" s="168"/>
      <c r="N2387" s="168"/>
      <c r="O2387" s="168"/>
      <c r="P2387" s="168"/>
      <c r="Q2387" s="168"/>
      <c r="R2387" s="168"/>
      <c r="S2387" s="325"/>
      <c r="T2387" s="261"/>
      <c r="U2387" s="1"/>
      <c r="V2387" s="1"/>
      <c r="W2387" s="1"/>
      <c r="X2387" s="1"/>
      <c r="Y2387" s="1"/>
      <c r="Z2387" s="261"/>
      <c r="AA2387" s="1"/>
      <c r="AB2387" s="1"/>
      <c r="AC2387" s="1"/>
      <c r="AD2387" s="1"/>
      <c r="AE2387" s="1"/>
    </row>
    <row r="2388" spans="1:31" ht="15" hidden="1" customHeight="1" outlineLevel="1" x14ac:dyDescent="0.25">
      <c r="A2388" s="552"/>
      <c r="B2388" s="551"/>
      <c r="C2388" s="552"/>
      <c r="D2388" s="574"/>
      <c r="E2388" s="164" t="s">
        <v>55</v>
      </c>
      <c r="F2388" s="164"/>
      <c r="G2388" s="292"/>
      <c r="H2388" s="168"/>
      <c r="I2388" s="168"/>
      <c r="J2388" s="168"/>
      <c r="K2388" s="168"/>
      <c r="L2388" s="168"/>
      <c r="M2388" s="168"/>
      <c r="N2388" s="168"/>
      <c r="O2388" s="168"/>
      <c r="P2388" s="168"/>
      <c r="Q2388" s="168"/>
      <c r="R2388" s="168"/>
      <c r="S2388" s="325"/>
      <c r="T2388" s="261"/>
      <c r="U2388" s="1"/>
      <c r="V2388" s="1"/>
      <c r="W2388" s="1"/>
      <c r="X2388" s="1"/>
      <c r="Y2388" s="1"/>
      <c r="Z2388" s="261"/>
      <c r="AA2388" s="1"/>
      <c r="AB2388" s="1"/>
      <c r="AC2388" s="1"/>
      <c r="AD2388" s="1"/>
      <c r="AE2388" s="1"/>
    </row>
    <row r="2389" spans="1:31" ht="15" hidden="1" customHeight="1" outlineLevel="1" x14ac:dyDescent="0.25">
      <c r="A2389" s="552"/>
      <c r="B2389" s="551"/>
      <c r="C2389" s="552"/>
      <c r="D2389" s="574"/>
      <c r="E2389" s="164" t="s">
        <v>56</v>
      </c>
      <c r="F2389" s="164"/>
      <c r="G2389" s="292"/>
      <c r="H2389" s="168"/>
      <c r="I2389" s="168"/>
      <c r="J2389" s="168"/>
      <c r="K2389" s="168"/>
      <c r="L2389" s="168"/>
      <c r="M2389" s="168"/>
      <c r="N2389" s="168"/>
      <c r="O2389" s="168"/>
      <c r="P2389" s="168"/>
      <c r="Q2389" s="168"/>
      <c r="R2389" s="168"/>
      <c r="S2389" s="325"/>
      <c r="T2389" s="261"/>
      <c r="U2389" s="1"/>
      <c r="V2389" s="1"/>
      <c r="W2389" s="1"/>
      <c r="X2389" s="1"/>
      <c r="Y2389" s="1"/>
      <c r="Z2389" s="261"/>
      <c r="AA2389" s="1"/>
      <c r="AB2389" s="1"/>
      <c r="AC2389" s="1"/>
      <c r="AD2389" s="1"/>
      <c r="AE2389" s="1"/>
    </row>
    <row r="2390" spans="1:31" ht="15" hidden="1" customHeight="1" outlineLevel="1" x14ac:dyDescent="0.25">
      <c r="A2390" s="552"/>
      <c r="B2390" s="551"/>
      <c r="C2390" s="552" t="s">
        <v>60</v>
      </c>
      <c r="D2390" s="574" t="s">
        <v>58</v>
      </c>
      <c r="E2390" s="164" t="s">
        <v>54</v>
      </c>
      <c r="F2390" s="164"/>
      <c r="G2390" s="292"/>
      <c r="H2390" s="168"/>
      <c r="I2390" s="168"/>
      <c r="J2390" s="168"/>
      <c r="K2390" s="168"/>
      <c r="L2390" s="168"/>
      <c r="M2390" s="168"/>
      <c r="N2390" s="168"/>
      <c r="O2390" s="168"/>
      <c r="P2390" s="168"/>
      <c r="Q2390" s="168"/>
      <c r="R2390" s="168"/>
      <c r="S2390" s="325"/>
      <c r="T2390" s="261"/>
      <c r="U2390" s="1"/>
      <c r="V2390" s="1"/>
      <c r="W2390" s="1"/>
      <c r="X2390" s="1"/>
      <c r="Y2390" s="1"/>
      <c r="Z2390" s="261"/>
      <c r="AA2390" s="1"/>
      <c r="AB2390" s="1"/>
      <c r="AC2390" s="1"/>
      <c r="AD2390" s="1"/>
      <c r="AE2390" s="1"/>
    </row>
    <row r="2391" spans="1:31" ht="15" hidden="1" customHeight="1" outlineLevel="1" x14ac:dyDescent="0.25">
      <c r="A2391" s="552"/>
      <c r="B2391" s="551"/>
      <c r="C2391" s="552"/>
      <c r="D2391" s="574"/>
      <c r="E2391" s="164" t="s">
        <v>55</v>
      </c>
      <c r="F2391" s="164"/>
      <c r="G2391" s="292"/>
      <c r="H2391" s="168"/>
      <c r="I2391" s="168"/>
      <c r="J2391" s="168"/>
      <c r="K2391" s="168"/>
      <c r="L2391" s="168"/>
      <c r="M2391" s="168"/>
      <c r="N2391" s="168"/>
      <c r="O2391" s="168"/>
      <c r="P2391" s="168"/>
      <c r="Q2391" s="168"/>
      <c r="R2391" s="168"/>
      <c r="S2391" s="325"/>
      <c r="T2391" s="261"/>
      <c r="U2391" s="1"/>
      <c r="V2391" s="1"/>
      <c r="W2391" s="1"/>
      <c r="X2391" s="1"/>
      <c r="Y2391" s="1"/>
      <c r="Z2391" s="261"/>
      <c r="AA2391" s="1"/>
      <c r="AB2391" s="1"/>
      <c r="AC2391" s="1"/>
      <c r="AD2391" s="1"/>
      <c r="AE2391" s="1"/>
    </row>
    <row r="2392" spans="1:31" ht="15" hidden="1" customHeight="1" outlineLevel="1" x14ac:dyDescent="0.25">
      <c r="A2392" s="552"/>
      <c r="B2392" s="551"/>
      <c r="C2392" s="552"/>
      <c r="D2392" s="574"/>
      <c r="E2392" s="164" t="s">
        <v>56</v>
      </c>
      <c r="F2392" s="164"/>
      <c r="G2392" s="292"/>
      <c r="H2392" s="168"/>
      <c r="I2392" s="168"/>
      <c r="J2392" s="168"/>
      <c r="K2392" s="168"/>
      <c r="L2392" s="168"/>
      <c r="M2392" s="168"/>
      <c r="N2392" s="168"/>
      <c r="O2392" s="168"/>
      <c r="P2392" s="168"/>
      <c r="Q2392" s="168"/>
      <c r="R2392" s="168"/>
      <c r="S2392" s="325"/>
      <c r="T2392" s="261"/>
      <c r="U2392" s="1"/>
      <c r="V2392" s="1"/>
      <c r="W2392" s="1"/>
      <c r="X2392" s="1"/>
      <c r="Y2392" s="1"/>
      <c r="Z2392" s="261"/>
      <c r="AA2392" s="1"/>
      <c r="AB2392" s="1"/>
      <c r="AC2392" s="1"/>
      <c r="AD2392" s="1"/>
      <c r="AE2392" s="1"/>
    </row>
    <row r="2393" spans="1:31" ht="15" hidden="1" customHeight="1" outlineLevel="1" x14ac:dyDescent="0.25">
      <c r="A2393" s="552"/>
      <c r="B2393" s="551"/>
      <c r="C2393" s="552"/>
      <c r="D2393" s="574" t="s">
        <v>150</v>
      </c>
      <c r="E2393" s="164" t="s">
        <v>54</v>
      </c>
      <c r="F2393" s="164"/>
      <c r="G2393" s="292"/>
      <c r="H2393" s="168"/>
      <c r="I2393" s="168"/>
      <c r="J2393" s="168"/>
      <c r="K2393" s="168"/>
      <c r="L2393" s="168"/>
      <c r="M2393" s="168"/>
      <c r="N2393" s="168"/>
      <c r="O2393" s="168"/>
      <c r="P2393" s="168"/>
      <c r="Q2393" s="168"/>
      <c r="R2393" s="168"/>
      <c r="S2393" s="325"/>
      <c r="T2393" s="261"/>
      <c r="U2393" s="1"/>
      <c r="V2393" s="1"/>
      <c r="W2393" s="1"/>
      <c r="X2393" s="1"/>
      <c r="Y2393" s="1"/>
      <c r="Z2393" s="261"/>
      <c r="AA2393" s="1"/>
      <c r="AB2393" s="1"/>
      <c r="AC2393" s="1"/>
      <c r="AD2393" s="1"/>
      <c r="AE2393" s="1"/>
    </row>
    <row r="2394" spans="1:31" ht="15" hidden="1" customHeight="1" outlineLevel="1" x14ac:dyDescent="0.25">
      <c r="A2394" s="552"/>
      <c r="B2394" s="551"/>
      <c r="C2394" s="552"/>
      <c r="D2394" s="574"/>
      <c r="E2394" s="164" t="s">
        <v>55</v>
      </c>
      <c r="F2394" s="164"/>
      <c r="G2394" s="292"/>
      <c r="H2394" s="168"/>
      <c r="I2394" s="168"/>
      <c r="J2394" s="168"/>
      <c r="K2394" s="168"/>
      <c r="L2394" s="168"/>
      <c r="M2394" s="168"/>
      <c r="N2394" s="168"/>
      <c r="O2394" s="168"/>
      <c r="P2394" s="168"/>
      <c r="Q2394" s="168"/>
      <c r="R2394" s="168"/>
      <c r="S2394" s="325"/>
      <c r="T2394" s="261"/>
      <c r="U2394" s="1"/>
      <c r="V2394" s="1"/>
      <c r="W2394" s="1"/>
      <c r="X2394" s="1"/>
      <c r="Y2394" s="1"/>
      <c r="Z2394" s="261"/>
      <c r="AA2394" s="1"/>
      <c r="AB2394" s="1"/>
      <c r="AC2394" s="1"/>
      <c r="AD2394" s="1"/>
      <c r="AE2394" s="1"/>
    </row>
    <row r="2395" spans="1:31" ht="15.75" hidden="1" customHeight="1" outlineLevel="1" x14ac:dyDescent="0.25">
      <c r="A2395" s="552"/>
      <c r="B2395" s="551"/>
      <c r="C2395" s="552"/>
      <c r="D2395" s="574"/>
      <c r="E2395" s="164" t="s">
        <v>56</v>
      </c>
      <c r="F2395" s="164"/>
      <c r="G2395" s="292"/>
      <c r="H2395" s="168"/>
      <c r="I2395" s="168"/>
      <c r="J2395" s="168"/>
      <c r="K2395" s="168"/>
      <c r="L2395" s="168"/>
      <c r="M2395" s="168"/>
      <c r="N2395" s="168"/>
      <c r="O2395" s="168"/>
      <c r="P2395" s="168"/>
      <c r="Q2395" s="168"/>
      <c r="R2395" s="168"/>
      <c r="S2395" s="325"/>
      <c r="T2395" s="261"/>
      <c r="U2395" s="1"/>
      <c r="V2395" s="1"/>
      <c r="W2395" s="1"/>
      <c r="X2395" s="1"/>
      <c r="Y2395" s="1"/>
      <c r="Z2395" s="261"/>
      <c r="AA2395" s="1"/>
      <c r="AB2395" s="1"/>
      <c r="AC2395" s="1"/>
      <c r="AD2395" s="1"/>
      <c r="AE2395" s="1"/>
    </row>
    <row r="2396" spans="1:31" s="146" customFormat="1" ht="14.25" hidden="1" collapsed="1" x14ac:dyDescent="0.2">
      <c r="A2396" s="619"/>
      <c r="B2396" s="619"/>
      <c r="C2396" s="619"/>
      <c r="D2396" s="619"/>
      <c r="E2396" s="619"/>
      <c r="F2396" s="619"/>
      <c r="G2396" s="620"/>
      <c r="H2396" s="305">
        <f>H2378</f>
        <v>2144</v>
      </c>
      <c r="I2396" s="305">
        <f t="shared" ref="I2396:S2396" si="29">I2378</f>
        <v>0</v>
      </c>
      <c r="J2396" s="305">
        <f t="shared" si="29"/>
        <v>0</v>
      </c>
      <c r="K2396" s="305">
        <f t="shared" si="29"/>
        <v>0</v>
      </c>
      <c r="L2396" s="305">
        <f t="shared" si="29"/>
        <v>25000</v>
      </c>
      <c r="M2396" s="305">
        <f t="shared" si="29"/>
        <v>0</v>
      </c>
      <c r="N2396" s="305">
        <f t="shared" si="29"/>
        <v>0</v>
      </c>
      <c r="O2396" s="305">
        <f t="shared" si="29"/>
        <v>0</v>
      </c>
      <c r="P2396" s="305">
        <f t="shared" si="29"/>
        <v>20303</v>
      </c>
      <c r="Q2396" s="305">
        <f t="shared" si="29"/>
        <v>0</v>
      </c>
      <c r="R2396" s="305">
        <f t="shared" si="29"/>
        <v>0</v>
      </c>
      <c r="S2396" s="338">
        <f t="shared" si="29"/>
        <v>0</v>
      </c>
      <c r="T2396" s="357"/>
      <c r="U2396" s="312"/>
      <c r="V2396" s="312"/>
      <c r="W2396" s="312"/>
      <c r="X2396" s="312"/>
      <c r="Y2396" s="357"/>
      <c r="Z2396" s="357"/>
      <c r="AA2396" s="357"/>
      <c r="AB2396" s="363"/>
      <c r="AC2396" s="363"/>
      <c r="AD2396" s="363"/>
      <c r="AE2396" s="363"/>
    </row>
    <row r="2397" spans="1:31" s="311" customFormat="1" x14ac:dyDescent="0.25">
      <c r="A2397" s="309"/>
      <c r="B2397" s="309"/>
      <c r="C2397" s="309"/>
      <c r="D2397" s="309"/>
      <c r="E2397" s="310"/>
      <c r="F2397" s="306"/>
      <c r="G2397" s="307"/>
      <c r="H2397" s="309"/>
      <c r="I2397" s="309"/>
      <c r="J2397" s="309"/>
      <c r="K2397" s="309"/>
      <c r="L2397" s="309"/>
      <c r="M2397" s="309"/>
      <c r="N2397" s="309"/>
      <c r="O2397" s="309"/>
      <c r="P2397" s="309"/>
      <c r="Q2397" s="309"/>
      <c r="R2397" s="309"/>
      <c r="S2397" s="309"/>
      <c r="T2397" s="1"/>
      <c r="U2397" s="1"/>
      <c r="V2397" s="1"/>
      <c r="W2397" s="1"/>
      <c r="X2397" s="1"/>
      <c r="Y2397" s="1"/>
      <c r="Z2397" s="1"/>
      <c r="AA2397" s="1"/>
      <c r="AB2397" s="1"/>
      <c r="AC2397" s="1"/>
      <c r="AD2397" s="1"/>
      <c r="AE2397" s="1"/>
    </row>
    <row r="2398" spans="1:31" hidden="1" x14ac:dyDescent="0.25">
      <c r="A2398" s="40"/>
      <c r="B2398" s="40"/>
      <c r="C2398" s="40"/>
      <c r="D2398" s="40"/>
      <c r="E2398" s="39"/>
      <c r="F2398" s="9"/>
      <c r="G2398" s="143"/>
      <c r="H2398" s="35"/>
      <c r="I2398" s="35"/>
      <c r="J2398" s="35"/>
      <c r="K2398" s="35"/>
      <c r="L2398" s="35"/>
      <c r="M2398" s="35"/>
      <c r="N2398" s="35"/>
      <c r="O2398" s="35"/>
      <c r="P2398" s="35"/>
      <c r="Q2398" s="35"/>
      <c r="R2398" s="35"/>
      <c r="S2398" s="35"/>
      <c r="T2398" s="1"/>
      <c r="U2398" s="1"/>
      <c r="V2398" s="1"/>
      <c r="W2398" s="1"/>
      <c r="X2398" s="1"/>
      <c r="Y2398" s="1"/>
      <c r="Z2398" s="1"/>
      <c r="AA2398" s="1"/>
      <c r="AB2398" s="1"/>
      <c r="AC2398" s="1"/>
      <c r="AD2398" s="1"/>
      <c r="AE2398" s="1"/>
    </row>
    <row r="2399" spans="1:31" ht="15" hidden="1" customHeight="1" x14ac:dyDescent="0.25">
      <c r="A2399" s="40"/>
      <c r="B2399" s="40"/>
      <c r="C2399" s="40"/>
      <c r="D2399" s="40"/>
      <c r="E2399" s="39"/>
      <c r="F2399" s="9"/>
      <c r="G2399" s="143"/>
      <c r="H2399" s="35"/>
      <c r="I2399" s="35"/>
      <c r="J2399" s="35"/>
      <c r="K2399" s="35"/>
      <c r="L2399" s="35"/>
      <c r="M2399" s="35"/>
      <c r="N2399" s="35"/>
      <c r="O2399" s="35"/>
      <c r="P2399" s="35"/>
      <c r="Q2399" s="35"/>
      <c r="R2399" s="35"/>
      <c r="S2399" s="35"/>
      <c r="T2399" s="1"/>
      <c r="U2399" s="1"/>
      <c r="V2399" s="1"/>
      <c r="W2399" s="1"/>
      <c r="X2399" s="1"/>
      <c r="Y2399" s="1"/>
      <c r="Z2399" s="1"/>
      <c r="AA2399" s="1"/>
      <c r="AB2399" s="1"/>
      <c r="AC2399" s="1"/>
      <c r="AD2399" s="1"/>
      <c r="AE2399" s="1"/>
    </row>
    <row r="2400" spans="1:31" s="19" customFormat="1" ht="24" hidden="1" customHeight="1" outlineLevel="1" x14ac:dyDescent="0.25">
      <c r="A2400" s="533"/>
      <c r="B2400" s="533"/>
      <c r="C2400" s="533"/>
      <c r="D2400" s="533"/>
      <c r="E2400" s="533"/>
      <c r="F2400" s="533"/>
      <c r="G2400" s="533"/>
      <c r="H2400" s="533"/>
      <c r="I2400" s="533"/>
      <c r="J2400" s="533"/>
      <c r="K2400" s="533"/>
      <c r="L2400" s="533"/>
      <c r="M2400" s="533"/>
      <c r="N2400" s="533"/>
      <c r="O2400" s="533"/>
      <c r="P2400" s="533"/>
      <c r="Q2400" s="533"/>
      <c r="R2400" s="533"/>
      <c r="S2400" s="176"/>
      <c r="T2400" s="5"/>
      <c r="U2400" s="5"/>
      <c r="V2400" s="5"/>
      <c r="W2400" s="5"/>
      <c r="X2400" s="5"/>
      <c r="Y2400" s="5"/>
      <c r="Z2400" s="5"/>
      <c r="AA2400" s="5"/>
      <c r="AB2400" s="5"/>
      <c r="AC2400" s="5"/>
      <c r="AD2400" s="5"/>
      <c r="AE2400" s="5"/>
    </row>
    <row r="2401" spans="1:118" s="19" customFormat="1" ht="19.5" hidden="1" customHeight="1" outlineLevel="1" x14ac:dyDescent="0.25">
      <c r="A2401" s="549"/>
      <c r="B2401" s="549"/>
      <c r="C2401" s="549"/>
      <c r="D2401" s="549"/>
      <c r="E2401" s="549"/>
      <c r="F2401" s="549"/>
      <c r="G2401" s="615" t="s">
        <v>45</v>
      </c>
      <c r="H2401" s="615"/>
      <c r="I2401" s="615"/>
      <c r="J2401" s="615"/>
      <c r="K2401" s="615"/>
      <c r="L2401" s="615"/>
      <c r="M2401" s="615"/>
      <c r="N2401" s="615"/>
      <c r="O2401" s="615"/>
      <c r="P2401" s="615"/>
      <c r="Q2401" s="615"/>
      <c r="R2401" s="615"/>
      <c r="S2401" s="616"/>
      <c r="T2401" s="33"/>
      <c r="U2401" s="5"/>
      <c r="V2401" s="5"/>
      <c r="W2401" s="5"/>
      <c r="X2401" s="5"/>
      <c r="Y2401" s="5"/>
      <c r="Z2401" s="5"/>
      <c r="AA2401" s="5"/>
      <c r="AB2401" s="5"/>
      <c r="AC2401" s="5"/>
      <c r="AD2401" s="5"/>
      <c r="AE2401" s="5"/>
    </row>
    <row r="2402" spans="1:118" s="19" customFormat="1" ht="45" hidden="1" customHeight="1" outlineLevel="1" x14ac:dyDescent="0.25">
      <c r="A2402" s="583" t="s">
        <v>110</v>
      </c>
      <c r="B2402" s="550" t="s">
        <v>62</v>
      </c>
      <c r="C2402" s="583" t="s">
        <v>104</v>
      </c>
      <c r="D2402" s="583" t="s">
        <v>105</v>
      </c>
      <c r="E2402" s="583" t="s">
        <v>106</v>
      </c>
      <c r="F2402" s="583" t="s">
        <v>127</v>
      </c>
      <c r="G2402" s="608" t="s">
        <v>131</v>
      </c>
      <c r="H2402" s="583" t="s">
        <v>116</v>
      </c>
      <c r="I2402" s="583"/>
      <c r="J2402" s="583"/>
      <c r="K2402" s="583"/>
      <c r="L2402" s="583" t="str">
        <f>L10</f>
        <v>Максимальная мощность, кВт</v>
      </c>
      <c r="M2402" s="583"/>
      <c r="N2402" s="583"/>
      <c r="O2402" s="583"/>
      <c r="P2402" s="583" t="s">
        <v>133</v>
      </c>
      <c r="Q2402" s="583"/>
      <c r="R2402" s="583"/>
      <c r="S2402" s="584"/>
      <c r="T2402" s="33"/>
      <c r="U2402" s="590"/>
      <c r="V2402" s="590"/>
      <c r="W2402" s="590"/>
      <c r="X2402" s="590"/>
      <c r="Y2402" s="350"/>
      <c r="Z2402" s="350"/>
      <c r="AA2402" s="350"/>
      <c r="AB2402" s="5"/>
      <c r="AC2402" s="5"/>
      <c r="AD2402" s="5"/>
      <c r="AE2402" s="5"/>
    </row>
    <row r="2403" spans="1:118" s="19" customFormat="1" ht="60" hidden="1" customHeight="1" outlineLevel="1" x14ac:dyDescent="0.25">
      <c r="A2403" s="583"/>
      <c r="B2403" s="550"/>
      <c r="C2403" s="583"/>
      <c r="D2403" s="583"/>
      <c r="E2403" s="583"/>
      <c r="F2403" s="583" t="s">
        <v>128</v>
      </c>
      <c r="G2403" s="621"/>
      <c r="H2403" s="401">
        <f>H11</f>
        <v>2017</v>
      </c>
      <c r="I2403" s="401">
        <f>I11</f>
        <v>2018</v>
      </c>
      <c r="J2403" s="401">
        <f>J11</f>
        <v>2019</v>
      </c>
      <c r="K2403" s="401" t="str">
        <f>K1836</f>
        <v>План  ( в случае отсутствия фактических значений)</v>
      </c>
      <c r="L2403" s="401">
        <f>H2403</f>
        <v>2017</v>
      </c>
      <c r="M2403" s="401">
        <f>I2403</f>
        <v>2018</v>
      </c>
      <c r="N2403" s="401">
        <f>J2403</f>
        <v>2019</v>
      </c>
      <c r="O2403" s="401" t="str">
        <f>O1836</f>
        <v>План  ( в случае отсутствия фактических значений)</v>
      </c>
      <c r="P2403" s="401">
        <f>H2403</f>
        <v>2017</v>
      </c>
      <c r="Q2403" s="401">
        <f>I2403</f>
        <v>2018</v>
      </c>
      <c r="R2403" s="401">
        <f>J2403</f>
        <v>2019</v>
      </c>
      <c r="S2403" s="411" t="str">
        <f>S1836</f>
        <v>План  ( в случае отсутствия фактических значений)</v>
      </c>
      <c r="T2403" s="351"/>
      <c r="U2403" s="20"/>
      <c r="V2403" s="20"/>
      <c r="W2403" s="20"/>
      <c r="X2403" s="20"/>
      <c r="Y2403" s="20"/>
      <c r="Z2403" s="20"/>
      <c r="AA2403" s="20"/>
      <c r="AB2403" s="5"/>
      <c r="AC2403" s="5"/>
      <c r="AD2403" s="5"/>
      <c r="AE2403" s="5"/>
    </row>
    <row r="2404" spans="1:118" ht="15" hidden="1" customHeight="1" outlineLevel="1" x14ac:dyDescent="0.25">
      <c r="A2404" s="389">
        <v>2</v>
      </c>
      <c r="B2404" s="548">
        <v>3</v>
      </c>
      <c r="C2404" s="548"/>
      <c r="D2404" s="548"/>
      <c r="E2404" s="548"/>
      <c r="F2404" s="548"/>
      <c r="G2404" s="401">
        <v>4</v>
      </c>
      <c r="H2404" s="583">
        <v>5</v>
      </c>
      <c r="I2404" s="583"/>
      <c r="J2404" s="583"/>
      <c r="K2404" s="583"/>
      <c r="L2404" s="583">
        <v>6</v>
      </c>
      <c r="M2404" s="583"/>
      <c r="N2404" s="583"/>
      <c r="O2404" s="583"/>
      <c r="P2404" s="583">
        <v>7</v>
      </c>
      <c r="Q2404" s="583"/>
      <c r="R2404" s="583"/>
      <c r="S2404" s="584"/>
      <c r="T2404" s="261"/>
      <c r="U2404" s="589"/>
      <c r="V2404" s="589"/>
      <c r="W2404" s="589"/>
      <c r="X2404" s="589"/>
      <c r="Y2404" s="261"/>
      <c r="Z2404" s="261"/>
      <c r="AA2404" s="261"/>
      <c r="AB2404" s="1"/>
      <c r="AC2404" s="1"/>
      <c r="AD2404" s="1"/>
      <c r="AE2404" s="1"/>
    </row>
    <row r="2405" spans="1:118" ht="15" hidden="1" customHeight="1" outlineLevel="2" x14ac:dyDescent="0.25">
      <c r="A2405" s="550" t="s">
        <v>63</v>
      </c>
      <c r="B2405" s="548" t="s">
        <v>64</v>
      </c>
      <c r="C2405" s="548" t="s">
        <v>65</v>
      </c>
      <c r="D2405" s="550" t="s">
        <v>66</v>
      </c>
      <c r="E2405" s="403" t="s">
        <v>53</v>
      </c>
      <c r="F2405" s="404"/>
      <c r="G2405" s="396"/>
      <c r="H2405" s="389"/>
      <c r="I2405" s="389"/>
      <c r="J2405" s="389"/>
      <c r="K2405" s="389"/>
      <c r="L2405" s="389"/>
      <c r="M2405" s="389"/>
      <c r="N2405" s="389"/>
      <c r="O2405" s="389"/>
      <c r="P2405" s="389"/>
      <c r="Q2405" s="389"/>
      <c r="R2405" s="389"/>
      <c r="S2405" s="412"/>
      <c r="T2405" s="1"/>
      <c r="U2405" s="5"/>
      <c r="V2405" s="5"/>
      <c r="W2405" s="5"/>
      <c r="X2405" s="5"/>
      <c r="Y2405" s="1"/>
      <c r="Z2405" s="261"/>
      <c r="AA2405" s="1"/>
      <c r="AB2405" s="5"/>
      <c r="AC2405" s="5"/>
      <c r="AD2405" s="5"/>
      <c r="AE2405" s="5"/>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9"/>
      <c r="CE2405" s="19"/>
      <c r="CF2405" s="19"/>
      <c r="CG2405" s="19"/>
      <c r="CH2405" s="19"/>
      <c r="CI2405" s="19"/>
      <c r="CJ2405" s="19"/>
      <c r="CK2405" s="19"/>
      <c r="CL2405" s="19"/>
      <c r="CM2405" s="19"/>
      <c r="CN2405" s="19"/>
      <c r="CO2405" s="19"/>
      <c r="CP2405" s="19"/>
      <c r="CQ2405" s="19"/>
      <c r="CR2405" s="19"/>
      <c r="CS2405" s="19"/>
      <c r="CT2405" s="19"/>
      <c r="CU2405" s="19"/>
      <c r="CV2405" s="19"/>
      <c r="CW2405" s="19"/>
      <c r="CX2405" s="19"/>
      <c r="CY2405" s="19"/>
      <c r="CZ2405" s="19"/>
      <c r="DA2405" s="19"/>
      <c r="DB2405" s="19"/>
      <c r="DC2405" s="19"/>
      <c r="DD2405" s="19"/>
      <c r="DE2405" s="19"/>
      <c r="DF2405" s="19"/>
      <c r="DG2405" s="19"/>
      <c r="DH2405" s="19"/>
      <c r="DI2405" s="19"/>
      <c r="DJ2405" s="19"/>
      <c r="DK2405" s="19"/>
      <c r="DL2405" s="19"/>
      <c r="DM2405" s="19"/>
      <c r="DN2405" s="19"/>
    </row>
    <row r="2406" spans="1:118" ht="15" hidden="1" customHeight="1" outlineLevel="2" x14ac:dyDescent="0.25">
      <c r="A2406" s="550"/>
      <c r="B2406" s="548"/>
      <c r="C2406" s="548"/>
      <c r="D2406" s="550"/>
      <c r="E2406" s="403" t="s">
        <v>54</v>
      </c>
      <c r="F2406" s="404"/>
      <c r="G2406" s="396"/>
      <c r="H2406" s="389"/>
      <c r="I2406" s="389"/>
      <c r="J2406" s="389"/>
      <c r="K2406" s="389"/>
      <c r="L2406" s="389"/>
      <c r="M2406" s="389"/>
      <c r="N2406" s="389"/>
      <c r="O2406" s="389"/>
      <c r="P2406" s="389"/>
      <c r="Q2406" s="389"/>
      <c r="R2406" s="389"/>
      <c r="S2406" s="412"/>
      <c r="T2406" s="1"/>
      <c r="U2406" s="5"/>
      <c r="V2406" s="5"/>
      <c r="W2406" s="5"/>
      <c r="X2406" s="5"/>
      <c r="Y2406" s="1"/>
      <c r="Z2406" s="261"/>
      <c r="AA2406" s="1"/>
      <c r="AB2406" s="5"/>
      <c r="AC2406" s="5"/>
      <c r="AD2406" s="5"/>
      <c r="AE2406" s="5"/>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c r="DH2406" s="19"/>
      <c r="DI2406" s="19"/>
      <c r="DJ2406" s="19"/>
      <c r="DK2406" s="19"/>
      <c r="DL2406" s="19"/>
      <c r="DM2406" s="19"/>
      <c r="DN2406" s="19"/>
    </row>
    <row r="2407" spans="1:118" ht="15" hidden="1" customHeight="1" outlineLevel="2" x14ac:dyDescent="0.25">
      <c r="A2407" s="550"/>
      <c r="B2407" s="548"/>
      <c r="C2407" s="548"/>
      <c r="D2407" s="550"/>
      <c r="E2407" s="403" t="s">
        <v>55</v>
      </c>
      <c r="F2407" s="404"/>
      <c r="G2407" s="396"/>
      <c r="H2407" s="389"/>
      <c r="I2407" s="389"/>
      <c r="J2407" s="389"/>
      <c r="K2407" s="389"/>
      <c r="L2407" s="389"/>
      <c r="M2407" s="389"/>
      <c r="N2407" s="389"/>
      <c r="O2407" s="389"/>
      <c r="P2407" s="389"/>
      <c r="Q2407" s="389"/>
      <c r="R2407" s="389"/>
      <c r="S2407" s="412"/>
      <c r="T2407" s="1"/>
      <c r="U2407" s="5"/>
      <c r="V2407" s="5"/>
      <c r="W2407" s="5"/>
      <c r="X2407" s="5"/>
      <c r="Y2407" s="1"/>
      <c r="Z2407" s="261"/>
      <c r="AA2407" s="1"/>
      <c r="AB2407" s="5"/>
      <c r="AC2407" s="5"/>
      <c r="AD2407" s="5"/>
      <c r="AE2407" s="5"/>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9"/>
      <c r="CE2407" s="19"/>
      <c r="CF2407" s="19"/>
      <c r="CG2407" s="19"/>
      <c r="CH2407" s="19"/>
      <c r="CI2407" s="19"/>
      <c r="CJ2407" s="19"/>
      <c r="CK2407" s="19"/>
      <c r="CL2407" s="19"/>
      <c r="CM2407" s="19"/>
      <c r="CN2407" s="19"/>
      <c r="CO2407" s="19"/>
      <c r="CP2407" s="19"/>
      <c r="CQ2407" s="19"/>
      <c r="CR2407" s="19"/>
      <c r="CS2407" s="19"/>
      <c r="CT2407" s="19"/>
      <c r="CU2407" s="19"/>
      <c r="CV2407" s="19"/>
      <c r="CW2407" s="19"/>
      <c r="CX2407" s="19"/>
      <c r="CY2407" s="19"/>
      <c r="CZ2407" s="19"/>
      <c r="DA2407" s="19"/>
      <c r="DB2407" s="19"/>
      <c r="DC2407" s="19"/>
      <c r="DD2407" s="19"/>
      <c r="DE2407" s="19"/>
      <c r="DF2407" s="19"/>
      <c r="DG2407" s="19"/>
      <c r="DH2407" s="19"/>
      <c r="DI2407" s="19"/>
      <c r="DJ2407" s="19"/>
      <c r="DK2407" s="19"/>
      <c r="DL2407" s="19"/>
      <c r="DM2407" s="19"/>
      <c r="DN2407" s="19"/>
    </row>
    <row r="2408" spans="1:118" ht="15" hidden="1" customHeight="1" outlineLevel="2" x14ac:dyDescent="0.25">
      <c r="A2408" s="550"/>
      <c r="B2408" s="548"/>
      <c r="C2408" s="548"/>
      <c r="D2408" s="550"/>
      <c r="E2408" s="403" t="s">
        <v>56</v>
      </c>
      <c r="F2408" s="404"/>
      <c r="G2408" s="396"/>
      <c r="H2408" s="389"/>
      <c r="I2408" s="389"/>
      <c r="J2408" s="389"/>
      <c r="K2408" s="389"/>
      <c r="L2408" s="389"/>
      <c r="M2408" s="389"/>
      <c r="N2408" s="389"/>
      <c r="O2408" s="389"/>
      <c r="P2408" s="389"/>
      <c r="Q2408" s="389"/>
      <c r="R2408" s="389"/>
      <c r="S2408" s="412"/>
      <c r="T2408" s="1"/>
      <c r="U2408" s="5"/>
      <c r="V2408" s="5"/>
      <c r="W2408" s="5"/>
      <c r="X2408" s="5"/>
      <c r="Y2408" s="1"/>
      <c r="Z2408" s="261"/>
      <c r="AA2408" s="1"/>
      <c r="AB2408" s="5"/>
      <c r="AC2408" s="5"/>
      <c r="AD2408" s="5"/>
      <c r="AE2408" s="5"/>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9"/>
      <c r="CE2408" s="19"/>
      <c r="CF2408" s="19"/>
      <c r="CG2408" s="19"/>
      <c r="CH2408" s="19"/>
      <c r="CI2408" s="19"/>
      <c r="CJ2408" s="19"/>
      <c r="CK2408" s="19"/>
      <c r="CL2408" s="19"/>
      <c r="CM2408" s="19"/>
      <c r="CN2408" s="19"/>
      <c r="CO2408" s="19"/>
      <c r="CP2408" s="19"/>
      <c r="CQ2408" s="19"/>
      <c r="CR2408" s="19"/>
      <c r="CS2408" s="19"/>
      <c r="CT2408" s="19"/>
      <c r="CU2408" s="19"/>
      <c r="CV2408" s="19"/>
      <c r="CW2408" s="19"/>
      <c r="CX2408" s="19"/>
      <c r="CY2408" s="19"/>
      <c r="CZ2408" s="19"/>
      <c r="DA2408" s="19"/>
      <c r="DB2408" s="19"/>
      <c r="DC2408" s="19"/>
      <c r="DD2408" s="19"/>
      <c r="DE2408" s="19"/>
      <c r="DF2408" s="19"/>
      <c r="DG2408" s="19"/>
      <c r="DH2408" s="19"/>
      <c r="DI2408" s="19"/>
      <c r="DJ2408" s="19"/>
      <c r="DK2408" s="19"/>
      <c r="DL2408" s="19"/>
      <c r="DM2408" s="19"/>
      <c r="DN2408" s="19"/>
    </row>
    <row r="2409" spans="1:118" ht="15" hidden="1" customHeight="1" outlineLevel="2" x14ac:dyDescent="0.25">
      <c r="A2409" s="550"/>
      <c r="B2409" s="548"/>
      <c r="C2409" s="548"/>
      <c r="D2409" s="550"/>
      <c r="E2409" s="403" t="s">
        <v>57</v>
      </c>
      <c r="F2409" s="404"/>
      <c r="G2409" s="396"/>
      <c r="H2409" s="389"/>
      <c r="I2409" s="389"/>
      <c r="J2409" s="389"/>
      <c r="K2409" s="389"/>
      <c r="L2409" s="389"/>
      <c r="M2409" s="389"/>
      <c r="N2409" s="389"/>
      <c r="O2409" s="389"/>
      <c r="P2409" s="389"/>
      <c r="Q2409" s="389"/>
      <c r="R2409" s="389"/>
      <c r="S2409" s="412"/>
      <c r="T2409" s="1"/>
      <c r="U2409" s="5"/>
      <c r="V2409" s="5"/>
      <c r="W2409" s="5"/>
      <c r="X2409" s="5"/>
      <c r="Y2409" s="1"/>
      <c r="Z2409" s="261"/>
      <c r="AA2409" s="1"/>
      <c r="AB2409" s="5"/>
      <c r="AC2409" s="5"/>
      <c r="AD2409" s="5"/>
      <c r="AE2409" s="5"/>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9"/>
      <c r="CE2409" s="19"/>
      <c r="CF2409" s="19"/>
      <c r="CG2409" s="19"/>
      <c r="CH2409" s="19"/>
      <c r="CI2409" s="19"/>
      <c r="CJ2409" s="19"/>
      <c r="CK2409" s="19"/>
      <c r="CL2409" s="19"/>
      <c r="CM2409" s="19"/>
      <c r="CN2409" s="19"/>
      <c r="CO2409" s="19"/>
      <c r="CP2409" s="19"/>
      <c r="CQ2409" s="19"/>
      <c r="CR2409" s="19"/>
      <c r="CS2409" s="19"/>
      <c r="CT2409" s="19"/>
      <c r="CU2409" s="19"/>
      <c r="CV2409" s="19"/>
      <c r="CW2409" s="19"/>
      <c r="CX2409" s="19"/>
      <c r="CY2409" s="19"/>
      <c r="CZ2409" s="19"/>
      <c r="DA2409" s="19"/>
      <c r="DB2409" s="19"/>
      <c r="DC2409" s="19"/>
      <c r="DD2409" s="19"/>
      <c r="DE2409" s="19"/>
      <c r="DF2409" s="19"/>
      <c r="DG2409" s="19"/>
      <c r="DH2409" s="19"/>
      <c r="DI2409" s="19"/>
      <c r="DJ2409" s="19"/>
      <c r="DK2409" s="19"/>
      <c r="DL2409" s="19"/>
      <c r="DM2409" s="19"/>
      <c r="DN2409" s="19"/>
    </row>
    <row r="2410" spans="1:118" ht="15" hidden="1" customHeight="1" outlineLevel="2" x14ac:dyDescent="0.25">
      <c r="A2410" s="550"/>
      <c r="B2410" s="548"/>
      <c r="C2410" s="548"/>
      <c r="D2410" s="550"/>
      <c r="E2410" s="403" t="s">
        <v>61</v>
      </c>
      <c r="F2410" s="404"/>
      <c r="G2410" s="396"/>
      <c r="H2410" s="389"/>
      <c r="I2410" s="389"/>
      <c r="J2410" s="389"/>
      <c r="K2410" s="389"/>
      <c r="L2410" s="389"/>
      <c r="M2410" s="389"/>
      <c r="N2410" s="389"/>
      <c r="O2410" s="389"/>
      <c r="P2410" s="389"/>
      <c r="Q2410" s="389"/>
      <c r="R2410" s="389"/>
      <c r="S2410" s="412"/>
      <c r="T2410" s="1"/>
      <c r="U2410" s="5"/>
      <c r="V2410" s="5"/>
      <c r="W2410" s="5"/>
      <c r="X2410" s="5"/>
      <c r="Y2410" s="1"/>
      <c r="Z2410" s="261"/>
      <c r="AA2410" s="1"/>
      <c r="AB2410" s="5"/>
      <c r="AC2410" s="5"/>
      <c r="AD2410" s="5"/>
      <c r="AE2410" s="5"/>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9"/>
      <c r="CE2410" s="19"/>
      <c r="CF2410" s="19"/>
      <c r="CG2410" s="19"/>
      <c r="CH2410" s="19"/>
      <c r="CI2410" s="19"/>
      <c r="CJ2410" s="19"/>
      <c r="CK2410" s="19"/>
      <c r="CL2410" s="19"/>
      <c r="CM2410" s="19"/>
      <c r="CN2410" s="19"/>
      <c r="CO2410" s="19"/>
      <c r="CP2410" s="19"/>
      <c r="CQ2410" s="19"/>
      <c r="CR2410" s="19"/>
      <c r="CS2410" s="19"/>
      <c r="CT2410" s="19"/>
      <c r="CU2410" s="19"/>
      <c r="CV2410" s="19"/>
      <c r="CW2410" s="19"/>
      <c r="CX2410" s="19"/>
      <c r="CY2410" s="19"/>
      <c r="CZ2410" s="19"/>
      <c r="DA2410" s="19"/>
      <c r="DB2410" s="19"/>
      <c r="DC2410" s="19"/>
      <c r="DD2410" s="19"/>
      <c r="DE2410" s="19"/>
      <c r="DF2410" s="19"/>
      <c r="DG2410" s="19"/>
      <c r="DH2410" s="19"/>
      <c r="DI2410" s="19"/>
      <c r="DJ2410" s="19"/>
      <c r="DK2410" s="19"/>
      <c r="DL2410" s="19"/>
      <c r="DM2410" s="19"/>
      <c r="DN2410" s="19"/>
    </row>
    <row r="2411" spans="1:118" ht="15.75" hidden="1" customHeight="1" outlineLevel="2" x14ac:dyDescent="0.25">
      <c r="A2411" s="550"/>
      <c r="B2411" s="548"/>
      <c r="C2411" s="548"/>
      <c r="D2411" s="550" t="s">
        <v>67</v>
      </c>
      <c r="E2411" s="403" t="s">
        <v>53</v>
      </c>
      <c r="F2411" s="404"/>
      <c r="G2411" s="396"/>
      <c r="H2411" s="389"/>
      <c r="I2411" s="389"/>
      <c r="J2411" s="389"/>
      <c r="K2411" s="389"/>
      <c r="L2411" s="389"/>
      <c r="M2411" s="389"/>
      <c r="N2411" s="389"/>
      <c r="O2411" s="389"/>
      <c r="P2411" s="389"/>
      <c r="Q2411" s="389"/>
      <c r="R2411" s="389"/>
      <c r="S2411" s="412"/>
      <c r="T2411" s="1"/>
      <c r="U2411" s="5"/>
      <c r="V2411" s="5"/>
      <c r="W2411" s="5"/>
      <c r="X2411" s="5"/>
      <c r="Y2411" s="1"/>
      <c r="Z2411" s="261"/>
      <c r="AA2411" s="1"/>
      <c r="AB2411" s="5"/>
      <c r="AC2411" s="5"/>
      <c r="AD2411" s="5"/>
      <c r="AE2411" s="5"/>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9"/>
      <c r="CE2411" s="19"/>
      <c r="CF2411" s="19"/>
      <c r="CG2411" s="19"/>
      <c r="CH2411" s="19"/>
      <c r="CI2411" s="19"/>
      <c r="CJ2411" s="19"/>
      <c r="CK2411" s="19"/>
      <c r="CL2411" s="19"/>
      <c r="CM2411" s="19"/>
      <c r="CN2411" s="19"/>
      <c r="CO2411" s="19"/>
      <c r="CP2411" s="19"/>
      <c r="CQ2411" s="19"/>
      <c r="CR2411" s="19"/>
      <c r="CS2411" s="19"/>
      <c r="CT2411" s="19"/>
      <c r="CU2411" s="19"/>
      <c r="CV2411" s="19"/>
      <c r="CW2411" s="19"/>
      <c r="CX2411" s="19"/>
      <c r="CY2411" s="19"/>
      <c r="CZ2411" s="19"/>
      <c r="DA2411" s="19"/>
      <c r="DB2411" s="19"/>
      <c r="DC2411" s="19"/>
      <c r="DD2411" s="19"/>
      <c r="DE2411" s="19"/>
      <c r="DF2411" s="19"/>
      <c r="DG2411" s="19"/>
      <c r="DH2411" s="19"/>
      <c r="DI2411" s="19"/>
      <c r="DJ2411" s="19"/>
      <c r="DK2411" s="19"/>
      <c r="DL2411" s="19"/>
      <c r="DM2411" s="19"/>
      <c r="DN2411" s="19"/>
    </row>
    <row r="2412" spans="1:118" ht="15" hidden="1" customHeight="1" outlineLevel="2" x14ac:dyDescent="0.25">
      <c r="A2412" s="550"/>
      <c r="B2412" s="548"/>
      <c r="C2412" s="548"/>
      <c r="D2412" s="550"/>
      <c r="E2412" s="403" t="s">
        <v>54</v>
      </c>
      <c r="F2412" s="404"/>
      <c r="G2412" s="396"/>
      <c r="H2412" s="389"/>
      <c r="I2412" s="389"/>
      <c r="J2412" s="389"/>
      <c r="K2412" s="389"/>
      <c r="L2412" s="389"/>
      <c r="M2412" s="389"/>
      <c r="N2412" s="389"/>
      <c r="O2412" s="389"/>
      <c r="P2412" s="389"/>
      <c r="Q2412" s="389"/>
      <c r="R2412" s="389"/>
      <c r="S2412" s="412"/>
      <c r="T2412" s="1"/>
      <c r="U2412" s="5"/>
      <c r="V2412" s="5"/>
      <c r="W2412" s="5"/>
      <c r="X2412" s="5"/>
      <c r="Y2412" s="1"/>
      <c r="Z2412" s="261"/>
      <c r="AA2412" s="1"/>
      <c r="AB2412" s="5"/>
      <c r="AC2412" s="5"/>
      <c r="AD2412" s="5"/>
      <c r="AE2412" s="5"/>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9"/>
      <c r="CE2412" s="19"/>
      <c r="CF2412" s="19"/>
      <c r="CG2412" s="19"/>
      <c r="CH2412" s="19"/>
      <c r="CI2412" s="19"/>
      <c r="CJ2412" s="19"/>
      <c r="CK2412" s="19"/>
      <c r="CL2412" s="19"/>
      <c r="CM2412" s="19"/>
      <c r="CN2412" s="19"/>
      <c r="CO2412" s="19"/>
      <c r="CP2412" s="19"/>
      <c r="CQ2412" s="19"/>
      <c r="CR2412" s="19"/>
      <c r="CS2412" s="19"/>
      <c r="CT2412" s="19"/>
      <c r="CU2412" s="19"/>
      <c r="CV2412" s="19"/>
      <c r="CW2412" s="19"/>
      <c r="CX2412" s="19"/>
      <c r="CY2412" s="19"/>
      <c r="CZ2412" s="19"/>
      <c r="DA2412" s="19"/>
      <c r="DB2412" s="19"/>
      <c r="DC2412" s="19"/>
      <c r="DD2412" s="19"/>
      <c r="DE2412" s="19"/>
      <c r="DF2412" s="19"/>
      <c r="DG2412" s="19"/>
      <c r="DH2412" s="19"/>
      <c r="DI2412" s="19"/>
      <c r="DJ2412" s="19"/>
      <c r="DK2412" s="19"/>
      <c r="DL2412" s="19"/>
      <c r="DM2412" s="19"/>
      <c r="DN2412" s="19"/>
    </row>
    <row r="2413" spans="1:118" s="12" customFormat="1" ht="15" hidden="1" customHeight="1" outlineLevel="2" x14ac:dyDescent="0.25">
      <c r="A2413" s="550"/>
      <c r="B2413" s="548"/>
      <c r="C2413" s="548"/>
      <c r="D2413" s="550"/>
      <c r="E2413" s="403" t="s">
        <v>55</v>
      </c>
      <c r="F2413" s="404"/>
      <c r="G2413" s="396"/>
      <c r="H2413" s="389"/>
      <c r="I2413" s="389"/>
      <c r="J2413" s="389"/>
      <c r="K2413" s="389"/>
      <c r="L2413" s="389"/>
      <c r="M2413" s="389"/>
      <c r="N2413" s="389"/>
      <c r="O2413" s="389"/>
      <c r="P2413" s="389"/>
      <c r="Q2413" s="389"/>
      <c r="R2413" s="389"/>
      <c r="S2413" s="412"/>
      <c r="T2413" s="1"/>
      <c r="U2413" s="5"/>
      <c r="V2413" s="5"/>
      <c r="W2413" s="5"/>
      <c r="X2413" s="5"/>
      <c r="Y2413" s="1"/>
      <c r="Z2413" s="261"/>
      <c r="AA2413" s="1"/>
      <c r="AB2413" s="5"/>
      <c r="AC2413" s="5"/>
      <c r="AD2413" s="5"/>
      <c r="AE2413" s="5"/>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9"/>
      <c r="CE2413" s="19"/>
      <c r="CF2413" s="19"/>
      <c r="CG2413" s="19"/>
      <c r="CH2413" s="19"/>
      <c r="CI2413" s="19"/>
      <c r="CJ2413" s="19"/>
      <c r="CK2413" s="19"/>
      <c r="CL2413" s="19"/>
      <c r="CM2413" s="19"/>
      <c r="CN2413" s="19"/>
      <c r="CO2413" s="19"/>
      <c r="CP2413" s="19"/>
      <c r="CQ2413" s="19"/>
      <c r="CR2413" s="19"/>
      <c r="CS2413" s="19"/>
      <c r="CT2413" s="19"/>
      <c r="CU2413" s="19"/>
      <c r="CV2413" s="19"/>
      <c r="CW2413" s="19"/>
      <c r="CX2413" s="19"/>
      <c r="CY2413" s="19"/>
      <c r="CZ2413" s="19"/>
      <c r="DA2413" s="19"/>
      <c r="DB2413" s="19"/>
      <c r="DC2413" s="19"/>
      <c r="DD2413" s="19"/>
      <c r="DE2413" s="19"/>
      <c r="DF2413" s="19"/>
      <c r="DG2413" s="19"/>
      <c r="DH2413" s="19"/>
      <c r="DI2413" s="19"/>
      <c r="DJ2413" s="19"/>
      <c r="DK2413" s="19"/>
      <c r="DL2413" s="19"/>
      <c r="DM2413" s="19"/>
      <c r="DN2413" s="19"/>
    </row>
    <row r="2414" spans="1:118" ht="15" hidden="1" customHeight="1" outlineLevel="2" x14ac:dyDescent="0.25">
      <c r="A2414" s="550"/>
      <c r="B2414" s="548"/>
      <c r="C2414" s="548"/>
      <c r="D2414" s="550"/>
      <c r="E2414" s="403" t="s">
        <v>56</v>
      </c>
      <c r="F2414" s="404"/>
      <c r="G2414" s="396"/>
      <c r="H2414" s="389"/>
      <c r="I2414" s="389"/>
      <c r="J2414" s="389"/>
      <c r="K2414" s="389"/>
      <c r="L2414" s="389"/>
      <c r="M2414" s="389"/>
      <c r="N2414" s="389"/>
      <c r="O2414" s="389"/>
      <c r="P2414" s="389"/>
      <c r="Q2414" s="389"/>
      <c r="R2414" s="389"/>
      <c r="S2414" s="412"/>
      <c r="T2414" s="1"/>
      <c r="U2414" s="5"/>
      <c r="V2414" s="5"/>
      <c r="W2414" s="5"/>
      <c r="X2414" s="5"/>
      <c r="Y2414" s="1"/>
      <c r="Z2414" s="261"/>
      <c r="AA2414" s="1"/>
      <c r="AB2414" s="5"/>
      <c r="AC2414" s="5"/>
      <c r="AD2414" s="5"/>
      <c r="AE2414" s="5"/>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c r="DH2414" s="19"/>
      <c r="DI2414" s="19"/>
      <c r="DJ2414" s="19"/>
      <c r="DK2414" s="19"/>
      <c r="DL2414" s="19"/>
      <c r="DM2414" s="19"/>
      <c r="DN2414" s="19"/>
    </row>
    <row r="2415" spans="1:118" ht="15" hidden="1" customHeight="1" outlineLevel="2" x14ac:dyDescent="0.25">
      <c r="A2415" s="550"/>
      <c r="B2415" s="548"/>
      <c r="C2415" s="548"/>
      <c r="D2415" s="550"/>
      <c r="E2415" s="403" t="s">
        <v>57</v>
      </c>
      <c r="F2415" s="404"/>
      <c r="G2415" s="396"/>
      <c r="H2415" s="389"/>
      <c r="I2415" s="389"/>
      <c r="J2415" s="389"/>
      <c r="K2415" s="389"/>
      <c r="L2415" s="389"/>
      <c r="M2415" s="389"/>
      <c r="N2415" s="389"/>
      <c r="O2415" s="389"/>
      <c r="P2415" s="389"/>
      <c r="Q2415" s="389"/>
      <c r="R2415" s="389"/>
      <c r="S2415" s="412"/>
      <c r="T2415" s="1"/>
      <c r="U2415" s="5"/>
      <c r="V2415" s="5"/>
      <c r="W2415" s="5"/>
      <c r="X2415" s="5"/>
      <c r="Y2415" s="1"/>
      <c r="Z2415" s="261"/>
      <c r="AA2415" s="1"/>
      <c r="AB2415" s="5"/>
      <c r="AC2415" s="5"/>
      <c r="AD2415" s="5"/>
      <c r="AE2415" s="5"/>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9"/>
      <c r="CE2415" s="19"/>
      <c r="CF2415" s="19"/>
      <c r="CG2415" s="19"/>
      <c r="CH2415" s="19"/>
      <c r="CI2415" s="19"/>
      <c r="CJ2415" s="19"/>
      <c r="CK2415" s="19"/>
      <c r="CL2415" s="19"/>
      <c r="CM2415" s="19"/>
      <c r="CN2415" s="19"/>
      <c r="CO2415" s="19"/>
      <c r="CP2415" s="19"/>
      <c r="CQ2415" s="19"/>
      <c r="CR2415" s="19"/>
      <c r="CS2415" s="19"/>
      <c r="CT2415" s="19"/>
      <c r="CU2415" s="19"/>
      <c r="CV2415" s="19"/>
      <c r="CW2415" s="19"/>
      <c r="CX2415" s="19"/>
      <c r="CY2415" s="19"/>
      <c r="CZ2415" s="19"/>
      <c r="DA2415" s="19"/>
      <c r="DB2415" s="19"/>
      <c r="DC2415" s="19"/>
      <c r="DD2415" s="19"/>
      <c r="DE2415" s="19"/>
      <c r="DF2415" s="19"/>
      <c r="DG2415" s="19"/>
      <c r="DH2415" s="19"/>
      <c r="DI2415" s="19"/>
      <c r="DJ2415" s="19"/>
      <c r="DK2415" s="19"/>
      <c r="DL2415" s="19"/>
      <c r="DM2415" s="19"/>
      <c r="DN2415" s="19"/>
    </row>
    <row r="2416" spans="1:118" ht="15" hidden="1" customHeight="1" outlineLevel="2" x14ac:dyDescent="0.25">
      <c r="A2416" s="550"/>
      <c r="B2416" s="548"/>
      <c r="C2416" s="548"/>
      <c r="D2416" s="550"/>
      <c r="E2416" s="403" t="s">
        <v>61</v>
      </c>
      <c r="F2416" s="404"/>
      <c r="G2416" s="396"/>
      <c r="H2416" s="389"/>
      <c r="I2416" s="389"/>
      <c r="J2416" s="389"/>
      <c r="K2416" s="389"/>
      <c r="L2416" s="389"/>
      <c r="M2416" s="389"/>
      <c r="N2416" s="389"/>
      <c r="O2416" s="389"/>
      <c r="P2416" s="389"/>
      <c r="Q2416" s="389"/>
      <c r="R2416" s="389"/>
      <c r="S2416" s="412"/>
      <c r="T2416" s="1"/>
      <c r="U2416" s="5"/>
      <c r="V2416" s="5"/>
      <c r="W2416" s="5"/>
      <c r="X2416" s="5"/>
      <c r="Y2416" s="1"/>
      <c r="Z2416" s="261"/>
      <c r="AA2416" s="1"/>
      <c r="AB2416" s="5"/>
      <c r="AC2416" s="5"/>
      <c r="AD2416" s="5"/>
      <c r="AE2416" s="5"/>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9"/>
      <c r="CE2416" s="19"/>
      <c r="CF2416" s="19"/>
      <c r="CG2416" s="19"/>
      <c r="CH2416" s="19"/>
      <c r="CI2416" s="19"/>
      <c r="CJ2416" s="19"/>
      <c r="CK2416" s="19"/>
      <c r="CL2416" s="19"/>
      <c r="CM2416" s="19"/>
      <c r="CN2416" s="19"/>
      <c r="CO2416" s="19"/>
      <c r="CP2416" s="19"/>
      <c r="CQ2416" s="19"/>
      <c r="CR2416" s="19"/>
      <c r="CS2416" s="19"/>
      <c r="CT2416" s="19"/>
      <c r="CU2416" s="19"/>
      <c r="CV2416" s="19"/>
      <c r="CW2416" s="19"/>
      <c r="CX2416" s="19"/>
      <c r="CY2416" s="19"/>
      <c r="CZ2416" s="19"/>
      <c r="DA2416" s="19"/>
      <c r="DB2416" s="19"/>
      <c r="DC2416" s="19"/>
      <c r="DD2416" s="19"/>
      <c r="DE2416" s="19"/>
      <c r="DF2416" s="19"/>
      <c r="DG2416" s="19"/>
      <c r="DH2416" s="19"/>
      <c r="DI2416" s="19"/>
      <c r="DJ2416" s="19"/>
      <c r="DK2416" s="19"/>
      <c r="DL2416" s="19"/>
      <c r="DM2416" s="19"/>
      <c r="DN2416" s="19"/>
    </row>
    <row r="2417" spans="1:118" ht="15.75" hidden="1" customHeight="1" outlineLevel="2" x14ac:dyDescent="0.25">
      <c r="A2417" s="550"/>
      <c r="B2417" s="548"/>
      <c r="C2417" s="548" t="s">
        <v>68</v>
      </c>
      <c r="D2417" s="550" t="s">
        <v>66</v>
      </c>
      <c r="E2417" s="403" t="s">
        <v>53</v>
      </c>
      <c r="F2417" s="404"/>
      <c r="G2417" s="396"/>
      <c r="H2417" s="389"/>
      <c r="I2417" s="389"/>
      <c r="J2417" s="389"/>
      <c r="K2417" s="389"/>
      <c r="L2417" s="389"/>
      <c r="M2417" s="389"/>
      <c r="N2417" s="389"/>
      <c r="O2417" s="389"/>
      <c r="P2417" s="389"/>
      <c r="Q2417" s="389"/>
      <c r="R2417" s="389"/>
      <c r="S2417" s="412"/>
      <c r="T2417" s="1"/>
      <c r="U2417" s="5"/>
      <c r="V2417" s="5"/>
      <c r="W2417" s="5"/>
      <c r="X2417" s="5"/>
      <c r="Y2417" s="1"/>
      <c r="Z2417" s="261"/>
      <c r="AA2417" s="1"/>
      <c r="AB2417" s="5"/>
      <c r="AC2417" s="5"/>
      <c r="AD2417" s="5"/>
      <c r="AE2417" s="5"/>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9"/>
      <c r="CE2417" s="19"/>
      <c r="CF2417" s="19"/>
      <c r="CG2417" s="19"/>
      <c r="CH2417" s="19"/>
      <c r="CI2417" s="19"/>
      <c r="CJ2417" s="19"/>
      <c r="CK2417" s="19"/>
      <c r="CL2417" s="19"/>
      <c r="CM2417" s="19"/>
      <c r="CN2417" s="19"/>
      <c r="CO2417" s="19"/>
      <c r="CP2417" s="19"/>
      <c r="CQ2417" s="19"/>
      <c r="CR2417" s="19"/>
      <c r="CS2417" s="19"/>
      <c r="CT2417" s="19"/>
      <c r="CU2417" s="19"/>
      <c r="CV2417" s="19"/>
      <c r="CW2417" s="19"/>
      <c r="CX2417" s="19"/>
      <c r="CY2417" s="19"/>
      <c r="CZ2417" s="19"/>
      <c r="DA2417" s="19"/>
      <c r="DB2417" s="19"/>
      <c r="DC2417" s="19"/>
      <c r="DD2417" s="19"/>
      <c r="DE2417" s="19"/>
      <c r="DF2417" s="19"/>
      <c r="DG2417" s="19"/>
      <c r="DH2417" s="19"/>
      <c r="DI2417" s="19"/>
      <c r="DJ2417" s="19"/>
      <c r="DK2417" s="19"/>
      <c r="DL2417" s="19"/>
      <c r="DM2417" s="19"/>
      <c r="DN2417" s="19"/>
    </row>
    <row r="2418" spans="1:118" ht="15" hidden="1" customHeight="1" outlineLevel="2" x14ac:dyDescent="0.25">
      <c r="A2418" s="550"/>
      <c r="B2418" s="548"/>
      <c r="C2418" s="548"/>
      <c r="D2418" s="550"/>
      <c r="E2418" s="403" t="s">
        <v>54</v>
      </c>
      <c r="F2418" s="404"/>
      <c r="G2418" s="396"/>
      <c r="H2418" s="389"/>
      <c r="I2418" s="389"/>
      <c r="J2418" s="389"/>
      <c r="K2418" s="389"/>
      <c r="L2418" s="389"/>
      <c r="M2418" s="389"/>
      <c r="N2418" s="389"/>
      <c r="O2418" s="389"/>
      <c r="P2418" s="389"/>
      <c r="Q2418" s="389"/>
      <c r="R2418" s="389"/>
      <c r="S2418" s="412"/>
      <c r="T2418" s="1"/>
      <c r="U2418" s="5"/>
      <c r="V2418" s="5"/>
      <c r="W2418" s="5"/>
      <c r="X2418" s="5"/>
      <c r="Y2418" s="1"/>
      <c r="Z2418" s="261"/>
      <c r="AA2418" s="1"/>
      <c r="AB2418" s="5"/>
      <c r="AC2418" s="5"/>
      <c r="AD2418" s="5"/>
      <c r="AE2418" s="5"/>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9"/>
      <c r="CE2418" s="19"/>
      <c r="CF2418" s="19"/>
      <c r="CG2418" s="19"/>
      <c r="CH2418" s="19"/>
      <c r="CI2418" s="19"/>
      <c r="CJ2418" s="19"/>
      <c r="CK2418" s="19"/>
      <c r="CL2418" s="19"/>
      <c r="CM2418" s="19"/>
      <c r="CN2418" s="19"/>
      <c r="CO2418" s="19"/>
      <c r="CP2418" s="19"/>
      <c r="CQ2418" s="19"/>
      <c r="CR2418" s="19"/>
      <c r="CS2418" s="19"/>
      <c r="CT2418" s="19"/>
      <c r="CU2418" s="19"/>
      <c r="CV2418" s="19"/>
      <c r="CW2418" s="19"/>
      <c r="CX2418" s="19"/>
      <c r="CY2418" s="19"/>
      <c r="CZ2418" s="19"/>
      <c r="DA2418" s="19"/>
      <c r="DB2418" s="19"/>
      <c r="DC2418" s="19"/>
      <c r="DD2418" s="19"/>
      <c r="DE2418" s="19"/>
      <c r="DF2418" s="19"/>
      <c r="DG2418" s="19"/>
      <c r="DH2418" s="19"/>
      <c r="DI2418" s="19"/>
      <c r="DJ2418" s="19"/>
      <c r="DK2418" s="19"/>
      <c r="DL2418" s="19"/>
      <c r="DM2418" s="19"/>
      <c r="DN2418" s="19"/>
    </row>
    <row r="2419" spans="1:118" ht="15" hidden="1" customHeight="1" outlineLevel="2" x14ac:dyDescent="0.25">
      <c r="A2419" s="550"/>
      <c r="B2419" s="548"/>
      <c r="C2419" s="548"/>
      <c r="D2419" s="550"/>
      <c r="E2419" s="403" t="s">
        <v>55</v>
      </c>
      <c r="F2419" s="404"/>
      <c r="G2419" s="396"/>
      <c r="H2419" s="389"/>
      <c r="I2419" s="389"/>
      <c r="J2419" s="389"/>
      <c r="K2419" s="389"/>
      <c r="L2419" s="389"/>
      <c r="M2419" s="389"/>
      <c r="N2419" s="389"/>
      <c r="O2419" s="389"/>
      <c r="P2419" s="389"/>
      <c r="Q2419" s="389"/>
      <c r="R2419" s="389"/>
      <c r="S2419" s="412"/>
      <c r="T2419" s="1"/>
      <c r="U2419" s="5"/>
      <c r="V2419" s="5"/>
      <c r="W2419" s="5"/>
      <c r="X2419" s="5"/>
      <c r="Y2419" s="1"/>
      <c r="Z2419" s="261"/>
      <c r="AA2419" s="1"/>
      <c r="AB2419" s="5"/>
      <c r="AC2419" s="5"/>
      <c r="AD2419" s="5"/>
      <c r="AE2419" s="5"/>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9"/>
      <c r="CE2419" s="19"/>
      <c r="CF2419" s="19"/>
      <c r="CG2419" s="19"/>
      <c r="CH2419" s="19"/>
      <c r="CI2419" s="19"/>
      <c r="CJ2419" s="19"/>
      <c r="CK2419" s="19"/>
      <c r="CL2419" s="19"/>
      <c r="CM2419" s="19"/>
      <c r="CN2419" s="19"/>
      <c r="CO2419" s="19"/>
      <c r="CP2419" s="19"/>
      <c r="CQ2419" s="19"/>
      <c r="CR2419" s="19"/>
      <c r="CS2419" s="19"/>
      <c r="CT2419" s="19"/>
      <c r="CU2419" s="19"/>
      <c r="CV2419" s="19"/>
      <c r="CW2419" s="19"/>
      <c r="CX2419" s="19"/>
      <c r="CY2419" s="19"/>
      <c r="CZ2419" s="19"/>
      <c r="DA2419" s="19"/>
      <c r="DB2419" s="19"/>
      <c r="DC2419" s="19"/>
      <c r="DD2419" s="19"/>
      <c r="DE2419" s="19"/>
      <c r="DF2419" s="19"/>
      <c r="DG2419" s="19"/>
      <c r="DH2419" s="19"/>
      <c r="DI2419" s="19"/>
      <c r="DJ2419" s="19"/>
      <c r="DK2419" s="19"/>
      <c r="DL2419" s="19"/>
      <c r="DM2419" s="19"/>
      <c r="DN2419" s="19"/>
    </row>
    <row r="2420" spans="1:118" ht="15" hidden="1" customHeight="1" outlineLevel="2" x14ac:dyDescent="0.25">
      <c r="A2420" s="550"/>
      <c r="B2420" s="548"/>
      <c r="C2420" s="548"/>
      <c r="D2420" s="550"/>
      <c r="E2420" s="403" t="s">
        <v>56</v>
      </c>
      <c r="F2420" s="404"/>
      <c r="G2420" s="396"/>
      <c r="H2420" s="389"/>
      <c r="I2420" s="389"/>
      <c r="J2420" s="389"/>
      <c r="K2420" s="389"/>
      <c r="L2420" s="389"/>
      <c r="M2420" s="389"/>
      <c r="N2420" s="389"/>
      <c r="O2420" s="389"/>
      <c r="P2420" s="389"/>
      <c r="Q2420" s="389"/>
      <c r="R2420" s="389"/>
      <c r="S2420" s="412"/>
      <c r="T2420" s="1"/>
      <c r="U2420" s="5"/>
      <c r="V2420" s="5"/>
      <c r="W2420" s="5"/>
      <c r="X2420" s="5"/>
      <c r="Y2420" s="1"/>
      <c r="Z2420" s="261"/>
      <c r="AA2420" s="1"/>
      <c r="AB2420" s="5"/>
      <c r="AC2420" s="5"/>
      <c r="AD2420" s="5"/>
      <c r="AE2420" s="5"/>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9"/>
      <c r="CE2420" s="19"/>
      <c r="CF2420" s="19"/>
      <c r="CG2420" s="19"/>
      <c r="CH2420" s="19"/>
      <c r="CI2420" s="19"/>
      <c r="CJ2420" s="19"/>
      <c r="CK2420" s="19"/>
      <c r="CL2420" s="19"/>
      <c r="CM2420" s="19"/>
      <c r="CN2420" s="19"/>
      <c r="CO2420" s="19"/>
      <c r="CP2420" s="19"/>
      <c r="CQ2420" s="19"/>
      <c r="CR2420" s="19"/>
      <c r="CS2420" s="19"/>
      <c r="CT2420" s="19"/>
      <c r="CU2420" s="19"/>
      <c r="CV2420" s="19"/>
      <c r="CW2420" s="19"/>
      <c r="CX2420" s="19"/>
      <c r="CY2420" s="19"/>
      <c r="CZ2420" s="19"/>
      <c r="DA2420" s="19"/>
      <c r="DB2420" s="19"/>
      <c r="DC2420" s="19"/>
      <c r="DD2420" s="19"/>
      <c r="DE2420" s="19"/>
      <c r="DF2420" s="19"/>
      <c r="DG2420" s="19"/>
      <c r="DH2420" s="19"/>
      <c r="DI2420" s="19"/>
      <c r="DJ2420" s="19"/>
      <c r="DK2420" s="19"/>
      <c r="DL2420" s="19"/>
      <c r="DM2420" s="19"/>
      <c r="DN2420" s="19"/>
    </row>
    <row r="2421" spans="1:118" ht="15" hidden="1" customHeight="1" outlineLevel="2" x14ac:dyDescent="0.25">
      <c r="A2421" s="550"/>
      <c r="B2421" s="548"/>
      <c r="C2421" s="548"/>
      <c r="D2421" s="550"/>
      <c r="E2421" s="403" t="s">
        <v>57</v>
      </c>
      <c r="F2421" s="404"/>
      <c r="G2421" s="396"/>
      <c r="H2421" s="389"/>
      <c r="I2421" s="389"/>
      <c r="J2421" s="389"/>
      <c r="K2421" s="389"/>
      <c r="L2421" s="389"/>
      <c r="M2421" s="389"/>
      <c r="N2421" s="389"/>
      <c r="O2421" s="389"/>
      <c r="P2421" s="389"/>
      <c r="Q2421" s="389"/>
      <c r="R2421" s="389"/>
      <c r="S2421" s="412"/>
      <c r="T2421" s="1"/>
      <c r="U2421" s="5"/>
      <c r="V2421" s="5"/>
      <c r="W2421" s="5"/>
      <c r="X2421" s="5"/>
      <c r="Y2421" s="1"/>
      <c r="Z2421" s="261"/>
      <c r="AA2421" s="1"/>
      <c r="AB2421" s="5"/>
      <c r="AC2421" s="5"/>
      <c r="AD2421" s="5"/>
      <c r="AE2421" s="5"/>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c r="BW2421" s="19"/>
      <c r="BX2421" s="19"/>
      <c r="BY2421" s="19"/>
      <c r="BZ2421" s="19"/>
      <c r="CA2421" s="19"/>
      <c r="CB2421" s="19"/>
      <c r="CC2421" s="19"/>
      <c r="CD2421" s="19"/>
      <c r="CE2421" s="19"/>
      <c r="CF2421" s="19"/>
      <c r="CG2421" s="19"/>
      <c r="CH2421" s="19"/>
      <c r="CI2421" s="19"/>
      <c r="CJ2421" s="19"/>
      <c r="CK2421" s="19"/>
      <c r="CL2421" s="19"/>
      <c r="CM2421" s="19"/>
      <c r="CN2421" s="19"/>
      <c r="CO2421" s="19"/>
      <c r="CP2421" s="19"/>
      <c r="CQ2421" s="19"/>
      <c r="CR2421" s="19"/>
      <c r="CS2421" s="19"/>
      <c r="CT2421" s="19"/>
      <c r="CU2421" s="19"/>
      <c r="CV2421" s="19"/>
      <c r="CW2421" s="19"/>
      <c r="CX2421" s="19"/>
      <c r="CY2421" s="19"/>
      <c r="CZ2421" s="19"/>
      <c r="DA2421" s="19"/>
      <c r="DB2421" s="19"/>
      <c r="DC2421" s="19"/>
      <c r="DD2421" s="19"/>
      <c r="DE2421" s="19"/>
      <c r="DF2421" s="19"/>
      <c r="DG2421" s="19"/>
      <c r="DH2421" s="19"/>
      <c r="DI2421" s="19"/>
      <c r="DJ2421" s="19"/>
      <c r="DK2421" s="19"/>
      <c r="DL2421" s="19"/>
      <c r="DM2421" s="19"/>
      <c r="DN2421" s="19"/>
    </row>
    <row r="2422" spans="1:118" ht="15" hidden="1" customHeight="1" outlineLevel="2" x14ac:dyDescent="0.25">
      <c r="A2422" s="550"/>
      <c r="B2422" s="548"/>
      <c r="C2422" s="548"/>
      <c r="D2422" s="550"/>
      <c r="E2422" s="403" t="s">
        <v>61</v>
      </c>
      <c r="F2422" s="404"/>
      <c r="G2422" s="396"/>
      <c r="H2422" s="389"/>
      <c r="I2422" s="389"/>
      <c r="J2422" s="389"/>
      <c r="K2422" s="389"/>
      <c r="L2422" s="389"/>
      <c r="M2422" s="389"/>
      <c r="N2422" s="389"/>
      <c r="O2422" s="389"/>
      <c r="P2422" s="389"/>
      <c r="Q2422" s="389"/>
      <c r="R2422" s="389"/>
      <c r="S2422" s="412"/>
      <c r="T2422" s="1"/>
      <c r="U2422" s="5"/>
      <c r="V2422" s="5"/>
      <c r="W2422" s="5"/>
      <c r="X2422" s="5"/>
      <c r="Y2422" s="1"/>
      <c r="Z2422" s="261"/>
      <c r="AA2422" s="1"/>
      <c r="AB2422" s="5"/>
      <c r="AC2422" s="5"/>
      <c r="AD2422" s="5"/>
      <c r="AE2422" s="5"/>
      <c r="AF2422" s="19"/>
      <c r="AG2422" s="19"/>
      <c r="AH2422" s="19"/>
      <c r="AI2422" s="19"/>
      <c r="AJ2422" s="19"/>
      <c r="AK2422" s="19"/>
      <c r="AL2422" s="19"/>
      <c r="AM2422" s="19"/>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9"/>
      <c r="CE2422" s="19"/>
      <c r="CF2422" s="19"/>
      <c r="CG2422" s="19"/>
      <c r="CH2422" s="19"/>
      <c r="CI2422" s="19"/>
      <c r="CJ2422" s="19"/>
      <c r="CK2422" s="19"/>
      <c r="CL2422" s="19"/>
      <c r="CM2422" s="19"/>
      <c r="CN2422" s="19"/>
      <c r="CO2422" s="19"/>
      <c r="CP2422" s="19"/>
      <c r="CQ2422" s="19"/>
      <c r="CR2422" s="19"/>
      <c r="CS2422" s="19"/>
      <c r="CT2422" s="19"/>
      <c r="CU2422" s="19"/>
      <c r="CV2422" s="19"/>
      <c r="CW2422" s="19"/>
      <c r="CX2422" s="19"/>
      <c r="CY2422" s="19"/>
      <c r="CZ2422" s="19"/>
      <c r="DA2422" s="19"/>
      <c r="DB2422" s="19"/>
      <c r="DC2422" s="19"/>
      <c r="DD2422" s="19"/>
      <c r="DE2422" s="19"/>
      <c r="DF2422" s="19"/>
      <c r="DG2422" s="19"/>
      <c r="DH2422" s="19"/>
      <c r="DI2422" s="19"/>
      <c r="DJ2422" s="19"/>
      <c r="DK2422" s="19"/>
      <c r="DL2422" s="19"/>
      <c r="DM2422" s="19"/>
      <c r="DN2422" s="19"/>
    </row>
    <row r="2423" spans="1:118" s="12" customFormat="1" ht="15.75" hidden="1" customHeight="1" outlineLevel="2" x14ac:dyDescent="0.25">
      <c r="A2423" s="550"/>
      <c r="B2423" s="548"/>
      <c r="C2423" s="548"/>
      <c r="D2423" s="550" t="s">
        <v>67</v>
      </c>
      <c r="E2423" s="403" t="s">
        <v>53</v>
      </c>
      <c r="F2423" s="404"/>
      <c r="G2423" s="396"/>
      <c r="H2423" s="389"/>
      <c r="I2423" s="389"/>
      <c r="J2423" s="389"/>
      <c r="K2423" s="389"/>
      <c r="L2423" s="389"/>
      <c r="M2423" s="389"/>
      <c r="N2423" s="389"/>
      <c r="O2423" s="389"/>
      <c r="P2423" s="389"/>
      <c r="Q2423" s="389"/>
      <c r="R2423" s="389"/>
      <c r="S2423" s="412"/>
      <c r="T2423" s="1"/>
      <c r="U2423" s="5"/>
      <c r="V2423" s="5"/>
      <c r="W2423" s="5"/>
      <c r="X2423" s="5"/>
      <c r="Y2423" s="1"/>
      <c r="Z2423" s="261"/>
      <c r="AA2423" s="1"/>
      <c r="AB2423" s="5"/>
      <c r="AC2423" s="5"/>
      <c r="AD2423" s="5"/>
      <c r="AE2423" s="5"/>
      <c r="AF2423" s="19"/>
      <c r="AG2423" s="19"/>
      <c r="AH2423" s="19"/>
      <c r="AI2423" s="19"/>
      <c r="AJ2423" s="19"/>
      <c r="AK2423" s="19"/>
      <c r="AL2423" s="19"/>
      <c r="AM2423" s="19"/>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c r="BW2423" s="19"/>
      <c r="BX2423" s="19"/>
      <c r="BY2423" s="19"/>
      <c r="BZ2423" s="19"/>
      <c r="CA2423" s="19"/>
      <c r="CB2423" s="19"/>
      <c r="CC2423" s="19"/>
      <c r="CD2423" s="19"/>
      <c r="CE2423" s="19"/>
      <c r="CF2423" s="19"/>
      <c r="CG2423" s="19"/>
      <c r="CH2423" s="19"/>
      <c r="CI2423" s="19"/>
      <c r="CJ2423" s="19"/>
      <c r="CK2423" s="19"/>
      <c r="CL2423" s="19"/>
      <c r="CM2423" s="19"/>
      <c r="CN2423" s="19"/>
      <c r="CO2423" s="19"/>
      <c r="CP2423" s="19"/>
      <c r="CQ2423" s="19"/>
      <c r="CR2423" s="19"/>
      <c r="CS2423" s="19"/>
      <c r="CT2423" s="19"/>
      <c r="CU2423" s="19"/>
      <c r="CV2423" s="19"/>
      <c r="CW2423" s="19"/>
      <c r="CX2423" s="19"/>
      <c r="CY2423" s="19"/>
      <c r="CZ2423" s="19"/>
      <c r="DA2423" s="19"/>
      <c r="DB2423" s="19"/>
      <c r="DC2423" s="19"/>
      <c r="DD2423" s="19"/>
      <c r="DE2423" s="19"/>
      <c r="DF2423" s="19"/>
      <c r="DG2423" s="19"/>
      <c r="DH2423" s="19"/>
      <c r="DI2423" s="19"/>
      <c r="DJ2423" s="19"/>
      <c r="DK2423" s="19"/>
      <c r="DL2423" s="19"/>
      <c r="DM2423" s="19"/>
      <c r="DN2423" s="19"/>
    </row>
    <row r="2424" spans="1:118" s="12" customFormat="1" ht="15" hidden="1" customHeight="1" outlineLevel="2" x14ac:dyDescent="0.25">
      <c r="A2424" s="550"/>
      <c r="B2424" s="548"/>
      <c r="C2424" s="548"/>
      <c r="D2424" s="550"/>
      <c r="E2424" s="403" t="s">
        <v>54</v>
      </c>
      <c r="F2424" s="404"/>
      <c r="G2424" s="396"/>
      <c r="H2424" s="389"/>
      <c r="I2424" s="389"/>
      <c r="J2424" s="389"/>
      <c r="K2424" s="389"/>
      <c r="L2424" s="389"/>
      <c r="M2424" s="389"/>
      <c r="N2424" s="389"/>
      <c r="O2424" s="389"/>
      <c r="P2424" s="389"/>
      <c r="Q2424" s="389"/>
      <c r="R2424" s="389"/>
      <c r="S2424" s="412"/>
      <c r="T2424" s="1"/>
      <c r="U2424" s="5"/>
      <c r="V2424" s="5"/>
      <c r="W2424" s="5"/>
      <c r="X2424" s="5"/>
      <c r="Y2424" s="1"/>
      <c r="Z2424" s="261"/>
      <c r="AA2424" s="1"/>
      <c r="AB2424" s="5"/>
      <c r="AC2424" s="5"/>
      <c r="AD2424" s="5"/>
      <c r="AE2424" s="5"/>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c r="BW2424" s="19"/>
      <c r="BX2424" s="19"/>
      <c r="BY2424" s="19"/>
      <c r="BZ2424" s="19"/>
      <c r="CA2424" s="19"/>
      <c r="CB2424" s="19"/>
      <c r="CC2424" s="19"/>
      <c r="CD2424" s="19"/>
      <c r="CE2424" s="19"/>
      <c r="CF2424" s="19"/>
      <c r="CG2424" s="19"/>
      <c r="CH2424" s="19"/>
      <c r="CI2424" s="19"/>
      <c r="CJ2424" s="19"/>
      <c r="CK2424" s="19"/>
      <c r="CL2424" s="19"/>
      <c r="CM2424" s="19"/>
      <c r="CN2424" s="19"/>
      <c r="CO2424" s="19"/>
      <c r="CP2424" s="19"/>
      <c r="CQ2424" s="19"/>
      <c r="CR2424" s="19"/>
      <c r="CS2424" s="19"/>
      <c r="CT2424" s="19"/>
      <c r="CU2424" s="19"/>
      <c r="CV2424" s="19"/>
      <c r="CW2424" s="19"/>
      <c r="CX2424" s="19"/>
      <c r="CY2424" s="19"/>
      <c r="CZ2424" s="19"/>
      <c r="DA2424" s="19"/>
      <c r="DB2424" s="19"/>
      <c r="DC2424" s="19"/>
      <c r="DD2424" s="19"/>
      <c r="DE2424" s="19"/>
      <c r="DF2424" s="19"/>
      <c r="DG2424" s="19"/>
      <c r="DH2424" s="19"/>
      <c r="DI2424" s="19"/>
      <c r="DJ2424" s="19"/>
      <c r="DK2424" s="19"/>
      <c r="DL2424" s="19"/>
      <c r="DM2424" s="19"/>
      <c r="DN2424" s="19"/>
    </row>
    <row r="2425" spans="1:118" s="12" customFormat="1" ht="15" hidden="1" customHeight="1" outlineLevel="2" x14ac:dyDescent="0.25">
      <c r="A2425" s="550"/>
      <c r="B2425" s="548"/>
      <c r="C2425" s="548"/>
      <c r="D2425" s="550"/>
      <c r="E2425" s="403" t="s">
        <v>55</v>
      </c>
      <c r="F2425" s="404"/>
      <c r="G2425" s="396"/>
      <c r="H2425" s="389"/>
      <c r="I2425" s="389"/>
      <c r="J2425" s="389"/>
      <c r="K2425" s="389"/>
      <c r="L2425" s="389"/>
      <c r="M2425" s="389"/>
      <c r="N2425" s="389"/>
      <c r="O2425" s="389"/>
      <c r="P2425" s="389"/>
      <c r="Q2425" s="389"/>
      <c r="R2425" s="389"/>
      <c r="S2425" s="412"/>
      <c r="T2425" s="1"/>
      <c r="U2425" s="5"/>
      <c r="V2425" s="5"/>
      <c r="W2425" s="5"/>
      <c r="X2425" s="5"/>
      <c r="Y2425" s="1"/>
      <c r="Z2425" s="261"/>
      <c r="AA2425" s="1"/>
      <c r="AB2425" s="5"/>
      <c r="AC2425" s="5"/>
      <c r="AD2425" s="5"/>
      <c r="AE2425" s="5"/>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c r="BW2425" s="19"/>
      <c r="BX2425" s="19"/>
      <c r="BY2425" s="19"/>
      <c r="BZ2425" s="19"/>
      <c r="CA2425" s="19"/>
      <c r="CB2425" s="19"/>
      <c r="CC2425" s="19"/>
      <c r="CD2425" s="19"/>
      <c r="CE2425" s="19"/>
      <c r="CF2425" s="19"/>
      <c r="CG2425" s="19"/>
      <c r="CH2425" s="19"/>
      <c r="CI2425" s="19"/>
      <c r="CJ2425" s="19"/>
      <c r="CK2425" s="19"/>
      <c r="CL2425" s="19"/>
      <c r="CM2425" s="19"/>
      <c r="CN2425" s="19"/>
      <c r="CO2425" s="19"/>
      <c r="CP2425" s="19"/>
      <c r="CQ2425" s="19"/>
      <c r="CR2425" s="19"/>
      <c r="CS2425" s="19"/>
      <c r="CT2425" s="19"/>
      <c r="CU2425" s="19"/>
      <c r="CV2425" s="19"/>
      <c r="CW2425" s="19"/>
      <c r="CX2425" s="19"/>
      <c r="CY2425" s="19"/>
      <c r="CZ2425" s="19"/>
      <c r="DA2425" s="19"/>
      <c r="DB2425" s="19"/>
      <c r="DC2425" s="19"/>
      <c r="DD2425" s="19"/>
      <c r="DE2425" s="19"/>
      <c r="DF2425" s="19"/>
      <c r="DG2425" s="19"/>
      <c r="DH2425" s="19"/>
      <c r="DI2425" s="19"/>
      <c r="DJ2425" s="19"/>
      <c r="DK2425" s="19"/>
      <c r="DL2425" s="19"/>
      <c r="DM2425" s="19"/>
      <c r="DN2425" s="19"/>
    </row>
    <row r="2426" spans="1:118" s="12" customFormat="1" ht="15" hidden="1" customHeight="1" outlineLevel="2" x14ac:dyDescent="0.25">
      <c r="A2426" s="550"/>
      <c r="B2426" s="548"/>
      <c r="C2426" s="548"/>
      <c r="D2426" s="550"/>
      <c r="E2426" s="403" t="s">
        <v>56</v>
      </c>
      <c r="F2426" s="404"/>
      <c r="G2426" s="396"/>
      <c r="H2426" s="389"/>
      <c r="I2426" s="389"/>
      <c r="J2426" s="389"/>
      <c r="K2426" s="389"/>
      <c r="L2426" s="389"/>
      <c r="M2426" s="389"/>
      <c r="N2426" s="389"/>
      <c r="O2426" s="389"/>
      <c r="P2426" s="389"/>
      <c r="Q2426" s="389"/>
      <c r="R2426" s="389"/>
      <c r="S2426" s="412"/>
      <c r="T2426" s="1"/>
      <c r="U2426" s="5"/>
      <c r="V2426" s="5"/>
      <c r="W2426" s="5"/>
      <c r="X2426" s="5"/>
      <c r="Y2426" s="1"/>
      <c r="Z2426" s="261"/>
      <c r="AA2426" s="1"/>
      <c r="AB2426" s="5"/>
      <c r="AC2426" s="5"/>
      <c r="AD2426" s="5"/>
      <c r="AE2426" s="5"/>
      <c r="AF2426" s="19"/>
      <c r="AG2426" s="19"/>
      <c r="AH2426" s="19"/>
      <c r="AI2426" s="19"/>
      <c r="AJ2426" s="19"/>
      <c r="AK2426" s="19"/>
      <c r="AL2426" s="19"/>
      <c r="AM2426" s="19"/>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c r="BW2426" s="19"/>
      <c r="BX2426" s="19"/>
      <c r="BY2426" s="19"/>
      <c r="BZ2426" s="19"/>
      <c r="CA2426" s="19"/>
      <c r="CB2426" s="19"/>
      <c r="CC2426" s="19"/>
      <c r="CD2426" s="19"/>
      <c r="CE2426" s="19"/>
      <c r="CF2426" s="19"/>
      <c r="CG2426" s="19"/>
      <c r="CH2426" s="19"/>
      <c r="CI2426" s="19"/>
      <c r="CJ2426" s="19"/>
      <c r="CK2426" s="19"/>
      <c r="CL2426" s="19"/>
      <c r="CM2426" s="19"/>
      <c r="CN2426" s="19"/>
      <c r="CO2426" s="19"/>
      <c r="CP2426" s="19"/>
      <c r="CQ2426" s="19"/>
      <c r="CR2426" s="19"/>
      <c r="CS2426" s="19"/>
      <c r="CT2426" s="19"/>
      <c r="CU2426" s="19"/>
      <c r="CV2426" s="19"/>
      <c r="CW2426" s="19"/>
      <c r="CX2426" s="19"/>
      <c r="CY2426" s="19"/>
      <c r="CZ2426" s="19"/>
      <c r="DA2426" s="19"/>
      <c r="DB2426" s="19"/>
      <c r="DC2426" s="19"/>
      <c r="DD2426" s="19"/>
      <c r="DE2426" s="19"/>
      <c r="DF2426" s="19"/>
      <c r="DG2426" s="19"/>
      <c r="DH2426" s="19"/>
      <c r="DI2426" s="19"/>
      <c r="DJ2426" s="19"/>
      <c r="DK2426" s="19"/>
      <c r="DL2426" s="19"/>
      <c r="DM2426" s="19"/>
      <c r="DN2426" s="19"/>
    </row>
    <row r="2427" spans="1:118" ht="15" hidden="1" customHeight="1" outlineLevel="2" x14ac:dyDescent="0.25">
      <c r="A2427" s="550"/>
      <c r="B2427" s="548"/>
      <c r="C2427" s="548"/>
      <c r="D2427" s="550"/>
      <c r="E2427" s="403" t="s">
        <v>57</v>
      </c>
      <c r="F2427" s="404"/>
      <c r="G2427" s="396"/>
      <c r="H2427" s="389"/>
      <c r="I2427" s="389"/>
      <c r="J2427" s="389"/>
      <c r="K2427" s="389"/>
      <c r="L2427" s="389"/>
      <c r="M2427" s="389"/>
      <c r="N2427" s="389"/>
      <c r="O2427" s="389"/>
      <c r="P2427" s="389"/>
      <c r="Q2427" s="389"/>
      <c r="R2427" s="389"/>
      <c r="S2427" s="412"/>
      <c r="T2427" s="1"/>
      <c r="U2427" s="5"/>
      <c r="V2427" s="5"/>
      <c r="W2427" s="5"/>
      <c r="X2427" s="5"/>
      <c r="Y2427" s="1"/>
      <c r="Z2427" s="261"/>
      <c r="AA2427" s="1"/>
      <c r="AB2427" s="5"/>
      <c r="AC2427" s="5"/>
      <c r="AD2427" s="5"/>
      <c r="AE2427" s="5"/>
      <c r="AF2427" s="19"/>
      <c r="AG2427" s="19"/>
      <c r="AH2427" s="19"/>
      <c r="AI2427" s="19"/>
      <c r="AJ2427" s="19"/>
      <c r="AK2427" s="19"/>
      <c r="AL2427" s="19"/>
      <c r="AM2427" s="19"/>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c r="BW2427" s="19"/>
      <c r="BX2427" s="19"/>
      <c r="BY2427" s="19"/>
      <c r="BZ2427" s="19"/>
      <c r="CA2427" s="19"/>
      <c r="CB2427" s="19"/>
      <c r="CC2427" s="19"/>
      <c r="CD2427" s="19"/>
      <c r="CE2427" s="19"/>
      <c r="CF2427" s="19"/>
      <c r="CG2427" s="19"/>
      <c r="CH2427" s="19"/>
      <c r="CI2427" s="19"/>
      <c r="CJ2427" s="19"/>
      <c r="CK2427" s="19"/>
      <c r="CL2427" s="19"/>
      <c r="CM2427" s="19"/>
      <c r="CN2427" s="19"/>
      <c r="CO2427" s="19"/>
      <c r="CP2427" s="19"/>
      <c r="CQ2427" s="19"/>
      <c r="CR2427" s="19"/>
      <c r="CS2427" s="19"/>
      <c r="CT2427" s="19"/>
      <c r="CU2427" s="19"/>
      <c r="CV2427" s="19"/>
      <c r="CW2427" s="19"/>
      <c r="CX2427" s="19"/>
      <c r="CY2427" s="19"/>
      <c r="CZ2427" s="19"/>
      <c r="DA2427" s="19"/>
      <c r="DB2427" s="19"/>
      <c r="DC2427" s="19"/>
      <c r="DD2427" s="19"/>
      <c r="DE2427" s="19"/>
      <c r="DF2427" s="19"/>
      <c r="DG2427" s="19"/>
      <c r="DH2427" s="19"/>
      <c r="DI2427" s="19"/>
      <c r="DJ2427" s="19"/>
      <c r="DK2427" s="19"/>
      <c r="DL2427" s="19"/>
      <c r="DM2427" s="19"/>
      <c r="DN2427" s="19"/>
    </row>
    <row r="2428" spans="1:118" ht="15" hidden="1" customHeight="1" outlineLevel="2" x14ac:dyDescent="0.25">
      <c r="A2428" s="550"/>
      <c r="B2428" s="548"/>
      <c r="C2428" s="548"/>
      <c r="D2428" s="550"/>
      <c r="E2428" s="403" t="s">
        <v>61</v>
      </c>
      <c r="F2428" s="404"/>
      <c r="G2428" s="396"/>
      <c r="H2428" s="389"/>
      <c r="I2428" s="389"/>
      <c r="J2428" s="389"/>
      <c r="K2428" s="389"/>
      <c r="L2428" s="389"/>
      <c r="M2428" s="389"/>
      <c r="N2428" s="389"/>
      <c r="O2428" s="389"/>
      <c r="P2428" s="389"/>
      <c r="Q2428" s="389"/>
      <c r="R2428" s="389"/>
      <c r="S2428" s="412"/>
      <c r="T2428" s="1"/>
      <c r="U2428" s="5"/>
      <c r="V2428" s="5"/>
      <c r="W2428" s="5"/>
      <c r="X2428" s="5"/>
      <c r="Y2428" s="1"/>
      <c r="Z2428" s="261"/>
      <c r="AA2428" s="1"/>
      <c r="AB2428" s="5"/>
      <c r="AC2428" s="5"/>
      <c r="AD2428" s="5"/>
      <c r="AE2428" s="5"/>
      <c r="AF2428" s="19"/>
      <c r="AG2428" s="19"/>
      <c r="AH2428" s="19"/>
      <c r="AI2428" s="19"/>
      <c r="AJ2428" s="19"/>
      <c r="AK2428" s="19"/>
      <c r="AL2428" s="19"/>
      <c r="AM2428" s="19"/>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c r="BW2428" s="19"/>
      <c r="BX2428" s="19"/>
      <c r="BY2428" s="19"/>
      <c r="BZ2428" s="19"/>
      <c r="CA2428" s="19"/>
      <c r="CB2428" s="19"/>
      <c r="CC2428" s="19"/>
      <c r="CD2428" s="19"/>
      <c r="CE2428" s="19"/>
      <c r="CF2428" s="19"/>
      <c r="CG2428" s="19"/>
      <c r="CH2428" s="19"/>
      <c r="CI2428" s="19"/>
      <c r="CJ2428" s="19"/>
      <c r="CK2428" s="19"/>
      <c r="CL2428" s="19"/>
      <c r="CM2428" s="19"/>
      <c r="CN2428" s="19"/>
      <c r="CO2428" s="19"/>
      <c r="CP2428" s="19"/>
      <c r="CQ2428" s="19"/>
      <c r="CR2428" s="19"/>
      <c r="CS2428" s="19"/>
      <c r="CT2428" s="19"/>
      <c r="CU2428" s="19"/>
      <c r="CV2428" s="19"/>
      <c r="CW2428" s="19"/>
      <c r="CX2428" s="19"/>
      <c r="CY2428" s="19"/>
      <c r="CZ2428" s="19"/>
      <c r="DA2428" s="19"/>
      <c r="DB2428" s="19"/>
      <c r="DC2428" s="19"/>
      <c r="DD2428" s="19"/>
      <c r="DE2428" s="19"/>
      <c r="DF2428" s="19"/>
      <c r="DG2428" s="19"/>
      <c r="DH2428" s="19"/>
      <c r="DI2428" s="19"/>
      <c r="DJ2428" s="19"/>
      <c r="DK2428" s="19"/>
      <c r="DL2428" s="19"/>
      <c r="DM2428" s="19"/>
      <c r="DN2428" s="19"/>
    </row>
    <row r="2429" spans="1:118" ht="15.75" hidden="1" customHeight="1" outlineLevel="2" x14ac:dyDescent="0.25">
      <c r="A2429" s="550"/>
      <c r="B2429" s="548" t="s">
        <v>69</v>
      </c>
      <c r="C2429" s="548" t="s">
        <v>65</v>
      </c>
      <c r="D2429" s="550" t="s">
        <v>66</v>
      </c>
      <c r="E2429" s="403" t="s">
        <v>53</v>
      </c>
      <c r="F2429" s="404"/>
      <c r="G2429" s="396"/>
      <c r="H2429" s="389"/>
      <c r="I2429" s="389"/>
      <c r="J2429" s="389"/>
      <c r="K2429" s="389"/>
      <c r="L2429" s="389"/>
      <c r="M2429" s="389"/>
      <c r="N2429" s="389"/>
      <c r="O2429" s="389"/>
      <c r="P2429" s="389"/>
      <c r="Q2429" s="389"/>
      <c r="R2429" s="389"/>
      <c r="S2429" s="412"/>
      <c r="T2429" s="1"/>
      <c r="U2429" s="5"/>
      <c r="V2429" s="5"/>
      <c r="W2429" s="5"/>
      <c r="X2429" s="5"/>
      <c r="Y2429" s="1"/>
      <c r="Z2429" s="261"/>
      <c r="AA2429" s="1"/>
      <c r="AB2429" s="5"/>
      <c r="AC2429" s="5"/>
      <c r="AD2429" s="5"/>
      <c r="AE2429" s="5"/>
      <c r="AF2429" s="19"/>
      <c r="AG2429" s="19"/>
      <c r="AH2429" s="19"/>
      <c r="AI2429" s="19"/>
      <c r="AJ2429" s="19"/>
      <c r="AK2429" s="19"/>
      <c r="AL2429" s="19"/>
      <c r="AM2429" s="19"/>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c r="BW2429" s="19"/>
      <c r="BX2429" s="19"/>
      <c r="BY2429" s="19"/>
      <c r="BZ2429" s="19"/>
      <c r="CA2429" s="19"/>
      <c r="CB2429" s="19"/>
      <c r="CC2429" s="19"/>
      <c r="CD2429" s="19"/>
      <c r="CE2429" s="19"/>
      <c r="CF2429" s="19"/>
      <c r="CG2429" s="19"/>
      <c r="CH2429" s="19"/>
      <c r="CI2429" s="19"/>
      <c r="CJ2429" s="19"/>
      <c r="CK2429" s="19"/>
      <c r="CL2429" s="19"/>
      <c r="CM2429" s="19"/>
      <c r="CN2429" s="19"/>
      <c r="CO2429" s="19"/>
      <c r="CP2429" s="19"/>
      <c r="CQ2429" s="19"/>
      <c r="CR2429" s="19"/>
      <c r="CS2429" s="19"/>
      <c r="CT2429" s="19"/>
      <c r="CU2429" s="19"/>
      <c r="CV2429" s="19"/>
      <c r="CW2429" s="19"/>
      <c r="CX2429" s="19"/>
      <c r="CY2429" s="19"/>
      <c r="CZ2429" s="19"/>
      <c r="DA2429" s="19"/>
      <c r="DB2429" s="19"/>
      <c r="DC2429" s="19"/>
      <c r="DD2429" s="19"/>
      <c r="DE2429" s="19"/>
      <c r="DF2429" s="19"/>
      <c r="DG2429" s="19"/>
      <c r="DH2429" s="19"/>
      <c r="DI2429" s="19"/>
      <c r="DJ2429" s="19"/>
      <c r="DK2429" s="19"/>
      <c r="DL2429" s="19"/>
      <c r="DM2429" s="19"/>
      <c r="DN2429" s="19"/>
    </row>
    <row r="2430" spans="1:118" ht="15" hidden="1" customHeight="1" outlineLevel="2" x14ac:dyDescent="0.25">
      <c r="A2430" s="550"/>
      <c r="B2430" s="548"/>
      <c r="C2430" s="548"/>
      <c r="D2430" s="550"/>
      <c r="E2430" s="403" t="s">
        <v>54</v>
      </c>
      <c r="F2430" s="404"/>
      <c r="G2430" s="396"/>
      <c r="H2430" s="389"/>
      <c r="I2430" s="389"/>
      <c r="J2430" s="389"/>
      <c r="K2430" s="389"/>
      <c r="L2430" s="389"/>
      <c r="M2430" s="389"/>
      <c r="N2430" s="389"/>
      <c r="O2430" s="389"/>
      <c r="P2430" s="389"/>
      <c r="Q2430" s="389"/>
      <c r="R2430" s="389"/>
      <c r="S2430" s="412"/>
      <c r="T2430" s="1"/>
      <c r="U2430" s="5"/>
      <c r="V2430" s="5"/>
      <c r="W2430" s="5"/>
      <c r="X2430" s="5"/>
      <c r="Y2430" s="1"/>
      <c r="Z2430" s="261"/>
      <c r="AA2430" s="1"/>
      <c r="AB2430" s="5"/>
      <c r="AC2430" s="5"/>
      <c r="AD2430" s="5"/>
      <c r="AE2430" s="5"/>
      <c r="AF2430" s="19"/>
      <c r="AG2430" s="19"/>
      <c r="AH2430" s="19"/>
      <c r="AI2430" s="19"/>
      <c r="AJ2430" s="19"/>
      <c r="AK2430" s="19"/>
      <c r="AL2430" s="19"/>
      <c r="AM2430" s="19"/>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9"/>
      <c r="CE2430" s="19"/>
      <c r="CF2430" s="19"/>
      <c r="CG2430" s="19"/>
      <c r="CH2430" s="19"/>
      <c r="CI2430" s="19"/>
      <c r="CJ2430" s="19"/>
      <c r="CK2430" s="19"/>
      <c r="CL2430" s="19"/>
      <c r="CM2430" s="19"/>
      <c r="CN2430" s="19"/>
      <c r="CO2430" s="19"/>
      <c r="CP2430" s="19"/>
      <c r="CQ2430" s="19"/>
      <c r="CR2430" s="19"/>
      <c r="CS2430" s="19"/>
      <c r="CT2430" s="19"/>
      <c r="CU2430" s="19"/>
      <c r="CV2430" s="19"/>
      <c r="CW2430" s="19"/>
      <c r="CX2430" s="19"/>
      <c r="CY2430" s="19"/>
      <c r="CZ2430" s="19"/>
      <c r="DA2430" s="19"/>
      <c r="DB2430" s="19"/>
      <c r="DC2430" s="19"/>
      <c r="DD2430" s="19"/>
      <c r="DE2430" s="19"/>
      <c r="DF2430" s="19"/>
      <c r="DG2430" s="19"/>
      <c r="DH2430" s="19"/>
      <c r="DI2430" s="19"/>
      <c r="DJ2430" s="19"/>
      <c r="DK2430" s="19"/>
      <c r="DL2430" s="19"/>
      <c r="DM2430" s="19"/>
      <c r="DN2430" s="19"/>
    </row>
    <row r="2431" spans="1:118" ht="15" hidden="1" customHeight="1" outlineLevel="2" x14ac:dyDescent="0.25">
      <c r="A2431" s="550"/>
      <c r="B2431" s="548"/>
      <c r="C2431" s="548"/>
      <c r="D2431" s="550"/>
      <c r="E2431" s="403" t="s">
        <v>55</v>
      </c>
      <c r="F2431" s="404"/>
      <c r="G2431" s="396"/>
      <c r="H2431" s="389"/>
      <c r="I2431" s="389"/>
      <c r="J2431" s="389"/>
      <c r="K2431" s="389"/>
      <c r="L2431" s="389"/>
      <c r="M2431" s="389"/>
      <c r="N2431" s="389"/>
      <c r="O2431" s="389"/>
      <c r="P2431" s="389"/>
      <c r="Q2431" s="389"/>
      <c r="R2431" s="389"/>
      <c r="S2431" s="412"/>
      <c r="T2431" s="1"/>
      <c r="U2431" s="5"/>
      <c r="V2431" s="5"/>
      <c r="W2431" s="5"/>
      <c r="X2431" s="5"/>
      <c r="Y2431" s="1"/>
      <c r="Z2431" s="261"/>
      <c r="AA2431" s="1"/>
      <c r="AB2431" s="5"/>
      <c r="AC2431" s="5"/>
      <c r="AD2431" s="5"/>
      <c r="AE2431" s="5"/>
      <c r="AF2431" s="19"/>
      <c r="AG2431" s="19"/>
      <c r="AH2431" s="19"/>
      <c r="AI2431" s="19"/>
      <c r="AJ2431" s="19"/>
      <c r="AK2431" s="19"/>
      <c r="AL2431" s="19"/>
      <c r="AM2431" s="19"/>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19"/>
      <c r="BX2431" s="19"/>
      <c r="BY2431" s="19"/>
      <c r="BZ2431" s="19"/>
      <c r="CA2431" s="19"/>
      <c r="CB2431" s="19"/>
      <c r="CC2431" s="19"/>
      <c r="CD2431" s="19"/>
      <c r="CE2431" s="19"/>
      <c r="CF2431" s="19"/>
      <c r="CG2431" s="19"/>
      <c r="CH2431" s="19"/>
      <c r="CI2431" s="19"/>
      <c r="CJ2431" s="19"/>
      <c r="CK2431" s="19"/>
      <c r="CL2431" s="19"/>
      <c r="CM2431" s="19"/>
      <c r="CN2431" s="19"/>
      <c r="CO2431" s="19"/>
      <c r="CP2431" s="19"/>
      <c r="CQ2431" s="19"/>
      <c r="CR2431" s="19"/>
      <c r="CS2431" s="19"/>
      <c r="CT2431" s="19"/>
      <c r="CU2431" s="19"/>
      <c r="CV2431" s="19"/>
      <c r="CW2431" s="19"/>
      <c r="CX2431" s="19"/>
      <c r="CY2431" s="19"/>
      <c r="CZ2431" s="19"/>
      <c r="DA2431" s="19"/>
      <c r="DB2431" s="19"/>
      <c r="DC2431" s="19"/>
      <c r="DD2431" s="19"/>
      <c r="DE2431" s="19"/>
      <c r="DF2431" s="19"/>
      <c r="DG2431" s="19"/>
      <c r="DH2431" s="19"/>
      <c r="DI2431" s="19"/>
      <c r="DJ2431" s="19"/>
      <c r="DK2431" s="19"/>
      <c r="DL2431" s="19"/>
      <c r="DM2431" s="19"/>
      <c r="DN2431" s="19"/>
    </row>
    <row r="2432" spans="1:118" ht="15" hidden="1" customHeight="1" outlineLevel="2" x14ac:dyDescent="0.25">
      <c r="A2432" s="550"/>
      <c r="B2432" s="548"/>
      <c r="C2432" s="548"/>
      <c r="D2432" s="550"/>
      <c r="E2432" s="403" t="s">
        <v>56</v>
      </c>
      <c r="F2432" s="404"/>
      <c r="G2432" s="396"/>
      <c r="H2432" s="389"/>
      <c r="I2432" s="389"/>
      <c r="J2432" s="389"/>
      <c r="K2432" s="389"/>
      <c r="L2432" s="389"/>
      <c r="M2432" s="389"/>
      <c r="N2432" s="389"/>
      <c r="O2432" s="389"/>
      <c r="P2432" s="389"/>
      <c r="Q2432" s="389"/>
      <c r="R2432" s="389"/>
      <c r="S2432" s="412"/>
      <c r="T2432" s="1"/>
      <c r="U2432" s="5"/>
      <c r="V2432" s="5"/>
      <c r="W2432" s="5"/>
      <c r="X2432" s="5"/>
      <c r="Y2432" s="1"/>
      <c r="Z2432" s="261"/>
      <c r="AA2432" s="1"/>
      <c r="AB2432" s="5"/>
      <c r="AC2432" s="5"/>
      <c r="AD2432" s="5"/>
      <c r="AE2432" s="5"/>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c r="BW2432" s="19"/>
      <c r="BX2432" s="19"/>
      <c r="BY2432" s="19"/>
      <c r="BZ2432" s="19"/>
      <c r="CA2432" s="19"/>
      <c r="CB2432" s="19"/>
      <c r="CC2432" s="19"/>
      <c r="CD2432" s="19"/>
      <c r="CE2432" s="19"/>
      <c r="CF2432" s="19"/>
      <c r="CG2432" s="19"/>
      <c r="CH2432" s="19"/>
      <c r="CI2432" s="19"/>
      <c r="CJ2432" s="19"/>
      <c r="CK2432" s="19"/>
      <c r="CL2432" s="19"/>
      <c r="CM2432" s="19"/>
      <c r="CN2432" s="19"/>
      <c r="CO2432" s="19"/>
      <c r="CP2432" s="19"/>
      <c r="CQ2432" s="19"/>
      <c r="CR2432" s="19"/>
      <c r="CS2432" s="19"/>
      <c r="CT2432" s="19"/>
      <c r="CU2432" s="19"/>
      <c r="CV2432" s="19"/>
      <c r="CW2432" s="19"/>
      <c r="CX2432" s="19"/>
      <c r="CY2432" s="19"/>
      <c r="CZ2432" s="19"/>
      <c r="DA2432" s="19"/>
      <c r="DB2432" s="19"/>
      <c r="DC2432" s="19"/>
      <c r="DD2432" s="19"/>
      <c r="DE2432" s="19"/>
      <c r="DF2432" s="19"/>
      <c r="DG2432" s="19"/>
      <c r="DH2432" s="19"/>
      <c r="DI2432" s="19"/>
      <c r="DJ2432" s="19"/>
      <c r="DK2432" s="19"/>
      <c r="DL2432" s="19"/>
      <c r="DM2432" s="19"/>
      <c r="DN2432" s="19"/>
    </row>
    <row r="2433" spans="1:118" ht="15" hidden="1" customHeight="1" outlineLevel="2" x14ac:dyDescent="0.25">
      <c r="A2433" s="550"/>
      <c r="B2433" s="548"/>
      <c r="C2433" s="548"/>
      <c r="D2433" s="550"/>
      <c r="E2433" s="403" t="s">
        <v>57</v>
      </c>
      <c r="F2433" s="404"/>
      <c r="G2433" s="396"/>
      <c r="H2433" s="389"/>
      <c r="I2433" s="389"/>
      <c r="J2433" s="389"/>
      <c r="K2433" s="389"/>
      <c r="L2433" s="389"/>
      <c r="M2433" s="389"/>
      <c r="N2433" s="389"/>
      <c r="O2433" s="389"/>
      <c r="P2433" s="389"/>
      <c r="Q2433" s="389"/>
      <c r="R2433" s="389"/>
      <c r="S2433" s="412"/>
      <c r="T2433" s="1"/>
      <c r="U2433" s="5"/>
      <c r="V2433" s="5"/>
      <c r="W2433" s="5"/>
      <c r="X2433" s="5"/>
      <c r="Y2433" s="1"/>
      <c r="Z2433" s="261"/>
      <c r="AA2433" s="1"/>
      <c r="AB2433" s="5"/>
      <c r="AC2433" s="5"/>
      <c r="AD2433" s="5"/>
      <c r="AE2433" s="5"/>
      <c r="AF2433" s="19"/>
      <c r="AG2433" s="19"/>
      <c r="AH2433" s="19"/>
      <c r="AI2433" s="19"/>
      <c r="AJ2433" s="19"/>
      <c r="AK2433" s="19"/>
      <c r="AL2433" s="19"/>
      <c r="AM2433" s="19"/>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19"/>
      <c r="BX2433" s="19"/>
      <c r="BY2433" s="19"/>
      <c r="BZ2433" s="19"/>
      <c r="CA2433" s="19"/>
      <c r="CB2433" s="19"/>
      <c r="CC2433" s="19"/>
      <c r="CD2433" s="19"/>
      <c r="CE2433" s="19"/>
      <c r="CF2433" s="19"/>
      <c r="CG2433" s="19"/>
      <c r="CH2433" s="19"/>
      <c r="CI2433" s="19"/>
      <c r="CJ2433" s="19"/>
      <c r="CK2433" s="19"/>
      <c r="CL2433" s="19"/>
      <c r="CM2433" s="19"/>
      <c r="CN2433" s="19"/>
      <c r="CO2433" s="19"/>
      <c r="CP2433" s="19"/>
      <c r="CQ2433" s="19"/>
      <c r="CR2433" s="19"/>
      <c r="CS2433" s="19"/>
      <c r="CT2433" s="19"/>
      <c r="CU2433" s="19"/>
      <c r="CV2433" s="19"/>
      <c r="CW2433" s="19"/>
      <c r="CX2433" s="19"/>
      <c r="CY2433" s="19"/>
      <c r="CZ2433" s="19"/>
      <c r="DA2433" s="19"/>
      <c r="DB2433" s="19"/>
      <c r="DC2433" s="19"/>
      <c r="DD2433" s="19"/>
      <c r="DE2433" s="19"/>
      <c r="DF2433" s="19"/>
      <c r="DG2433" s="19"/>
      <c r="DH2433" s="19"/>
      <c r="DI2433" s="19"/>
      <c r="DJ2433" s="19"/>
      <c r="DK2433" s="19"/>
      <c r="DL2433" s="19"/>
      <c r="DM2433" s="19"/>
      <c r="DN2433" s="19"/>
    </row>
    <row r="2434" spans="1:118" ht="15" hidden="1" customHeight="1" outlineLevel="2" x14ac:dyDescent="0.25">
      <c r="A2434" s="550"/>
      <c r="B2434" s="548"/>
      <c r="C2434" s="548"/>
      <c r="D2434" s="550"/>
      <c r="E2434" s="403" t="s">
        <v>61</v>
      </c>
      <c r="F2434" s="404"/>
      <c r="G2434" s="396"/>
      <c r="H2434" s="389"/>
      <c r="I2434" s="389"/>
      <c r="J2434" s="389"/>
      <c r="K2434" s="389"/>
      <c r="L2434" s="389"/>
      <c r="M2434" s="389"/>
      <c r="N2434" s="389"/>
      <c r="O2434" s="389"/>
      <c r="P2434" s="389"/>
      <c r="Q2434" s="389"/>
      <c r="R2434" s="389"/>
      <c r="S2434" s="412"/>
      <c r="T2434" s="1"/>
      <c r="U2434" s="5"/>
      <c r="V2434" s="5"/>
      <c r="W2434" s="5"/>
      <c r="X2434" s="5"/>
      <c r="Y2434" s="1"/>
      <c r="Z2434" s="261"/>
      <c r="AA2434" s="1"/>
      <c r="AB2434" s="5"/>
      <c r="AC2434" s="5"/>
      <c r="AD2434" s="5"/>
      <c r="AE2434" s="5"/>
      <c r="AF2434" s="19"/>
      <c r="AG2434" s="19"/>
      <c r="AH2434" s="19"/>
      <c r="AI2434" s="19"/>
      <c r="AJ2434" s="19"/>
      <c r="AK2434" s="19"/>
      <c r="AL2434" s="19"/>
      <c r="AM2434" s="19"/>
      <c r="AN2434" s="19"/>
      <c r="AO2434" s="19"/>
      <c r="AP2434" s="19"/>
      <c r="AQ2434" s="19"/>
      <c r="AR2434" s="19"/>
      <c r="AS2434" s="19"/>
      <c r="AT2434" s="19"/>
      <c r="AU2434" s="19"/>
      <c r="AV2434" s="19"/>
      <c r="AW2434" s="19"/>
      <c r="AX2434" s="19"/>
      <c r="AY2434" s="19"/>
      <c r="AZ2434" s="19"/>
      <c r="BA2434" s="19"/>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c r="BW2434" s="19"/>
      <c r="BX2434" s="19"/>
      <c r="BY2434" s="19"/>
      <c r="BZ2434" s="19"/>
      <c r="CA2434" s="19"/>
      <c r="CB2434" s="19"/>
      <c r="CC2434" s="19"/>
      <c r="CD2434" s="19"/>
      <c r="CE2434" s="19"/>
      <c r="CF2434" s="19"/>
      <c r="CG2434" s="19"/>
      <c r="CH2434" s="19"/>
      <c r="CI2434" s="19"/>
      <c r="CJ2434" s="19"/>
      <c r="CK2434" s="19"/>
      <c r="CL2434" s="19"/>
      <c r="CM2434" s="19"/>
      <c r="CN2434" s="19"/>
      <c r="CO2434" s="19"/>
      <c r="CP2434" s="19"/>
      <c r="CQ2434" s="19"/>
      <c r="CR2434" s="19"/>
      <c r="CS2434" s="19"/>
      <c r="CT2434" s="19"/>
      <c r="CU2434" s="19"/>
      <c r="CV2434" s="19"/>
      <c r="CW2434" s="19"/>
      <c r="CX2434" s="19"/>
      <c r="CY2434" s="19"/>
      <c r="CZ2434" s="19"/>
      <c r="DA2434" s="19"/>
      <c r="DB2434" s="19"/>
      <c r="DC2434" s="19"/>
      <c r="DD2434" s="19"/>
      <c r="DE2434" s="19"/>
      <c r="DF2434" s="19"/>
      <c r="DG2434" s="19"/>
      <c r="DH2434" s="19"/>
      <c r="DI2434" s="19"/>
      <c r="DJ2434" s="19"/>
      <c r="DK2434" s="19"/>
      <c r="DL2434" s="19"/>
      <c r="DM2434" s="19"/>
      <c r="DN2434" s="19"/>
    </row>
    <row r="2435" spans="1:118" s="12" customFormat="1" ht="15.75" hidden="1" customHeight="1" outlineLevel="2" x14ac:dyDescent="0.25">
      <c r="A2435" s="550"/>
      <c r="B2435" s="548"/>
      <c r="C2435" s="548" t="s">
        <v>68</v>
      </c>
      <c r="D2435" s="550" t="s">
        <v>66</v>
      </c>
      <c r="E2435" s="403" t="s">
        <v>53</v>
      </c>
      <c r="F2435" s="404"/>
      <c r="G2435" s="396"/>
      <c r="H2435" s="389"/>
      <c r="I2435" s="389"/>
      <c r="J2435" s="389"/>
      <c r="K2435" s="389"/>
      <c r="L2435" s="389"/>
      <c r="M2435" s="389"/>
      <c r="N2435" s="389"/>
      <c r="O2435" s="389"/>
      <c r="P2435" s="389"/>
      <c r="Q2435" s="389"/>
      <c r="R2435" s="389"/>
      <c r="S2435" s="412"/>
      <c r="T2435" s="1"/>
      <c r="U2435" s="5"/>
      <c r="V2435" s="5"/>
      <c r="W2435" s="5"/>
      <c r="X2435" s="5"/>
      <c r="Y2435" s="1"/>
      <c r="Z2435" s="261"/>
      <c r="AA2435" s="1"/>
      <c r="AB2435" s="5"/>
      <c r="AC2435" s="5"/>
      <c r="AD2435" s="5"/>
      <c r="AE2435" s="5"/>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19"/>
      <c r="BX2435" s="19"/>
      <c r="BY2435" s="19"/>
      <c r="BZ2435" s="19"/>
      <c r="CA2435" s="19"/>
      <c r="CB2435" s="19"/>
      <c r="CC2435" s="19"/>
      <c r="CD2435" s="19"/>
      <c r="CE2435" s="19"/>
      <c r="CF2435" s="19"/>
      <c r="CG2435" s="19"/>
      <c r="CH2435" s="19"/>
      <c r="CI2435" s="19"/>
      <c r="CJ2435" s="19"/>
      <c r="CK2435" s="19"/>
      <c r="CL2435" s="19"/>
      <c r="CM2435" s="19"/>
      <c r="CN2435" s="19"/>
      <c r="CO2435" s="19"/>
      <c r="CP2435" s="19"/>
      <c r="CQ2435" s="19"/>
      <c r="CR2435" s="19"/>
      <c r="CS2435" s="19"/>
      <c r="CT2435" s="19"/>
      <c r="CU2435" s="19"/>
      <c r="CV2435" s="19"/>
      <c r="CW2435" s="19"/>
      <c r="CX2435" s="19"/>
      <c r="CY2435" s="19"/>
      <c r="CZ2435" s="19"/>
      <c r="DA2435" s="19"/>
      <c r="DB2435" s="19"/>
      <c r="DC2435" s="19"/>
      <c r="DD2435" s="19"/>
      <c r="DE2435" s="19"/>
      <c r="DF2435" s="19"/>
      <c r="DG2435" s="19"/>
      <c r="DH2435" s="19"/>
      <c r="DI2435" s="19"/>
      <c r="DJ2435" s="19"/>
      <c r="DK2435" s="19"/>
      <c r="DL2435" s="19"/>
      <c r="DM2435" s="19"/>
      <c r="DN2435" s="19"/>
    </row>
    <row r="2436" spans="1:118" s="12" customFormat="1" ht="15" hidden="1" customHeight="1" outlineLevel="2" x14ac:dyDescent="0.25">
      <c r="A2436" s="550"/>
      <c r="B2436" s="548"/>
      <c r="C2436" s="548"/>
      <c r="D2436" s="550"/>
      <c r="E2436" s="403" t="s">
        <v>54</v>
      </c>
      <c r="F2436" s="404"/>
      <c r="G2436" s="396"/>
      <c r="H2436" s="389"/>
      <c r="I2436" s="389"/>
      <c r="J2436" s="389"/>
      <c r="K2436" s="389"/>
      <c r="L2436" s="389"/>
      <c r="M2436" s="389"/>
      <c r="N2436" s="389"/>
      <c r="O2436" s="389"/>
      <c r="P2436" s="389"/>
      <c r="Q2436" s="389"/>
      <c r="R2436" s="389"/>
      <c r="S2436" s="412"/>
      <c r="T2436" s="1"/>
      <c r="U2436" s="5"/>
      <c r="V2436" s="5"/>
      <c r="W2436" s="5"/>
      <c r="X2436" s="5"/>
      <c r="Y2436" s="1"/>
      <c r="Z2436" s="261"/>
      <c r="AA2436" s="1"/>
      <c r="AB2436" s="5"/>
      <c r="AC2436" s="5"/>
      <c r="AD2436" s="5"/>
      <c r="AE2436" s="5"/>
      <c r="AF2436" s="19"/>
      <c r="AG2436" s="19"/>
      <c r="AH2436" s="19"/>
      <c r="AI2436" s="19"/>
      <c r="AJ2436" s="19"/>
      <c r="AK2436" s="19"/>
      <c r="AL2436" s="19"/>
      <c r="AM2436" s="19"/>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c r="BW2436" s="19"/>
      <c r="BX2436" s="19"/>
      <c r="BY2436" s="19"/>
      <c r="BZ2436" s="19"/>
      <c r="CA2436" s="19"/>
      <c r="CB2436" s="19"/>
      <c r="CC2436" s="19"/>
      <c r="CD2436" s="19"/>
      <c r="CE2436" s="19"/>
      <c r="CF2436" s="19"/>
      <c r="CG2436" s="19"/>
      <c r="CH2436" s="19"/>
      <c r="CI2436" s="19"/>
      <c r="CJ2436" s="19"/>
      <c r="CK2436" s="19"/>
      <c r="CL2436" s="19"/>
      <c r="CM2436" s="19"/>
      <c r="CN2436" s="19"/>
      <c r="CO2436" s="19"/>
      <c r="CP2436" s="19"/>
      <c r="CQ2436" s="19"/>
      <c r="CR2436" s="19"/>
      <c r="CS2436" s="19"/>
      <c r="CT2436" s="19"/>
      <c r="CU2436" s="19"/>
      <c r="CV2436" s="19"/>
      <c r="CW2436" s="19"/>
      <c r="CX2436" s="19"/>
      <c r="CY2436" s="19"/>
      <c r="CZ2436" s="19"/>
      <c r="DA2436" s="19"/>
      <c r="DB2436" s="19"/>
      <c r="DC2436" s="19"/>
      <c r="DD2436" s="19"/>
      <c r="DE2436" s="19"/>
      <c r="DF2436" s="19"/>
      <c r="DG2436" s="19"/>
      <c r="DH2436" s="19"/>
      <c r="DI2436" s="19"/>
      <c r="DJ2436" s="19"/>
      <c r="DK2436" s="19"/>
      <c r="DL2436" s="19"/>
      <c r="DM2436" s="19"/>
      <c r="DN2436" s="19"/>
    </row>
    <row r="2437" spans="1:118" s="12" customFormat="1" ht="15" hidden="1" customHeight="1" outlineLevel="2" x14ac:dyDescent="0.25">
      <c r="A2437" s="550"/>
      <c r="B2437" s="548"/>
      <c r="C2437" s="548"/>
      <c r="D2437" s="550"/>
      <c r="E2437" s="403" t="s">
        <v>55</v>
      </c>
      <c r="F2437" s="404"/>
      <c r="G2437" s="396"/>
      <c r="H2437" s="389"/>
      <c r="I2437" s="389"/>
      <c r="J2437" s="389"/>
      <c r="K2437" s="389"/>
      <c r="L2437" s="389"/>
      <c r="M2437" s="389"/>
      <c r="N2437" s="389"/>
      <c r="O2437" s="389"/>
      <c r="P2437" s="389"/>
      <c r="Q2437" s="389"/>
      <c r="R2437" s="389"/>
      <c r="S2437" s="412"/>
      <c r="T2437" s="1"/>
      <c r="U2437" s="5"/>
      <c r="V2437" s="5"/>
      <c r="W2437" s="5"/>
      <c r="X2437" s="5"/>
      <c r="Y2437" s="1"/>
      <c r="Z2437" s="261"/>
      <c r="AA2437" s="1"/>
      <c r="AB2437" s="5"/>
      <c r="AC2437" s="5"/>
      <c r="AD2437" s="5"/>
      <c r="AE2437" s="5"/>
      <c r="AF2437" s="19"/>
      <c r="AG2437" s="19"/>
      <c r="AH2437" s="19"/>
      <c r="AI2437" s="19"/>
      <c r="AJ2437" s="19"/>
      <c r="AK2437" s="19"/>
      <c r="AL2437" s="19"/>
      <c r="AM2437" s="19"/>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c r="BM2437" s="19"/>
      <c r="BN2437" s="19"/>
      <c r="BO2437" s="19"/>
      <c r="BP2437" s="19"/>
      <c r="BQ2437" s="19"/>
      <c r="BR2437" s="19"/>
      <c r="BS2437" s="19"/>
      <c r="BT2437" s="19"/>
      <c r="BU2437" s="19"/>
      <c r="BV2437" s="19"/>
      <c r="BW2437" s="19"/>
      <c r="BX2437" s="19"/>
      <c r="BY2437" s="19"/>
      <c r="BZ2437" s="19"/>
      <c r="CA2437" s="19"/>
      <c r="CB2437" s="19"/>
      <c r="CC2437" s="19"/>
      <c r="CD2437" s="19"/>
      <c r="CE2437" s="19"/>
      <c r="CF2437" s="19"/>
      <c r="CG2437" s="19"/>
      <c r="CH2437" s="19"/>
      <c r="CI2437" s="19"/>
      <c r="CJ2437" s="19"/>
      <c r="CK2437" s="19"/>
      <c r="CL2437" s="19"/>
      <c r="CM2437" s="19"/>
      <c r="CN2437" s="19"/>
      <c r="CO2437" s="19"/>
      <c r="CP2437" s="19"/>
      <c r="CQ2437" s="19"/>
      <c r="CR2437" s="19"/>
      <c r="CS2437" s="19"/>
      <c r="CT2437" s="19"/>
      <c r="CU2437" s="19"/>
      <c r="CV2437" s="19"/>
      <c r="CW2437" s="19"/>
      <c r="CX2437" s="19"/>
      <c r="CY2437" s="19"/>
      <c r="CZ2437" s="19"/>
      <c r="DA2437" s="19"/>
      <c r="DB2437" s="19"/>
      <c r="DC2437" s="19"/>
      <c r="DD2437" s="19"/>
      <c r="DE2437" s="19"/>
      <c r="DF2437" s="19"/>
      <c r="DG2437" s="19"/>
      <c r="DH2437" s="19"/>
      <c r="DI2437" s="19"/>
      <c r="DJ2437" s="19"/>
      <c r="DK2437" s="19"/>
      <c r="DL2437" s="19"/>
      <c r="DM2437" s="19"/>
      <c r="DN2437" s="19"/>
    </row>
    <row r="2438" spans="1:118" s="12" customFormat="1" ht="15" hidden="1" customHeight="1" outlineLevel="2" x14ac:dyDescent="0.25">
      <c r="A2438" s="550"/>
      <c r="B2438" s="548"/>
      <c r="C2438" s="548"/>
      <c r="D2438" s="550"/>
      <c r="E2438" s="403" t="s">
        <v>56</v>
      </c>
      <c r="F2438" s="404"/>
      <c r="G2438" s="396"/>
      <c r="H2438" s="389"/>
      <c r="I2438" s="389"/>
      <c r="J2438" s="389"/>
      <c r="K2438" s="389"/>
      <c r="L2438" s="389"/>
      <c r="M2438" s="389"/>
      <c r="N2438" s="389"/>
      <c r="O2438" s="389"/>
      <c r="P2438" s="389"/>
      <c r="Q2438" s="389"/>
      <c r="R2438" s="389"/>
      <c r="S2438" s="412"/>
      <c r="T2438" s="1"/>
      <c r="U2438" s="5"/>
      <c r="V2438" s="5"/>
      <c r="W2438" s="5"/>
      <c r="X2438" s="5"/>
      <c r="Y2438" s="1"/>
      <c r="Z2438" s="261"/>
      <c r="AA2438" s="1"/>
      <c r="AB2438" s="5"/>
      <c r="AC2438" s="5"/>
      <c r="AD2438" s="5"/>
      <c r="AE2438" s="5"/>
      <c r="AF2438" s="19"/>
      <c r="AG2438" s="19"/>
      <c r="AH2438" s="19"/>
      <c r="AI2438" s="19"/>
      <c r="AJ2438" s="19"/>
      <c r="AK2438" s="19"/>
      <c r="AL2438" s="19"/>
      <c r="AM2438" s="19"/>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9"/>
      <c r="CE2438" s="19"/>
      <c r="CF2438" s="19"/>
      <c r="CG2438" s="19"/>
      <c r="CH2438" s="19"/>
      <c r="CI2438" s="19"/>
      <c r="CJ2438" s="19"/>
      <c r="CK2438" s="19"/>
      <c r="CL2438" s="19"/>
      <c r="CM2438" s="19"/>
      <c r="CN2438" s="19"/>
      <c r="CO2438" s="19"/>
      <c r="CP2438" s="19"/>
      <c r="CQ2438" s="19"/>
      <c r="CR2438" s="19"/>
      <c r="CS2438" s="19"/>
      <c r="CT2438" s="19"/>
      <c r="CU2438" s="19"/>
      <c r="CV2438" s="19"/>
      <c r="CW2438" s="19"/>
      <c r="CX2438" s="19"/>
      <c r="CY2438" s="19"/>
      <c r="CZ2438" s="19"/>
      <c r="DA2438" s="19"/>
      <c r="DB2438" s="19"/>
      <c r="DC2438" s="19"/>
      <c r="DD2438" s="19"/>
      <c r="DE2438" s="19"/>
      <c r="DF2438" s="19"/>
      <c r="DG2438" s="19"/>
      <c r="DH2438" s="19"/>
      <c r="DI2438" s="19"/>
      <c r="DJ2438" s="19"/>
      <c r="DK2438" s="19"/>
      <c r="DL2438" s="19"/>
      <c r="DM2438" s="19"/>
      <c r="DN2438" s="19"/>
    </row>
    <row r="2439" spans="1:118" ht="15" hidden="1" customHeight="1" outlineLevel="2" x14ac:dyDescent="0.25">
      <c r="A2439" s="550"/>
      <c r="B2439" s="548"/>
      <c r="C2439" s="548"/>
      <c r="D2439" s="550"/>
      <c r="E2439" s="403" t="s">
        <v>57</v>
      </c>
      <c r="F2439" s="404"/>
      <c r="G2439" s="396"/>
      <c r="H2439" s="389"/>
      <c r="I2439" s="389"/>
      <c r="J2439" s="389"/>
      <c r="K2439" s="389"/>
      <c r="L2439" s="389"/>
      <c r="M2439" s="389"/>
      <c r="N2439" s="389"/>
      <c r="O2439" s="389"/>
      <c r="P2439" s="389"/>
      <c r="Q2439" s="389"/>
      <c r="R2439" s="389"/>
      <c r="S2439" s="412"/>
      <c r="T2439" s="1"/>
      <c r="U2439" s="5"/>
      <c r="V2439" s="5"/>
      <c r="W2439" s="5"/>
      <c r="X2439" s="5"/>
      <c r="Y2439" s="1"/>
      <c r="Z2439" s="261"/>
      <c r="AA2439" s="1"/>
      <c r="AB2439" s="5"/>
      <c r="AC2439" s="5"/>
      <c r="AD2439" s="5"/>
      <c r="AE2439" s="5"/>
      <c r="AF2439" s="19"/>
      <c r="AG2439" s="19"/>
      <c r="AH2439" s="19"/>
      <c r="AI2439" s="19"/>
      <c r="AJ2439" s="19"/>
      <c r="AK2439" s="19"/>
      <c r="AL2439" s="19"/>
      <c r="AM2439" s="19"/>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9"/>
      <c r="BW2439" s="19"/>
      <c r="BX2439" s="19"/>
      <c r="BY2439" s="19"/>
      <c r="BZ2439" s="19"/>
      <c r="CA2439" s="19"/>
      <c r="CB2439" s="19"/>
      <c r="CC2439" s="19"/>
      <c r="CD2439" s="19"/>
      <c r="CE2439" s="19"/>
      <c r="CF2439" s="19"/>
      <c r="CG2439" s="19"/>
      <c r="CH2439" s="19"/>
      <c r="CI2439" s="19"/>
      <c r="CJ2439" s="19"/>
      <c r="CK2439" s="19"/>
      <c r="CL2439" s="19"/>
      <c r="CM2439" s="19"/>
      <c r="CN2439" s="19"/>
      <c r="CO2439" s="19"/>
      <c r="CP2439" s="19"/>
      <c r="CQ2439" s="19"/>
      <c r="CR2439" s="19"/>
      <c r="CS2439" s="19"/>
      <c r="CT2439" s="19"/>
      <c r="CU2439" s="19"/>
      <c r="CV2439" s="19"/>
      <c r="CW2439" s="19"/>
      <c r="CX2439" s="19"/>
      <c r="CY2439" s="19"/>
      <c r="CZ2439" s="19"/>
      <c r="DA2439" s="19"/>
      <c r="DB2439" s="19"/>
      <c r="DC2439" s="19"/>
      <c r="DD2439" s="19"/>
      <c r="DE2439" s="19"/>
      <c r="DF2439" s="19"/>
      <c r="DG2439" s="19"/>
      <c r="DH2439" s="19"/>
      <c r="DI2439" s="19"/>
      <c r="DJ2439" s="19"/>
      <c r="DK2439" s="19"/>
      <c r="DL2439" s="19"/>
      <c r="DM2439" s="19"/>
      <c r="DN2439" s="19"/>
    </row>
    <row r="2440" spans="1:118" ht="15" hidden="1" customHeight="1" outlineLevel="2" x14ac:dyDescent="0.25">
      <c r="A2440" s="550"/>
      <c r="B2440" s="548"/>
      <c r="C2440" s="548"/>
      <c r="D2440" s="550"/>
      <c r="E2440" s="403" t="s">
        <v>61</v>
      </c>
      <c r="F2440" s="404"/>
      <c r="G2440" s="396"/>
      <c r="H2440" s="389"/>
      <c r="I2440" s="389"/>
      <c r="J2440" s="389"/>
      <c r="K2440" s="389"/>
      <c r="L2440" s="389"/>
      <c r="M2440" s="389"/>
      <c r="N2440" s="389"/>
      <c r="O2440" s="389"/>
      <c r="P2440" s="389"/>
      <c r="Q2440" s="389"/>
      <c r="R2440" s="389"/>
      <c r="S2440" s="412"/>
      <c r="T2440" s="1"/>
      <c r="U2440" s="5"/>
      <c r="V2440" s="5"/>
      <c r="W2440" s="5"/>
      <c r="X2440" s="5"/>
      <c r="Y2440" s="1"/>
      <c r="Z2440" s="261"/>
      <c r="AA2440" s="1"/>
      <c r="AB2440" s="5"/>
      <c r="AC2440" s="5"/>
      <c r="AD2440" s="5"/>
      <c r="AE2440" s="5"/>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19"/>
      <c r="BX2440" s="19"/>
      <c r="BY2440" s="19"/>
      <c r="BZ2440" s="19"/>
      <c r="CA2440" s="19"/>
      <c r="CB2440" s="19"/>
      <c r="CC2440" s="19"/>
      <c r="CD2440" s="19"/>
      <c r="CE2440" s="19"/>
      <c r="CF2440" s="19"/>
      <c r="CG2440" s="19"/>
      <c r="CH2440" s="19"/>
      <c r="CI2440" s="19"/>
      <c r="CJ2440" s="19"/>
      <c r="CK2440" s="19"/>
      <c r="CL2440" s="19"/>
      <c r="CM2440" s="19"/>
      <c r="CN2440" s="19"/>
      <c r="CO2440" s="19"/>
      <c r="CP2440" s="19"/>
      <c r="CQ2440" s="19"/>
      <c r="CR2440" s="19"/>
      <c r="CS2440" s="19"/>
      <c r="CT2440" s="19"/>
      <c r="CU2440" s="19"/>
      <c r="CV2440" s="19"/>
      <c r="CW2440" s="19"/>
      <c r="CX2440" s="19"/>
      <c r="CY2440" s="19"/>
      <c r="CZ2440" s="19"/>
      <c r="DA2440" s="19"/>
      <c r="DB2440" s="19"/>
      <c r="DC2440" s="19"/>
      <c r="DD2440" s="19"/>
      <c r="DE2440" s="19"/>
      <c r="DF2440" s="19"/>
      <c r="DG2440" s="19"/>
      <c r="DH2440" s="19"/>
      <c r="DI2440" s="19"/>
      <c r="DJ2440" s="19"/>
      <c r="DK2440" s="19"/>
      <c r="DL2440" s="19"/>
      <c r="DM2440" s="19"/>
      <c r="DN2440" s="19"/>
    </row>
    <row r="2441" spans="1:118" ht="15.75" hidden="1" customHeight="1" outlineLevel="2" x14ac:dyDescent="0.25">
      <c r="A2441" s="550"/>
      <c r="B2441" s="548"/>
      <c r="C2441" s="548"/>
      <c r="D2441" s="550" t="s">
        <v>67</v>
      </c>
      <c r="E2441" s="403" t="s">
        <v>53</v>
      </c>
      <c r="F2441" s="404"/>
      <c r="G2441" s="396"/>
      <c r="H2441" s="389"/>
      <c r="I2441" s="389"/>
      <c r="J2441" s="389"/>
      <c r="K2441" s="389"/>
      <c r="L2441" s="389"/>
      <c r="M2441" s="389"/>
      <c r="N2441" s="389"/>
      <c r="O2441" s="389"/>
      <c r="P2441" s="389"/>
      <c r="Q2441" s="389"/>
      <c r="R2441" s="389"/>
      <c r="S2441" s="412"/>
      <c r="T2441" s="1"/>
      <c r="U2441" s="5"/>
      <c r="V2441" s="5"/>
      <c r="W2441" s="5"/>
      <c r="X2441" s="5"/>
      <c r="Y2441" s="1"/>
      <c r="Z2441" s="261"/>
      <c r="AA2441" s="1"/>
      <c r="AB2441" s="5"/>
      <c r="AC2441" s="5"/>
      <c r="AD2441" s="5"/>
      <c r="AE2441" s="5"/>
      <c r="AF2441" s="19"/>
      <c r="AG2441" s="19"/>
      <c r="AH2441" s="19"/>
      <c r="AI2441" s="19"/>
      <c r="AJ2441" s="19"/>
      <c r="AK2441" s="19"/>
      <c r="AL2441" s="19"/>
      <c r="AM2441" s="19"/>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c r="BW2441" s="19"/>
      <c r="BX2441" s="19"/>
      <c r="BY2441" s="19"/>
      <c r="BZ2441" s="19"/>
      <c r="CA2441" s="19"/>
      <c r="CB2441" s="19"/>
      <c r="CC2441" s="19"/>
      <c r="CD2441" s="19"/>
      <c r="CE2441" s="19"/>
      <c r="CF2441" s="19"/>
      <c r="CG2441" s="19"/>
      <c r="CH2441" s="19"/>
      <c r="CI2441" s="19"/>
      <c r="CJ2441" s="19"/>
      <c r="CK2441" s="19"/>
      <c r="CL2441" s="19"/>
      <c r="CM2441" s="19"/>
      <c r="CN2441" s="19"/>
      <c r="CO2441" s="19"/>
      <c r="CP2441" s="19"/>
      <c r="CQ2441" s="19"/>
      <c r="CR2441" s="19"/>
      <c r="CS2441" s="19"/>
      <c r="CT2441" s="19"/>
      <c r="CU2441" s="19"/>
      <c r="CV2441" s="19"/>
      <c r="CW2441" s="19"/>
      <c r="CX2441" s="19"/>
      <c r="CY2441" s="19"/>
      <c r="CZ2441" s="19"/>
      <c r="DA2441" s="19"/>
      <c r="DB2441" s="19"/>
      <c r="DC2441" s="19"/>
      <c r="DD2441" s="19"/>
      <c r="DE2441" s="19"/>
      <c r="DF2441" s="19"/>
      <c r="DG2441" s="19"/>
      <c r="DH2441" s="19"/>
      <c r="DI2441" s="19"/>
      <c r="DJ2441" s="19"/>
      <c r="DK2441" s="19"/>
      <c r="DL2441" s="19"/>
      <c r="DM2441" s="19"/>
      <c r="DN2441" s="19"/>
    </row>
    <row r="2442" spans="1:118" ht="15" hidden="1" customHeight="1" outlineLevel="2" x14ac:dyDescent="0.25">
      <c r="A2442" s="550"/>
      <c r="B2442" s="548"/>
      <c r="C2442" s="548"/>
      <c r="D2442" s="550"/>
      <c r="E2442" s="403" t="s">
        <v>54</v>
      </c>
      <c r="F2442" s="404"/>
      <c r="G2442" s="396"/>
      <c r="H2442" s="389"/>
      <c r="I2442" s="389"/>
      <c r="J2442" s="389"/>
      <c r="K2442" s="389"/>
      <c r="L2442" s="389"/>
      <c r="M2442" s="389"/>
      <c r="N2442" s="389"/>
      <c r="O2442" s="389"/>
      <c r="P2442" s="389"/>
      <c r="Q2442" s="389"/>
      <c r="R2442" s="389"/>
      <c r="S2442" s="412"/>
      <c r="T2442" s="1"/>
      <c r="U2442" s="5"/>
      <c r="V2442" s="5"/>
      <c r="W2442" s="5"/>
      <c r="X2442" s="5"/>
      <c r="Y2442" s="1"/>
      <c r="Z2442" s="261"/>
      <c r="AA2442" s="1"/>
      <c r="AB2442" s="5"/>
      <c r="AC2442" s="5"/>
      <c r="AD2442" s="5"/>
      <c r="AE2442" s="5"/>
      <c r="AF2442" s="19"/>
      <c r="AG2442" s="19"/>
      <c r="AH2442" s="19"/>
      <c r="AI2442" s="19"/>
      <c r="AJ2442" s="19"/>
      <c r="AK2442" s="19"/>
      <c r="AL2442" s="19"/>
      <c r="AM2442" s="19"/>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19"/>
      <c r="BX2442" s="19"/>
      <c r="BY2442" s="19"/>
      <c r="BZ2442" s="19"/>
      <c r="CA2442" s="19"/>
      <c r="CB2442" s="19"/>
      <c r="CC2442" s="19"/>
      <c r="CD2442" s="19"/>
      <c r="CE2442" s="19"/>
      <c r="CF2442" s="19"/>
      <c r="CG2442" s="19"/>
      <c r="CH2442" s="19"/>
      <c r="CI2442" s="19"/>
      <c r="CJ2442" s="19"/>
      <c r="CK2442" s="19"/>
      <c r="CL2442" s="19"/>
      <c r="CM2442" s="19"/>
      <c r="CN2442" s="19"/>
      <c r="CO2442" s="19"/>
      <c r="CP2442" s="19"/>
      <c r="CQ2442" s="19"/>
      <c r="CR2442" s="19"/>
      <c r="CS2442" s="19"/>
      <c r="CT2442" s="19"/>
      <c r="CU2442" s="19"/>
      <c r="CV2442" s="19"/>
      <c r="CW2442" s="19"/>
      <c r="CX2442" s="19"/>
      <c r="CY2442" s="19"/>
      <c r="CZ2442" s="19"/>
      <c r="DA2442" s="19"/>
      <c r="DB2442" s="19"/>
      <c r="DC2442" s="19"/>
      <c r="DD2442" s="19"/>
      <c r="DE2442" s="19"/>
      <c r="DF2442" s="19"/>
      <c r="DG2442" s="19"/>
      <c r="DH2442" s="19"/>
      <c r="DI2442" s="19"/>
      <c r="DJ2442" s="19"/>
      <c r="DK2442" s="19"/>
      <c r="DL2442" s="19"/>
      <c r="DM2442" s="19"/>
      <c r="DN2442" s="19"/>
    </row>
    <row r="2443" spans="1:118" ht="15" hidden="1" customHeight="1" outlineLevel="2" x14ac:dyDescent="0.25">
      <c r="A2443" s="550"/>
      <c r="B2443" s="548"/>
      <c r="C2443" s="548"/>
      <c r="D2443" s="550"/>
      <c r="E2443" s="403" t="s">
        <v>55</v>
      </c>
      <c r="F2443" s="404"/>
      <c r="G2443" s="396"/>
      <c r="H2443" s="389"/>
      <c r="I2443" s="389"/>
      <c r="J2443" s="389"/>
      <c r="K2443" s="389"/>
      <c r="L2443" s="389"/>
      <c r="M2443" s="389"/>
      <c r="N2443" s="389"/>
      <c r="O2443" s="389"/>
      <c r="P2443" s="389"/>
      <c r="Q2443" s="389"/>
      <c r="R2443" s="389"/>
      <c r="S2443" s="412"/>
      <c r="T2443" s="1"/>
      <c r="U2443" s="5"/>
      <c r="V2443" s="5"/>
      <c r="W2443" s="5"/>
      <c r="X2443" s="5"/>
      <c r="Y2443" s="1"/>
      <c r="Z2443" s="261"/>
      <c r="AA2443" s="1"/>
      <c r="AB2443" s="5"/>
      <c r="AC2443" s="5"/>
      <c r="AD2443" s="5"/>
      <c r="AE2443" s="5"/>
      <c r="AF2443" s="19"/>
      <c r="AG2443" s="19"/>
      <c r="AH2443" s="19"/>
      <c r="AI2443" s="19"/>
      <c r="AJ2443" s="19"/>
      <c r="AK2443" s="19"/>
      <c r="AL2443" s="19"/>
      <c r="AM2443" s="19"/>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19"/>
      <c r="BX2443" s="19"/>
      <c r="BY2443" s="19"/>
      <c r="BZ2443" s="19"/>
      <c r="CA2443" s="19"/>
      <c r="CB2443" s="19"/>
      <c r="CC2443" s="19"/>
      <c r="CD2443" s="19"/>
      <c r="CE2443" s="19"/>
      <c r="CF2443" s="19"/>
      <c r="CG2443" s="19"/>
      <c r="CH2443" s="19"/>
      <c r="CI2443" s="19"/>
      <c r="CJ2443" s="19"/>
      <c r="CK2443" s="19"/>
      <c r="CL2443" s="19"/>
      <c r="CM2443" s="19"/>
      <c r="CN2443" s="19"/>
      <c r="CO2443" s="19"/>
      <c r="CP2443" s="19"/>
      <c r="CQ2443" s="19"/>
      <c r="CR2443" s="19"/>
      <c r="CS2443" s="19"/>
      <c r="CT2443" s="19"/>
      <c r="CU2443" s="19"/>
      <c r="CV2443" s="19"/>
      <c r="CW2443" s="19"/>
      <c r="CX2443" s="19"/>
      <c r="CY2443" s="19"/>
      <c r="CZ2443" s="19"/>
      <c r="DA2443" s="19"/>
      <c r="DB2443" s="19"/>
      <c r="DC2443" s="19"/>
      <c r="DD2443" s="19"/>
      <c r="DE2443" s="19"/>
      <c r="DF2443" s="19"/>
      <c r="DG2443" s="19"/>
      <c r="DH2443" s="19"/>
      <c r="DI2443" s="19"/>
      <c r="DJ2443" s="19"/>
      <c r="DK2443" s="19"/>
      <c r="DL2443" s="19"/>
      <c r="DM2443" s="19"/>
      <c r="DN2443" s="19"/>
    </row>
    <row r="2444" spans="1:118" ht="15" hidden="1" customHeight="1" outlineLevel="2" x14ac:dyDescent="0.25">
      <c r="A2444" s="550"/>
      <c r="B2444" s="548"/>
      <c r="C2444" s="548"/>
      <c r="D2444" s="550"/>
      <c r="E2444" s="403" t="s">
        <v>56</v>
      </c>
      <c r="F2444" s="404"/>
      <c r="G2444" s="396"/>
      <c r="H2444" s="389"/>
      <c r="I2444" s="389"/>
      <c r="J2444" s="389"/>
      <c r="K2444" s="389"/>
      <c r="L2444" s="389"/>
      <c r="M2444" s="389"/>
      <c r="N2444" s="389"/>
      <c r="O2444" s="389"/>
      <c r="P2444" s="389"/>
      <c r="Q2444" s="389"/>
      <c r="R2444" s="389"/>
      <c r="S2444" s="412"/>
      <c r="T2444" s="1"/>
      <c r="U2444" s="5"/>
      <c r="V2444" s="5"/>
      <c r="W2444" s="5"/>
      <c r="X2444" s="5"/>
      <c r="Y2444" s="1"/>
      <c r="Z2444" s="261"/>
      <c r="AA2444" s="1"/>
      <c r="AB2444" s="5"/>
      <c r="AC2444" s="5"/>
      <c r="AD2444" s="5"/>
      <c r="AE2444" s="5"/>
      <c r="AF2444" s="19"/>
      <c r="AG2444" s="19"/>
      <c r="AH2444" s="19"/>
      <c r="AI2444" s="19"/>
      <c r="AJ2444" s="19"/>
      <c r="AK2444" s="19"/>
      <c r="AL2444" s="19"/>
      <c r="AM2444" s="19"/>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19"/>
      <c r="BX2444" s="19"/>
      <c r="BY2444" s="19"/>
      <c r="BZ2444" s="19"/>
      <c r="CA2444" s="19"/>
      <c r="CB2444" s="19"/>
      <c r="CC2444" s="19"/>
      <c r="CD2444" s="19"/>
      <c r="CE2444" s="19"/>
      <c r="CF2444" s="19"/>
      <c r="CG2444" s="19"/>
      <c r="CH2444" s="19"/>
      <c r="CI2444" s="19"/>
      <c r="CJ2444" s="19"/>
      <c r="CK2444" s="19"/>
      <c r="CL2444" s="19"/>
      <c r="CM2444" s="19"/>
      <c r="CN2444" s="19"/>
      <c r="CO2444" s="19"/>
      <c r="CP2444" s="19"/>
      <c r="CQ2444" s="19"/>
      <c r="CR2444" s="19"/>
      <c r="CS2444" s="19"/>
      <c r="CT2444" s="19"/>
      <c r="CU2444" s="19"/>
      <c r="CV2444" s="19"/>
      <c r="CW2444" s="19"/>
      <c r="CX2444" s="19"/>
      <c r="CY2444" s="19"/>
      <c r="CZ2444" s="19"/>
      <c r="DA2444" s="19"/>
      <c r="DB2444" s="19"/>
      <c r="DC2444" s="19"/>
      <c r="DD2444" s="19"/>
      <c r="DE2444" s="19"/>
      <c r="DF2444" s="19"/>
      <c r="DG2444" s="19"/>
      <c r="DH2444" s="19"/>
      <c r="DI2444" s="19"/>
      <c r="DJ2444" s="19"/>
      <c r="DK2444" s="19"/>
      <c r="DL2444" s="19"/>
      <c r="DM2444" s="19"/>
      <c r="DN2444" s="19"/>
    </row>
    <row r="2445" spans="1:118" ht="15" hidden="1" customHeight="1" outlineLevel="2" x14ac:dyDescent="0.25">
      <c r="A2445" s="550"/>
      <c r="B2445" s="548"/>
      <c r="C2445" s="548"/>
      <c r="D2445" s="550"/>
      <c r="E2445" s="403" t="s">
        <v>57</v>
      </c>
      <c r="F2445" s="404"/>
      <c r="G2445" s="396"/>
      <c r="H2445" s="389"/>
      <c r="I2445" s="389"/>
      <c r="J2445" s="389"/>
      <c r="K2445" s="389"/>
      <c r="L2445" s="389"/>
      <c r="M2445" s="389"/>
      <c r="N2445" s="389"/>
      <c r="O2445" s="389"/>
      <c r="P2445" s="389"/>
      <c r="Q2445" s="389"/>
      <c r="R2445" s="389"/>
      <c r="S2445" s="412"/>
      <c r="T2445" s="1"/>
      <c r="U2445" s="5"/>
      <c r="V2445" s="5"/>
      <c r="W2445" s="5"/>
      <c r="X2445" s="5"/>
      <c r="Y2445" s="1"/>
      <c r="Z2445" s="261"/>
      <c r="AA2445" s="1"/>
      <c r="AB2445" s="5"/>
      <c r="AC2445" s="5"/>
      <c r="AD2445" s="5"/>
      <c r="AE2445" s="5"/>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c r="BW2445" s="19"/>
      <c r="BX2445" s="19"/>
      <c r="BY2445" s="19"/>
      <c r="BZ2445" s="19"/>
      <c r="CA2445" s="19"/>
      <c r="CB2445" s="19"/>
      <c r="CC2445" s="19"/>
      <c r="CD2445" s="19"/>
      <c r="CE2445" s="19"/>
      <c r="CF2445" s="19"/>
      <c r="CG2445" s="19"/>
      <c r="CH2445" s="19"/>
      <c r="CI2445" s="19"/>
      <c r="CJ2445" s="19"/>
      <c r="CK2445" s="19"/>
      <c r="CL2445" s="19"/>
      <c r="CM2445" s="19"/>
      <c r="CN2445" s="19"/>
      <c r="CO2445" s="19"/>
      <c r="CP2445" s="19"/>
      <c r="CQ2445" s="19"/>
      <c r="CR2445" s="19"/>
      <c r="CS2445" s="19"/>
      <c r="CT2445" s="19"/>
      <c r="CU2445" s="19"/>
      <c r="CV2445" s="19"/>
      <c r="CW2445" s="19"/>
      <c r="CX2445" s="19"/>
      <c r="CY2445" s="19"/>
      <c r="CZ2445" s="19"/>
      <c r="DA2445" s="19"/>
      <c r="DB2445" s="19"/>
      <c r="DC2445" s="19"/>
      <c r="DD2445" s="19"/>
      <c r="DE2445" s="19"/>
      <c r="DF2445" s="19"/>
      <c r="DG2445" s="19"/>
      <c r="DH2445" s="19"/>
      <c r="DI2445" s="19"/>
      <c r="DJ2445" s="19"/>
      <c r="DK2445" s="19"/>
      <c r="DL2445" s="19"/>
      <c r="DM2445" s="19"/>
      <c r="DN2445" s="19"/>
    </row>
    <row r="2446" spans="1:118" ht="15" hidden="1" customHeight="1" outlineLevel="2" x14ac:dyDescent="0.25">
      <c r="A2446" s="550"/>
      <c r="B2446" s="548"/>
      <c r="C2446" s="548"/>
      <c r="D2446" s="550"/>
      <c r="E2446" s="403" t="s">
        <v>61</v>
      </c>
      <c r="F2446" s="404"/>
      <c r="G2446" s="396"/>
      <c r="H2446" s="389"/>
      <c r="I2446" s="389"/>
      <c r="J2446" s="389"/>
      <c r="K2446" s="389"/>
      <c r="L2446" s="389"/>
      <c r="M2446" s="389"/>
      <c r="N2446" s="389"/>
      <c r="O2446" s="389"/>
      <c r="P2446" s="389"/>
      <c r="Q2446" s="389"/>
      <c r="R2446" s="389"/>
      <c r="S2446" s="412"/>
      <c r="T2446" s="1"/>
      <c r="U2446" s="5"/>
      <c r="V2446" s="5"/>
      <c r="W2446" s="5"/>
      <c r="X2446" s="5"/>
      <c r="Y2446" s="1"/>
      <c r="Z2446" s="261"/>
      <c r="AA2446" s="1"/>
      <c r="AB2446" s="5"/>
      <c r="AC2446" s="5"/>
      <c r="AD2446" s="5"/>
      <c r="AE2446" s="5"/>
      <c r="AF2446" s="19"/>
      <c r="AG2446" s="19"/>
      <c r="AH2446" s="19"/>
      <c r="AI2446" s="19"/>
      <c r="AJ2446" s="19"/>
      <c r="AK2446" s="19"/>
      <c r="AL2446" s="19"/>
      <c r="AM2446" s="19"/>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9"/>
      <c r="CE2446" s="19"/>
      <c r="CF2446" s="19"/>
      <c r="CG2446" s="19"/>
      <c r="CH2446" s="19"/>
      <c r="CI2446" s="19"/>
      <c r="CJ2446" s="19"/>
      <c r="CK2446" s="19"/>
      <c r="CL2446" s="19"/>
      <c r="CM2446" s="19"/>
      <c r="CN2446" s="19"/>
      <c r="CO2446" s="19"/>
      <c r="CP2446" s="19"/>
      <c r="CQ2446" s="19"/>
      <c r="CR2446" s="19"/>
      <c r="CS2446" s="19"/>
      <c r="CT2446" s="19"/>
      <c r="CU2446" s="19"/>
      <c r="CV2446" s="19"/>
      <c r="CW2446" s="19"/>
      <c r="CX2446" s="19"/>
      <c r="CY2446" s="19"/>
      <c r="CZ2446" s="19"/>
      <c r="DA2446" s="19"/>
      <c r="DB2446" s="19"/>
      <c r="DC2446" s="19"/>
      <c r="DD2446" s="19"/>
      <c r="DE2446" s="19"/>
      <c r="DF2446" s="19"/>
      <c r="DG2446" s="19"/>
      <c r="DH2446" s="19"/>
      <c r="DI2446" s="19"/>
      <c r="DJ2446" s="19"/>
      <c r="DK2446" s="19"/>
      <c r="DL2446" s="19"/>
      <c r="DM2446" s="19"/>
      <c r="DN2446" s="19"/>
    </row>
    <row r="2447" spans="1:118" ht="15.75" hidden="1" customHeight="1" outlineLevel="2" x14ac:dyDescent="0.25">
      <c r="A2447" s="550"/>
      <c r="B2447" s="548" t="s">
        <v>70</v>
      </c>
      <c r="C2447" s="548" t="s">
        <v>68</v>
      </c>
      <c r="D2447" s="550" t="s">
        <v>67</v>
      </c>
      <c r="E2447" s="403" t="s">
        <v>53</v>
      </c>
      <c r="F2447" s="404"/>
      <c r="G2447" s="396"/>
      <c r="H2447" s="389"/>
      <c r="I2447" s="389"/>
      <c r="J2447" s="389"/>
      <c r="K2447" s="389"/>
      <c r="L2447" s="389"/>
      <c r="M2447" s="389"/>
      <c r="N2447" s="389"/>
      <c r="O2447" s="389"/>
      <c r="P2447" s="389"/>
      <c r="Q2447" s="389"/>
      <c r="R2447" s="389"/>
      <c r="S2447" s="412"/>
      <c r="T2447" s="1"/>
      <c r="U2447" s="5"/>
      <c r="V2447" s="5"/>
      <c r="W2447" s="5"/>
      <c r="X2447" s="5"/>
      <c r="Y2447" s="1"/>
      <c r="Z2447" s="261"/>
      <c r="AA2447" s="1"/>
      <c r="AB2447" s="5"/>
      <c r="AC2447" s="5"/>
      <c r="AD2447" s="5"/>
      <c r="AE2447" s="5"/>
      <c r="AF2447" s="19"/>
      <c r="AG2447" s="19"/>
      <c r="AH2447" s="19"/>
      <c r="AI2447" s="19"/>
      <c r="AJ2447" s="19"/>
      <c r="AK2447" s="19"/>
      <c r="AL2447" s="19"/>
      <c r="AM2447" s="19"/>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c r="BW2447" s="19"/>
      <c r="BX2447" s="19"/>
      <c r="BY2447" s="19"/>
      <c r="BZ2447" s="19"/>
      <c r="CA2447" s="19"/>
      <c r="CB2447" s="19"/>
      <c r="CC2447" s="19"/>
      <c r="CD2447" s="19"/>
      <c r="CE2447" s="19"/>
      <c r="CF2447" s="19"/>
      <c r="CG2447" s="19"/>
      <c r="CH2447" s="19"/>
      <c r="CI2447" s="19"/>
      <c r="CJ2447" s="19"/>
      <c r="CK2447" s="19"/>
      <c r="CL2447" s="19"/>
      <c r="CM2447" s="19"/>
      <c r="CN2447" s="19"/>
      <c r="CO2447" s="19"/>
      <c r="CP2447" s="19"/>
      <c r="CQ2447" s="19"/>
      <c r="CR2447" s="19"/>
      <c r="CS2447" s="19"/>
      <c r="CT2447" s="19"/>
      <c r="CU2447" s="19"/>
      <c r="CV2447" s="19"/>
      <c r="CW2447" s="19"/>
      <c r="CX2447" s="19"/>
      <c r="CY2447" s="19"/>
      <c r="CZ2447" s="19"/>
      <c r="DA2447" s="19"/>
      <c r="DB2447" s="19"/>
      <c r="DC2447" s="19"/>
      <c r="DD2447" s="19"/>
      <c r="DE2447" s="19"/>
      <c r="DF2447" s="19"/>
      <c r="DG2447" s="19"/>
      <c r="DH2447" s="19"/>
      <c r="DI2447" s="19"/>
      <c r="DJ2447" s="19"/>
      <c r="DK2447" s="19"/>
      <c r="DL2447" s="19"/>
      <c r="DM2447" s="19"/>
      <c r="DN2447" s="19"/>
    </row>
    <row r="2448" spans="1:118" ht="15" hidden="1" customHeight="1" outlineLevel="2" x14ac:dyDescent="0.25">
      <c r="A2448" s="550"/>
      <c r="B2448" s="548"/>
      <c r="C2448" s="548"/>
      <c r="D2448" s="550"/>
      <c r="E2448" s="403" t="s">
        <v>54</v>
      </c>
      <c r="F2448" s="404"/>
      <c r="G2448" s="396"/>
      <c r="H2448" s="389"/>
      <c r="I2448" s="389"/>
      <c r="J2448" s="389"/>
      <c r="K2448" s="389"/>
      <c r="L2448" s="389"/>
      <c r="M2448" s="389"/>
      <c r="N2448" s="389"/>
      <c r="O2448" s="389"/>
      <c r="P2448" s="389"/>
      <c r="Q2448" s="389"/>
      <c r="R2448" s="389"/>
      <c r="S2448" s="412"/>
      <c r="T2448" s="1"/>
      <c r="U2448" s="5"/>
      <c r="V2448" s="5"/>
      <c r="W2448" s="5"/>
      <c r="X2448" s="5"/>
      <c r="Y2448" s="1"/>
      <c r="Z2448" s="261"/>
      <c r="AA2448" s="1"/>
      <c r="AB2448" s="5"/>
      <c r="AC2448" s="5"/>
      <c r="AD2448" s="5"/>
      <c r="AE2448" s="5"/>
      <c r="AF2448" s="19"/>
      <c r="AG2448" s="19"/>
      <c r="AH2448" s="19"/>
      <c r="AI2448" s="19"/>
      <c r="AJ2448" s="19"/>
      <c r="AK2448" s="19"/>
      <c r="AL2448" s="19"/>
      <c r="AM2448" s="19"/>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c r="BW2448" s="19"/>
      <c r="BX2448" s="19"/>
      <c r="BY2448" s="19"/>
      <c r="BZ2448" s="19"/>
      <c r="CA2448" s="19"/>
      <c r="CB2448" s="19"/>
      <c r="CC2448" s="19"/>
      <c r="CD2448" s="19"/>
      <c r="CE2448" s="19"/>
      <c r="CF2448" s="19"/>
      <c r="CG2448" s="19"/>
      <c r="CH2448" s="19"/>
      <c r="CI2448" s="19"/>
      <c r="CJ2448" s="19"/>
      <c r="CK2448" s="19"/>
      <c r="CL2448" s="19"/>
      <c r="CM2448" s="19"/>
      <c r="CN2448" s="19"/>
      <c r="CO2448" s="19"/>
      <c r="CP2448" s="19"/>
      <c r="CQ2448" s="19"/>
      <c r="CR2448" s="19"/>
      <c r="CS2448" s="19"/>
      <c r="CT2448" s="19"/>
      <c r="CU2448" s="19"/>
      <c r="CV2448" s="19"/>
      <c r="CW2448" s="19"/>
      <c r="CX2448" s="19"/>
      <c r="CY2448" s="19"/>
      <c r="CZ2448" s="19"/>
      <c r="DA2448" s="19"/>
      <c r="DB2448" s="19"/>
      <c r="DC2448" s="19"/>
      <c r="DD2448" s="19"/>
      <c r="DE2448" s="19"/>
      <c r="DF2448" s="19"/>
      <c r="DG2448" s="19"/>
      <c r="DH2448" s="19"/>
      <c r="DI2448" s="19"/>
      <c r="DJ2448" s="19"/>
      <c r="DK2448" s="19"/>
      <c r="DL2448" s="19"/>
      <c r="DM2448" s="19"/>
      <c r="DN2448" s="19"/>
    </row>
    <row r="2449" spans="1:118" ht="15" hidden="1" customHeight="1" outlineLevel="2" x14ac:dyDescent="0.25">
      <c r="A2449" s="550"/>
      <c r="B2449" s="548"/>
      <c r="C2449" s="548"/>
      <c r="D2449" s="550"/>
      <c r="E2449" s="403" t="s">
        <v>55</v>
      </c>
      <c r="F2449" s="404"/>
      <c r="G2449" s="396"/>
      <c r="H2449" s="389"/>
      <c r="I2449" s="389"/>
      <c r="J2449" s="389"/>
      <c r="K2449" s="389"/>
      <c r="L2449" s="389"/>
      <c r="M2449" s="389"/>
      <c r="N2449" s="389"/>
      <c r="O2449" s="389"/>
      <c r="P2449" s="389"/>
      <c r="Q2449" s="389"/>
      <c r="R2449" s="389"/>
      <c r="S2449" s="412"/>
      <c r="T2449" s="1"/>
      <c r="U2449" s="5"/>
      <c r="V2449" s="5"/>
      <c r="W2449" s="5"/>
      <c r="X2449" s="5"/>
      <c r="Y2449" s="1"/>
      <c r="Z2449" s="261"/>
      <c r="AA2449" s="1"/>
      <c r="AB2449" s="5"/>
      <c r="AC2449" s="5"/>
      <c r="AD2449" s="5"/>
      <c r="AE2449" s="5"/>
      <c r="AF2449" s="19"/>
      <c r="AG2449" s="19"/>
      <c r="AH2449" s="19"/>
      <c r="AI2449" s="19"/>
      <c r="AJ2449" s="19"/>
      <c r="AK2449" s="19"/>
      <c r="AL2449" s="19"/>
      <c r="AM2449" s="19"/>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c r="BW2449" s="19"/>
      <c r="BX2449" s="19"/>
      <c r="BY2449" s="19"/>
      <c r="BZ2449" s="19"/>
      <c r="CA2449" s="19"/>
      <c r="CB2449" s="19"/>
      <c r="CC2449" s="19"/>
      <c r="CD2449" s="19"/>
      <c r="CE2449" s="19"/>
      <c r="CF2449" s="19"/>
      <c r="CG2449" s="19"/>
      <c r="CH2449" s="19"/>
      <c r="CI2449" s="19"/>
      <c r="CJ2449" s="19"/>
      <c r="CK2449" s="19"/>
      <c r="CL2449" s="19"/>
      <c r="CM2449" s="19"/>
      <c r="CN2449" s="19"/>
      <c r="CO2449" s="19"/>
      <c r="CP2449" s="19"/>
      <c r="CQ2449" s="19"/>
      <c r="CR2449" s="19"/>
      <c r="CS2449" s="19"/>
      <c r="CT2449" s="19"/>
      <c r="CU2449" s="19"/>
      <c r="CV2449" s="19"/>
      <c r="CW2449" s="19"/>
      <c r="CX2449" s="19"/>
      <c r="CY2449" s="19"/>
      <c r="CZ2449" s="19"/>
      <c r="DA2449" s="19"/>
      <c r="DB2449" s="19"/>
      <c r="DC2449" s="19"/>
      <c r="DD2449" s="19"/>
      <c r="DE2449" s="19"/>
      <c r="DF2449" s="19"/>
      <c r="DG2449" s="19"/>
      <c r="DH2449" s="19"/>
      <c r="DI2449" s="19"/>
      <c r="DJ2449" s="19"/>
      <c r="DK2449" s="19"/>
      <c r="DL2449" s="19"/>
      <c r="DM2449" s="19"/>
      <c r="DN2449" s="19"/>
    </row>
    <row r="2450" spans="1:118" s="12" customFormat="1" ht="15" hidden="1" customHeight="1" outlineLevel="2" x14ac:dyDescent="0.25">
      <c r="A2450" s="550"/>
      <c r="B2450" s="548"/>
      <c r="C2450" s="548"/>
      <c r="D2450" s="550"/>
      <c r="E2450" s="403" t="s">
        <v>56</v>
      </c>
      <c r="F2450" s="404"/>
      <c r="G2450" s="396"/>
      <c r="H2450" s="389"/>
      <c r="I2450" s="389"/>
      <c r="J2450" s="389"/>
      <c r="K2450" s="389"/>
      <c r="L2450" s="389"/>
      <c r="M2450" s="389"/>
      <c r="N2450" s="389"/>
      <c r="O2450" s="389"/>
      <c r="P2450" s="389"/>
      <c r="Q2450" s="389"/>
      <c r="R2450" s="389"/>
      <c r="S2450" s="412"/>
      <c r="T2450" s="1"/>
      <c r="U2450" s="5"/>
      <c r="V2450" s="5"/>
      <c r="W2450" s="5"/>
      <c r="X2450" s="5"/>
      <c r="Y2450" s="1"/>
      <c r="Z2450" s="261"/>
      <c r="AA2450" s="1"/>
      <c r="AB2450" s="5"/>
      <c r="AC2450" s="5"/>
      <c r="AD2450" s="5"/>
      <c r="AE2450" s="5"/>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c r="BW2450" s="19"/>
      <c r="BX2450" s="19"/>
      <c r="BY2450" s="19"/>
      <c r="BZ2450" s="19"/>
      <c r="CA2450" s="19"/>
      <c r="CB2450" s="19"/>
      <c r="CC2450" s="19"/>
      <c r="CD2450" s="19"/>
      <c r="CE2450" s="19"/>
      <c r="CF2450" s="19"/>
      <c r="CG2450" s="19"/>
      <c r="CH2450" s="19"/>
      <c r="CI2450" s="19"/>
      <c r="CJ2450" s="19"/>
      <c r="CK2450" s="19"/>
      <c r="CL2450" s="19"/>
      <c r="CM2450" s="19"/>
      <c r="CN2450" s="19"/>
      <c r="CO2450" s="19"/>
      <c r="CP2450" s="19"/>
      <c r="CQ2450" s="19"/>
      <c r="CR2450" s="19"/>
      <c r="CS2450" s="19"/>
      <c r="CT2450" s="19"/>
      <c r="CU2450" s="19"/>
      <c r="CV2450" s="19"/>
      <c r="CW2450" s="19"/>
      <c r="CX2450" s="19"/>
      <c r="CY2450" s="19"/>
      <c r="CZ2450" s="19"/>
      <c r="DA2450" s="19"/>
      <c r="DB2450" s="19"/>
      <c r="DC2450" s="19"/>
      <c r="DD2450" s="19"/>
      <c r="DE2450" s="19"/>
      <c r="DF2450" s="19"/>
      <c r="DG2450" s="19"/>
      <c r="DH2450" s="19"/>
      <c r="DI2450" s="19"/>
      <c r="DJ2450" s="19"/>
      <c r="DK2450" s="19"/>
      <c r="DL2450" s="19"/>
      <c r="DM2450" s="19"/>
      <c r="DN2450" s="19"/>
    </row>
    <row r="2451" spans="1:118" ht="15" hidden="1" customHeight="1" outlineLevel="2" x14ac:dyDescent="0.25">
      <c r="A2451" s="550"/>
      <c r="B2451" s="548"/>
      <c r="C2451" s="548"/>
      <c r="D2451" s="550"/>
      <c r="E2451" s="403" t="s">
        <v>57</v>
      </c>
      <c r="F2451" s="404"/>
      <c r="G2451" s="396"/>
      <c r="H2451" s="389"/>
      <c r="I2451" s="389"/>
      <c r="J2451" s="389"/>
      <c r="K2451" s="389"/>
      <c r="L2451" s="389"/>
      <c r="M2451" s="389"/>
      <c r="N2451" s="389"/>
      <c r="O2451" s="389"/>
      <c r="P2451" s="389"/>
      <c r="Q2451" s="389"/>
      <c r="R2451" s="389"/>
      <c r="S2451" s="412"/>
      <c r="T2451" s="1"/>
      <c r="U2451" s="5"/>
      <c r="V2451" s="5"/>
      <c r="W2451" s="5"/>
      <c r="X2451" s="5"/>
      <c r="Y2451" s="1"/>
      <c r="Z2451" s="261"/>
      <c r="AA2451" s="1"/>
      <c r="AB2451" s="5"/>
      <c r="AC2451" s="5"/>
      <c r="AD2451" s="5"/>
      <c r="AE2451" s="5"/>
      <c r="AF2451" s="19"/>
      <c r="AG2451" s="19"/>
      <c r="AH2451" s="19"/>
      <c r="AI2451" s="19"/>
      <c r="AJ2451" s="19"/>
      <c r="AK2451" s="19"/>
      <c r="AL2451" s="19"/>
      <c r="AM2451" s="19"/>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c r="BW2451" s="19"/>
      <c r="BX2451" s="19"/>
      <c r="BY2451" s="19"/>
      <c r="BZ2451" s="19"/>
      <c r="CA2451" s="19"/>
      <c r="CB2451" s="19"/>
      <c r="CC2451" s="19"/>
      <c r="CD2451" s="19"/>
      <c r="CE2451" s="19"/>
      <c r="CF2451" s="19"/>
      <c r="CG2451" s="19"/>
      <c r="CH2451" s="19"/>
      <c r="CI2451" s="19"/>
      <c r="CJ2451" s="19"/>
      <c r="CK2451" s="19"/>
      <c r="CL2451" s="19"/>
      <c r="CM2451" s="19"/>
      <c r="CN2451" s="19"/>
      <c r="CO2451" s="19"/>
      <c r="CP2451" s="19"/>
      <c r="CQ2451" s="19"/>
      <c r="CR2451" s="19"/>
      <c r="CS2451" s="19"/>
      <c r="CT2451" s="19"/>
      <c r="CU2451" s="19"/>
      <c r="CV2451" s="19"/>
      <c r="CW2451" s="19"/>
      <c r="CX2451" s="19"/>
      <c r="CY2451" s="19"/>
      <c r="CZ2451" s="19"/>
      <c r="DA2451" s="19"/>
      <c r="DB2451" s="19"/>
      <c r="DC2451" s="19"/>
      <c r="DD2451" s="19"/>
      <c r="DE2451" s="19"/>
      <c r="DF2451" s="19"/>
      <c r="DG2451" s="19"/>
      <c r="DH2451" s="19"/>
      <c r="DI2451" s="19"/>
      <c r="DJ2451" s="19"/>
      <c r="DK2451" s="19"/>
      <c r="DL2451" s="19"/>
      <c r="DM2451" s="19"/>
      <c r="DN2451" s="19"/>
    </row>
    <row r="2452" spans="1:118" ht="15" hidden="1" customHeight="1" outlineLevel="2" x14ac:dyDescent="0.25">
      <c r="A2452" s="550"/>
      <c r="B2452" s="548"/>
      <c r="C2452" s="548"/>
      <c r="D2452" s="550"/>
      <c r="E2452" s="403" t="s">
        <v>61</v>
      </c>
      <c r="F2452" s="404"/>
      <c r="G2452" s="396"/>
      <c r="H2452" s="389"/>
      <c r="I2452" s="389"/>
      <c r="J2452" s="389"/>
      <c r="K2452" s="389"/>
      <c r="L2452" s="389"/>
      <c r="M2452" s="389"/>
      <c r="N2452" s="389"/>
      <c r="O2452" s="389"/>
      <c r="P2452" s="389"/>
      <c r="Q2452" s="389"/>
      <c r="R2452" s="389"/>
      <c r="S2452" s="412"/>
      <c r="T2452" s="1"/>
      <c r="U2452" s="5"/>
      <c r="V2452" s="5"/>
      <c r="W2452" s="5"/>
      <c r="X2452" s="5"/>
      <c r="Y2452" s="1"/>
      <c r="Z2452" s="261"/>
      <c r="AA2452" s="1"/>
      <c r="AB2452" s="5"/>
      <c r="AC2452" s="5"/>
      <c r="AD2452" s="5"/>
      <c r="AE2452" s="5"/>
      <c r="AF2452" s="19"/>
      <c r="AG2452" s="19"/>
      <c r="AH2452" s="19"/>
      <c r="AI2452" s="19"/>
      <c r="AJ2452" s="19"/>
      <c r="AK2452" s="19"/>
      <c r="AL2452" s="19"/>
      <c r="AM2452" s="19"/>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c r="BW2452" s="19"/>
      <c r="BX2452" s="19"/>
      <c r="BY2452" s="19"/>
      <c r="BZ2452" s="19"/>
      <c r="CA2452" s="19"/>
      <c r="CB2452" s="19"/>
      <c r="CC2452" s="19"/>
      <c r="CD2452" s="19"/>
      <c r="CE2452" s="19"/>
      <c r="CF2452" s="19"/>
      <c r="CG2452" s="19"/>
      <c r="CH2452" s="19"/>
      <c r="CI2452" s="19"/>
      <c r="CJ2452" s="19"/>
      <c r="CK2452" s="19"/>
      <c r="CL2452" s="19"/>
      <c r="CM2452" s="19"/>
      <c r="CN2452" s="19"/>
      <c r="CO2452" s="19"/>
      <c r="CP2452" s="19"/>
      <c r="CQ2452" s="19"/>
      <c r="CR2452" s="19"/>
      <c r="CS2452" s="19"/>
      <c r="CT2452" s="19"/>
      <c r="CU2452" s="19"/>
      <c r="CV2452" s="19"/>
      <c r="CW2452" s="19"/>
      <c r="CX2452" s="19"/>
      <c r="CY2452" s="19"/>
      <c r="CZ2452" s="19"/>
      <c r="DA2452" s="19"/>
      <c r="DB2452" s="19"/>
      <c r="DC2452" s="19"/>
      <c r="DD2452" s="19"/>
      <c r="DE2452" s="19"/>
      <c r="DF2452" s="19"/>
      <c r="DG2452" s="19"/>
      <c r="DH2452" s="19"/>
      <c r="DI2452" s="19"/>
      <c r="DJ2452" s="19"/>
      <c r="DK2452" s="19"/>
      <c r="DL2452" s="19"/>
      <c r="DM2452" s="19"/>
      <c r="DN2452" s="19"/>
    </row>
    <row r="2453" spans="1:118" ht="15.75" hidden="1" customHeight="1" outlineLevel="2" x14ac:dyDescent="0.25">
      <c r="A2453" s="550"/>
      <c r="B2453" s="548" t="s">
        <v>71</v>
      </c>
      <c r="C2453" s="548" t="s">
        <v>65</v>
      </c>
      <c r="D2453" s="550" t="s">
        <v>66</v>
      </c>
      <c r="E2453" s="403" t="s">
        <v>53</v>
      </c>
      <c r="F2453" s="404"/>
      <c r="G2453" s="396"/>
      <c r="H2453" s="389"/>
      <c r="I2453" s="389"/>
      <c r="J2453" s="389"/>
      <c r="K2453" s="389"/>
      <c r="L2453" s="389"/>
      <c r="M2453" s="389"/>
      <c r="N2453" s="389"/>
      <c r="O2453" s="389"/>
      <c r="P2453" s="389"/>
      <c r="Q2453" s="389"/>
      <c r="R2453" s="389"/>
      <c r="S2453" s="412"/>
      <c r="T2453" s="1"/>
      <c r="U2453" s="5"/>
      <c r="V2453" s="5"/>
      <c r="W2453" s="5"/>
      <c r="X2453" s="5"/>
      <c r="Y2453" s="1"/>
      <c r="Z2453" s="261"/>
      <c r="AA2453" s="1"/>
      <c r="AB2453" s="5"/>
      <c r="AC2453" s="5"/>
      <c r="AD2453" s="5"/>
      <c r="AE2453" s="5"/>
      <c r="AF2453" s="19"/>
      <c r="AG2453" s="19"/>
      <c r="AH2453" s="19"/>
      <c r="AI2453" s="19"/>
      <c r="AJ2453" s="19"/>
      <c r="AK2453" s="19"/>
      <c r="AL2453" s="19"/>
      <c r="AM2453" s="19"/>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c r="BW2453" s="19"/>
      <c r="BX2453" s="19"/>
      <c r="BY2453" s="19"/>
      <c r="BZ2453" s="19"/>
      <c r="CA2453" s="19"/>
      <c r="CB2453" s="19"/>
      <c r="CC2453" s="19"/>
      <c r="CD2453" s="19"/>
      <c r="CE2453" s="19"/>
      <c r="CF2453" s="19"/>
      <c r="CG2453" s="19"/>
      <c r="CH2453" s="19"/>
      <c r="CI2453" s="19"/>
      <c r="CJ2453" s="19"/>
      <c r="CK2453" s="19"/>
      <c r="CL2453" s="19"/>
      <c r="CM2453" s="19"/>
      <c r="CN2453" s="19"/>
      <c r="CO2453" s="19"/>
      <c r="CP2453" s="19"/>
      <c r="CQ2453" s="19"/>
      <c r="CR2453" s="19"/>
      <c r="CS2453" s="19"/>
      <c r="CT2453" s="19"/>
      <c r="CU2453" s="19"/>
      <c r="CV2453" s="19"/>
      <c r="CW2453" s="19"/>
      <c r="CX2453" s="19"/>
      <c r="CY2453" s="19"/>
      <c r="CZ2453" s="19"/>
      <c r="DA2453" s="19"/>
      <c r="DB2453" s="19"/>
      <c r="DC2453" s="19"/>
      <c r="DD2453" s="19"/>
      <c r="DE2453" s="19"/>
      <c r="DF2453" s="19"/>
      <c r="DG2453" s="19"/>
      <c r="DH2453" s="19"/>
      <c r="DI2453" s="19"/>
      <c r="DJ2453" s="19"/>
      <c r="DK2453" s="19"/>
      <c r="DL2453" s="19"/>
      <c r="DM2453" s="19"/>
      <c r="DN2453" s="19"/>
    </row>
    <row r="2454" spans="1:118" ht="15" hidden="1" customHeight="1" outlineLevel="2" x14ac:dyDescent="0.25">
      <c r="A2454" s="550"/>
      <c r="B2454" s="548"/>
      <c r="C2454" s="548"/>
      <c r="D2454" s="550"/>
      <c r="E2454" s="403" t="s">
        <v>54</v>
      </c>
      <c r="F2454" s="404"/>
      <c r="G2454" s="396"/>
      <c r="H2454" s="389"/>
      <c r="I2454" s="389"/>
      <c r="J2454" s="389"/>
      <c r="K2454" s="389"/>
      <c r="L2454" s="389"/>
      <c r="M2454" s="389"/>
      <c r="N2454" s="389"/>
      <c r="O2454" s="389"/>
      <c r="P2454" s="389"/>
      <c r="Q2454" s="389"/>
      <c r="R2454" s="389"/>
      <c r="S2454" s="412"/>
      <c r="T2454" s="1"/>
      <c r="U2454" s="5"/>
      <c r="V2454" s="5"/>
      <c r="W2454" s="5"/>
      <c r="X2454" s="5"/>
      <c r="Y2454" s="1"/>
      <c r="Z2454" s="261"/>
      <c r="AA2454" s="1"/>
      <c r="AB2454" s="5"/>
      <c r="AC2454" s="5"/>
      <c r="AD2454" s="5"/>
      <c r="AE2454" s="5"/>
      <c r="AF2454" s="19"/>
      <c r="AG2454" s="19"/>
      <c r="AH2454" s="19"/>
      <c r="AI2454" s="19"/>
      <c r="AJ2454" s="19"/>
      <c r="AK2454" s="19"/>
      <c r="AL2454" s="19"/>
      <c r="AM2454" s="19"/>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9"/>
      <c r="CE2454" s="19"/>
      <c r="CF2454" s="19"/>
      <c r="CG2454" s="19"/>
      <c r="CH2454" s="19"/>
      <c r="CI2454" s="19"/>
      <c r="CJ2454" s="19"/>
      <c r="CK2454" s="19"/>
      <c r="CL2454" s="19"/>
      <c r="CM2454" s="19"/>
      <c r="CN2454" s="19"/>
      <c r="CO2454" s="19"/>
      <c r="CP2454" s="19"/>
      <c r="CQ2454" s="19"/>
      <c r="CR2454" s="19"/>
      <c r="CS2454" s="19"/>
      <c r="CT2454" s="19"/>
      <c r="CU2454" s="19"/>
      <c r="CV2454" s="19"/>
      <c r="CW2454" s="19"/>
      <c r="CX2454" s="19"/>
      <c r="CY2454" s="19"/>
      <c r="CZ2454" s="19"/>
      <c r="DA2454" s="19"/>
      <c r="DB2454" s="19"/>
      <c r="DC2454" s="19"/>
      <c r="DD2454" s="19"/>
      <c r="DE2454" s="19"/>
      <c r="DF2454" s="19"/>
      <c r="DG2454" s="19"/>
      <c r="DH2454" s="19"/>
      <c r="DI2454" s="19"/>
      <c r="DJ2454" s="19"/>
      <c r="DK2454" s="19"/>
      <c r="DL2454" s="19"/>
      <c r="DM2454" s="19"/>
      <c r="DN2454" s="19"/>
    </row>
    <row r="2455" spans="1:118" ht="15" hidden="1" customHeight="1" outlineLevel="2" x14ac:dyDescent="0.25">
      <c r="A2455" s="550"/>
      <c r="B2455" s="548"/>
      <c r="C2455" s="548"/>
      <c r="D2455" s="550"/>
      <c r="E2455" s="403" t="s">
        <v>55</v>
      </c>
      <c r="F2455" s="404"/>
      <c r="G2455" s="396"/>
      <c r="H2455" s="389"/>
      <c r="I2455" s="389"/>
      <c r="J2455" s="389"/>
      <c r="K2455" s="389"/>
      <c r="L2455" s="389"/>
      <c r="M2455" s="389"/>
      <c r="N2455" s="389"/>
      <c r="O2455" s="389"/>
      <c r="P2455" s="389"/>
      <c r="Q2455" s="389"/>
      <c r="R2455" s="389"/>
      <c r="S2455" s="412"/>
      <c r="T2455" s="1"/>
      <c r="U2455" s="5"/>
      <c r="V2455" s="5"/>
      <c r="W2455" s="5"/>
      <c r="X2455" s="5"/>
      <c r="Y2455" s="1"/>
      <c r="Z2455" s="261"/>
      <c r="AA2455" s="1"/>
      <c r="AB2455" s="5"/>
      <c r="AC2455" s="5"/>
      <c r="AD2455" s="5"/>
      <c r="AE2455" s="5"/>
      <c r="AF2455" s="19"/>
      <c r="AG2455" s="19"/>
      <c r="AH2455" s="19"/>
      <c r="AI2455" s="19"/>
      <c r="AJ2455" s="19"/>
      <c r="AK2455" s="19"/>
      <c r="AL2455" s="19"/>
      <c r="AM2455" s="19"/>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c r="BW2455" s="19"/>
      <c r="BX2455" s="19"/>
      <c r="BY2455" s="19"/>
      <c r="BZ2455" s="19"/>
      <c r="CA2455" s="19"/>
      <c r="CB2455" s="19"/>
      <c r="CC2455" s="19"/>
      <c r="CD2455" s="19"/>
      <c r="CE2455" s="19"/>
      <c r="CF2455" s="19"/>
      <c r="CG2455" s="19"/>
      <c r="CH2455" s="19"/>
      <c r="CI2455" s="19"/>
      <c r="CJ2455" s="19"/>
      <c r="CK2455" s="19"/>
      <c r="CL2455" s="19"/>
      <c r="CM2455" s="19"/>
      <c r="CN2455" s="19"/>
      <c r="CO2455" s="19"/>
      <c r="CP2455" s="19"/>
      <c r="CQ2455" s="19"/>
      <c r="CR2455" s="19"/>
      <c r="CS2455" s="19"/>
      <c r="CT2455" s="19"/>
      <c r="CU2455" s="19"/>
      <c r="CV2455" s="19"/>
      <c r="CW2455" s="19"/>
      <c r="CX2455" s="19"/>
      <c r="CY2455" s="19"/>
      <c r="CZ2455" s="19"/>
      <c r="DA2455" s="19"/>
      <c r="DB2455" s="19"/>
      <c r="DC2455" s="19"/>
      <c r="DD2455" s="19"/>
      <c r="DE2455" s="19"/>
      <c r="DF2455" s="19"/>
      <c r="DG2455" s="19"/>
      <c r="DH2455" s="19"/>
      <c r="DI2455" s="19"/>
      <c r="DJ2455" s="19"/>
      <c r="DK2455" s="19"/>
      <c r="DL2455" s="19"/>
      <c r="DM2455" s="19"/>
      <c r="DN2455" s="19"/>
    </row>
    <row r="2456" spans="1:118" s="5" customFormat="1" ht="15" hidden="1" customHeight="1" outlineLevel="2" x14ac:dyDescent="0.25">
      <c r="A2456" s="550"/>
      <c r="B2456" s="548"/>
      <c r="C2456" s="548"/>
      <c r="D2456" s="550"/>
      <c r="E2456" s="403" t="s">
        <v>56</v>
      </c>
      <c r="F2456" s="404"/>
      <c r="G2456" s="396"/>
      <c r="H2456" s="389"/>
      <c r="I2456" s="389"/>
      <c r="J2456" s="389"/>
      <c r="K2456" s="389"/>
      <c r="L2456" s="389"/>
      <c r="M2456" s="389"/>
      <c r="N2456" s="389"/>
      <c r="O2456" s="389"/>
      <c r="P2456" s="389"/>
      <c r="Q2456" s="389"/>
      <c r="R2456" s="389"/>
      <c r="S2456" s="412"/>
      <c r="T2456" s="1"/>
      <c r="Y2456" s="1"/>
      <c r="Z2456" s="261"/>
      <c r="AA2456" s="1"/>
    </row>
    <row r="2457" spans="1:118" s="5" customFormat="1" ht="15" hidden="1" customHeight="1" outlineLevel="2" x14ac:dyDescent="0.25">
      <c r="A2457" s="550"/>
      <c r="B2457" s="548"/>
      <c r="C2457" s="548"/>
      <c r="D2457" s="550"/>
      <c r="E2457" s="403" t="s">
        <v>57</v>
      </c>
      <c r="F2457" s="404"/>
      <c r="G2457" s="396"/>
      <c r="H2457" s="405"/>
      <c r="I2457" s="405"/>
      <c r="J2457" s="405"/>
      <c r="K2457" s="405"/>
      <c r="L2457" s="405"/>
      <c r="M2457" s="405"/>
      <c r="N2457" s="405"/>
      <c r="O2457" s="405"/>
      <c r="P2457" s="405"/>
      <c r="Q2457" s="405"/>
      <c r="R2457" s="389"/>
      <c r="S2457" s="412"/>
      <c r="T2457" s="1"/>
      <c r="Y2457" s="1"/>
      <c r="Z2457" s="261"/>
      <c r="AA2457" s="1"/>
    </row>
    <row r="2458" spans="1:118" s="5" customFormat="1" ht="15" hidden="1" customHeight="1" outlineLevel="2" x14ac:dyDescent="0.25">
      <c r="A2458" s="550"/>
      <c r="B2458" s="548"/>
      <c r="C2458" s="548"/>
      <c r="D2458" s="550"/>
      <c r="E2458" s="403" t="s">
        <v>61</v>
      </c>
      <c r="F2458" s="404"/>
      <c r="G2458" s="396"/>
      <c r="H2458" s="401"/>
      <c r="I2458" s="401"/>
      <c r="J2458" s="401"/>
      <c r="K2458" s="401"/>
      <c r="L2458" s="401"/>
      <c r="M2458" s="401"/>
      <c r="N2458" s="389"/>
      <c r="O2458" s="389"/>
      <c r="P2458" s="389"/>
      <c r="Q2458" s="389"/>
      <c r="R2458" s="389"/>
      <c r="S2458" s="412"/>
      <c r="T2458" s="1"/>
      <c r="Y2458" s="1"/>
      <c r="Z2458" s="261"/>
      <c r="AA2458" s="1"/>
    </row>
    <row r="2459" spans="1:118" s="5" customFormat="1" ht="15" hidden="1" customHeight="1" outlineLevel="2" x14ac:dyDescent="0.25">
      <c r="A2459" s="550"/>
      <c r="B2459" s="548"/>
      <c r="C2459" s="548" t="s">
        <v>68</v>
      </c>
      <c r="D2459" s="550" t="s">
        <v>67</v>
      </c>
      <c r="E2459" s="403" t="s">
        <v>53</v>
      </c>
      <c r="F2459" s="404"/>
      <c r="G2459" s="396"/>
      <c r="H2459" s="401"/>
      <c r="I2459" s="401"/>
      <c r="J2459" s="401"/>
      <c r="K2459" s="401"/>
      <c r="L2459" s="401"/>
      <c r="M2459" s="401"/>
      <c r="N2459" s="401"/>
      <c r="O2459" s="401"/>
      <c r="P2459" s="401"/>
      <c r="Q2459" s="401"/>
      <c r="R2459" s="389"/>
      <c r="S2459" s="412"/>
      <c r="T2459" s="1"/>
      <c r="Y2459" s="1"/>
      <c r="Z2459" s="261"/>
      <c r="AA2459" s="1"/>
    </row>
    <row r="2460" spans="1:118" s="13" customFormat="1" ht="15" hidden="1" customHeight="1" outlineLevel="2" x14ac:dyDescent="0.25">
      <c r="A2460" s="550"/>
      <c r="B2460" s="548"/>
      <c r="C2460" s="548"/>
      <c r="D2460" s="550"/>
      <c r="E2460" s="403" t="s">
        <v>54</v>
      </c>
      <c r="F2460" s="404"/>
      <c r="G2460" s="396"/>
      <c r="H2460" s="401"/>
      <c r="I2460" s="401"/>
      <c r="J2460" s="401"/>
      <c r="K2460" s="401"/>
      <c r="L2460" s="401"/>
      <c r="M2460" s="401"/>
      <c r="N2460" s="389"/>
      <c r="O2460" s="389"/>
      <c r="P2460" s="389"/>
      <c r="Q2460" s="389"/>
      <c r="R2460" s="389"/>
      <c r="S2460" s="412"/>
      <c r="T2460" s="1"/>
      <c r="U2460" s="5"/>
      <c r="V2460" s="5"/>
      <c r="W2460" s="5"/>
      <c r="X2460" s="5"/>
      <c r="Y2460" s="1"/>
      <c r="Z2460" s="261"/>
      <c r="AA2460" s="1"/>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row>
    <row r="2461" spans="1:118" s="13" customFormat="1" ht="15" hidden="1" customHeight="1" outlineLevel="2" x14ac:dyDescent="0.25">
      <c r="A2461" s="550"/>
      <c r="B2461" s="548"/>
      <c r="C2461" s="548"/>
      <c r="D2461" s="550"/>
      <c r="E2461" s="403" t="s">
        <v>55</v>
      </c>
      <c r="F2461" s="404"/>
      <c r="G2461" s="396"/>
      <c r="H2461" s="401"/>
      <c r="I2461" s="401"/>
      <c r="J2461" s="401"/>
      <c r="K2461" s="401"/>
      <c r="L2461" s="401"/>
      <c r="M2461" s="401"/>
      <c r="N2461" s="389"/>
      <c r="O2461" s="389"/>
      <c r="P2461" s="389"/>
      <c r="Q2461" s="389"/>
      <c r="R2461" s="389"/>
      <c r="S2461" s="412"/>
      <c r="T2461" s="1"/>
      <c r="U2461" s="5"/>
      <c r="V2461" s="5"/>
      <c r="W2461" s="5"/>
      <c r="X2461" s="5"/>
      <c r="Y2461" s="1"/>
      <c r="Z2461" s="261"/>
      <c r="AA2461" s="1"/>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row>
    <row r="2462" spans="1:118" s="13" customFormat="1" ht="15" hidden="1" customHeight="1" outlineLevel="2" x14ac:dyDescent="0.25">
      <c r="A2462" s="550"/>
      <c r="B2462" s="548"/>
      <c r="C2462" s="548"/>
      <c r="D2462" s="550"/>
      <c r="E2462" s="403" t="s">
        <v>56</v>
      </c>
      <c r="F2462" s="404"/>
      <c r="G2462" s="396"/>
      <c r="H2462" s="401"/>
      <c r="I2462" s="401"/>
      <c r="J2462" s="401"/>
      <c r="K2462" s="401"/>
      <c r="L2462" s="401"/>
      <c r="M2462" s="401"/>
      <c r="N2462" s="389"/>
      <c r="O2462" s="389"/>
      <c r="P2462" s="389"/>
      <c r="Q2462" s="389"/>
      <c r="R2462" s="389"/>
      <c r="S2462" s="412"/>
      <c r="T2462" s="1"/>
      <c r="U2462" s="5"/>
      <c r="V2462" s="5"/>
      <c r="W2462" s="5"/>
      <c r="X2462" s="5"/>
      <c r="Y2462" s="1"/>
      <c r="Z2462" s="261"/>
      <c r="AA2462" s="1"/>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row>
    <row r="2463" spans="1:118" s="5" customFormat="1" ht="15" hidden="1" customHeight="1" outlineLevel="2" x14ac:dyDescent="0.25">
      <c r="A2463" s="550"/>
      <c r="B2463" s="548"/>
      <c r="C2463" s="548"/>
      <c r="D2463" s="550"/>
      <c r="E2463" s="403" t="s">
        <v>57</v>
      </c>
      <c r="F2463" s="404"/>
      <c r="G2463" s="396"/>
      <c r="H2463" s="401"/>
      <c r="I2463" s="401"/>
      <c r="J2463" s="401"/>
      <c r="K2463" s="401"/>
      <c r="L2463" s="401"/>
      <c r="M2463" s="401"/>
      <c r="N2463" s="389"/>
      <c r="O2463" s="389"/>
      <c r="P2463" s="389"/>
      <c r="Q2463" s="389"/>
      <c r="R2463" s="389"/>
      <c r="S2463" s="412"/>
      <c r="T2463" s="1"/>
      <c r="Y2463" s="1"/>
      <c r="Z2463" s="261"/>
      <c r="AA2463" s="1"/>
    </row>
    <row r="2464" spans="1:118" s="5" customFormat="1" ht="15" hidden="1" customHeight="1" outlineLevel="2" x14ac:dyDescent="0.25">
      <c r="A2464" s="550"/>
      <c r="B2464" s="548"/>
      <c r="C2464" s="548"/>
      <c r="D2464" s="550"/>
      <c r="E2464" s="403" t="s">
        <v>61</v>
      </c>
      <c r="F2464" s="404"/>
      <c r="G2464" s="396"/>
      <c r="H2464" s="401"/>
      <c r="I2464" s="401"/>
      <c r="J2464" s="401"/>
      <c r="K2464" s="401"/>
      <c r="L2464" s="401"/>
      <c r="M2464" s="401"/>
      <c r="N2464" s="389"/>
      <c r="O2464" s="389"/>
      <c r="P2464" s="389"/>
      <c r="Q2464" s="389"/>
      <c r="R2464" s="389"/>
      <c r="S2464" s="412"/>
      <c r="T2464" s="1"/>
      <c r="Y2464" s="1"/>
      <c r="Z2464" s="261"/>
      <c r="AA2464" s="1"/>
    </row>
    <row r="2465" spans="1:118" s="5" customFormat="1" ht="15" hidden="1" customHeight="1" outlineLevel="2" x14ac:dyDescent="0.25">
      <c r="A2465" s="550"/>
      <c r="B2465" s="550" t="s">
        <v>109</v>
      </c>
      <c r="C2465" s="548" t="s">
        <v>65</v>
      </c>
      <c r="D2465" s="550" t="s">
        <v>66</v>
      </c>
      <c r="E2465" s="403" t="s">
        <v>53</v>
      </c>
      <c r="F2465" s="404"/>
      <c r="G2465" s="396"/>
      <c r="H2465" s="401"/>
      <c r="I2465" s="401"/>
      <c r="J2465" s="401"/>
      <c r="K2465" s="401"/>
      <c r="L2465" s="401"/>
      <c r="M2465" s="401"/>
      <c r="N2465" s="389"/>
      <c r="O2465" s="389"/>
      <c r="P2465" s="389"/>
      <c r="Q2465" s="389"/>
      <c r="R2465" s="389"/>
      <c r="S2465" s="412"/>
      <c r="T2465" s="1"/>
      <c r="Y2465" s="1"/>
      <c r="Z2465" s="261"/>
      <c r="AA2465" s="1"/>
    </row>
    <row r="2466" spans="1:118" s="5" customFormat="1" ht="15" hidden="1" customHeight="1" outlineLevel="2" x14ac:dyDescent="0.25">
      <c r="A2466" s="550"/>
      <c r="B2466" s="550"/>
      <c r="C2466" s="548"/>
      <c r="D2466" s="550"/>
      <c r="E2466" s="403" t="s">
        <v>54</v>
      </c>
      <c r="F2466" s="404"/>
      <c r="G2466" s="396"/>
      <c r="H2466" s="401"/>
      <c r="I2466" s="401"/>
      <c r="J2466" s="401"/>
      <c r="K2466" s="401"/>
      <c r="L2466" s="401"/>
      <c r="M2466" s="405"/>
      <c r="N2466" s="389"/>
      <c r="O2466" s="389"/>
      <c r="P2466" s="389"/>
      <c r="Q2466" s="389"/>
      <c r="R2466" s="389"/>
      <c r="S2466" s="412"/>
      <c r="T2466" s="1"/>
      <c r="Y2466" s="1"/>
      <c r="Z2466" s="261"/>
      <c r="AA2466" s="1"/>
    </row>
    <row r="2467" spans="1:118" s="5" customFormat="1" ht="15" hidden="1" customHeight="1" outlineLevel="2" x14ac:dyDescent="0.25">
      <c r="A2467" s="550"/>
      <c r="B2467" s="550"/>
      <c r="C2467" s="548"/>
      <c r="D2467" s="550"/>
      <c r="E2467" s="403" t="s">
        <v>55</v>
      </c>
      <c r="F2467" s="404"/>
      <c r="G2467" s="396"/>
      <c r="H2467" s="401"/>
      <c r="I2467" s="401"/>
      <c r="J2467" s="401"/>
      <c r="K2467" s="401"/>
      <c r="L2467" s="401"/>
      <c r="M2467" s="401"/>
      <c r="N2467" s="389"/>
      <c r="O2467" s="389"/>
      <c r="P2467" s="389"/>
      <c r="Q2467" s="389"/>
      <c r="R2467" s="389"/>
      <c r="S2467" s="412"/>
      <c r="T2467" s="1"/>
      <c r="Y2467" s="1"/>
      <c r="Z2467" s="261"/>
      <c r="AA2467" s="1"/>
    </row>
    <row r="2468" spans="1:118" s="5" customFormat="1" ht="15" hidden="1" customHeight="1" outlineLevel="2" x14ac:dyDescent="0.25">
      <c r="A2468" s="550"/>
      <c r="B2468" s="550"/>
      <c r="C2468" s="548"/>
      <c r="D2468" s="550"/>
      <c r="E2468" s="403" t="s">
        <v>56</v>
      </c>
      <c r="F2468" s="404"/>
      <c r="G2468" s="396"/>
      <c r="H2468" s="401"/>
      <c r="I2468" s="401"/>
      <c r="J2468" s="401"/>
      <c r="K2468" s="401"/>
      <c r="L2468" s="401"/>
      <c r="M2468" s="401"/>
      <c r="N2468" s="389"/>
      <c r="O2468" s="389"/>
      <c r="P2468" s="389"/>
      <c r="Q2468" s="389"/>
      <c r="R2468" s="389"/>
      <c r="S2468" s="412"/>
      <c r="T2468" s="1"/>
      <c r="Y2468" s="1"/>
      <c r="Z2468" s="261"/>
      <c r="AA2468" s="1"/>
    </row>
    <row r="2469" spans="1:118" s="5" customFormat="1" ht="15" hidden="1" customHeight="1" outlineLevel="2" x14ac:dyDescent="0.25">
      <c r="A2469" s="550"/>
      <c r="B2469" s="550"/>
      <c r="C2469" s="548"/>
      <c r="D2469" s="550"/>
      <c r="E2469" s="403" t="s">
        <v>57</v>
      </c>
      <c r="F2469" s="404"/>
      <c r="G2469" s="396"/>
      <c r="H2469" s="401"/>
      <c r="I2469" s="401"/>
      <c r="J2469" s="401"/>
      <c r="K2469" s="401"/>
      <c r="L2469" s="401"/>
      <c r="M2469" s="401"/>
      <c r="N2469" s="389"/>
      <c r="O2469" s="389"/>
      <c r="P2469" s="389"/>
      <c r="Q2469" s="389"/>
      <c r="R2469" s="389"/>
      <c r="S2469" s="412"/>
      <c r="T2469" s="1"/>
      <c r="Y2469" s="1"/>
      <c r="Z2469" s="261"/>
      <c r="AA2469" s="1"/>
    </row>
    <row r="2470" spans="1:118" s="5" customFormat="1" ht="15" hidden="1" customHeight="1" outlineLevel="2" x14ac:dyDescent="0.25">
      <c r="A2470" s="550"/>
      <c r="B2470" s="550"/>
      <c r="C2470" s="548"/>
      <c r="D2470" s="550"/>
      <c r="E2470" s="403" t="s">
        <v>61</v>
      </c>
      <c r="F2470" s="404"/>
      <c r="G2470" s="396"/>
      <c r="H2470" s="403"/>
      <c r="I2470" s="403"/>
      <c r="J2470" s="403"/>
      <c r="K2470" s="403"/>
      <c r="L2470" s="403"/>
      <c r="M2470" s="389"/>
      <c r="N2470" s="389"/>
      <c r="O2470" s="389"/>
      <c r="P2470" s="389"/>
      <c r="Q2470" s="389"/>
      <c r="R2470" s="389"/>
      <c r="S2470" s="412"/>
      <c r="T2470" s="1"/>
      <c r="Y2470" s="1"/>
      <c r="Z2470" s="261"/>
      <c r="AA2470" s="1"/>
    </row>
    <row r="2471" spans="1:118" s="13" customFormat="1" ht="15" hidden="1" customHeight="1" outlineLevel="2" x14ac:dyDescent="0.25">
      <c r="A2471" s="550"/>
      <c r="B2471" s="550"/>
      <c r="C2471" s="548" t="s">
        <v>68</v>
      </c>
      <c r="D2471" s="550" t="s">
        <v>66</v>
      </c>
      <c r="E2471" s="403" t="s">
        <v>53</v>
      </c>
      <c r="F2471" s="404"/>
      <c r="G2471" s="396"/>
      <c r="H2471" s="403"/>
      <c r="I2471" s="403"/>
      <c r="J2471" s="403"/>
      <c r="K2471" s="403"/>
      <c r="L2471" s="403"/>
      <c r="M2471" s="389"/>
      <c r="N2471" s="389"/>
      <c r="O2471" s="389"/>
      <c r="P2471" s="389"/>
      <c r="Q2471" s="389"/>
      <c r="R2471" s="389"/>
      <c r="S2471" s="412"/>
      <c r="T2471" s="1"/>
      <c r="U2471" s="5"/>
      <c r="V2471" s="5"/>
      <c r="W2471" s="5"/>
      <c r="X2471" s="5"/>
      <c r="Y2471" s="1"/>
      <c r="Z2471" s="261"/>
      <c r="AA2471" s="1"/>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c r="BU2471" s="5"/>
      <c r="BV2471" s="5"/>
      <c r="BW2471" s="5"/>
      <c r="BX2471" s="5"/>
      <c r="BY2471" s="5"/>
      <c r="BZ2471" s="5"/>
      <c r="CA2471" s="5"/>
      <c r="CB2471" s="5"/>
      <c r="CC2471" s="5"/>
      <c r="CD2471" s="5"/>
      <c r="CE2471" s="5"/>
      <c r="CF2471" s="5"/>
      <c r="CG2471" s="5"/>
      <c r="CH2471" s="5"/>
      <c r="CI2471" s="5"/>
      <c r="CJ2471" s="5"/>
      <c r="CK2471" s="5"/>
      <c r="CL2471" s="5"/>
      <c r="CM2471" s="5"/>
      <c r="CN2471" s="5"/>
      <c r="CO2471" s="5"/>
      <c r="CP2471" s="5"/>
      <c r="CQ2471" s="5"/>
      <c r="CR2471" s="5"/>
      <c r="CS2471" s="5"/>
      <c r="CT2471" s="5"/>
      <c r="CU2471" s="5"/>
      <c r="CV2471" s="5"/>
      <c r="CW2471" s="5"/>
      <c r="CX2471" s="5"/>
      <c r="CY2471" s="5"/>
      <c r="CZ2471" s="5"/>
      <c r="DA2471" s="5"/>
      <c r="DB2471" s="5"/>
      <c r="DC2471" s="5"/>
      <c r="DD2471" s="5"/>
      <c r="DE2471" s="5"/>
      <c r="DF2471" s="5"/>
      <c r="DG2471" s="5"/>
      <c r="DH2471" s="5"/>
      <c r="DI2471" s="5"/>
      <c r="DJ2471" s="5"/>
      <c r="DK2471" s="5"/>
      <c r="DL2471" s="5"/>
      <c r="DM2471" s="5"/>
      <c r="DN2471" s="5"/>
    </row>
    <row r="2472" spans="1:118" s="13" customFormat="1" ht="15" hidden="1" customHeight="1" outlineLevel="2" x14ac:dyDescent="0.25">
      <c r="A2472" s="550"/>
      <c r="B2472" s="550"/>
      <c r="C2472" s="548"/>
      <c r="D2472" s="550"/>
      <c r="E2472" s="403" t="s">
        <v>54</v>
      </c>
      <c r="F2472" s="404"/>
      <c r="G2472" s="396"/>
      <c r="H2472" s="403"/>
      <c r="I2472" s="403"/>
      <c r="J2472" s="403"/>
      <c r="K2472" s="403"/>
      <c r="L2472" s="403"/>
      <c r="M2472" s="389"/>
      <c r="N2472" s="389"/>
      <c r="O2472" s="389"/>
      <c r="P2472" s="389"/>
      <c r="Q2472" s="389"/>
      <c r="R2472" s="389"/>
      <c r="S2472" s="412"/>
      <c r="T2472" s="1"/>
      <c r="U2472" s="5"/>
      <c r="V2472" s="5"/>
      <c r="W2472" s="5"/>
      <c r="X2472" s="5"/>
      <c r="Y2472" s="1"/>
      <c r="Z2472" s="261"/>
      <c r="AA2472" s="1"/>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c r="BU2472" s="5"/>
      <c r="BV2472" s="5"/>
      <c r="BW2472" s="5"/>
      <c r="BX2472" s="5"/>
      <c r="BY2472" s="5"/>
      <c r="BZ2472" s="5"/>
      <c r="CA2472" s="5"/>
      <c r="CB2472" s="5"/>
      <c r="CC2472" s="5"/>
      <c r="CD2472" s="5"/>
      <c r="CE2472" s="5"/>
      <c r="CF2472" s="5"/>
      <c r="CG2472" s="5"/>
      <c r="CH2472" s="5"/>
      <c r="CI2472" s="5"/>
      <c r="CJ2472" s="5"/>
      <c r="CK2472" s="5"/>
      <c r="CL2472" s="5"/>
      <c r="CM2472" s="5"/>
      <c r="CN2472" s="5"/>
      <c r="CO2472" s="5"/>
      <c r="CP2472" s="5"/>
      <c r="CQ2472" s="5"/>
      <c r="CR2472" s="5"/>
      <c r="CS2472" s="5"/>
      <c r="CT2472" s="5"/>
      <c r="CU2472" s="5"/>
      <c r="CV2472" s="5"/>
      <c r="CW2472" s="5"/>
      <c r="CX2472" s="5"/>
      <c r="CY2472" s="5"/>
      <c r="CZ2472" s="5"/>
      <c r="DA2472" s="5"/>
      <c r="DB2472" s="5"/>
      <c r="DC2472" s="5"/>
      <c r="DD2472" s="5"/>
      <c r="DE2472" s="5"/>
      <c r="DF2472" s="5"/>
      <c r="DG2472" s="5"/>
      <c r="DH2472" s="5"/>
      <c r="DI2472" s="5"/>
      <c r="DJ2472" s="5"/>
      <c r="DK2472" s="5"/>
      <c r="DL2472" s="5"/>
      <c r="DM2472" s="5"/>
      <c r="DN2472" s="5"/>
    </row>
    <row r="2473" spans="1:118" s="13" customFormat="1" ht="15" hidden="1" customHeight="1" outlineLevel="2" x14ac:dyDescent="0.25">
      <c r="A2473" s="550"/>
      <c r="B2473" s="550"/>
      <c r="C2473" s="548"/>
      <c r="D2473" s="550"/>
      <c r="E2473" s="403" t="s">
        <v>55</v>
      </c>
      <c r="F2473" s="404"/>
      <c r="G2473" s="396"/>
      <c r="H2473" s="403"/>
      <c r="I2473" s="403"/>
      <c r="J2473" s="403"/>
      <c r="K2473" s="403"/>
      <c r="L2473" s="403"/>
      <c r="M2473" s="389"/>
      <c r="N2473" s="389"/>
      <c r="O2473" s="389"/>
      <c r="P2473" s="389"/>
      <c r="Q2473" s="389"/>
      <c r="R2473" s="389"/>
      <c r="S2473" s="412"/>
      <c r="T2473" s="1"/>
      <c r="U2473" s="5"/>
      <c r="V2473" s="5"/>
      <c r="W2473" s="5"/>
      <c r="X2473" s="5"/>
      <c r="Y2473" s="1"/>
      <c r="Z2473" s="261"/>
      <c r="AA2473" s="1"/>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c r="BU2473" s="5"/>
      <c r="BV2473" s="5"/>
      <c r="BW2473" s="5"/>
      <c r="BX2473" s="5"/>
      <c r="BY2473" s="5"/>
      <c r="BZ2473" s="5"/>
      <c r="CA2473" s="5"/>
      <c r="CB2473" s="5"/>
      <c r="CC2473" s="5"/>
      <c r="CD2473" s="5"/>
      <c r="CE2473" s="5"/>
      <c r="CF2473" s="5"/>
      <c r="CG2473" s="5"/>
      <c r="CH2473" s="5"/>
      <c r="CI2473" s="5"/>
      <c r="CJ2473" s="5"/>
      <c r="CK2473" s="5"/>
      <c r="CL2473" s="5"/>
      <c r="CM2473" s="5"/>
      <c r="CN2473" s="5"/>
      <c r="CO2473" s="5"/>
      <c r="CP2473" s="5"/>
      <c r="CQ2473" s="5"/>
      <c r="CR2473" s="5"/>
      <c r="CS2473" s="5"/>
      <c r="CT2473" s="5"/>
      <c r="CU2473" s="5"/>
      <c r="CV2473" s="5"/>
      <c r="CW2473" s="5"/>
      <c r="CX2473" s="5"/>
      <c r="CY2473" s="5"/>
      <c r="CZ2473" s="5"/>
      <c r="DA2473" s="5"/>
      <c r="DB2473" s="5"/>
      <c r="DC2473" s="5"/>
      <c r="DD2473" s="5"/>
      <c r="DE2473" s="5"/>
      <c r="DF2473" s="5"/>
      <c r="DG2473" s="5"/>
      <c r="DH2473" s="5"/>
      <c r="DI2473" s="5"/>
      <c r="DJ2473" s="5"/>
      <c r="DK2473" s="5"/>
      <c r="DL2473" s="5"/>
      <c r="DM2473" s="5"/>
      <c r="DN2473" s="5"/>
    </row>
    <row r="2474" spans="1:118" s="13" customFormat="1" ht="15" hidden="1" customHeight="1" outlineLevel="2" x14ac:dyDescent="0.25">
      <c r="A2474" s="550"/>
      <c r="B2474" s="550"/>
      <c r="C2474" s="548"/>
      <c r="D2474" s="550"/>
      <c r="E2474" s="403" t="s">
        <v>56</v>
      </c>
      <c r="F2474" s="404"/>
      <c r="G2474" s="396"/>
      <c r="H2474" s="403"/>
      <c r="I2474" s="403"/>
      <c r="J2474" s="403"/>
      <c r="K2474" s="403"/>
      <c r="L2474" s="403"/>
      <c r="M2474" s="389"/>
      <c r="N2474" s="389"/>
      <c r="O2474" s="389"/>
      <c r="P2474" s="389"/>
      <c r="Q2474" s="389"/>
      <c r="R2474" s="389"/>
      <c r="S2474" s="412"/>
      <c r="T2474" s="1"/>
      <c r="U2474" s="5"/>
      <c r="V2474" s="5"/>
      <c r="W2474" s="5"/>
      <c r="X2474" s="5"/>
      <c r="Y2474" s="1"/>
      <c r="Z2474" s="261"/>
      <c r="AA2474" s="1"/>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c r="BU2474" s="5"/>
      <c r="BV2474" s="5"/>
      <c r="BW2474" s="5"/>
      <c r="BX2474" s="5"/>
      <c r="BY2474" s="5"/>
      <c r="BZ2474" s="5"/>
      <c r="CA2474" s="5"/>
      <c r="CB2474" s="5"/>
      <c r="CC2474" s="5"/>
      <c r="CD2474" s="5"/>
      <c r="CE2474" s="5"/>
      <c r="CF2474" s="5"/>
      <c r="CG2474" s="5"/>
      <c r="CH2474" s="5"/>
      <c r="CI2474" s="5"/>
      <c r="CJ2474" s="5"/>
      <c r="CK2474" s="5"/>
      <c r="CL2474" s="5"/>
      <c r="CM2474" s="5"/>
      <c r="CN2474" s="5"/>
      <c r="CO2474" s="5"/>
      <c r="CP2474" s="5"/>
      <c r="CQ2474" s="5"/>
      <c r="CR2474" s="5"/>
      <c r="CS2474" s="5"/>
      <c r="CT2474" s="5"/>
      <c r="CU2474" s="5"/>
      <c r="CV2474" s="5"/>
      <c r="CW2474" s="5"/>
      <c r="CX2474" s="5"/>
      <c r="CY2474" s="5"/>
      <c r="CZ2474" s="5"/>
      <c r="DA2474" s="5"/>
      <c r="DB2474" s="5"/>
      <c r="DC2474" s="5"/>
      <c r="DD2474" s="5"/>
      <c r="DE2474" s="5"/>
      <c r="DF2474" s="5"/>
      <c r="DG2474" s="5"/>
      <c r="DH2474" s="5"/>
      <c r="DI2474" s="5"/>
      <c r="DJ2474" s="5"/>
      <c r="DK2474" s="5"/>
      <c r="DL2474" s="5"/>
      <c r="DM2474" s="5"/>
      <c r="DN2474" s="5"/>
    </row>
    <row r="2475" spans="1:118" s="5" customFormat="1" ht="15" hidden="1" customHeight="1" outlineLevel="2" x14ac:dyDescent="0.25">
      <c r="A2475" s="550"/>
      <c r="B2475" s="550"/>
      <c r="C2475" s="548"/>
      <c r="D2475" s="550"/>
      <c r="E2475" s="403" t="s">
        <v>57</v>
      </c>
      <c r="F2475" s="404"/>
      <c r="G2475" s="396"/>
      <c r="H2475" s="403"/>
      <c r="I2475" s="403"/>
      <c r="J2475" s="403"/>
      <c r="K2475" s="403"/>
      <c r="L2475" s="403"/>
      <c r="M2475" s="389"/>
      <c r="N2475" s="389"/>
      <c r="O2475" s="389"/>
      <c r="P2475" s="389"/>
      <c r="Q2475" s="389"/>
      <c r="R2475" s="389"/>
      <c r="S2475" s="412"/>
      <c r="T2475" s="1"/>
      <c r="Y2475" s="1"/>
      <c r="Z2475" s="261"/>
      <c r="AA2475" s="1"/>
    </row>
    <row r="2476" spans="1:118" s="5" customFormat="1" ht="15" hidden="1" customHeight="1" outlineLevel="2" x14ac:dyDescent="0.25">
      <c r="A2476" s="550"/>
      <c r="B2476" s="550"/>
      <c r="C2476" s="548"/>
      <c r="D2476" s="550"/>
      <c r="E2476" s="403" t="s">
        <v>61</v>
      </c>
      <c r="F2476" s="404"/>
      <c r="G2476" s="396"/>
      <c r="H2476" s="403"/>
      <c r="I2476" s="403"/>
      <c r="J2476" s="403"/>
      <c r="K2476" s="403"/>
      <c r="L2476" s="403"/>
      <c r="M2476" s="389"/>
      <c r="N2476" s="389"/>
      <c r="O2476" s="389"/>
      <c r="P2476" s="389"/>
      <c r="Q2476" s="389"/>
      <c r="R2476" s="389"/>
      <c r="S2476" s="412"/>
      <c r="T2476" s="1"/>
      <c r="Y2476" s="1"/>
      <c r="Z2476" s="261"/>
      <c r="AA2476" s="1"/>
    </row>
    <row r="2477" spans="1:118" s="5" customFormat="1" ht="15" hidden="1" customHeight="1" outlineLevel="2" x14ac:dyDescent="0.25">
      <c r="A2477" s="550"/>
      <c r="B2477" s="550"/>
      <c r="C2477" s="548"/>
      <c r="D2477" s="550" t="s">
        <v>67</v>
      </c>
      <c r="E2477" s="403" t="s">
        <v>53</v>
      </c>
      <c r="F2477" s="404"/>
      <c r="G2477" s="396"/>
      <c r="H2477" s="403"/>
      <c r="I2477" s="403"/>
      <c r="J2477" s="403"/>
      <c r="K2477" s="403"/>
      <c r="L2477" s="403"/>
      <c r="M2477" s="389"/>
      <c r="N2477" s="389"/>
      <c r="O2477" s="389"/>
      <c r="P2477" s="389"/>
      <c r="Q2477" s="389"/>
      <c r="R2477" s="389"/>
      <c r="S2477" s="412"/>
      <c r="T2477" s="1"/>
      <c r="Y2477" s="1"/>
      <c r="Z2477" s="261"/>
      <c r="AA2477" s="1"/>
    </row>
    <row r="2478" spans="1:118" s="5" customFormat="1" ht="15" hidden="1" customHeight="1" outlineLevel="2" x14ac:dyDescent="0.25">
      <c r="A2478" s="550"/>
      <c r="B2478" s="550"/>
      <c r="C2478" s="548"/>
      <c r="D2478" s="550"/>
      <c r="E2478" s="403" t="s">
        <v>54</v>
      </c>
      <c r="F2478" s="404"/>
      <c r="G2478" s="396"/>
      <c r="H2478" s="389"/>
      <c r="I2478" s="389"/>
      <c r="J2478" s="389"/>
      <c r="K2478" s="389"/>
      <c r="L2478" s="389"/>
      <c r="M2478" s="389"/>
      <c r="N2478" s="389"/>
      <c r="O2478" s="389"/>
      <c r="P2478" s="389"/>
      <c r="Q2478" s="389"/>
      <c r="R2478" s="389"/>
      <c r="S2478" s="412"/>
      <c r="T2478" s="1"/>
      <c r="Y2478" s="1"/>
      <c r="Z2478" s="261"/>
      <c r="AA2478" s="1"/>
    </row>
    <row r="2479" spans="1:118" s="5" customFormat="1" ht="15" hidden="1" customHeight="1" outlineLevel="2" x14ac:dyDescent="0.25">
      <c r="A2479" s="550"/>
      <c r="B2479" s="550"/>
      <c r="C2479" s="548"/>
      <c r="D2479" s="550"/>
      <c r="E2479" s="403" t="s">
        <v>55</v>
      </c>
      <c r="F2479" s="404"/>
      <c r="G2479" s="396"/>
      <c r="H2479" s="389"/>
      <c r="I2479" s="389"/>
      <c r="J2479" s="389"/>
      <c r="K2479" s="389"/>
      <c r="L2479" s="389"/>
      <c r="M2479" s="389"/>
      <c r="N2479" s="389"/>
      <c r="O2479" s="389"/>
      <c r="P2479" s="389"/>
      <c r="Q2479" s="389"/>
      <c r="R2479" s="389"/>
      <c r="S2479" s="412"/>
      <c r="T2479" s="1"/>
      <c r="Y2479" s="1"/>
      <c r="Z2479" s="261"/>
      <c r="AA2479" s="1"/>
    </row>
    <row r="2480" spans="1:118" s="5" customFormat="1" ht="15" hidden="1" customHeight="1" outlineLevel="2" x14ac:dyDescent="0.25">
      <c r="A2480" s="550"/>
      <c r="B2480" s="550"/>
      <c r="C2480" s="548"/>
      <c r="D2480" s="550"/>
      <c r="E2480" s="403" t="s">
        <v>56</v>
      </c>
      <c r="F2480" s="404"/>
      <c r="G2480" s="396"/>
      <c r="H2480" s="389"/>
      <c r="I2480" s="389"/>
      <c r="J2480" s="389"/>
      <c r="K2480" s="389"/>
      <c r="L2480" s="389"/>
      <c r="M2480" s="389"/>
      <c r="N2480" s="389"/>
      <c r="O2480" s="389"/>
      <c r="P2480" s="389"/>
      <c r="Q2480" s="389"/>
      <c r="R2480" s="389"/>
      <c r="S2480" s="412"/>
      <c r="T2480" s="1"/>
      <c r="Y2480" s="1"/>
      <c r="Z2480" s="261"/>
      <c r="AA2480" s="1"/>
    </row>
    <row r="2481" spans="1:118" s="5" customFormat="1" ht="15" hidden="1" customHeight="1" outlineLevel="2" x14ac:dyDescent="0.25">
      <c r="A2481" s="550"/>
      <c r="B2481" s="550"/>
      <c r="C2481" s="548"/>
      <c r="D2481" s="550"/>
      <c r="E2481" s="403" t="s">
        <v>57</v>
      </c>
      <c r="F2481" s="404"/>
      <c r="G2481" s="396"/>
      <c r="H2481" s="389"/>
      <c r="I2481" s="389"/>
      <c r="J2481" s="389"/>
      <c r="K2481" s="389"/>
      <c r="L2481" s="389"/>
      <c r="M2481" s="389"/>
      <c r="N2481" s="389"/>
      <c r="O2481" s="389"/>
      <c r="P2481" s="389"/>
      <c r="Q2481" s="389"/>
      <c r="R2481" s="389"/>
      <c r="S2481" s="412"/>
      <c r="T2481" s="1"/>
      <c r="Y2481" s="1"/>
      <c r="Z2481" s="261"/>
      <c r="AA2481" s="1"/>
    </row>
    <row r="2482" spans="1:118" s="5" customFormat="1" ht="15" hidden="1" customHeight="1" outlineLevel="2" x14ac:dyDescent="0.25">
      <c r="A2482" s="550"/>
      <c r="B2482" s="550"/>
      <c r="C2482" s="548"/>
      <c r="D2482" s="550"/>
      <c r="E2482" s="403" t="s">
        <v>61</v>
      </c>
      <c r="F2482" s="404"/>
      <c r="G2482" s="396"/>
      <c r="H2482" s="389"/>
      <c r="I2482" s="389"/>
      <c r="J2482" s="389"/>
      <c r="K2482" s="389"/>
      <c r="L2482" s="389"/>
      <c r="M2482" s="389"/>
      <c r="N2482" s="389"/>
      <c r="O2482" s="389"/>
      <c r="P2482" s="389"/>
      <c r="Q2482" s="389"/>
      <c r="R2482" s="389"/>
      <c r="S2482" s="412"/>
      <c r="T2482" s="1"/>
      <c r="Y2482" s="1"/>
      <c r="Z2482" s="261"/>
      <c r="AA2482" s="1"/>
    </row>
    <row r="2483" spans="1:118" s="13" customFormat="1" ht="51" hidden="1" customHeight="1" outlineLevel="2" x14ac:dyDescent="0.25">
      <c r="A2483" s="550" t="s">
        <v>72</v>
      </c>
      <c r="B2483" s="548" t="s">
        <v>64</v>
      </c>
      <c r="C2483" s="548" t="s">
        <v>65</v>
      </c>
      <c r="D2483" s="550" t="s">
        <v>66</v>
      </c>
      <c r="E2483" s="403" t="s">
        <v>53</v>
      </c>
      <c r="F2483" s="404"/>
      <c r="G2483" s="396"/>
      <c r="H2483" s="389"/>
      <c r="I2483" s="389"/>
      <c r="J2483" s="389"/>
      <c r="K2483" s="389"/>
      <c r="L2483" s="389"/>
      <c r="M2483" s="389"/>
      <c r="N2483" s="389"/>
      <c r="O2483" s="389"/>
      <c r="P2483" s="389"/>
      <c r="Q2483" s="389"/>
      <c r="R2483" s="389"/>
      <c r="S2483" s="412"/>
      <c r="T2483" s="1"/>
      <c r="U2483" s="5"/>
      <c r="V2483" s="5"/>
      <c r="W2483" s="5"/>
      <c r="X2483" s="5"/>
      <c r="Y2483" s="1"/>
      <c r="Z2483" s="261"/>
      <c r="AA2483" s="1"/>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c r="BU2483" s="5"/>
      <c r="BV2483" s="5"/>
      <c r="BW2483" s="5"/>
      <c r="BX2483" s="5"/>
      <c r="BY2483" s="5"/>
      <c r="BZ2483" s="5"/>
      <c r="CA2483" s="5"/>
      <c r="CB2483" s="5"/>
      <c r="CC2483" s="5"/>
      <c r="CD2483" s="5"/>
      <c r="CE2483" s="5"/>
      <c r="CF2483" s="5"/>
      <c r="CG2483" s="5"/>
      <c r="CH2483" s="5"/>
      <c r="CI2483" s="5"/>
      <c r="CJ2483" s="5"/>
      <c r="CK2483" s="5"/>
      <c r="CL2483" s="5"/>
      <c r="CM2483" s="5"/>
      <c r="CN2483" s="5"/>
      <c r="CO2483" s="5"/>
      <c r="CP2483" s="5"/>
      <c r="CQ2483" s="5"/>
      <c r="CR2483" s="5"/>
      <c r="CS2483" s="5"/>
      <c r="CT2483" s="5"/>
      <c r="CU2483" s="5"/>
      <c r="CV2483" s="5"/>
      <c r="CW2483" s="5"/>
      <c r="CX2483" s="5"/>
      <c r="CY2483" s="5"/>
      <c r="CZ2483" s="5"/>
      <c r="DA2483" s="5"/>
      <c r="DB2483" s="5"/>
      <c r="DC2483" s="5"/>
      <c r="DD2483" s="5"/>
      <c r="DE2483" s="5"/>
      <c r="DF2483" s="5"/>
      <c r="DG2483" s="5"/>
      <c r="DH2483" s="5"/>
      <c r="DI2483" s="5"/>
      <c r="DJ2483" s="5"/>
      <c r="DK2483" s="5"/>
      <c r="DL2483" s="5"/>
      <c r="DM2483" s="5"/>
      <c r="DN2483" s="5"/>
    </row>
    <row r="2484" spans="1:118" s="5" customFormat="1" ht="15" hidden="1" customHeight="1" outlineLevel="2" x14ac:dyDescent="0.25">
      <c r="A2484" s="550"/>
      <c r="B2484" s="548"/>
      <c r="C2484" s="548"/>
      <c r="D2484" s="550"/>
      <c r="E2484" s="403" t="s">
        <v>54</v>
      </c>
      <c r="F2484" s="404"/>
      <c r="G2484" s="396"/>
      <c r="H2484" s="389"/>
      <c r="I2484" s="389"/>
      <c r="J2484" s="389"/>
      <c r="K2484" s="389"/>
      <c r="L2484" s="389"/>
      <c r="M2484" s="389"/>
      <c r="N2484" s="389"/>
      <c r="O2484" s="389"/>
      <c r="P2484" s="389"/>
      <c r="Q2484" s="389"/>
      <c r="R2484" s="389"/>
      <c r="S2484" s="412"/>
      <c r="T2484" s="1"/>
      <c r="Y2484" s="1"/>
      <c r="Z2484" s="261"/>
      <c r="AA2484" s="1"/>
    </row>
    <row r="2485" spans="1:118" s="5" customFormat="1" ht="15" hidden="1" customHeight="1" outlineLevel="2" x14ac:dyDescent="0.25">
      <c r="A2485" s="550"/>
      <c r="B2485" s="548"/>
      <c r="C2485" s="548"/>
      <c r="D2485" s="550"/>
      <c r="E2485" s="403" t="s">
        <v>55</v>
      </c>
      <c r="F2485" s="404"/>
      <c r="G2485" s="396"/>
      <c r="H2485" s="389"/>
      <c r="I2485" s="389"/>
      <c r="J2485" s="389"/>
      <c r="K2485" s="389"/>
      <c r="L2485" s="389"/>
      <c r="M2485" s="389"/>
      <c r="N2485" s="389"/>
      <c r="O2485" s="389"/>
      <c r="P2485" s="389"/>
      <c r="Q2485" s="389"/>
      <c r="R2485" s="389"/>
      <c r="S2485" s="412"/>
      <c r="T2485" s="1"/>
      <c r="Y2485" s="1"/>
      <c r="Z2485" s="261"/>
      <c r="AA2485" s="1"/>
    </row>
    <row r="2486" spans="1:118" s="5" customFormat="1" ht="15" hidden="1" customHeight="1" outlineLevel="2" x14ac:dyDescent="0.25">
      <c r="A2486" s="550"/>
      <c r="B2486" s="548"/>
      <c r="C2486" s="548"/>
      <c r="D2486" s="550"/>
      <c r="E2486" s="403" t="s">
        <v>56</v>
      </c>
      <c r="F2486" s="404"/>
      <c r="G2486" s="396"/>
      <c r="H2486" s="389"/>
      <c r="I2486" s="389"/>
      <c r="J2486" s="389"/>
      <c r="K2486" s="389"/>
      <c r="L2486" s="389"/>
      <c r="M2486" s="389"/>
      <c r="N2486" s="389"/>
      <c r="O2486" s="389"/>
      <c r="P2486" s="389"/>
      <c r="Q2486" s="389"/>
      <c r="R2486" s="389"/>
      <c r="S2486" s="412"/>
      <c r="T2486" s="1"/>
      <c r="Y2486" s="1"/>
      <c r="Z2486" s="261"/>
      <c r="AA2486" s="1"/>
    </row>
    <row r="2487" spans="1:118" s="5" customFormat="1" ht="15" hidden="1" customHeight="1" outlineLevel="2" x14ac:dyDescent="0.25">
      <c r="A2487" s="550"/>
      <c r="B2487" s="548"/>
      <c r="C2487" s="548"/>
      <c r="D2487" s="550"/>
      <c r="E2487" s="403" t="s">
        <v>57</v>
      </c>
      <c r="F2487" s="404"/>
      <c r="G2487" s="396"/>
      <c r="H2487" s="389"/>
      <c r="I2487" s="389"/>
      <c r="J2487" s="389"/>
      <c r="K2487" s="389"/>
      <c r="L2487" s="389"/>
      <c r="M2487" s="389"/>
      <c r="N2487" s="389"/>
      <c r="O2487" s="389"/>
      <c r="P2487" s="389"/>
      <c r="Q2487" s="389"/>
      <c r="R2487" s="389"/>
      <c r="S2487" s="412"/>
      <c r="T2487" s="1"/>
      <c r="Y2487" s="1"/>
      <c r="Z2487" s="261"/>
      <c r="AA2487" s="1"/>
    </row>
    <row r="2488" spans="1:118" s="5" customFormat="1" ht="15" hidden="1" customHeight="1" outlineLevel="2" x14ac:dyDescent="0.25">
      <c r="A2488" s="550"/>
      <c r="B2488" s="548"/>
      <c r="C2488" s="548"/>
      <c r="D2488" s="550"/>
      <c r="E2488" s="403" t="s">
        <v>61</v>
      </c>
      <c r="F2488" s="404"/>
      <c r="G2488" s="396"/>
      <c r="H2488" s="405"/>
      <c r="I2488" s="405"/>
      <c r="J2488" s="405"/>
      <c r="K2488" s="405"/>
      <c r="L2488" s="405"/>
      <c r="M2488" s="405"/>
      <c r="N2488" s="405"/>
      <c r="O2488" s="405"/>
      <c r="P2488" s="405"/>
      <c r="Q2488" s="405"/>
      <c r="R2488" s="389"/>
      <c r="S2488" s="412"/>
      <c r="T2488" s="1"/>
      <c r="Y2488" s="1"/>
      <c r="Z2488" s="261"/>
      <c r="AA2488" s="1"/>
    </row>
    <row r="2489" spans="1:118" s="5" customFormat="1" ht="15" hidden="1" customHeight="1" outlineLevel="2" x14ac:dyDescent="0.25">
      <c r="A2489" s="550"/>
      <c r="B2489" s="548"/>
      <c r="C2489" s="548"/>
      <c r="D2489" s="550" t="s">
        <v>67</v>
      </c>
      <c r="E2489" s="403" t="s">
        <v>53</v>
      </c>
      <c r="F2489" s="404"/>
      <c r="G2489" s="396"/>
      <c r="H2489" s="401"/>
      <c r="I2489" s="401"/>
      <c r="J2489" s="401"/>
      <c r="K2489" s="401"/>
      <c r="L2489" s="401"/>
      <c r="M2489" s="401"/>
      <c r="N2489" s="389"/>
      <c r="O2489" s="389"/>
      <c r="P2489" s="389"/>
      <c r="Q2489" s="389"/>
      <c r="R2489" s="389"/>
      <c r="S2489" s="412"/>
      <c r="T2489" s="1"/>
      <c r="Y2489" s="1"/>
      <c r="Z2489" s="261"/>
      <c r="AA2489" s="1"/>
    </row>
    <row r="2490" spans="1:118" s="5" customFormat="1" ht="15" hidden="1" customHeight="1" outlineLevel="2" x14ac:dyDescent="0.25">
      <c r="A2490" s="550"/>
      <c r="B2490" s="548"/>
      <c r="C2490" s="548"/>
      <c r="D2490" s="550"/>
      <c r="E2490" s="403" t="s">
        <v>54</v>
      </c>
      <c r="F2490" s="404"/>
      <c r="G2490" s="396"/>
      <c r="H2490" s="401"/>
      <c r="I2490" s="401"/>
      <c r="J2490" s="401"/>
      <c r="K2490" s="401"/>
      <c r="L2490" s="401"/>
      <c r="M2490" s="401"/>
      <c r="N2490" s="401"/>
      <c r="O2490" s="401"/>
      <c r="P2490" s="401"/>
      <c r="Q2490" s="401"/>
      <c r="R2490" s="389"/>
      <c r="S2490" s="412"/>
      <c r="T2490" s="1"/>
      <c r="Y2490" s="1"/>
      <c r="Z2490" s="261"/>
      <c r="AA2490" s="1"/>
    </row>
    <row r="2491" spans="1:118" s="5" customFormat="1" ht="15" hidden="1" customHeight="1" outlineLevel="2" x14ac:dyDescent="0.25">
      <c r="A2491" s="550"/>
      <c r="B2491" s="548"/>
      <c r="C2491" s="548"/>
      <c r="D2491" s="550"/>
      <c r="E2491" s="403" t="s">
        <v>55</v>
      </c>
      <c r="F2491" s="404"/>
      <c r="G2491" s="396"/>
      <c r="H2491" s="389"/>
      <c r="I2491" s="389"/>
      <c r="J2491" s="389"/>
      <c r="K2491" s="389"/>
      <c r="L2491" s="389"/>
      <c r="M2491" s="389"/>
      <c r="N2491" s="389"/>
      <c r="O2491" s="389"/>
      <c r="P2491" s="389"/>
      <c r="Q2491" s="389"/>
      <c r="R2491" s="389"/>
      <c r="S2491" s="412"/>
      <c r="T2491" s="1"/>
      <c r="Y2491" s="1"/>
      <c r="Z2491" s="261"/>
      <c r="AA2491" s="1"/>
    </row>
    <row r="2492" spans="1:118" s="5" customFormat="1" ht="15" hidden="1" customHeight="1" outlineLevel="2" x14ac:dyDescent="0.25">
      <c r="A2492" s="550"/>
      <c r="B2492" s="548"/>
      <c r="C2492" s="548"/>
      <c r="D2492" s="550"/>
      <c r="E2492" s="403" t="s">
        <v>56</v>
      </c>
      <c r="F2492" s="404"/>
      <c r="G2492" s="396"/>
      <c r="H2492" s="389"/>
      <c r="I2492" s="389"/>
      <c r="J2492" s="389"/>
      <c r="K2492" s="389"/>
      <c r="L2492" s="389"/>
      <c r="M2492" s="389"/>
      <c r="N2492" s="389"/>
      <c r="O2492" s="389"/>
      <c r="P2492" s="389"/>
      <c r="Q2492" s="389"/>
      <c r="R2492" s="389"/>
      <c r="S2492" s="412"/>
      <c r="T2492" s="1"/>
      <c r="Y2492" s="1"/>
      <c r="Z2492" s="261"/>
      <c r="AA2492" s="1"/>
    </row>
    <row r="2493" spans="1:118" s="5" customFormat="1" ht="15" hidden="1" customHeight="1" outlineLevel="2" x14ac:dyDescent="0.25">
      <c r="A2493" s="550"/>
      <c r="B2493" s="548"/>
      <c r="C2493" s="548"/>
      <c r="D2493" s="550"/>
      <c r="E2493" s="403" t="s">
        <v>57</v>
      </c>
      <c r="F2493" s="404"/>
      <c r="G2493" s="396"/>
      <c r="H2493" s="389"/>
      <c r="I2493" s="389"/>
      <c r="J2493" s="389"/>
      <c r="K2493" s="389"/>
      <c r="L2493" s="389"/>
      <c r="M2493" s="389"/>
      <c r="N2493" s="389"/>
      <c r="O2493" s="389"/>
      <c r="P2493" s="389"/>
      <c r="Q2493" s="389"/>
      <c r="R2493" s="389"/>
      <c r="S2493" s="412"/>
      <c r="T2493" s="1"/>
      <c r="Y2493" s="1"/>
      <c r="Z2493" s="261"/>
      <c r="AA2493" s="1"/>
    </row>
    <row r="2494" spans="1:118" s="5" customFormat="1" ht="15" hidden="1" customHeight="1" outlineLevel="2" x14ac:dyDescent="0.25">
      <c r="A2494" s="550"/>
      <c r="B2494" s="548"/>
      <c r="C2494" s="548"/>
      <c r="D2494" s="550"/>
      <c r="E2494" s="403" t="s">
        <v>61</v>
      </c>
      <c r="F2494" s="404"/>
      <c r="G2494" s="396"/>
      <c r="H2494" s="389"/>
      <c r="I2494" s="389"/>
      <c r="J2494" s="389"/>
      <c r="K2494" s="389"/>
      <c r="L2494" s="389"/>
      <c r="M2494" s="389"/>
      <c r="N2494" s="389"/>
      <c r="O2494" s="389"/>
      <c r="P2494" s="389"/>
      <c r="Q2494" s="389"/>
      <c r="R2494" s="389"/>
      <c r="S2494" s="412"/>
      <c r="T2494" s="1"/>
      <c r="Y2494" s="1"/>
      <c r="Z2494" s="261"/>
      <c r="AA2494" s="1"/>
    </row>
    <row r="2495" spans="1:118" s="5" customFormat="1" ht="24.75" hidden="1" customHeight="1" outlineLevel="1" collapsed="1" x14ac:dyDescent="0.25">
      <c r="A2495" s="550"/>
      <c r="B2495" s="548"/>
      <c r="C2495" s="548" t="s">
        <v>68</v>
      </c>
      <c r="D2495" s="550" t="s">
        <v>66</v>
      </c>
      <c r="E2495" s="550" t="s">
        <v>53</v>
      </c>
      <c r="F2495" s="404"/>
      <c r="G2495" s="396"/>
      <c r="H2495" s="397">
        <f>H2496+H2497</f>
        <v>0</v>
      </c>
      <c r="I2495" s="397">
        <f t="shared" ref="I2495:S2495" si="30">I2496+I2497</f>
        <v>0</v>
      </c>
      <c r="J2495" s="397">
        <f t="shared" si="30"/>
        <v>0</v>
      </c>
      <c r="K2495" s="397">
        <f t="shared" si="30"/>
        <v>0</v>
      </c>
      <c r="L2495" s="397">
        <f t="shared" si="30"/>
        <v>0</v>
      </c>
      <c r="M2495" s="397">
        <f t="shared" si="30"/>
        <v>0</v>
      </c>
      <c r="N2495" s="397">
        <f t="shared" si="30"/>
        <v>0</v>
      </c>
      <c r="O2495" s="397">
        <f t="shared" si="30"/>
        <v>0</v>
      </c>
      <c r="P2495" s="397">
        <f t="shared" si="30"/>
        <v>0</v>
      </c>
      <c r="Q2495" s="397">
        <f t="shared" si="30"/>
        <v>0</v>
      </c>
      <c r="R2495" s="397">
        <f t="shared" si="30"/>
        <v>0</v>
      </c>
      <c r="S2495" s="413">
        <f t="shared" si="30"/>
        <v>0</v>
      </c>
      <c r="T2495" s="373"/>
      <c r="Y2495" s="354"/>
      <c r="Z2495" s="355"/>
      <c r="AA2495" s="374"/>
    </row>
    <row r="2496" spans="1:118" s="5" customFormat="1" ht="24.75" hidden="1" customHeight="1" outlineLevel="2" x14ac:dyDescent="0.25">
      <c r="A2496" s="550"/>
      <c r="B2496" s="548"/>
      <c r="C2496" s="548"/>
      <c r="D2496" s="550"/>
      <c r="E2496" s="550"/>
      <c r="F2496" s="404"/>
      <c r="G2496" s="396"/>
      <c r="H2496" s="389"/>
      <c r="I2496" s="389"/>
      <c r="J2496" s="389"/>
      <c r="K2496" s="389"/>
      <c r="L2496" s="389"/>
      <c r="M2496" s="389"/>
      <c r="N2496" s="389"/>
      <c r="O2496" s="389"/>
      <c r="P2496" s="389"/>
      <c r="Q2496" s="389"/>
      <c r="R2496" s="389"/>
      <c r="S2496" s="412"/>
      <c r="T2496" s="274"/>
      <c r="Y2496" s="222"/>
      <c r="Z2496" s="225"/>
      <c r="AA2496" s="97"/>
    </row>
    <row r="2497" spans="1:118" s="5" customFormat="1" ht="15" hidden="1" customHeight="1" outlineLevel="2" x14ac:dyDescent="0.25">
      <c r="A2497" s="550"/>
      <c r="B2497" s="548"/>
      <c r="C2497" s="548"/>
      <c r="D2497" s="550"/>
      <c r="E2497" s="550"/>
      <c r="F2497" s="404"/>
      <c r="G2497" s="399"/>
      <c r="H2497" s="398"/>
      <c r="I2497" s="398"/>
      <c r="J2497" s="398"/>
      <c r="K2497" s="398"/>
      <c r="L2497" s="398"/>
      <c r="M2497" s="398"/>
      <c r="N2497" s="398"/>
      <c r="O2497" s="398"/>
      <c r="P2497" s="398"/>
      <c r="Q2497" s="398"/>
      <c r="R2497" s="398"/>
      <c r="S2497" s="414"/>
      <c r="T2497" s="274"/>
      <c r="Y2497" s="222"/>
      <c r="Z2497" s="225"/>
      <c r="AA2497" s="97"/>
    </row>
    <row r="2498" spans="1:118" s="5" customFormat="1" ht="24.75" hidden="1" customHeight="1" outlineLevel="1" collapsed="1" x14ac:dyDescent="0.25">
      <c r="A2498" s="550"/>
      <c r="B2498" s="548"/>
      <c r="C2498" s="548"/>
      <c r="D2498" s="550"/>
      <c r="E2498" s="550" t="s">
        <v>54</v>
      </c>
      <c r="F2498" s="404"/>
      <c r="G2498" s="396"/>
      <c r="H2498" s="397">
        <f>H2499</f>
        <v>0</v>
      </c>
      <c r="I2498" s="397">
        <f t="shared" ref="I2498:S2498" si="31">I2499</f>
        <v>0</v>
      </c>
      <c r="J2498" s="397">
        <f t="shared" si="31"/>
        <v>0</v>
      </c>
      <c r="K2498" s="397">
        <f t="shared" si="31"/>
        <v>0</v>
      </c>
      <c r="L2498" s="397">
        <f t="shared" si="31"/>
        <v>0</v>
      </c>
      <c r="M2498" s="397">
        <f t="shared" si="31"/>
        <v>0</v>
      </c>
      <c r="N2498" s="397">
        <f t="shared" si="31"/>
        <v>0</v>
      </c>
      <c r="O2498" s="397">
        <f t="shared" si="31"/>
        <v>0</v>
      </c>
      <c r="P2498" s="397">
        <f t="shared" si="31"/>
        <v>0</v>
      </c>
      <c r="Q2498" s="397">
        <f t="shared" si="31"/>
        <v>0</v>
      </c>
      <c r="R2498" s="397">
        <f t="shared" si="31"/>
        <v>0</v>
      </c>
      <c r="S2498" s="413">
        <f t="shared" si="31"/>
        <v>0</v>
      </c>
      <c r="T2498" s="373"/>
      <c r="Y2498" s="354"/>
      <c r="Z2498" s="355"/>
      <c r="AA2498" s="374"/>
    </row>
    <row r="2499" spans="1:118" s="5" customFormat="1" ht="15" hidden="1" customHeight="1" outlineLevel="2" x14ac:dyDescent="0.25">
      <c r="A2499" s="550"/>
      <c r="B2499" s="548"/>
      <c r="C2499" s="548"/>
      <c r="D2499" s="550"/>
      <c r="E2499" s="550"/>
      <c r="F2499" s="404"/>
      <c r="G2499" s="399"/>
      <c r="H2499" s="398"/>
      <c r="I2499" s="398"/>
      <c r="J2499" s="398"/>
      <c r="K2499" s="398"/>
      <c r="L2499" s="398"/>
      <c r="M2499" s="398"/>
      <c r="N2499" s="398"/>
      <c r="O2499" s="398"/>
      <c r="P2499" s="398"/>
      <c r="Q2499" s="398"/>
      <c r="R2499" s="398"/>
      <c r="S2499" s="414"/>
      <c r="T2499" s="274"/>
      <c r="Y2499" s="222"/>
      <c r="Z2499" s="225"/>
      <c r="AA2499" s="97"/>
    </row>
    <row r="2500" spans="1:118" s="13" customFormat="1" ht="26.25" hidden="1" customHeight="1" outlineLevel="1" collapsed="1" x14ac:dyDescent="0.25">
      <c r="A2500" s="550"/>
      <c r="B2500" s="548"/>
      <c r="C2500" s="548"/>
      <c r="D2500" s="550"/>
      <c r="E2500" s="550" t="s">
        <v>55</v>
      </c>
      <c r="F2500" s="404"/>
      <c r="G2500" s="396"/>
      <c r="H2500" s="397">
        <f>H2501</f>
        <v>0</v>
      </c>
      <c r="I2500" s="397">
        <f t="shared" ref="I2500:S2500" si="32">I2501</f>
        <v>0</v>
      </c>
      <c r="J2500" s="397">
        <f t="shared" si="32"/>
        <v>0</v>
      </c>
      <c r="K2500" s="397">
        <f t="shared" si="32"/>
        <v>0</v>
      </c>
      <c r="L2500" s="397">
        <f t="shared" si="32"/>
        <v>0</v>
      </c>
      <c r="M2500" s="397">
        <f t="shared" si="32"/>
        <v>0</v>
      </c>
      <c r="N2500" s="397">
        <f t="shared" si="32"/>
        <v>0</v>
      </c>
      <c r="O2500" s="397">
        <f t="shared" si="32"/>
        <v>0</v>
      </c>
      <c r="P2500" s="397">
        <f t="shared" si="32"/>
        <v>0</v>
      </c>
      <c r="Q2500" s="397">
        <f t="shared" si="32"/>
        <v>0</v>
      </c>
      <c r="R2500" s="397">
        <f t="shared" si="32"/>
        <v>0</v>
      </c>
      <c r="S2500" s="413">
        <f t="shared" si="32"/>
        <v>0</v>
      </c>
      <c r="T2500" s="373"/>
      <c r="U2500" s="5"/>
      <c r="V2500" s="5"/>
      <c r="W2500" s="5"/>
      <c r="X2500" s="5"/>
      <c r="Y2500" s="354"/>
      <c r="Z2500" s="355"/>
      <c r="AA2500" s="374"/>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c r="BU2500" s="5"/>
      <c r="BV2500" s="5"/>
      <c r="BW2500" s="5"/>
      <c r="BX2500" s="5"/>
      <c r="BY2500" s="5"/>
      <c r="BZ2500" s="5"/>
      <c r="CA2500" s="5"/>
      <c r="CB2500" s="5"/>
      <c r="CC2500" s="5"/>
      <c r="CD2500" s="5"/>
      <c r="CE2500" s="5"/>
      <c r="CF2500" s="5"/>
      <c r="CG2500" s="5"/>
      <c r="CH2500" s="5"/>
      <c r="CI2500" s="5"/>
      <c r="CJ2500" s="5"/>
      <c r="CK2500" s="5"/>
      <c r="CL2500" s="5"/>
      <c r="CM2500" s="5"/>
      <c r="CN2500" s="5"/>
      <c r="CO2500" s="5"/>
      <c r="CP2500" s="5"/>
      <c r="CQ2500" s="5"/>
      <c r="CR2500" s="5"/>
      <c r="CS2500" s="5"/>
      <c r="CT2500" s="5"/>
      <c r="CU2500" s="5"/>
      <c r="CV2500" s="5"/>
      <c r="CW2500" s="5"/>
      <c r="CX2500" s="5"/>
      <c r="CY2500" s="5"/>
      <c r="CZ2500" s="5"/>
      <c r="DA2500" s="5"/>
      <c r="DB2500" s="5"/>
      <c r="DC2500" s="5"/>
      <c r="DD2500" s="5"/>
      <c r="DE2500" s="5"/>
      <c r="DF2500" s="5"/>
      <c r="DG2500" s="5"/>
      <c r="DH2500" s="5"/>
      <c r="DI2500" s="5"/>
      <c r="DJ2500" s="5"/>
      <c r="DK2500" s="5"/>
      <c r="DL2500" s="5"/>
      <c r="DM2500" s="5"/>
      <c r="DN2500" s="5"/>
    </row>
    <row r="2501" spans="1:118" s="5" customFormat="1" ht="45" hidden="1" customHeight="1" outlineLevel="2" x14ac:dyDescent="0.25">
      <c r="A2501" s="550"/>
      <c r="B2501" s="548"/>
      <c r="C2501" s="548"/>
      <c r="D2501" s="550"/>
      <c r="E2501" s="550"/>
      <c r="F2501" s="404"/>
      <c r="G2501" s="399"/>
      <c r="H2501" s="398"/>
      <c r="I2501" s="398"/>
      <c r="J2501" s="398"/>
      <c r="K2501" s="398"/>
      <c r="L2501" s="398"/>
      <c r="M2501" s="398"/>
      <c r="N2501" s="398"/>
      <c r="O2501" s="398"/>
      <c r="P2501" s="398"/>
      <c r="Q2501" s="398"/>
      <c r="R2501" s="398"/>
      <c r="S2501" s="414"/>
      <c r="T2501" s="20"/>
      <c r="Z2501" s="65"/>
    </row>
    <row r="2502" spans="1:118" s="5" customFormat="1" ht="15" hidden="1" customHeight="1" outlineLevel="2" x14ac:dyDescent="0.25">
      <c r="A2502" s="550"/>
      <c r="B2502" s="548"/>
      <c r="C2502" s="548"/>
      <c r="D2502" s="550"/>
      <c r="E2502" s="403" t="s">
        <v>56</v>
      </c>
      <c r="F2502" s="404"/>
      <c r="G2502" s="396"/>
      <c r="H2502" s="389"/>
      <c r="I2502" s="389"/>
      <c r="J2502" s="389"/>
      <c r="K2502" s="389"/>
      <c r="L2502" s="389"/>
      <c r="M2502" s="389"/>
      <c r="N2502" s="389"/>
      <c r="O2502" s="389"/>
      <c r="P2502" s="389"/>
      <c r="Q2502" s="389"/>
      <c r="R2502" s="389"/>
      <c r="S2502" s="412"/>
      <c r="T2502" s="173"/>
      <c r="Y2502" s="1"/>
      <c r="Z2502" s="261"/>
      <c r="AA2502" s="1"/>
    </row>
    <row r="2503" spans="1:118" s="5" customFormat="1" ht="15" hidden="1" customHeight="1" outlineLevel="2" x14ac:dyDescent="0.25">
      <c r="A2503" s="550"/>
      <c r="B2503" s="548"/>
      <c r="C2503" s="548"/>
      <c r="D2503" s="550"/>
      <c r="E2503" s="403" t="s">
        <v>57</v>
      </c>
      <c r="F2503" s="404"/>
      <c r="G2503" s="396"/>
      <c r="H2503" s="389"/>
      <c r="I2503" s="389"/>
      <c r="J2503" s="389"/>
      <c r="K2503" s="389"/>
      <c r="L2503" s="389"/>
      <c r="M2503" s="389"/>
      <c r="N2503" s="389"/>
      <c r="O2503" s="389"/>
      <c r="P2503" s="389"/>
      <c r="Q2503" s="389"/>
      <c r="R2503" s="389"/>
      <c r="S2503" s="412"/>
      <c r="T2503" s="173"/>
      <c r="Y2503" s="1"/>
      <c r="Z2503" s="261"/>
      <c r="AA2503" s="1"/>
    </row>
    <row r="2504" spans="1:118" s="5" customFormat="1" ht="15" hidden="1" customHeight="1" outlineLevel="2" x14ac:dyDescent="0.25">
      <c r="A2504" s="550"/>
      <c r="B2504" s="548"/>
      <c r="C2504" s="548"/>
      <c r="D2504" s="550"/>
      <c r="E2504" s="403" t="s">
        <v>61</v>
      </c>
      <c r="F2504" s="404"/>
      <c r="G2504" s="396"/>
      <c r="H2504" s="389"/>
      <c r="I2504" s="389"/>
      <c r="J2504" s="389"/>
      <c r="K2504" s="389"/>
      <c r="L2504" s="389"/>
      <c r="M2504" s="389"/>
      <c r="N2504" s="389"/>
      <c r="O2504" s="389"/>
      <c r="P2504" s="389"/>
      <c r="Q2504" s="389"/>
      <c r="R2504" s="389"/>
      <c r="S2504" s="412"/>
      <c r="T2504" s="173"/>
      <c r="Y2504" s="1"/>
      <c r="Z2504" s="261"/>
      <c r="AA2504" s="1"/>
    </row>
    <row r="2505" spans="1:118" s="5" customFormat="1" ht="16.5" hidden="1" customHeight="1" outlineLevel="2" x14ac:dyDescent="0.25">
      <c r="A2505" s="550"/>
      <c r="B2505" s="548"/>
      <c r="C2505" s="548"/>
      <c r="D2505" s="550" t="s">
        <v>67</v>
      </c>
      <c r="E2505" s="403" t="s">
        <v>53</v>
      </c>
      <c r="F2505" s="404"/>
      <c r="G2505" s="396"/>
      <c r="H2505" s="389"/>
      <c r="I2505" s="389"/>
      <c r="J2505" s="389"/>
      <c r="K2505" s="389"/>
      <c r="L2505" s="389"/>
      <c r="M2505" s="389"/>
      <c r="N2505" s="389"/>
      <c r="O2505" s="389"/>
      <c r="P2505" s="389"/>
      <c r="Q2505" s="389"/>
      <c r="R2505" s="389"/>
      <c r="S2505" s="412"/>
      <c r="T2505" s="173"/>
      <c r="Y2505" s="1"/>
      <c r="Z2505" s="261"/>
      <c r="AA2505" s="1"/>
    </row>
    <row r="2506" spans="1:118" s="5" customFormat="1" ht="15" hidden="1" customHeight="1" outlineLevel="2" x14ac:dyDescent="0.25">
      <c r="A2506" s="550"/>
      <c r="B2506" s="548"/>
      <c r="C2506" s="548"/>
      <c r="D2506" s="550"/>
      <c r="E2506" s="403" t="s">
        <v>54</v>
      </c>
      <c r="F2506" s="404"/>
      <c r="G2506" s="396"/>
      <c r="H2506" s="389"/>
      <c r="I2506" s="389"/>
      <c r="J2506" s="389"/>
      <c r="K2506" s="389"/>
      <c r="L2506" s="389"/>
      <c r="M2506" s="389"/>
      <c r="N2506" s="389"/>
      <c r="O2506" s="389"/>
      <c r="P2506" s="389"/>
      <c r="Q2506" s="389"/>
      <c r="R2506" s="389"/>
      <c r="S2506" s="412"/>
      <c r="T2506" s="173"/>
      <c r="Y2506" s="1"/>
      <c r="Z2506" s="261"/>
      <c r="AA2506" s="1"/>
    </row>
    <row r="2507" spans="1:118" s="5" customFormat="1" ht="15" hidden="1" customHeight="1" outlineLevel="2" x14ac:dyDescent="0.25">
      <c r="A2507" s="550"/>
      <c r="B2507" s="548"/>
      <c r="C2507" s="548"/>
      <c r="D2507" s="550"/>
      <c r="E2507" s="403" t="s">
        <v>55</v>
      </c>
      <c r="F2507" s="404"/>
      <c r="G2507" s="396"/>
      <c r="H2507" s="389"/>
      <c r="I2507" s="389"/>
      <c r="J2507" s="389"/>
      <c r="K2507" s="389"/>
      <c r="L2507" s="389"/>
      <c r="M2507" s="389"/>
      <c r="N2507" s="389"/>
      <c r="O2507" s="389"/>
      <c r="P2507" s="389"/>
      <c r="Q2507" s="389"/>
      <c r="R2507" s="389"/>
      <c r="S2507" s="412"/>
      <c r="T2507" s="173"/>
      <c r="Y2507" s="1"/>
      <c r="Z2507" s="261"/>
      <c r="AA2507" s="1"/>
    </row>
    <row r="2508" spans="1:118" s="5" customFormat="1" ht="15" hidden="1" customHeight="1" outlineLevel="2" x14ac:dyDescent="0.25">
      <c r="A2508" s="550"/>
      <c r="B2508" s="548"/>
      <c r="C2508" s="548"/>
      <c r="D2508" s="550"/>
      <c r="E2508" s="403" t="s">
        <v>56</v>
      </c>
      <c r="F2508" s="404"/>
      <c r="G2508" s="396"/>
      <c r="H2508" s="389"/>
      <c r="I2508" s="389"/>
      <c r="J2508" s="389"/>
      <c r="K2508" s="389"/>
      <c r="L2508" s="389"/>
      <c r="M2508" s="389"/>
      <c r="N2508" s="389"/>
      <c r="O2508" s="389"/>
      <c r="P2508" s="389"/>
      <c r="Q2508" s="389"/>
      <c r="R2508" s="389"/>
      <c r="S2508" s="412"/>
      <c r="T2508" s="20"/>
      <c r="Y2508" s="1"/>
      <c r="AA2508" s="1"/>
    </row>
    <row r="2509" spans="1:118" s="5" customFormat="1" ht="15" hidden="1" customHeight="1" outlineLevel="2" x14ac:dyDescent="0.25">
      <c r="A2509" s="550"/>
      <c r="B2509" s="548"/>
      <c r="C2509" s="548"/>
      <c r="D2509" s="550"/>
      <c r="E2509" s="403" t="s">
        <v>57</v>
      </c>
      <c r="F2509" s="404"/>
      <c r="G2509" s="396"/>
      <c r="H2509" s="389"/>
      <c r="I2509" s="389"/>
      <c r="J2509" s="389"/>
      <c r="K2509" s="389"/>
      <c r="L2509" s="389"/>
      <c r="M2509" s="389"/>
      <c r="N2509" s="389"/>
      <c r="O2509" s="389"/>
      <c r="P2509" s="389"/>
      <c r="Q2509" s="389"/>
      <c r="R2509" s="389"/>
      <c r="S2509" s="412"/>
      <c r="T2509" s="20"/>
      <c r="Y2509" s="1"/>
      <c r="AA2509" s="1"/>
    </row>
    <row r="2510" spans="1:118" s="5" customFormat="1" ht="15" hidden="1" customHeight="1" outlineLevel="2" x14ac:dyDescent="0.25">
      <c r="A2510" s="550"/>
      <c r="B2510" s="548"/>
      <c r="C2510" s="548"/>
      <c r="D2510" s="550"/>
      <c r="E2510" s="403" t="s">
        <v>61</v>
      </c>
      <c r="F2510" s="404"/>
      <c r="G2510" s="396"/>
      <c r="H2510" s="389"/>
      <c r="I2510" s="389"/>
      <c r="J2510" s="389"/>
      <c r="K2510" s="389"/>
      <c r="L2510" s="389"/>
      <c r="M2510" s="389"/>
      <c r="N2510" s="389"/>
      <c r="O2510" s="389"/>
      <c r="P2510" s="389"/>
      <c r="Q2510" s="389"/>
      <c r="R2510" s="389"/>
      <c r="S2510" s="412"/>
      <c r="T2510" s="20"/>
      <c r="Y2510" s="1"/>
      <c r="AA2510" s="1"/>
    </row>
    <row r="2511" spans="1:118" s="146" customFormat="1" ht="14.25" hidden="1" customHeight="1" outlineLevel="1" collapsed="1" x14ac:dyDescent="0.2">
      <c r="A2511" s="678"/>
      <c r="B2511" s="678"/>
      <c r="C2511" s="678"/>
      <c r="D2511" s="678"/>
      <c r="E2511" s="678"/>
      <c r="F2511" s="678"/>
      <c r="G2511" s="679"/>
      <c r="H2511" s="393">
        <f>H2495+H2498+H2500</f>
        <v>0</v>
      </c>
      <c r="I2511" s="393">
        <f t="shared" ref="I2511:S2511" si="33">I2495+I2498+I2500</f>
        <v>0</v>
      </c>
      <c r="J2511" s="393">
        <f>J2495+J2498+J2500</f>
        <v>0</v>
      </c>
      <c r="K2511" s="393">
        <f t="shared" si="33"/>
        <v>0</v>
      </c>
      <c r="L2511" s="393">
        <f t="shared" si="33"/>
        <v>0</v>
      </c>
      <c r="M2511" s="393">
        <f t="shared" si="33"/>
        <v>0</v>
      </c>
      <c r="N2511" s="393">
        <f t="shared" si="33"/>
        <v>0</v>
      </c>
      <c r="O2511" s="393">
        <f t="shared" si="33"/>
        <v>0</v>
      </c>
      <c r="P2511" s="393">
        <f t="shared" si="33"/>
        <v>0</v>
      </c>
      <c r="Q2511" s="393">
        <f t="shared" si="33"/>
        <v>0</v>
      </c>
      <c r="R2511" s="393">
        <f t="shared" si="33"/>
        <v>0</v>
      </c>
      <c r="S2511" s="415">
        <f t="shared" si="33"/>
        <v>0</v>
      </c>
      <c r="T2511" s="357"/>
      <c r="U2511" s="312"/>
      <c r="V2511" s="312"/>
      <c r="W2511" s="312"/>
      <c r="X2511" s="312"/>
      <c r="Y2511" s="357"/>
      <c r="Z2511" s="357"/>
      <c r="AA2511" s="357"/>
      <c r="AB2511" s="363"/>
      <c r="AC2511" s="363"/>
      <c r="AD2511" s="363"/>
      <c r="AE2511" s="363"/>
    </row>
    <row r="2512" spans="1:118" s="5" customFormat="1" ht="32.25" customHeight="1" outlineLevel="1" x14ac:dyDescent="0.25">
      <c r="A2512" s="533" t="s">
        <v>91</v>
      </c>
      <c r="B2512" s="533"/>
      <c r="C2512" s="533"/>
      <c r="D2512" s="533"/>
      <c r="E2512" s="533"/>
      <c r="F2512" s="533"/>
      <c r="G2512" s="533"/>
      <c r="H2512" s="533"/>
      <c r="I2512" s="533"/>
      <c r="J2512" s="533"/>
      <c r="K2512" s="533"/>
      <c r="L2512" s="533"/>
      <c r="M2512" s="533"/>
      <c r="N2512" s="533"/>
      <c r="O2512" s="533"/>
      <c r="P2512" s="533"/>
      <c r="Q2512" s="533"/>
      <c r="R2512" s="533"/>
      <c r="S2512" s="416"/>
    </row>
    <row r="2513" spans="1:31" s="19" customFormat="1" ht="19.5" customHeight="1" x14ac:dyDescent="0.25">
      <c r="A2513" s="575" t="s">
        <v>46</v>
      </c>
      <c r="B2513" s="576"/>
      <c r="C2513" s="576"/>
      <c r="D2513" s="576"/>
      <c r="E2513" s="576"/>
      <c r="F2513" s="576"/>
      <c r="G2513" s="576"/>
      <c r="H2513" s="576"/>
      <c r="I2513" s="576"/>
      <c r="J2513" s="576"/>
      <c r="K2513" s="576"/>
      <c r="L2513" s="576"/>
      <c r="M2513" s="576"/>
      <c r="N2513" s="576"/>
      <c r="O2513" s="576"/>
      <c r="P2513" s="576"/>
      <c r="Q2513" s="576"/>
      <c r="R2513" s="576"/>
      <c r="S2513" s="577"/>
      <c r="T2513" s="33"/>
      <c r="U2513" s="5"/>
      <c r="V2513" s="5"/>
      <c r="W2513" s="5"/>
      <c r="X2513" s="5"/>
      <c r="Y2513" s="5"/>
      <c r="Z2513" s="5"/>
      <c r="AA2513" s="5"/>
      <c r="AB2513" s="5"/>
      <c r="AC2513" s="5"/>
      <c r="AD2513" s="5"/>
      <c r="AE2513" s="5"/>
    </row>
    <row r="2514" spans="1:31" s="19" customFormat="1" ht="39" customHeight="1" x14ac:dyDescent="0.25">
      <c r="A2514" s="574" t="s">
        <v>110</v>
      </c>
      <c r="B2514" s="552" t="s">
        <v>62</v>
      </c>
      <c r="C2514" s="574" t="s">
        <v>104</v>
      </c>
      <c r="D2514" s="574" t="s">
        <v>105</v>
      </c>
      <c r="E2514" s="559" t="s">
        <v>106</v>
      </c>
      <c r="F2514" s="560"/>
      <c r="G2514" s="600" t="str">
        <f>G2368</f>
        <v>Объект электросетевого хозяйства *</v>
      </c>
      <c r="H2514" s="574" t="s">
        <v>116</v>
      </c>
      <c r="I2514" s="574"/>
      <c r="J2514" s="574"/>
      <c r="K2514" s="574"/>
      <c r="L2514" s="574" t="str">
        <f>L10</f>
        <v>Максимальная мощность, кВт</v>
      </c>
      <c r="M2514" s="574"/>
      <c r="N2514" s="574"/>
      <c r="O2514" s="574"/>
      <c r="P2514" s="574" t="str">
        <f>P2368</f>
        <v>Расходы на строительство объекта, тыс. руб.</v>
      </c>
      <c r="Q2514" s="574"/>
      <c r="R2514" s="574"/>
      <c r="S2514" s="595"/>
      <c r="T2514" s="33"/>
      <c r="U2514" s="590"/>
      <c r="V2514" s="590"/>
      <c r="W2514" s="590"/>
      <c r="X2514" s="590"/>
      <c r="Y2514" s="350"/>
      <c r="Z2514" s="350"/>
      <c r="AA2514" s="350"/>
      <c r="AB2514" s="5"/>
      <c r="AC2514" s="5"/>
      <c r="AD2514" s="5"/>
      <c r="AE2514" s="5"/>
    </row>
    <row r="2515" spans="1:31" s="19" customFormat="1" ht="80.25" customHeight="1" x14ac:dyDescent="0.25">
      <c r="A2515" s="574"/>
      <c r="B2515" s="552"/>
      <c r="C2515" s="574"/>
      <c r="D2515" s="574"/>
      <c r="E2515" s="556"/>
      <c r="F2515" s="558"/>
      <c r="G2515" s="594"/>
      <c r="H2515" s="165">
        <f>H2403</f>
        <v>2017</v>
      </c>
      <c r="I2515" s="165">
        <f>I2403</f>
        <v>2018</v>
      </c>
      <c r="J2515" s="165">
        <f>J2403</f>
        <v>2019</v>
      </c>
      <c r="K2515" s="165" t="str">
        <f>K2403</f>
        <v>План  ( в случае отсутствия фактических значений)</v>
      </c>
      <c r="L2515" s="165">
        <f>H2515</f>
        <v>2017</v>
      </c>
      <c r="M2515" s="165">
        <f>I2515</f>
        <v>2018</v>
      </c>
      <c r="N2515" s="165">
        <f>J2515</f>
        <v>2019</v>
      </c>
      <c r="O2515" s="165" t="str">
        <f>O2403</f>
        <v>План  ( в случае отсутствия фактических значений)</v>
      </c>
      <c r="P2515" s="165">
        <f>H2515</f>
        <v>2017</v>
      </c>
      <c r="Q2515" s="165">
        <f>I2515</f>
        <v>2018</v>
      </c>
      <c r="R2515" s="165">
        <f>J2515</f>
        <v>2019</v>
      </c>
      <c r="S2515" s="324" t="str">
        <f>S2403</f>
        <v>План  ( в случае отсутствия фактических значений)</v>
      </c>
      <c r="T2515" s="351"/>
      <c r="U2515" s="20"/>
      <c r="V2515" s="20"/>
      <c r="W2515" s="20"/>
      <c r="X2515" s="20"/>
      <c r="Y2515" s="20"/>
      <c r="Z2515" s="20"/>
      <c r="AA2515" s="20"/>
      <c r="AB2515" s="5"/>
      <c r="AC2515" s="5"/>
      <c r="AD2515" s="5"/>
      <c r="AE2515" s="5"/>
    </row>
    <row r="2516" spans="1:31" x14ac:dyDescent="0.25">
      <c r="A2516" s="168">
        <v>1</v>
      </c>
      <c r="B2516" s="551">
        <v>2</v>
      </c>
      <c r="C2516" s="551"/>
      <c r="D2516" s="551"/>
      <c r="E2516" s="551"/>
      <c r="F2516" s="551"/>
      <c r="G2516" s="292">
        <v>3</v>
      </c>
      <c r="H2516" s="574">
        <v>4</v>
      </c>
      <c r="I2516" s="574"/>
      <c r="J2516" s="574"/>
      <c r="K2516" s="574"/>
      <c r="L2516" s="574">
        <v>5</v>
      </c>
      <c r="M2516" s="574"/>
      <c r="N2516" s="574"/>
      <c r="O2516" s="574"/>
      <c r="P2516" s="574">
        <v>6</v>
      </c>
      <c r="Q2516" s="574"/>
      <c r="R2516" s="574"/>
      <c r="S2516" s="595"/>
      <c r="T2516" s="261"/>
      <c r="U2516" s="589"/>
      <c r="V2516" s="589"/>
      <c r="W2516" s="589"/>
      <c r="X2516" s="589"/>
      <c r="Y2516" s="261"/>
      <c r="Z2516" s="261"/>
      <c r="AA2516" s="261"/>
      <c r="AB2516" s="1"/>
      <c r="AC2516" s="1"/>
      <c r="AD2516" s="1"/>
      <c r="AE2516" s="1"/>
    </row>
    <row r="2517" spans="1:31" s="5" customFormat="1" ht="15" hidden="1" customHeight="1" outlineLevel="1" x14ac:dyDescent="0.25">
      <c r="A2517" s="552" t="s">
        <v>63</v>
      </c>
      <c r="B2517" s="551" t="s">
        <v>64</v>
      </c>
      <c r="C2517" s="551" t="s">
        <v>65</v>
      </c>
      <c r="D2517" s="552" t="s">
        <v>66</v>
      </c>
      <c r="E2517" s="164" t="s">
        <v>53</v>
      </c>
      <c r="F2517" s="147"/>
      <c r="G2517" s="204"/>
      <c r="H2517" s="162"/>
      <c r="I2517" s="162"/>
      <c r="J2517" s="162"/>
      <c r="K2517" s="162"/>
      <c r="L2517" s="162"/>
      <c r="M2517" s="162"/>
      <c r="N2517" s="162"/>
      <c r="O2517" s="162"/>
      <c r="P2517" s="162"/>
      <c r="Q2517" s="162"/>
      <c r="R2517" s="162"/>
      <c r="S2517" s="34"/>
      <c r="T2517" s="1"/>
      <c r="Y2517" s="1"/>
      <c r="Z2517" s="261"/>
      <c r="AA2517" s="1"/>
    </row>
    <row r="2518" spans="1:31" s="5" customFormat="1" ht="15" customHeight="1" collapsed="1" x14ac:dyDescent="0.25">
      <c r="A2518" s="552"/>
      <c r="B2518" s="551"/>
      <c r="C2518" s="551"/>
      <c r="D2518" s="552"/>
      <c r="E2518" s="534" t="s">
        <v>54</v>
      </c>
      <c r="F2518" s="535"/>
      <c r="G2518" s="204"/>
      <c r="H2518" s="122"/>
      <c r="I2518" s="122">
        <f t="shared" ref="I2518:Q2518" si="34">SUM(I2519:I2521)</f>
        <v>3046</v>
      </c>
      <c r="J2518" s="122"/>
      <c r="K2518" s="122"/>
      <c r="L2518" s="122"/>
      <c r="M2518" s="122">
        <f t="shared" si="34"/>
        <v>218</v>
      </c>
      <c r="N2518" s="122"/>
      <c r="O2518" s="122"/>
      <c r="P2518" s="128"/>
      <c r="Q2518" s="128">
        <f t="shared" si="34"/>
        <v>6715.0519299999996</v>
      </c>
      <c r="R2518" s="128"/>
      <c r="S2518" s="334"/>
      <c r="T2518" s="276"/>
      <c r="Y2518" s="364"/>
      <c r="Z2518" s="276"/>
      <c r="AA2518" s="173"/>
    </row>
    <row r="2519" spans="1:31" s="5" customFormat="1" ht="45" hidden="1" customHeight="1" outlineLevel="1" x14ac:dyDescent="0.25">
      <c r="A2519" s="552"/>
      <c r="B2519" s="551"/>
      <c r="C2519" s="551"/>
      <c r="D2519" s="552"/>
      <c r="E2519" s="536"/>
      <c r="F2519" s="537"/>
      <c r="G2519" s="64" t="s">
        <v>1908</v>
      </c>
      <c r="H2519" s="122"/>
      <c r="I2519" s="122">
        <v>1024</v>
      </c>
      <c r="J2519" s="122"/>
      <c r="K2519" s="122"/>
      <c r="L2519" s="122"/>
      <c r="M2519" s="122">
        <v>61</v>
      </c>
      <c r="N2519" s="122"/>
      <c r="O2519" s="122"/>
      <c r="P2519" s="128"/>
      <c r="Q2519" s="128">
        <v>2058.5009300000002</v>
      </c>
      <c r="R2519" s="128"/>
      <c r="S2519" s="334"/>
      <c r="T2519" s="224"/>
      <c r="Y2519" s="364"/>
      <c r="Z2519" s="276"/>
      <c r="AA2519" s="20"/>
    </row>
    <row r="2520" spans="1:31" s="5" customFormat="1" ht="75" hidden="1" customHeight="1" outlineLevel="1" x14ac:dyDescent="0.25">
      <c r="A2520" s="552"/>
      <c r="B2520" s="551"/>
      <c r="C2520" s="551"/>
      <c r="D2520" s="552"/>
      <c r="E2520" s="536"/>
      <c r="F2520" s="537"/>
      <c r="G2520" s="64" t="s">
        <v>1909</v>
      </c>
      <c r="H2520" s="122"/>
      <c r="I2520" s="122">
        <v>1407</v>
      </c>
      <c r="J2520" s="122"/>
      <c r="K2520" s="122"/>
      <c r="L2520" s="122"/>
      <c r="M2520" s="122">
        <v>41</v>
      </c>
      <c r="N2520" s="122"/>
      <c r="O2520" s="122"/>
      <c r="P2520" s="128"/>
      <c r="Q2520" s="128">
        <v>3057.8009999999999</v>
      </c>
      <c r="R2520" s="128"/>
      <c r="S2520" s="334"/>
      <c r="T2520" s="224"/>
      <c r="Y2520" s="364"/>
      <c r="Z2520" s="276"/>
      <c r="AA2520" s="20"/>
    </row>
    <row r="2521" spans="1:31" s="5" customFormat="1" ht="60" hidden="1" customHeight="1" outlineLevel="1" x14ac:dyDescent="0.25">
      <c r="A2521" s="552"/>
      <c r="B2521" s="551"/>
      <c r="C2521" s="551"/>
      <c r="D2521" s="552"/>
      <c r="E2521" s="538"/>
      <c r="F2521" s="539"/>
      <c r="G2521" s="64" t="s">
        <v>1910</v>
      </c>
      <c r="H2521" s="122"/>
      <c r="I2521" s="122">
        <v>615</v>
      </c>
      <c r="J2521" s="122"/>
      <c r="K2521" s="122"/>
      <c r="L2521" s="122"/>
      <c r="M2521" s="122">
        <v>116</v>
      </c>
      <c r="N2521" s="122"/>
      <c r="O2521" s="122"/>
      <c r="P2521" s="128"/>
      <c r="Q2521" s="128">
        <v>1598.75</v>
      </c>
      <c r="R2521" s="128"/>
      <c r="S2521" s="334"/>
      <c r="T2521" s="224"/>
      <c r="Y2521" s="364"/>
      <c r="Z2521" s="276"/>
      <c r="AA2521" s="20"/>
    </row>
    <row r="2522" spans="1:31" s="5" customFormat="1" ht="15" customHeight="1" collapsed="1" x14ac:dyDescent="0.25">
      <c r="A2522" s="552"/>
      <c r="B2522" s="551"/>
      <c r="C2522" s="551"/>
      <c r="D2522" s="552"/>
      <c r="E2522" s="534" t="s">
        <v>55</v>
      </c>
      <c r="F2522" s="535"/>
      <c r="G2522" s="204"/>
      <c r="H2522" s="122"/>
      <c r="I2522" s="122">
        <f t="shared" ref="I2522:Q2522" si="35">I2523</f>
        <v>185</v>
      </c>
      <c r="J2522" s="122"/>
      <c r="K2522" s="122"/>
      <c r="L2522" s="122"/>
      <c r="M2522" s="122">
        <f t="shared" si="35"/>
        <v>15</v>
      </c>
      <c r="N2522" s="122"/>
      <c r="O2522" s="122"/>
      <c r="P2522" s="128"/>
      <c r="Q2522" s="128">
        <f t="shared" si="35"/>
        <v>903.18899999999996</v>
      </c>
      <c r="R2522" s="128"/>
      <c r="S2522" s="334"/>
      <c r="T2522" s="276"/>
      <c r="Y2522" s="364"/>
      <c r="Z2522" s="276"/>
      <c r="AA2522" s="173"/>
    </row>
    <row r="2523" spans="1:31" s="5" customFormat="1" ht="30" hidden="1" customHeight="1" outlineLevel="1" x14ac:dyDescent="0.25">
      <c r="A2523" s="552"/>
      <c r="B2523" s="551"/>
      <c r="C2523" s="551"/>
      <c r="D2523" s="552"/>
      <c r="E2523" s="538"/>
      <c r="F2523" s="539"/>
      <c r="G2523" s="292" t="s">
        <v>1911</v>
      </c>
      <c r="H2523" s="123"/>
      <c r="I2523" s="123">
        <v>185</v>
      </c>
      <c r="J2523" s="123"/>
      <c r="K2523" s="123"/>
      <c r="L2523" s="123"/>
      <c r="M2523" s="123">
        <v>15</v>
      </c>
      <c r="N2523" s="123"/>
      <c r="O2523" s="123"/>
      <c r="P2523" s="128"/>
      <c r="Q2523" s="128">
        <v>903.18899999999996</v>
      </c>
      <c r="R2523" s="128"/>
      <c r="S2523" s="334"/>
      <c r="T2523" s="224"/>
      <c r="Y2523" s="364"/>
      <c r="Z2523" s="276"/>
      <c r="AA2523" s="20"/>
    </row>
    <row r="2524" spans="1:31" s="5" customFormat="1" ht="15" customHeight="1" collapsed="1" x14ac:dyDescent="0.25">
      <c r="A2524" s="552"/>
      <c r="B2524" s="551"/>
      <c r="C2524" s="551"/>
      <c r="D2524" s="552"/>
      <c r="E2524" s="534" t="s">
        <v>56</v>
      </c>
      <c r="F2524" s="535"/>
      <c r="G2524" s="204"/>
      <c r="H2524" s="122"/>
      <c r="I2524" s="122">
        <f>SUM(I2525:I2527)</f>
        <v>1255</v>
      </c>
      <c r="J2524" s="122">
        <f t="shared" ref="J2524:R2524" si="36">SUM(J2525:J2527)</f>
        <v>4342</v>
      </c>
      <c r="K2524" s="122"/>
      <c r="L2524" s="122"/>
      <c r="M2524" s="122">
        <f t="shared" si="36"/>
        <v>538</v>
      </c>
      <c r="N2524" s="122">
        <f t="shared" si="36"/>
        <v>2671.76</v>
      </c>
      <c r="O2524" s="122"/>
      <c r="P2524" s="128"/>
      <c r="Q2524" s="128">
        <f t="shared" si="36"/>
        <v>9072.5315799999989</v>
      </c>
      <c r="R2524" s="128">
        <f t="shared" si="36"/>
        <v>13180.166999999999</v>
      </c>
      <c r="S2524" s="334"/>
      <c r="T2524" s="276"/>
      <c r="Y2524" s="364"/>
      <c r="Z2524" s="276"/>
      <c r="AA2524" s="173"/>
    </row>
    <row r="2525" spans="1:31" s="5" customFormat="1" ht="60" hidden="1" customHeight="1" outlineLevel="1" x14ac:dyDescent="0.25">
      <c r="A2525" s="552"/>
      <c r="B2525" s="551"/>
      <c r="C2525" s="551"/>
      <c r="D2525" s="552"/>
      <c r="E2525" s="536"/>
      <c r="F2525" s="537"/>
      <c r="G2525" s="292" t="s">
        <v>1912</v>
      </c>
      <c r="H2525" s="123"/>
      <c r="I2525" s="123">
        <v>1229</v>
      </c>
      <c r="J2525" s="123"/>
      <c r="K2525" s="123"/>
      <c r="L2525" s="123"/>
      <c r="M2525" s="123">
        <v>388</v>
      </c>
      <c r="N2525" s="123"/>
      <c r="O2525" s="123"/>
      <c r="P2525" s="128"/>
      <c r="Q2525" s="128">
        <v>8790.5885799999996</v>
      </c>
      <c r="R2525" s="128"/>
      <c r="S2525" s="334"/>
      <c r="T2525" s="224"/>
      <c r="Y2525" s="364"/>
      <c r="Z2525" s="276"/>
      <c r="AA2525" s="20"/>
    </row>
    <row r="2526" spans="1:31" s="5" customFormat="1" ht="75" hidden="1" customHeight="1" outlineLevel="1" x14ac:dyDescent="0.25">
      <c r="A2526" s="552"/>
      <c r="B2526" s="551"/>
      <c r="C2526" s="551"/>
      <c r="D2526" s="552"/>
      <c r="E2526" s="536"/>
      <c r="F2526" s="537"/>
      <c r="G2526" s="292" t="s">
        <v>1913</v>
      </c>
      <c r="H2526" s="123"/>
      <c r="I2526" s="123">
        <v>26</v>
      </c>
      <c r="J2526" s="123"/>
      <c r="K2526" s="123"/>
      <c r="L2526" s="123"/>
      <c r="M2526" s="123">
        <v>150</v>
      </c>
      <c r="N2526" s="123"/>
      <c r="O2526" s="123"/>
      <c r="P2526" s="128"/>
      <c r="Q2526" s="128">
        <v>281.94299999999998</v>
      </c>
      <c r="R2526" s="128"/>
      <c r="S2526" s="334"/>
      <c r="T2526" s="224"/>
      <c r="Y2526" s="364"/>
      <c r="Z2526" s="276"/>
      <c r="AA2526" s="20"/>
    </row>
    <row r="2527" spans="1:31" s="5" customFormat="1" ht="45" hidden="1" customHeight="1" outlineLevel="1" x14ac:dyDescent="0.25">
      <c r="A2527" s="552"/>
      <c r="B2527" s="551"/>
      <c r="C2527" s="551"/>
      <c r="D2527" s="552"/>
      <c r="E2527" s="538"/>
      <c r="F2527" s="539"/>
      <c r="G2527" s="141" t="s">
        <v>1914</v>
      </c>
      <c r="H2527" s="300"/>
      <c r="I2527" s="300"/>
      <c r="J2527" s="300">
        <v>4342</v>
      </c>
      <c r="K2527" s="300"/>
      <c r="L2527" s="300"/>
      <c r="M2527" s="300"/>
      <c r="N2527" s="300">
        <v>2671.76</v>
      </c>
      <c r="O2527" s="300"/>
      <c r="P2527" s="129"/>
      <c r="Q2527" s="129"/>
      <c r="R2527" s="128">
        <v>13180.166999999999</v>
      </c>
      <c r="S2527" s="325"/>
      <c r="T2527" s="224"/>
      <c r="Y2527" s="364"/>
      <c r="Z2527" s="276"/>
      <c r="AA2527" s="20"/>
    </row>
    <row r="2528" spans="1:31" s="5" customFormat="1" ht="15" hidden="1" customHeight="1" outlineLevel="1" x14ac:dyDescent="0.25">
      <c r="A2528" s="552"/>
      <c r="B2528" s="551"/>
      <c r="C2528" s="551"/>
      <c r="D2528" s="552"/>
      <c r="E2528" s="573" t="s">
        <v>57</v>
      </c>
      <c r="F2528" s="147"/>
      <c r="G2528" s="204"/>
      <c r="H2528" s="273"/>
      <c r="I2528" s="273">
        <f>I2529</f>
        <v>0</v>
      </c>
      <c r="J2528" s="273">
        <f t="shared" ref="J2528:R2528" si="37">J2529</f>
        <v>0</v>
      </c>
      <c r="K2528" s="273"/>
      <c r="L2528" s="273"/>
      <c r="M2528" s="273">
        <f t="shared" si="37"/>
        <v>0</v>
      </c>
      <c r="N2528" s="273">
        <f t="shared" si="37"/>
        <v>0</v>
      </c>
      <c r="O2528" s="273"/>
      <c r="P2528" s="128">
        <f t="shared" si="37"/>
        <v>0</v>
      </c>
      <c r="Q2528" s="128">
        <f t="shared" si="37"/>
        <v>0</v>
      </c>
      <c r="R2528" s="128">
        <f t="shared" si="37"/>
        <v>0</v>
      </c>
      <c r="S2528" s="337"/>
      <c r="T2528" s="359"/>
      <c r="Y2528" s="364"/>
      <c r="Z2528" s="276"/>
      <c r="AA2528" s="366"/>
    </row>
    <row r="2529" spans="1:27" s="5" customFormat="1" ht="15" hidden="1" customHeight="1" outlineLevel="1" x14ac:dyDescent="0.25">
      <c r="A2529" s="552"/>
      <c r="B2529" s="551"/>
      <c r="C2529" s="551"/>
      <c r="D2529" s="552"/>
      <c r="E2529" s="573"/>
      <c r="F2529" s="147"/>
      <c r="G2529" s="204"/>
      <c r="H2529" s="300"/>
      <c r="I2529" s="300"/>
      <c r="J2529" s="300"/>
      <c r="K2529" s="300"/>
      <c r="L2529" s="300"/>
      <c r="M2529" s="300"/>
      <c r="N2529" s="300"/>
      <c r="O2529" s="300"/>
      <c r="P2529" s="129"/>
      <c r="Q2529" s="129"/>
      <c r="R2529" s="128"/>
      <c r="S2529" s="325"/>
      <c r="T2529" s="224"/>
      <c r="Y2529" s="364"/>
      <c r="Z2529" s="276"/>
      <c r="AA2529" s="20"/>
    </row>
    <row r="2530" spans="1:27" s="5" customFormat="1" ht="15" hidden="1" customHeight="1" outlineLevel="1" x14ac:dyDescent="0.25">
      <c r="A2530" s="552"/>
      <c r="B2530" s="551"/>
      <c r="C2530" s="551"/>
      <c r="D2530" s="552"/>
      <c r="E2530" s="164" t="s">
        <v>61</v>
      </c>
      <c r="F2530" s="147"/>
      <c r="G2530" s="204"/>
      <c r="H2530" s="300"/>
      <c r="I2530" s="300"/>
      <c r="J2530" s="300"/>
      <c r="K2530" s="300"/>
      <c r="L2530" s="300"/>
      <c r="M2530" s="300"/>
      <c r="N2530" s="300"/>
      <c r="O2530" s="300"/>
      <c r="P2530" s="129"/>
      <c r="Q2530" s="129"/>
      <c r="R2530" s="128"/>
      <c r="S2530" s="325"/>
      <c r="T2530" s="276"/>
      <c r="Y2530" s="364"/>
      <c r="Z2530" s="276"/>
      <c r="AA2530" s="173"/>
    </row>
    <row r="2531" spans="1:27" s="5" customFormat="1" ht="15" hidden="1" customHeight="1" outlineLevel="1" x14ac:dyDescent="0.25">
      <c r="A2531" s="552"/>
      <c r="B2531" s="551"/>
      <c r="C2531" s="551"/>
      <c r="D2531" s="552" t="s">
        <v>67</v>
      </c>
      <c r="E2531" s="164" t="s">
        <v>53</v>
      </c>
      <c r="F2531" s="147"/>
      <c r="G2531" s="204"/>
      <c r="H2531" s="300"/>
      <c r="I2531" s="300"/>
      <c r="J2531" s="300"/>
      <c r="K2531" s="300"/>
      <c r="L2531" s="300"/>
      <c r="M2531" s="300"/>
      <c r="N2531" s="300"/>
      <c r="O2531" s="300"/>
      <c r="P2531" s="129"/>
      <c r="Q2531" s="129"/>
      <c r="R2531" s="128"/>
      <c r="S2531" s="325"/>
      <c r="T2531" s="276"/>
      <c r="Y2531" s="364"/>
      <c r="Z2531" s="276"/>
      <c r="AA2531" s="173"/>
    </row>
    <row r="2532" spans="1:27" s="5" customFormat="1" ht="15" hidden="1" customHeight="1" outlineLevel="1" x14ac:dyDescent="0.25">
      <c r="A2532" s="552"/>
      <c r="B2532" s="551"/>
      <c r="C2532" s="551"/>
      <c r="D2532" s="552"/>
      <c r="E2532" s="164" t="s">
        <v>54</v>
      </c>
      <c r="F2532" s="147"/>
      <c r="G2532" s="204"/>
      <c r="H2532" s="300"/>
      <c r="I2532" s="300"/>
      <c r="J2532" s="300"/>
      <c r="K2532" s="300"/>
      <c r="L2532" s="300"/>
      <c r="M2532" s="300"/>
      <c r="N2532" s="300"/>
      <c r="O2532" s="300"/>
      <c r="P2532" s="129"/>
      <c r="Q2532" s="129"/>
      <c r="R2532" s="128"/>
      <c r="S2532" s="325"/>
      <c r="T2532" s="276"/>
      <c r="Y2532" s="364"/>
      <c r="Z2532" s="276"/>
      <c r="AA2532" s="173"/>
    </row>
    <row r="2533" spans="1:27" s="5" customFormat="1" ht="15" hidden="1" customHeight="1" outlineLevel="1" x14ac:dyDescent="0.25">
      <c r="A2533" s="552"/>
      <c r="B2533" s="551"/>
      <c r="C2533" s="551"/>
      <c r="D2533" s="552"/>
      <c r="E2533" s="164" t="s">
        <v>55</v>
      </c>
      <c r="F2533" s="147"/>
      <c r="G2533" s="204"/>
      <c r="H2533" s="300"/>
      <c r="I2533" s="300"/>
      <c r="J2533" s="300"/>
      <c r="K2533" s="300"/>
      <c r="L2533" s="300"/>
      <c r="M2533" s="300"/>
      <c r="N2533" s="300"/>
      <c r="O2533" s="300"/>
      <c r="P2533" s="129"/>
      <c r="Q2533" s="129"/>
      <c r="R2533" s="128"/>
      <c r="S2533" s="325"/>
      <c r="T2533" s="276"/>
      <c r="Y2533" s="364"/>
      <c r="Z2533" s="276"/>
      <c r="AA2533" s="173"/>
    </row>
    <row r="2534" spans="1:27" s="5" customFormat="1" ht="15" hidden="1" customHeight="1" outlineLevel="1" x14ac:dyDescent="0.25">
      <c r="A2534" s="552"/>
      <c r="B2534" s="551"/>
      <c r="C2534" s="551"/>
      <c r="D2534" s="552"/>
      <c r="E2534" s="164" t="s">
        <v>56</v>
      </c>
      <c r="F2534" s="147"/>
      <c r="G2534" s="204"/>
      <c r="H2534" s="300"/>
      <c r="I2534" s="300"/>
      <c r="J2534" s="300"/>
      <c r="K2534" s="300"/>
      <c r="L2534" s="300"/>
      <c r="M2534" s="300"/>
      <c r="N2534" s="300"/>
      <c r="O2534" s="300"/>
      <c r="P2534" s="129"/>
      <c r="Q2534" s="129"/>
      <c r="R2534" s="128"/>
      <c r="S2534" s="325"/>
      <c r="T2534" s="276"/>
      <c r="Y2534" s="364"/>
      <c r="Z2534" s="276"/>
      <c r="AA2534" s="173"/>
    </row>
    <row r="2535" spans="1:27" s="5" customFormat="1" ht="15" hidden="1" customHeight="1" outlineLevel="1" x14ac:dyDescent="0.25">
      <c r="A2535" s="552"/>
      <c r="B2535" s="551"/>
      <c r="C2535" s="551"/>
      <c r="D2535" s="552"/>
      <c r="E2535" s="164" t="s">
        <v>57</v>
      </c>
      <c r="F2535" s="147"/>
      <c r="G2535" s="204"/>
      <c r="H2535" s="300"/>
      <c r="I2535" s="300"/>
      <c r="J2535" s="300"/>
      <c r="K2535" s="300"/>
      <c r="L2535" s="300"/>
      <c r="M2535" s="300"/>
      <c r="N2535" s="300"/>
      <c r="O2535" s="300"/>
      <c r="P2535" s="129"/>
      <c r="Q2535" s="129"/>
      <c r="R2535" s="128"/>
      <c r="S2535" s="325"/>
      <c r="T2535" s="276"/>
      <c r="Y2535" s="364"/>
      <c r="Z2535" s="276"/>
      <c r="AA2535" s="173"/>
    </row>
    <row r="2536" spans="1:27" s="5" customFormat="1" ht="15" hidden="1" customHeight="1" outlineLevel="1" x14ac:dyDescent="0.25">
      <c r="A2536" s="552"/>
      <c r="B2536" s="551"/>
      <c r="C2536" s="551"/>
      <c r="D2536" s="552"/>
      <c r="E2536" s="164" t="s">
        <v>61</v>
      </c>
      <c r="F2536" s="147"/>
      <c r="G2536" s="204"/>
      <c r="H2536" s="300"/>
      <c r="I2536" s="300"/>
      <c r="J2536" s="300"/>
      <c r="K2536" s="300"/>
      <c r="L2536" s="300"/>
      <c r="M2536" s="300"/>
      <c r="N2536" s="300"/>
      <c r="O2536" s="300"/>
      <c r="P2536" s="129"/>
      <c r="Q2536" s="129"/>
      <c r="R2536" s="128"/>
      <c r="S2536" s="325"/>
      <c r="T2536" s="276"/>
      <c r="Y2536" s="364"/>
      <c r="Z2536" s="276"/>
      <c r="AA2536" s="173"/>
    </row>
    <row r="2537" spans="1:27" s="5" customFormat="1" ht="17.25" customHeight="1" collapsed="1" x14ac:dyDescent="0.25">
      <c r="A2537" s="552"/>
      <c r="B2537" s="551"/>
      <c r="C2537" s="551" t="s">
        <v>68</v>
      </c>
      <c r="D2537" s="604" t="s">
        <v>66</v>
      </c>
      <c r="E2537" s="534" t="s">
        <v>53</v>
      </c>
      <c r="F2537" s="535"/>
      <c r="G2537" s="204"/>
      <c r="H2537" s="273"/>
      <c r="I2537" s="273"/>
      <c r="J2537" s="273">
        <f t="shared" ref="J2537:R2537" si="38">J2538+J2539</f>
        <v>1402</v>
      </c>
      <c r="K2537" s="273"/>
      <c r="L2537" s="273"/>
      <c r="M2537" s="273"/>
      <c r="N2537" s="273">
        <f t="shared" si="38"/>
        <v>821.1</v>
      </c>
      <c r="O2537" s="273"/>
      <c r="P2537" s="128"/>
      <c r="Q2537" s="128"/>
      <c r="R2537" s="128">
        <f t="shared" si="38"/>
        <v>7379.28</v>
      </c>
      <c r="S2537" s="337"/>
      <c r="T2537" s="276"/>
      <c r="Y2537" s="364"/>
      <c r="Z2537" s="276"/>
      <c r="AA2537" s="173"/>
    </row>
    <row r="2538" spans="1:27" s="5" customFormat="1" ht="17.25" hidden="1" customHeight="1" outlineLevel="1" x14ac:dyDescent="0.25">
      <c r="A2538" s="552"/>
      <c r="B2538" s="551"/>
      <c r="C2538" s="551"/>
      <c r="D2538" s="605"/>
      <c r="E2538" s="536"/>
      <c r="F2538" s="537"/>
      <c r="G2538" s="204" t="s">
        <v>1915</v>
      </c>
      <c r="H2538" s="300"/>
      <c r="I2538" s="300"/>
      <c r="J2538" s="300">
        <v>1220</v>
      </c>
      <c r="K2538" s="300"/>
      <c r="L2538" s="300"/>
      <c r="M2538" s="300"/>
      <c r="N2538" s="300">
        <v>673.1</v>
      </c>
      <c r="O2538" s="300"/>
      <c r="P2538" s="129"/>
      <c r="Q2538" s="129"/>
      <c r="R2538" s="129">
        <v>7090.28</v>
      </c>
      <c r="S2538" s="325"/>
      <c r="T2538" s="224"/>
      <c r="Y2538" s="364"/>
      <c r="Z2538" s="276"/>
      <c r="AA2538" s="20"/>
    </row>
    <row r="2539" spans="1:27" s="5" customFormat="1" ht="17.25" hidden="1" customHeight="1" outlineLevel="1" x14ac:dyDescent="0.25">
      <c r="A2539" s="552"/>
      <c r="B2539" s="551"/>
      <c r="C2539" s="551"/>
      <c r="D2539" s="605"/>
      <c r="E2539" s="538"/>
      <c r="F2539" s="539"/>
      <c r="G2539" s="133" t="s">
        <v>2164</v>
      </c>
      <c r="H2539" s="4"/>
      <c r="I2539" s="4"/>
      <c r="J2539" s="4">
        <v>182</v>
      </c>
      <c r="K2539" s="4"/>
      <c r="L2539" s="4"/>
      <c r="M2539" s="4"/>
      <c r="N2539" s="4">
        <v>148</v>
      </c>
      <c r="O2539" s="4"/>
      <c r="P2539" s="508"/>
      <c r="Q2539" s="508"/>
      <c r="R2539" s="508">
        <v>289</v>
      </c>
      <c r="S2539" s="21"/>
      <c r="T2539" s="224"/>
      <c r="Y2539" s="364"/>
      <c r="Z2539" s="276"/>
      <c r="AA2539" s="20"/>
    </row>
    <row r="2540" spans="1:27" s="5" customFormat="1" ht="33.75" customHeight="1" collapsed="1" x14ac:dyDescent="0.25">
      <c r="A2540" s="552"/>
      <c r="B2540" s="551"/>
      <c r="C2540" s="551"/>
      <c r="D2540" s="605"/>
      <c r="E2540" s="534" t="s">
        <v>54</v>
      </c>
      <c r="F2540" s="535"/>
      <c r="G2540" s="204"/>
      <c r="H2540" s="122">
        <f>SUM(H2541:H2546)</f>
        <v>2443</v>
      </c>
      <c r="I2540" s="122">
        <f t="shared" ref="I2540:R2540" si="39">SUM(I2541:I2546)</f>
        <v>160</v>
      </c>
      <c r="J2540" s="122">
        <f t="shared" si="39"/>
        <v>118</v>
      </c>
      <c r="K2540" s="122"/>
      <c r="L2540" s="122">
        <f t="shared" si="39"/>
        <v>418.65999999999997</v>
      </c>
      <c r="M2540" s="122">
        <f t="shared" si="39"/>
        <v>60.6</v>
      </c>
      <c r="N2540" s="122">
        <f t="shared" si="39"/>
        <v>145</v>
      </c>
      <c r="O2540" s="122"/>
      <c r="P2540" s="128">
        <f t="shared" si="39"/>
        <v>8341.3610599999993</v>
      </c>
      <c r="Q2540" s="128">
        <f t="shared" si="39"/>
        <v>268.80835000000002</v>
      </c>
      <c r="R2540" s="128">
        <f t="shared" si="39"/>
        <v>184.92</v>
      </c>
      <c r="S2540" s="334"/>
      <c r="T2540" s="276"/>
      <c r="Y2540" s="364"/>
      <c r="Z2540" s="276"/>
      <c r="AA2540" s="291"/>
    </row>
    <row r="2541" spans="1:27" s="5" customFormat="1" ht="65.25" hidden="1" customHeight="1" outlineLevel="1" x14ac:dyDescent="0.25">
      <c r="A2541" s="552"/>
      <c r="B2541" s="551"/>
      <c r="C2541" s="551"/>
      <c r="D2541" s="605"/>
      <c r="E2541" s="536"/>
      <c r="F2541" s="537"/>
      <c r="G2541" s="64" t="s">
        <v>233</v>
      </c>
      <c r="H2541" s="122">
        <v>37</v>
      </c>
      <c r="I2541" s="122"/>
      <c r="J2541" s="122"/>
      <c r="K2541" s="122"/>
      <c r="L2541" s="122">
        <v>20</v>
      </c>
      <c r="M2541" s="122"/>
      <c r="N2541" s="122"/>
      <c r="O2541" s="122"/>
      <c r="P2541" s="128">
        <v>106.42644</v>
      </c>
      <c r="Q2541" s="128"/>
      <c r="R2541" s="128"/>
      <c r="S2541" s="334"/>
      <c r="T2541" s="224"/>
      <c r="U2541" s="57"/>
      <c r="V2541" s="57"/>
      <c r="W2541" s="57"/>
      <c r="X2541" s="57"/>
      <c r="Y2541" s="364"/>
      <c r="Z2541" s="276"/>
      <c r="AA2541" s="81"/>
    </row>
    <row r="2542" spans="1:27" s="5" customFormat="1" ht="65.25" hidden="1" customHeight="1" outlineLevel="1" x14ac:dyDescent="0.25">
      <c r="A2542" s="552"/>
      <c r="B2542" s="551"/>
      <c r="C2542" s="551"/>
      <c r="D2542" s="605"/>
      <c r="E2542" s="536"/>
      <c r="F2542" s="537"/>
      <c r="G2542" s="64" t="s">
        <v>1916</v>
      </c>
      <c r="H2542" s="122">
        <v>1240</v>
      </c>
      <c r="I2542" s="122"/>
      <c r="J2542" s="122"/>
      <c r="K2542" s="122"/>
      <c r="L2542" s="122">
        <v>86.2</v>
      </c>
      <c r="M2542" s="122"/>
      <c r="N2542" s="122"/>
      <c r="O2542" s="122"/>
      <c r="P2542" s="128">
        <v>3897.7146200000002</v>
      </c>
      <c r="Q2542" s="128"/>
      <c r="R2542" s="128"/>
      <c r="S2542" s="334"/>
      <c r="T2542" s="224"/>
      <c r="U2542" s="57"/>
      <c r="V2542" s="57"/>
      <c r="W2542" s="57"/>
      <c r="X2542" s="57"/>
      <c r="Y2542" s="364"/>
      <c r="Z2542" s="276"/>
      <c r="AA2542" s="81"/>
    </row>
    <row r="2543" spans="1:27" s="5" customFormat="1" ht="65.25" hidden="1" customHeight="1" outlineLevel="1" x14ac:dyDescent="0.25">
      <c r="A2543" s="552"/>
      <c r="B2543" s="551"/>
      <c r="C2543" s="551"/>
      <c r="D2543" s="605"/>
      <c r="E2543" s="536"/>
      <c r="F2543" s="537"/>
      <c r="G2543" s="64" t="s">
        <v>2176</v>
      </c>
      <c r="H2543" s="122">
        <v>6</v>
      </c>
      <c r="I2543" s="122"/>
      <c r="J2543" s="122"/>
      <c r="K2543" s="122"/>
      <c r="L2543" s="122">
        <v>15</v>
      </c>
      <c r="M2543" s="122"/>
      <c r="N2543" s="122"/>
      <c r="O2543" s="122"/>
      <c r="P2543" s="128">
        <v>57.19</v>
      </c>
      <c r="Q2543" s="128"/>
      <c r="R2543" s="128"/>
      <c r="S2543" s="334"/>
      <c r="T2543" s="224"/>
      <c r="U2543" s="57"/>
      <c r="V2543" s="57"/>
      <c r="W2543" s="57"/>
      <c r="X2543" s="57"/>
      <c r="Y2543" s="364"/>
      <c r="Z2543" s="276"/>
      <c r="AA2543" s="81"/>
    </row>
    <row r="2544" spans="1:27" s="5" customFormat="1" ht="65.25" hidden="1" customHeight="1" outlineLevel="1" x14ac:dyDescent="0.25">
      <c r="A2544" s="552"/>
      <c r="B2544" s="551"/>
      <c r="C2544" s="551"/>
      <c r="D2544" s="605"/>
      <c r="E2544" s="536"/>
      <c r="F2544" s="537"/>
      <c r="G2544" s="64" t="s">
        <v>1917</v>
      </c>
      <c r="H2544" s="122">
        <v>1160</v>
      </c>
      <c r="I2544" s="122"/>
      <c r="J2544" s="122"/>
      <c r="K2544" s="122"/>
      <c r="L2544" s="122">
        <v>297.45999999999998</v>
      </c>
      <c r="M2544" s="122"/>
      <c r="N2544" s="122"/>
      <c r="O2544" s="122"/>
      <c r="P2544" s="128">
        <v>4280.03</v>
      </c>
      <c r="Q2544" s="128"/>
      <c r="R2544" s="128"/>
      <c r="S2544" s="334"/>
      <c r="T2544" s="224"/>
      <c r="U2544" s="57"/>
      <c r="V2544" s="57"/>
      <c r="W2544" s="57"/>
      <c r="X2544" s="57"/>
      <c r="Y2544" s="364"/>
      <c r="Z2544" s="276"/>
      <c r="AA2544" s="81"/>
    </row>
    <row r="2545" spans="1:27" s="5" customFormat="1" ht="65.25" hidden="1" customHeight="1" outlineLevel="1" x14ac:dyDescent="0.25">
      <c r="A2545" s="552"/>
      <c r="B2545" s="551"/>
      <c r="C2545" s="551"/>
      <c r="D2545" s="605"/>
      <c r="E2545" s="536"/>
      <c r="F2545" s="537"/>
      <c r="G2545" s="139" t="s">
        <v>1918</v>
      </c>
      <c r="H2545" s="122"/>
      <c r="I2545" s="122">
        <v>160</v>
      </c>
      <c r="J2545" s="122"/>
      <c r="K2545" s="122"/>
      <c r="L2545" s="122"/>
      <c r="M2545" s="122">
        <v>60.6</v>
      </c>
      <c r="N2545" s="122"/>
      <c r="O2545" s="122"/>
      <c r="P2545" s="128"/>
      <c r="Q2545" s="128">
        <v>268.80835000000002</v>
      </c>
      <c r="R2545" s="128"/>
      <c r="S2545" s="334"/>
      <c r="T2545" s="224"/>
      <c r="Y2545" s="364"/>
      <c r="Z2545" s="276"/>
      <c r="AA2545" s="20"/>
    </row>
    <row r="2546" spans="1:27" s="5" customFormat="1" ht="65.25" hidden="1" customHeight="1" outlineLevel="1" x14ac:dyDescent="0.25">
      <c r="A2546" s="552"/>
      <c r="B2546" s="551"/>
      <c r="C2546" s="551"/>
      <c r="D2546" s="605"/>
      <c r="E2546" s="538"/>
      <c r="F2546" s="539"/>
      <c r="G2546" s="141" t="s">
        <v>1738</v>
      </c>
      <c r="H2546" s="300"/>
      <c r="I2546" s="300"/>
      <c r="J2546" s="300">
        <v>118</v>
      </c>
      <c r="K2546" s="300"/>
      <c r="L2546" s="300"/>
      <c r="M2546" s="300"/>
      <c r="N2546" s="300">
        <v>145</v>
      </c>
      <c r="O2546" s="300"/>
      <c r="P2546" s="129"/>
      <c r="Q2546" s="129"/>
      <c r="R2546" s="129">
        <v>184.92</v>
      </c>
      <c r="S2546" s="325"/>
      <c r="T2546" s="224"/>
      <c r="Y2546" s="364"/>
      <c r="Z2546" s="276"/>
      <c r="AA2546" s="20"/>
    </row>
    <row r="2547" spans="1:27" s="5" customFormat="1" ht="17.25" hidden="1" customHeight="1" outlineLevel="1" x14ac:dyDescent="0.25">
      <c r="A2547" s="552"/>
      <c r="B2547" s="551"/>
      <c r="C2547" s="551"/>
      <c r="D2547" s="667"/>
      <c r="E2547" s="573" t="s">
        <v>55</v>
      </c>
      <c r="F2547" s="147"/>
      <c r="G2547" s="204"/>
      <c r="H2547" s="273">
        <f>H2548</f>
        <v>0</v>
      </c>
      <c r="I2547" s="273">
        <f t="shared" ref="I2547:R2547" si="40">I2548</f>
        <v>0</v>
      </c>
      <c r="J2547" s="273">
        <f t="shared" si="40"/>
        <v>0</v>
      </c>
      <c r="K2547" s="273"/>
      <c r="L2547" s="273">
        <f t="shared" si="40"/>
        <v>0</v>
      </c>
      <c r="M2547" s="273">
        <f t="shared" si="40"/>
        <v>0</v>
      </c>
      <c r="N2547" s="273">
        <f t="shared" si="40"/>
        <v>0</v>
      </c>
      <c r="O2547" s="273"/>
      <c r="P2547" s="128">
        <f t="shared" si="40"/>
        <v>0</v>
      </c>
      <c r="Q2547" s="128">
        <f t="shared" si="40"/>
        <v>0</v>
      </c>
      <c r="R2547" s="128">
        <f t="shared" si="40"/>
        <v>0</v>
      </c>
      <c r="S2547" s="337"/>
      <c r="T2547" s="359"/>
      <c r="Y2547" s="364"/>
      <c r="Z2547" s="276"/>
      <c r="AA2547" s="366"/>
    </row>
    <row r="2548" spans="1:27" s="5" customFormat="1" ht="27" hidden="1" customHeight="1" outlineLevel="2" x14ac:dyDescent="0.25">
      <c r="A2548" s="552"/>
      <c r="B2548" s="551"/>
      <c r="C2548" s="551"/>
      <c r="D2548" s="10" t="s">
        <v>66</v>
      </c>
      <c r="E2548" s="573"/>
      <c r="F2548" s="147"/>
      <c r="G2548" s="204"/>
      <c r="H2548" s="300"/>
      <c r="I2548" s="300"/>
      <c r="J2548" s="300"/>
      <c r="K2548" s="300"/>
      <c r="L2548" s="300"/>
      <c r="M2548" s="300"/>
      <c r="N2548" s="300"/>
      <c r="O2548" s="300"/>
      <c r="P2548" s="129"/>
      <c r="Q2548" s="129"/>
      <c r="R2548" s="129"/>
      <c r="S2548" s="325"/>
      <c r="T2548" s="224"/>
      <c r="Y2548" s="364"/>
      <c r="Z2548" s="276"/>
      <c r="AA2548" s="20"/>
    </row>
    <row r="2549" spans="1:27" s="5" customFormat="1" ht="15" hidden="1" customHeight="1" outlineLevel="2" x14ac:dyDescent="0.25">
      <c r="A2549" s="552"/>
      <c r="B2549" s="551"/>
      <c r="C2549" s="551"/>
      <c r="D2549" s="10" t="s">
        <v>66</v>
      </c>
      <c r="E2549" s="164" t="s">
        <v>56</v>
      </c>
      <c r="F2549" s="147"/>
      <c r="G2549" s="204"/>
      <c r="H2549" s="300"/>
      <c r="I2549" s="300"/>
      <c r="J2549" s="300"/>
      <c r="K2549" s="300"/>
      <c r="L2549" s="300"/>
      <c r="M2549" s="300"/>
      <c r="N2549" s="300"/>
      <c r="O2549" s="300"/>
      <c r="P2549" s="129"/>
      <c r="Q2549" s="129"/>
      <c r="R2549" s="129"/>
      <c r="S2549" s="325"/>
      <c r="T2549" s="276"/>
      <c r="Y2549" s="364"/>
      <c r="Z2549" s="276"/>
      <c r="AA2549" s="173"/>
    </row>
    <row r="2550" spans="1:27" s="5" customFormat="1" ht="15" hidden="1" customHeight="1" outlineLevel="2" x14ac:dyDescent="0.25">
      <c r="A2550" s="552"/>
      <c r="B2550" s="551"/>
      <c r="C2550" s="551"/>
      <c r="D2550" s="10" t="s">
        <v>66</v>
      </c>
      <c r="E2550" s="164" t="s">
        <v>57</v>
      </c>
      <c r="F2550" s="147"/>
      <c r="G2550" s="204"/>
      <c r="H2550" s="300"/>
      <c r="I2550" s="300"/>
      <c r="J2550" s="300"/>
      <c r="K2550" s="300"/>
      <c r="L2550" s="300"/>
      <c r="M2550" s="300"/>
      <c r="N2550" s="300"/>
      <c r="O2550" s="300"/>
      <c r="P2550" s="129"/>
      <c r="Q2550" s="129"/>
      <c r="R2550" s="129"/>
      <c r="S2550" s="325"/>
      <c r="T2550" s="276"/>
      <c r="Y2550" s="364"/>
      <c r="Z2550" s="276"/>
      <c r="AA2550" s="173"/>
    </row>
    <row r="2551" spans="1:27" s="5" customFormat="1" ht="15" hidden="1" customHeight="1" outlineLevel="2" x14ac:dyDescent="0.25">
      <c r="A2551" s="552"/>
      <c r="B2551" s="551"/>
      <c r="C2551" s="551"/>
      <c r="D2551" s="10" t="s">
        <v>66</v>
      </c>
      <c r="E2551" s="164" t="s">
        <v>61</v>
      </c>
      <c r="F2551" s="147"/>
      <c r="G2551" s="204"/>
      <c r="H2551" s="300"/>
      <c r="I2551" s="300"/>
      <c r="J2551" s="300"/>
      <c r="K2551" s="300"/>
      <c r="L2551" s="300"/>
      <c r="M2551" s="300"/>
      <c r="N2551" s="300"/>
      <c r="O2551" s="300"/>
      <c r="P2551" s="129"/>
      <c r="Q2551" s="129"/>
      <c r="R2551" s="129"/>
      <c r="S2551" s="325"/>
      <c r="T2551" s="276"/>
      <c r="Y2551" s="364"/>
      <c r="Z2551" s="276"/>
      <c r="AA2551" s="173"/>
    </row>
    <row r="2552" spans="1:27" s="5" customFormat="1" ht="15" hidden="1" customHeight="1" outlineLevel="2" x14ac:dyDescent="0.25">
      <c r="A2552" s="552"/>
      <c r="B2552" s="551"/>
      <c r="C2552" s="551"/>
      <c r="D2552" s="552" t="s">
        <v>67</v>
      </c>
      <c r="E2552" s="164" t="s">
        <v>53</v>
      </c>
      <c r="F2552" s="147"/>
      <c r="G2552" s="204"/>
      <c r="H2552" s="300"/>
      <c r="I2552" s="300"/>
      <c r="J2552" s="300"/>
      <c r="K2552" s="300"/>
      <c r="L2552" s="300"/>
      <c r="M2552" s="300"/>
      <c r="N2552" s="300"/>
      <c r="O2552" s="300"/>
      <c r="P2552" s="129"/>
      <c r="Q2552" s="129"/>
      <c r="R2552" s="129"/>
      <c r="S2552" s="325"/>
      <c r="T2552" s="276"/>
      <c r="Y2552" s="364"/>
      <c r="Z2552" s="276"/>
      <c r="AA2552" s="173"/>
    </row>
    <row r="2553" spans="1:27" s="5" customFormat="1" ht="15" hidden="1" customHeight="1" outlineLevel="2" x14ac:dyDescent="0.25">
      <c r="A2553" s="552"/>
      <c r="B2553" s="551"/>
      <c r="C2553" s="551"/>
      <c r="D2553" s="552"/>
      <c r="E2553" s="164" t="s">
        <v>54</v>
      </c>
      <c r="F2553" s="147"/>
      <c r="G2553" s="204"/>
      <c r="H2553" s="300"/>
      <c r="I2553" s="300"/>
      <c r="J2553" s="300"/>
      <c r="K2553" s="300"/>
      <c r="L2553" s="300"/>
      <c r="M2553" s="300"/>
      <c r="N2553" s="300"/>
      <c r="O2553" s="300"/>
      <c r="P2553" s="129"/>
      <c r="Q2553" s="129"/>
      <c r="R2553" s="129"/>
      <c r="S2553" s="325"/>
      <c r="T2553" s="276"/>
      <c r="Y2553" s="364"/>
      <c r="Z2553" s="276"/>
      <c r="AA2553" s="173"/>
    </row>
    <row r="2554" spans="1:27" s="5" customFormat="1" ht="15" hidden="1" customHeight="1" outlineLevel="2" x14ac:dyDescent="0.25">
      <c r="A2554" s="552"/>
      <c r="B2554" s="551"/>
      <c r="C2554" s="551"/>
      <c r="D2554" s="552"/>
      <c r="E2554" s="164" t="s">
        <v>55</v>
      </c>
      <c r="F2554" s="147"/>
      <c r="G2554" s="204"/>
      <c r="H2554" s="300"/>
      <c r="I2554" s="300"/>
      <c r="J2554" s="300"/>
      <c r="K2554" s="300"/>
      <c r="L2554" s="300"/>
      <c r="M2554" s="300"/>
      <c r="N2554" s="300"/>
      <c r="O2554" s="300"/>
      <c r="P2554" s="129"/>
      <c r="Q2554" s="129"/>
      <c r="R2554" s="129"/>
      <c r="S2554" s="325"/>
      <c r="T2554" s="276"/>
      <c r="Y2554" s="364"/>
      <c r="Z2554" s="276"/>
      <c r="AA2554" s="173"/>
    </row>
    <row r="2555" spans="1:27" s="5" customFormat="1" ht="15" hidden="1" customHeight="1" outlineLevel="2" x14ac:dyDescent="0.25">
      <c r="A2555" s="552"/>
      <c r="B2555" s="551"/>
      <c r="C2555" s="551"/>
      <c r="D2555" s="552"/>
      <c r="E2555" s="164" t="s">
        <v>56</v>
      </c>
      <c r="F2555" s="147"/>
      <c r="G2555" s="204"/>
      <c r="H2555" s="300"/>
      <c r="I2555" s="300"/>
      <c r="J2555" s="300"/>
      <c r="K2555" s="300"/>
      <c r="L2555" s="300"/>
      <c r="M2555" s="300"/>
      <c r="N2555" s="300"/>
      <c r="O2555" s="300"/>
      <c r="P2555" s="129"/>
      <c r="Q2555" s="129"/>
      <c r="R2555" s="129"/>
      <c r="S2555" s="325"/>
      <c r="T2555" s="276"/>
      <c r="Y2555" s="364"/>
      <c r="Z2555" s="276"/>
      <c r="AA2555" s="173"/>
    </row>
    <row r="2556" spans="1:27" s="5" customFormat="1" ht="15" hidden="1" customHeight="1" outlineLevel="2" x14ac:dyDescent="0.25">
      <c r="A2556" s="552"/>
      <c r="B2556" s="551"/>
      <c r="C2556" s="551"/>
      <c r="D2556" s="552"/>
      <c r="E2556" s="164" t="s">
        <v>57</v>
      </c>
      <c r="F2556" s="147"/>
      <c r="G2556" s="204"/>
      <c r="H2556" s="300"/>
      <c r="I2556" s="300"/>
      <c r="J2556" s="300"/>
      <c r="K2556" s="300"/>
      <c r="L2556" s="300"/>
      <c r="M2556" s="300"/>
      <c r="N2556" s="300"/>
      <c r="O2556" s="300"/>
      <c r="P2556" s="129"/>
      <c r="Q2556" s="129"/>
      <c r="R2556" s="129"/>
      <c r="S2556" s="325"/>
      <c r="T2556" s="276"/>
      <c r="Y2556" s="364"/>
      <c r="Z2556" s="276"/>
      <c r="AA2556" s="173"/>
    </row>
    <row r="2557" spans="1:27" s="5" customFormat="1" ht="15" hidden="1" customHeight="1" outlineLevel="2" x14ac:dyDescent="0.25">
      <c r="A2557" s="552"/>
      <c r="B2557" s="551"/>
      <c r="C2557" s="551"/>
      <c r="D2557" s="552"/>
      <c r="E2557" s="164" t="s">
        <v>61</v>
      </c>
      <c r="F2557" s="147"/>
      <c r="G2557" s="204"/>
      <c r="H2557" s="300"/>
      <c r="I2557" s="300"/>
      <c r="J2557" s="300"/>
      <c r="K2557" s="300"/>
      <c r="L2557" s="300"/>
      <c r="M2557" s="300"/>
      <c r="N2557" s="300"/>
      <c r="O2557" s="300"/>
      <c r="P2557" s="129"/>
      <c r="Q2557" s="129"/>
      <c r="R2557" s="129"/>
      <c r="S2557" s="325"/>
      <c r="T2557" s="276"/>
      <c r="Y2557" s="364"/>
      <c r="Z2557" s="276"/>
      <c r="AA2557" s="173"/>
    </row>
    <row r="2558" spans="1:27" s="5" customFormat="1" ht="15" hidden="1" customHeight="1" outlineLevel="2" x14ac:dyDescent="0.25">
      <c r="A2558" s="552"/>
      <c r="B2558" s="551" t="s">
        <v>69</v>
      </c>
      <c r="C2558" s="551" t="s">
        <v>65</v>
      </c>
      <c r="D2558" s="552" t="s">
        <v>66</v>
      </c>
      <c r="E2558" s="164" t="s">
        <v>53</v>
      </c>
      <c r="F2558" s="147"/>
      <c r="G2558" s="204"/>
      <c r="H2558" s="300"/>
      <c r="I2558" s="300"/>
      <c r="J2558" s="300"/>
      <c r="K2558" s="300"/>
      <c r="L2558" s="300"/>
      <c r="M2558" s="300"/>
      <c r="N2558" s="300"/>
      <c r="O2558" s="300"/>
      <c r="P2558" s="129"/>
      <c r="Q2558" s="129"/>
      <c r="R2558" s="129"/>
      <c r="S2558" s="325"/>
      <c r="T2558" s="276"/>
      <c r="Y2558" s="364"/>
      <c r="Z2558" s="276"/>
      <c r="AA2558" s="173"/>
    </row>
    <row r="2559" spans="1:27" s="5" customFormat="1" ht="15" hidden="1" customHeight="1" outlineLevel="2" x14ac:dyDescent="0.25">
      <c r="A2559" s="552"/>
      <c r="B2559" s="551"/>
      <c r="C2559" s="551"/>
      <c r="D2559" s="552"/>
      <c r="E2559" s="164" t="s">
        <v>54</v>
      </c>
      <c r="F2559" s="147"/>
      <c r="G2559" s="204"/>
      <c r="H2559" s="300"/>
      <c r="I2559" s="300"/>
      <c r="J2559" s="300"/>
      <c r="K2559" s="300"/>
      <c r="L2559" s="300"/>
      <c r="M2559" s="300"/>
      <c r="N2559" s="300"/>
      <c r="O2559" s="300"/>
      <c r="P2559" s="129"/>
      <c r="Q2559" s="129"/>
      <c r="R2559" s="129"/>
      <c r="S2559" s="325"/>
      <c r="T2559" s="276"/>
      <c r="Y2559" s="364"/>
      <c r="Z2559" s="276"/>
      <c r="AA2559" s="173"/>
    </row>
    <row r="2560" spans="1:27" s="5" customFormat="1" ht="15" hidden="1" customHeight="1" outlineLevel="2" x14ac:dyDescent="0.25">
      <c r="A2560" s="552"/>
      <c r="B2560" s="551"/>
      <c r="C2560" s="551"/>
      <c r="D2560" s="552"/>
      <c r="E2560" s="164" t="s">
        <v>55</v>
      </c>
      <c r="F2560" s="147"/>
      <c r="G2560" s="204"/>
      <c r="H2560" s="300"/>
      <c r="I2560" s="300"/>
      <c r="J2560" s="300"/>
      <c r="K2560" s="300"/>
      <c r="L2560" s="300"/>
      <c r="M2560" s="300"/>
      <c r="N2560" s="300"/>
      <c r="O2560" s="300"/>
      <c r="P2560" s="129"/>
      <c r="Q2560" s="129"/>
      <c r="R2560" s="129"/>
      <c r="S2560" s="325"/>
      <c r="T2560" s="276"/>
      <c r="Y2560" s="364"/>
      <c r="Z2560" s="276"/>
      <c r="AA2560" s="173"/>
    </row>
    <row r="2561" spans="1:27" s="5" customFormat="1" ht="15" hidden="1" customHeight="1" outlineLevel="2" x14ac:dyDescent="0.25">
      <c r="A2561" s="552"/>
      <c r="B2561" s="551"/>
      <c r="C2561" s="551"/>
      <c r="D2561" s="552"/>
      <c r="E2561" s="164" t="s">
        <v>56</v>
      </c>
      <c r="F2561" s="147"/>
      <c r="G2561" s="204"/>
      <c r="H2561" s="300"/>
      <c r="I2561" s="300"/>
      <c r="J2561" s="300"/>
      <c r="K2561" s="300"/>
      <c r="L2561" s="300"/>
      <c r="M2561" s="300"/>
      <c r="N2561" s="300"/>
      <c r="O2561" s="300"/>
      <c r="P2561" s="129"/>
      <c r="Q2561" s="129"/>
      <c r="R2561" s="129"/>
      <c r="S2561" s="325"/>
      <c r="T2561" s="276"/>
      <c r="Y2561" s="364"/>
      <c r="Z2561" s="276"/>
      <c r="AA2561" s="173"/>
    </row>
    <row r="2562" spans="1:27" s="5" customFormat="1" ht="15" hidden="1" customHeight="1" outlineLevel="2" x14ac:dyDescent="0.25">
      <c r="A2562" s="552"/>
      <c r="B2562" s="551"/>
      <c r="C2562" s="551"/>
      <c r="D2562" s="552"/>
      <c r="E2562" s="164" t="s">
        <v>57</v>
      </c>
      <c r="F2562" s="147"/>
      <c r="G2562" s="204"/>
      <c r="H2562" s="300"/>
      <c r="I2562" s="300"/>
      <c r="J2562" s="300"/>
      <c r="K2562" s="300"/>
      <c r="L2562" s="300"/>
      <c r="M2562" s="300"/>
      <c r="N2562" s="300"/>
      <c r="O2562" s="300"/>
      <c r="P2562" s="129"/>
      <c r="Q2562" s="129"/>
      <c r="R2562" s="129"/>
      <c r="S2562" s="325"/>
      <c r="T2562" s="276"/>
      <c r="Y2562" s="364"/>
      <c r="Z2562" s="276"/>
      <c r="AA2562" s="173"/>
    </row>
    <row r="2563" spans="1:27" s="5" customFormat="1" ht="15" hidden="1" customHeight="1" outlineLevel="2" x14ac:dyDescent="0.25">
      <c r="A2563" s="552"/>
      <c r="B2563" s="551"/>
      <c r="C2563" s="551"/>
      <c r="D2563" s="552"/>
      <c r="E2563" s="164" t="s">
        <v>61</v>
      </c>
      <c r="F2563" s="147"/>
      <c r="G2563" s="204"/>
      <c r="H2563" s="300"/>
      <c r="I2563" s="300"/>
      <c r="J2563" s="300"/>
      <c r="K2563" s="300"/>
      <c r="L2563" s="300"/>
      <c r="M2563" s="300"/>
      <c r="N2563" s="300"/>
      <c r="O2563" s="300"/>
      <c r="P2563" s="129"/>
      <c r="Q2563" s="129"/>
      <c r="R2563" s="129"/>
      <c r="S2563" s="325"/>
      <c r="T2563" s="276"/>
      <c r="Y2563" s="364"/>
      <c r="Z2563" s="276"/>
      <c r="AA2563" s="173"/>
    </row>
    <row r="2564" spans="1:27" s="5" customFormat="1" ht="15" hidden="1" customHeight="1" outlineLevel="2" x14ac:dyDescent="0.25">
      <c r="A2564" s="552"/>
      <c r="B2564" s="551"/>
      <c r="C2564" s="551" t="s">
        <v>68</v>
      </c>
      <c r="D2564" s="552" t="s">
        <v>66</v>
      </c>
      <c r="E2564" s="164" t="s">
        <v>53</v>
      </c>
      <c r="F2564" s="147"/>
      <c r="G2564" s="204"/>
      <c r="H2564" s="300"/>
      <c r="I2564" s="300"/>
      <c r="J2564" s="300"/>
      <c r="K2564" s="300"/>
      <c r="L2564" s="300"/>
      <c r="M2564" s="300"/>
      <c r="N2564" s="300"/>
      <c r="O2564" s="300"/>
      <c r="P2564" s="129"/>
      <c r="Q2564" s="129"/>
      <c r="R2564" s="129"/>
      <c r="S2564" s="325"/>
      <c r="T2564" s="276"/>
      <c r="Y2564" s="364"/>
      <c r="Z2564" s="276"/>
      <c r="AA2564" s="173"/>
    </row>
    <row r="2565" spans="1:27" s="5" customFormat="1" ht="15" hidden="1" customHeight="1" outlineLevel="2" x14ac:dyDescent="0.25">
      <c r="A2565" s="552"/>
      <c r="B2565" s="551"/>
      <c r="C2565" s="551"/>
      <c r="D2565" s="552"/>
      <c r="E2565" s="164" t="s">
        <v>54</v>
      </c>
      <c r="F2565" s="147"/>
      <c r="G2565" s="204"/>
      <c r="H2565" s="300"/>
      <c r="I2565" s="300"/>
      <c r="J2565" s="300"/>
      <c r="K2565" s="300"/>
      <c r="L2565" s="300"/>
      <c r="M2565" s="300"/>
      <c r="N2565" s="300"/>
      <c r="O2565" s="300"/>
      <c r="P2565" s="129"/>
      <c r="Q2565" s="129"/>
      <c r="R2565" s="129"/>
      <c r="S2565" s="325"/>
      <c r="T2565" s="276"/>
      <c r="Y2565" s="364"/>
      <c r="Z2565" s="276"/>
      <c r="AA2565" s="173"/>
    </row>
    <row r="2566" spans="1:27" s="5" customFormat="1" ht="51.75" customHeight="1" collapsed="1" x14ac:dyDescent="0.25">
      <c r="A2566" s="552"/>
      <c r="B2566" s="551"/>
      <c r="C2566" s="551"/>
      <c r="D2566" s="552"/>
      <c r="E2566" s="534" t="s">
        <v>55</v>
      </c>
      <c r="F2566" s="535"/>
      <c r="G2566" s="204"/>
      <c r="H2566" s="122"/>
      <c r="I2566" s="122">
        <f>SUM(I2567:I2568)</f>
        <v>387</v>
      </c>
      <c r="J2566" s="122"/>
      <c r="K2566" s="122"/>
      <c r="L2566" s="122"/>
      <c r="M2566" s="122">
        <f t="shared" ref="M2566:Q2566" si="41">SUM(M2567:M2568)</f>
        <v>121.6</v>
      </c>
      <c r="N2566" s="122"/>
      <c r="O2566" s="122"/>
      <c r="P2566" s="128"/>
      <c r="Q2566" s="128">
        <f t="shared" si="41"/>
        <v>1145.7783300000001</v>
      </c>
      <c r="R2566" s="128"/>
      <c r="S2566" s="334"/>
      <c r="T2566" s="276"/>
      <c r="Y2566" s="364"/>
      <c r="Z2566" s="276"/>
      <c r="AA2566" s="173"/>
    </row>
    <row r="2567" spans="1:27" s="5" customFormat="1" ht="60" hidden="1" customHeight="1" outlineLevel="1" x14ac:dyDescent="0.25">
      <c r="A2567" s="552"/>
      <c r="B2567" s="551"/>
      <c r="C2567" s="551"/>
      <c r="D2567" s="552"/>
      <c r="E2567" s="536"/>
      <c r="F2567" s="537"/>
      <c r="G2567" s="139" t="s">
        <v>1918</v>
      </c>
      <c r="H2567" s="122"/>
      <c r="I2567" s="122">
        <v>130</v>
      </c>
      <c r="J2567" s="122"/>
      <c r="K2567" s="122"/>
      <c r="L2567" s="122"/>
      <c r="M2567" s="122">
        <v>60.6</v>
      </c>
      <c r="N2567" s="122"/>
      <c r="O2567" s="122"/>
      <c r="P2567" s="128"/>
      <c r="Q2567" s="128">
        <v>177.07200999999998</v>
      </c>
      <c r="R2567" s="128"/>
      <c r="S2567" s="334"/>
      <c r="T2567" s="224"/>
      <c r="Y2567" s="364"/>
      <c r="Z2567" s="276"/>
      <c r="AA2567" s="20"/>
    </row>
    <row r="2568" spans="1:27" s="5" customFormat="1" ht="45" hidden="1" customHeight="1" outlineLevel="1" x14ac:dyDescent="0.25">
      <c r="A2568" s="552"/>
      <c r="B2568" s="551"/>
      <c r="C2568" s="551"/>
      <c r="D2568" s="552"/>
      <c r="E2568" s="538"/>
      <c r="F2568" s="539"/>
      <c r="G2568" s="64" t="s">
        <v>1908</v>
      </c>
      <c r="H2568" s="122"/>
      <c r="I2568" s="122">
        <v>257</v>
      </c>
      <c r="J2568" s="122"/>
      <c r="K2568" s="122"/>
      <c r="L2568" s="122"/>
      <c r="M2568" s="122">
        <v>61</v>
      </c>
      <c r="N2568" s="122"/>
      <c r="O2568" s="122"/>
      <c r="P2568" s="128"/>
      <c r="Q2568" s="128">
        <v>968.70632000000001</v>
      </c>
      <c r="R2568" s="128"/>
      <c r="S2568" s="334"/>
      <c r="T2568" s="224"/>
      <c r="Y2568" s="364"/>
      <c r="Z2568" s="276"/>
      <c r="AA2568" s="20"/>
    </row>
    <row r="2569" spans="1:27" s="5" customFormat="1" ht="15" hidden="1" customHeight="1" outlineLevel="1" x14ac:dyDescent="0.25">
      <c r="A2569" s="552"/>
      <c r="B2569" s="551"/>
      <c r="C2569" s="551"/>
      <c r="D2569" s="552"/>
      <c r="E2569" s="164" t="s">
        <v>56</v>
      </c>
      <c r="F2569" s="147"/>
      <c r="G2569" s="204"/>
      <c r="H2569" s="300"/>
      <c r="I2569" s="300"/>
      <c r="J2569" s="300"/>
      <c r="K2569" s="300"/>
      <c r="L2569" s="300"/>
      <c r="M2569" s="300"/>
      <c r="N2569" s="300"/>
      <c r="O2569" s="300"/>
      <c r="P2569" s="129"/>
      <c r="Q2569" s="129"/>
      <c r="R2569" s="129"/>
      <c r="S2569" s="325"/>
      <c r="T2569" s="276"/>
      <c r="Y2569" s="364"/>
      <c r="Z2569" s="276"/>
      <c r="AA2569" s="173"/>
    </row>
    <row r="2570" spans="1:27" s="5" customFormat="1" ht="15" hidden="1" customHeight="1" outlineLevel="1" x14ac:dyDescent="0.25">
      <c r="A2570" s="552"/>
      <c r="B2570" s="551"/>
      <c r="C2570" s="551"/>
      <c r="D2570" s="552"/>
      <c r="E2570" s="164" t="s">
        <v>57</v>
      </c>
      <c r="F2570" s="147"/>
      <c r="G2570" s="204"/>
      <c r="H2570" s="300"/>
      <c r="I2570" s="300"/>
      <c r="J2570" s="300"/>
      <c r="K2570" s="300"/>
      <c r="L2570" s="300"/>
      <c r="M2570" s="300"/>
      <c r="N2570" s="300"/>
      <c r="O2570" s="300"/>
      <c r="P2570" s="129"/>
      <c r="Q2570" s="129"/>
      <c r="R2570" s="129"/>
      <c r="S2570" s="325"/>
      <c r="T2570" s="276"/>
      <c r="Y2570" s="364"/>
      <c r="Z2570" s="276"/>
      <c r="AA2570" s="173"/>
    </row>
    <row r="2571" spans="1:27" s="5" customFormat="1" ht="15" hidden="1" customHeight="1" outlineLevel="1" x14ac:dyDescent="0.25">
      <c r="A2571" s="552"/>
      <c r="B2571" s="551"/>
      <c r="C2571" s="551"/>
      <c r="D2571" s="552"/>
      <c r="E2571" s="164" t="s">
        <v>61</v>
      </c>
      <c r="F2571" s="147"/>
      <c r="G2571" s="204"/>
      <c r="H2571" s="300"/>
      <c r="I2571" s="300"/>
      <c r="J2571" s="300"/>
      <c r="K2571" s="300"/>
      <c r="L2571" s="300"/>
      <c r="M2571" s="300"/>
      <c r="N2571" s="300"/>
      <c r="O2571" s="300"/>
      <c r="P2571" s="129"/>
      <c r="Q2571" s="129"/>
      <c r="R2571" s="129"/>
      <c r="S2571" s="325"/>
      <c r="T2571" s="276"/>
      <c r="Y2571" s="364"/>
      <c r="Z2571" s="276"/>
      <c r="AA2571" s="173"/>
    </row>
    <row r="2572" spans="1:27" s="5" customFormat="1" ht="15" hidden="1" customHeight="1" outlineLevel="1" x14ac:dyDescent="0.25">
      <c r="A2572" s="552"/>
      <c r="B2572" s="551"/>
      <c r="C2572" s="551"/>
      <c r="D2572" s="552" t="s">
        <v>67</v>
      </c>
      <c r="E2572" s="164" t="s">
        <v>53</v>
      </c>
      <c r="F2572" s="147"/>
      <c r="G2572" s="204"/>
      <c r="H2572" s="300"/>
      <c r="I2572" s="300"/>
      <c r="J2572" s="300"/>
      <c r="K2572" s="300"/>
      <c r="L2572" s="300"/>
      <c r="M2572" s="300"/>
      <c r="N2572" s="300"/>
      <c r="O2572" s="300"/>
      <c r="P2572" s="129"/>
      <c r="Q2572" s="129"/>
      <c r="R2572" s="129"/>
      <c r="S2572" s="325"/>
      <c r="T2572" s="276"/>
      <c r="Y2572" s="364"/>
      <c r="Z2572" s="276"/>
      <c r="AA2572" s="173"/>
    </row>
    <row r="2573" spans="1:27" s="5" customFormat="1" ht="15" hidden="1" customHeight="1" outlineLevel="1" x14ac:dyDescent="0.25">
      <c r="A2573" s="552"/>
      <c r="B2573" s="551"/>
      <c r="C2573" s="551"/>
      <c r="D2573" s="552"/>
      <c r="E2573" s="164" t="s">
        <v>54</v>
      </c>
      <c r="F2573" s="147"/>
      <c r="G2573" s="204"/>
      <c r="H2573" s="300"/>
      <c r="I2573" s="300"/>
      <c r="J2573" s="300"/>
      <c r="K2573" s="300"/>
      <c r="L2573" s="300"/>
      <c r="M2573" s="300"/>
      <c r="N2573" s="300"/>
      <c r="O2573" s="300"/>
      <c r="P2573" s="129"/>
      <c r="Q2573" s="129"/>
      <c r="R2573" s="129"/>
      <c r="S2573" s="325"/>
      <c r="T2573" s="276"/>
      <c r="Y2573" s="364"/>
      <c r="Z2573" s="276"/>
      <c r="AA2573" s="173"/>
    </row>
    <row r="2574" spans="1:27" s="5" customFormat="1" ht="15" hidden="1" customHeight="1" outlineLevel="1" x14ac:dyDescent="0.25">
      <c r="A2574" s="552"/>
      <c r="B2574" s="551"/>
      <c r="C2574" s="551"/>
      <c r="D2574" s="552"/>
      <c r="E2574" s="164" t="s">
        <v>55</v>
      </c>
      <c r="F2574" s="147"/>
      <c r="G2574" s="204"/>
      <c r="H2574" s="300"/>
      <c r="I2574" s="300"/>
      <c r="J2574" s="300"/>
      <c r="K2574" s="300"/>
      <c r="L2574" s="300"/>
      <c r="M2574" s="300"/>
      <c r="N2574" s="300"/>
      <c r="O2574" s="300"/>
      <c r="P2574" s="129"/>
      <c r="Q2574" s="129"/>
      <c r="R2574" s="129"/>
      <c r="S2574" s="325"/>
      <c r="T2574" s="276"/>
      <c r="Y2574" s="364"/>
      <c r="Z2574" s="276"/>
      <c r="AA2574" s="173"/>
    </row>
    <row r="2575" spans="1:27" s="5" customFormat="1" ht="15" hidden="1" customHeight="1" outlineLevel="1" x14ac:dyDescent="0.25">
      <c r="A2575" s="552"/>
      <c r="B2575" s="551"/>
      <c r="C2575" s="551"/>
      <c r="D2575" s="552"/>
      <c r="E2575" s="164" t="s">
        <v>56</v>
      </c>
      <c r="F2575" s="147"/>
      <c r="G2575" s="204"/>
      <c r="H2575" s="300"/>
      <c r="I2575" s="300"/>
      <c r="J2575" s="300"/>
      <c r="K2575" s="300"/>
      <c r="L2575" s="300"/>
      <c r="M2575" s="300"/>
      <c r="N2575" s="300"/>
      <c r="O2575" s="300"/>
      <c r="P2575" s="129"/>
      <c r="Q2575" s="129"/>
      <c r="R2575" s="129"/>
      <c r="S2575" s="325"/>
      <c r="T2575" s="276"/>
      <c r="Y2575" s="364"/>
      <c r="Z2575" s="276"/>
      <c r="AA2575" s="173"/>
    </row>
    <row r="2576" spans="1:27" s="5" customFormat="1" ht="15" hidden="1" customHeight="1" outlineLevel="1" x14ac:dyDescent="0.25">
      <c r="A2576" s="552"/>
      <c r="B2576" s="551"/>
      <c r="C2576" s="551"/>
      <c r="D2576" s="552"/>
      <c r="E2576" s="164" t="s">
        <v>57</v>
      </c>
      <c r="F2576" s="147"/>
      <c r="G2576" s="204"/>
      <c r="H2576" s="300"/>
      <c r="I2576" s="300"/>
      <c r="J2576" s="300"/>
      <c r="K2576" s="300"/>
      <c r="L2576" s="300"/>
      <c r="M2576" s="300"/>
      <c r="N2576" s="300"/>
      <c r="O2576" s="300"/>
      <c r="P2576" s="129"/>
      <c r="Q2576" s="129"/>
      <c r="R2576" s="129"/>
      <c r="S2576" s="325"/>
      <c r="T2576" s="276"/>
      <c r="Y2576" s="364"/>
      <c r="Z2576" s="276"/>
      <c r="AA2576" s="173"/>
    </row>
    <row r="2577" spans="1:27" s="5" customFormat="1" ht="15" hidden="1" customHeight="1" outlineLevel="1" x14ac:dyDescent="0.25">
      <c r="A2577" s="552"/>
      <c r="B2577" s="551"/>
      <c r="C2577" s="551"/>
      <c r="D2577" s="552"/>
      <c r="E2577" s="164" t="s">
        <v>61</v>
      </c>
      <c r="F2577" s="147"/>
      <c r="G2577" s="204"/>
      <c r="H2577" s="300"/>
      <c r="I2577" s="300"/>
      <c r="J2577" s="300"/>
      <c r="K2577" s="300"/>
      <c r="L2577" s="300"/>
      <c r="M2577" s="300"/>
      <c r="N2577" s="300"/>
      <c r="O2577" s="300"/>
      <c r="P2577" s="129"/>
      <c r="Q2577" s="129"/>
      <c r="R2577" s="129"/>
      <c r="S2577" s="325"/>
      <c r="T2577" s="276"/>
      <c r="Y2577" s="364"/>
      <c r="Z2577" s="276"/>
      <c r="AA2577" s="173"/>
    </row>
    <row r="2578" spans="1:27" s="5" customFormat="1" ht="15" hidden="1" customHeight="1" outlineLevel="1" x14ac:dyDescent="0.25">
      <c r="A2578" s="552"/>
      <c r="B2578" s="551" t="s">
        <v>70</v>
      </c>
      <c r="C2578" s="551" t="s">
        <v>68</v>
      </c>
      <c r="D2578" s="552" t="s">
        <v>67</v>
      </c>
      <c r="E2578" s="164" t="s">
        <v>53</v>
      </c>
      <c r="F2578" s="147"/>
      <c r="G2578" s="204"/>
      <c r="H2578" s="300"/>
      <c r="I2578" s="300"/>
      <c r="J2578" s="300"/>
      <c r="K2578" s="300"/>
      <c r="L2578" s="300"/>
      <c r="M2578" s="300"/>
      <c r="N2578" s="300"/>
      <c r="O2578" s="300"/>
      <c r="P2578" s="129"/>
      <c r="Q2578" s="129"/>
      <c r="R2578" s="129"/>
      <c r="S2578" s="325"/>
      <c r="T2578" s="276"/>
      <c r="Y2578" s="364"/>
      <c r="Z2578" s="276"/>
      <c r="AA2578" s="173"/>
    </row>
    <row r="2579" spans="1:27" s="5" customFormat="1" ht="15" hidden="1" customHeight="1" outlineLevel="1" x14ac:dyDescent="0.25">
      <c r="A2579" s="552"/>
      <c r="B2579" s="551"/>
      <c r="C2579" s="551"/>
      <c r="D2579" s="552"/>
      <c r="E2579" s="164" t="s">
        <v>54</v>
      </c>
      <c r="F2579" s="147"/>
      <c r="G2579" s="204"/>
      <c r="H2579" s="300"/>
      <c r="I2579" s="300"/>
      <c r="J2579" s="300"/>
      <c r="K2579" s="300"/>
      <c r="L2579" s="300"/>
      <c r="M2579" s="300"/>
      <c r="N2579" s="300"/>
      <c r="O2579" s="300"/>
      <c r="P2579" s="129"/>
      <c r="Q2579" s="129"/>
      <c r="R2579" s="129"/>
      <c r="S2579" s="325"/>
      <c r="T2579" s="276"/>
      <c r="Y2579" s="364"/>
      <c r="Z2579" s="276"/>
      <c r="AA2579" s="173"/>
    </row>
    <row r="2580" spans="1:27" s="5" customFormat="1" ht="15" hidden="1" customHeight="1" outlineLevel="1" x14ac:dyDescent="0.25">
      <c r="A2580" s="552"/>
      <c r="B2580" s="551"/>
      <c r="C2580" s="551"/>
      <c r="D2580" s="552"/>
      <c r="E2580" s="164" t="s">
        <v>55</v>
      </c>
      <c r="F2580" s="147"/>
      <c r="G2580" s="204"/>
      <c r="H2580" s="300"/>
      <c r="I2580" s="300"/>
      <c r="J2580" s="300"/>
      <c r="K2580" s="300"/>
      <c r="L2580" s="300"/>
      <c r="M2580" s="300"/>
      <c r="N2580" s="300"/>
      <c r="O2580" s="300"/>
      <c r="P2580" s="129"/>
      <c r="Q2580" s="129"/>
      <c r="R2580" s="129"/>
      <c r="S2580" s="325"/>
      <c r="T2580" s="276"/>
      <c r="Y2580" s="364"/>
      <c r="Z2580" s="276"/>
      <c r="AA2580" s="173"/>
    </row>
    <row r="2581" spans="1:27" s="5" customFormat="1" ht="15" hidden="1" customHeight="1" outlineLevel="1" x14ac:dyDescent="0.25">
      <c r="A2581" s="552"/>
      <c r="B2581" s="551"/>
      <c r="C2581" s="551"/>
      <c r="D2581" s="552"/>
      <c r="E2581" s="164" t="s">
        <v>56</v>
      </c>
      <c r="F2581" s="147"/>
      <c r="G2581" s="204"/>
      <c r="H2581" s="300"/>
      <c r="I2581" s="300"/>
      <c r="J2581" s="300"/>
      <c r="K2581" s="300"/>
      <c r="L2581" s="300"/>
      <c r="M2581" s="300"/>
      <c r="N2581" s="300"/>
      <c r="O2581" s="300"/>
      <c r="P2581" s="129"/>
      <c r="Q2581" s="129"/>
      <c r="R2581" s="129"/>
      <c r="S2581" s="325"/>
      <c r="T2581" s="276"/>
      <c r="Y2581" s="364"/>
      <c r="Z2581" s="276"/>
      <c r="AA2581" s="173"/>
    </row>
    <row r="2582" spans="1:27" s="5" customFormat="1" ht="15" hidden="1" customHeight="1" outlineLevel="1" x14ac:dyDescent="0.25">
      <c r="A2582" s="552"/>
      <c r="B2582" s="551"/>
      <c r="C2582" s="551"/>
      <c r="D2582" s="552"/>
      <c r="E2582" s="164" t="s">
        <v>57</v>
      </c>
      <c r="F2582" s="147"/>
      <c r="G2582" s="204"/>
      <c r="H2582" s="300"/>
      <c r="I2582" s="300"/>
      <c r="J2582" s="300"/>
      <c r="K2582" s="300"/>
      <c r="L2582" s="300"/>
      <c r="M2582" s="300"/>
      <c r="N2582" s="300"/>
      <c r="O2582" s="300"/>
      <c r="P2582" s="129"/>
      <c r="Q2582" s="129"/>
      <c r="R2582" s="129"/>
      <c r="S2582" s="325"/>
      <c r="T2582" s="276"/>
      <c r="Y2582" s="364"/>
      <c r="Z2582" s="276"/>
      <c r="AA2582" s="173"/>
    </row>
    <row r="2583" spans="1:27" s="5" customFormat="1" ht="15" hidden="1" customHeight="1" outlineLevel="1" x14ac:dyDescent="0.25">
      <c r="A2583" s="552"/>
      <c r="B2583" s="551"/>
      <c r="C2583" s="551"/>
      <c r="D2583" s="552"/>
      <c r="E2583" s="164" t="s">
        <v>61</v>
      </c>
      <c r="F2583" s="147"/>
      <c r="G2583" s="204"/>
      <c r="H2583" s="300"/>
      <c r="I2583" s="300"/>
      <c r="J2583" s="300"/>
      <c r="K2583" s="300"/>
      <c r="L2583" s="300"/>
      <c r="M2583" s="300"/>
      <c r="N2583" s="300"/>
      <c r="O2583" s="300"/>
      <c r="P2583" s="129"/>
      <c r="Q2583" s="129"/>
      <c r="R2583" s="129"/>
      <c r="S2583" s="325"/>
      <c r="T2583" s="276"/>
      <c r="Y2583" s="364"/>
      <c r="Z2583" s="276"/>
      <c r="AA2583" s="173"/>
    </row>
    <row r="2584" spans="1:27" s="5" customFormat="1" ht="15" hidden="1" customHeight="1" outlineLevel="1" x14ac:dyDescent="0.25">
      <c r="A2584" s="552"/>
      <c r="B2584" s="551" t="s">
        <v>71</v>
      </c>
      <c r="C2584" s="551" t="s">
        <v>65</v>
      </c>
      <c r="D2584" s="552" t="s">
        <v>66</v>
      </c>
      <c r="E2584" s="164" t="s">
        <v>53</v>
      </c>
      <c r="F2584" s="147"/>
      <c r="G2584" s="204"/>
      <c r="H2584" s="300"/>
      <c r="I2584" s="300"/>
      <c r="J2584" s="300"/>
      <c r="K2584" s="300"/>
      <c r="L2584" s="300"/>
      <c r="M2584" s="300"/>
      <c r="N2584" s="300"/>
      <c r="O2584" s="300"/>
      <c r="P2584" s="129"/>
      <c r="Q2584" s="129"/>
      <c r="R2584" s="129"/>
      <c r="S2584" s="325"/>
      <c r="T2584" s="276"/>
      <c r="Y2584" s="364"/>
      <c r="Z2584" s="276"/>
      <c r="AA2584" s="173"/>
    </row>
    <row r="2585" spans="1:27" s="5" customFormat="1" ht="15" hidden="1" customHeight="1" outlineLevel="1" x14ac:dyDescent="0.25">
      <c r="A2585" s="552"/>
      <c r="B2585" s="551"/>
      <c r="C2585" s="551"/>
      <c r="D2585" s="552"/>
      <c r="E2585" s="164" t="s">
        <v>54</v>
      </c>
      <c r="F2585" s="147"/>
      <c r="G2585" s="204"/>
      <c r="H2585" s="300"/>
      <c r="I2585" s="300"/>
      <c r="J2585" s="300"/>
      <c r="K2585" s="300"/>
      <c r="L2585" s="300"/>
      <c r="M2585" s="300"/>
      <c r="N2585" s="300"/>
      <c r="O2585" s="300"/>
      <c r="P2585" s="129"/>
      <c r="Q2585" s="129"/>
      <c r="R2585" s="129"/>
      <c r="S2585" s="325"/>
      <c r="T2585" s="276"/>
      <c r="Y2585" s="364"/>
      <c r="Z2585" s="276"/>
      <c r="AA2585" s="173"/>
    </row>
    <row r="2586" spans="1:27" s="5" customFormat="1" ht="15" hidden="1" customHeight="1" outlineLevel="1" x14ac:dyDescent="0.25">
      <c r="A2586" s="552"/>
      <c r="B2586" s="551"/>
      <c r="C2586" s="551"/>
      <c r="D2586" s="552"/>
      <c r="E2586" s="164" t="s">
        <v>55</v>
      </c>
      <c r="F2586" s="147"/>
      <c r="G2586" s="204"/>
      <c r="H2586" s="300"/>
      <c r="I2586" s="300"/>
      <c r="J2586" s="300"/>
      <c r="K2586" s="300"/>
      <c r="L2586" s="300"/>
      <c r="M2586" s="300"/>
      <c r="N2586" s="300"/>
      <c r="O2586" s="300"/>
      <c r="P2586" s="129"/>
      <c r="Q2586" s="129"/>
      <c r="R2586" s="129"/>
      <c r="S2586" s="325"/>
      <c r="T2586" s="276"/>
      <c r="Y2586" s="364"/>
      <c r="Z2586" s="276"/>
      <c r="AA2586" s="173"/>
    </row>
    <row r="2587" spans="1:27" s="5" customFormat="1" ht="15" hidden="1" customHeight="1" outlineLevel="1" x14ac:dyDescent="0.25">
      <c r="A2587" s="552"/>
      <c r="B2587" s="551"/>
      <c r="C2587" s="551"/>
      <c r="D2587" s="552"/>
      <c r="E2587" s="164" t="s">
        <v>56</v>
      </c>
      <c r="F2587" s="147"/>
      <c r="G2587" s="204"/>
      <c r="H2587" s="300"/>
      <c r="I2587" s="300"/>
      <c r="J2587" s="300"/>
      <c r="K2587" s="300"/>
      <c r="L2587" s="300"/>
      <c r="M2587" s="300"/>
      <c r="N2587" s="300"/>
      <c r="O2587" s="300"/>
      <c r="P2587" s="129"/>
      <c r="Q2587" s="129"/>
      <c r="R2587" s="129"/>
      <c r="S2587" s="325"/>
      <c r="T2587" s="276"/>
      <c r="Y2587" s="364"/>
      <c r="Z2587" s="276"/>
      <c r="AA2587" s="173"/>
    </row>
    <row r="2588" spans="1:27" s="5" customFormat="1" ht="15" hidden="1" customHeight="1" outlineLevel="1" x14ac:dyDescent="0.25">
      <c r="A2588" s="552"/>
      <c r="B2588" s="551"/>
      <c r="C2588" s="551"/>
      <c r="D2588" s="552"/>
      <c r="E2588" s="164" t="s">
        <v>57</v>
      </c>
      <c r="F2588" s="147"/>
      <c r="G2588" s="204"/>
      <c r="H2588" s="6"/>
      <c r="I2588" s="6"/>
      <c r="J2588" s="6"/>
      <c r="K2588" s="6"/>
      <c r="L2588" s="6"/>
      <c r="M2588" s="6"/>
      <c r="N2588" s="6"/>
      <c r="O2588" s="6"/>
      <c r="P2588" s="511"/>
      <c r="Q2588" s="511"/>
      <c r="R2588" s="129"/>
      <c r="S2588" s="325"/>
      <c r="T2588" s="276"/>
      <c r="Y2588" s="364"/>
      <c r="Z2588" s="276"/>
      <c r="AA2588" s="173"/>
    </row>
    <row r="2589" spans="1:27" s="5" customFormat="1" ht="15" hidden="1" customHeight="1" outlineLevel="1" x14ac:dyDescent="0.25">
      <c r="A2589" s="552"/>
      <c r="B2589" s="551"/>
      <c r="C2589" s="551"/>
      <c r="D2589" s="552"/>
      <c r="E2589" s="164" t="s">
        <v>61</v>
      </c>
      <c r="F2589" s="147"/>
      <c r="G2589" s="204"/>
      <c r="H2589" s="299"/>
      <c r="I2589" s="299"/>
      <c r="J2589" s="299"/>
      <c r="K2589" s="299"/>
      <c r="L2589" s="299"/>
      <c r="M2589" s="299"/>
      <c r="N2589" s="300"/>
      <c r="O2589" s="300"/>
      <c r="P2589" s="129"/>
      <c r="Q2589" s="129"/>
      <c r="R2589" s="129"/>
      <c r="S2589" s="325"/>
      <c r="T2589" s="276"/>
      <c r="Y2589" s="364"/>
      <c r="Z2589" s="276"/>
      <c r="AA2589" s="173"/>
    </row>
    <row r="2590" spans="1:27" s="5" customFormat="1" ht="15" hidden="1" customHeight="1" outlineLevel="1" x14ac:dyDescent="0.25">
      <c r="A2590" s="552"/>
      <c r="B2590" s="551"/>
      <c r="C2590" s="551" t="s">
        <v>68</v>
      </c>
      <c r="D2590" s="552" t="s">
        <v>67</v>
      </c>
      <c r="E2590" s="164" t="s">
        <v>53</v>
      </c>
      <c r="F2590" s="147"/>
      <c r="G2590" s="204"/>
      <c r="H2590" s="299"/>
      <c r="I2590" s="299"/>
      <c r="J2590" s="299"/>
      <c r="K2590" s="299"/>
      <c r="L2590" s="299"/>
      <c r="M2590" s="299"/>
      <c r="N2590" s="299"/>
      <c r="O2590" s="299"/>
      <c r="P2590" s="70"/>
      <c r="Q2590" s="70"/>
      <c r="R2590" s="129"/>
      <c r="S2590" s="325"/>
      <c r="T2590" s="276"/>
      <c r="Y2590" s="364"/>
      <c r="Z2590" s="276"/>
      <c r="AA2590" s="173"/>
    </row>
    <row r="2591" spans="1:27" s="5" customFormat="1" ht="15" hidden="1" customHeight="1" outlineLevel="1" x14ac:dyDescent="0.25">
      <c r="A2591" s="552"/>
      <c r="B2591" s="551"/>
      <c r="C2591" s="551"/>
      <c r="D2591" s="552"/>
      <c r="E2591" s="164" t="s">
        <v>54</v>
      </c>
      <c r="F2591" s="147"/>
      <c r="G2591" s="204"/>
      <c r="H2591" s="299"/>
      <c r="I2591" s="299"/>
      <c r="J2591" s="299"/>
      <c r="K2591" s="299"/>
      <c r="L2591" s="299"/>
      <c r="M2591" s="299"/>
      <c r="N2591" s="300"/>
      <c r="O2591" s="300"/>
      <c r="P2591" s="129"/>
      <c r="Q2591" s="129"/>
      <c r="R2591" s="129"/>
      <c r="S2591" s="325"/>
      <c r="T2591" s="276"/>
      <c r="Y2591" s="364"/>
      <c r="Z2591" s="276"/>
      <c r="AA2591" s="173"/>
    </row>
    <row r="2592" spans="1:27" s="5" customFormat="1" ht="15" hidden="1" customHeight="1" outlineLevel="1" x14ac:dyDescent="0.25">
      <c r="A2592" s="552"/>
      <c r="B2592" s="551"/>
      <c r="C2592" s="551"/>
      <c r="D2592" s="552"/>
      <c r="E2592" s="164" t="s">
        <v>55</v>
      </c>
      <c r="F2592" s="147"/>
      <c r="G2592" s="204"/>
      <c r="H2592" s="299"/>
      <c r="I2592" s="299"/>
      <c r="J2592" s="299"/>
      <c r="K2592" s="299"/>
      <c r="L2592" s="299"/>
      <c r="M2592" s="299"/>
      <c r="N2592" s="300"/>
      <c r="O2592" s="300"/>
      <c r="P2592" s="129"/>
      <c r="Q2592" s="129"/>
      <c r="R2592" s="129"/>
      <c r="S2592" s="325"/>
      <c r="T2592" s="276"/>
      <c r="Y2592" s="364"/>
      <c r="Z2592" s="276"/>
      <c r="AA2592" s="173"/>
    </row>
    <row r="2593" spans="1:27" s="5" customFormat="1" ht="15" hidden="1" customHeight="1" outlineLevel="1" x14ac:dyDescent="0.25">
      <c r="A2593" s="552"/>
      <c r="B2593" s="551"/>
      <c r="C2593" s="551"/>
      <c r="D2593" s="552"/>
      <c r="E2593" s="403" t="s">
        <v>56</v>
      </c>
      <c r="F2593" s="404"/>
      <c r="G2593" s="396"/>
      <c r="H2593" s="401"/>
      <c r="I2593" s="401"/>
      <c r="J2593" s="401"/>
      <c r="K2593" s="299"/>
      <c r="L2593" s="299"/>
      <c r="M2593" s="299"/>
      <c r="N2593" s="300"/>
      <c r="O2593" s="300"/>
      <c r="P2593" s="129"/>
      <c r="Q2593" s="129"/>
      <c r="R2593" s="129"/>
      <c r="S2593" s="325"/>
      <c r="T2593" s="276"/>
      <c r="Y2593" s="364"/>
      <c r="Z2593" s="276"/>
      <c r="AA2593" s="173"/>
    </row>
    <row r="2594" spans="1:27" s="5" customFormat="1" ht="15" hidden="1" customHeight="1" outlineLevel="1" x14ac:dyDescent="0.25">
      <c r="A2594" s="552"/>
      <c r="B2594" s="551"/>
      <c r="C2594" s="551"/>
      <c r="D2594" s="552"/>
      <c r="E2594" s="403" t="s">
        <v>57</v>
      </c>
      <c r="F2594" s="404"/>
      <c r="G2594" s="396"/>
      <c r="H2594" s="401"/>
      <c r="I2594" s="401"/>
      <c r="J2594" s="401"/>
      <c r="K2594" s="299"/>
      <c r="L2594" s="299"/>
      <c r="M2594" s="299"/>
      <c r="N2594" s="300"/>
      <c r="O2594" s="300"/>
      <c r="P2594" s="129"/>
      <c r="Q2594" s="129"/>
      <c r="R2594" s="129"/>
      <c r="S2594" s="325"/>
      <c r="T2594" s="276"/>
      <c r="Y2594" s="364"/>
      <c r="Z2594" s="276"/>
      <c r="AA2594" s="173"/>
    </row>
    <row r="2595" spans="1:27" s="5" customFormat="1" ht="15" hidden="1" customHeight="1" outlineLevel="1" x14ac:dyDescent="0.25">
      <c r="A2595" s="552"/>
      <c r="B2595" s="551"/>
      <c r="C2595" s="551"/>
      <c r="D2595" s="552"/>
      <c r="E2595" s="403" t="s">
        <v>61</v>
      </c>
      <c r="F2595" s="404"/>
      <c r="G2595" s="396"/>
      <c r="H2595" s="401"/>
      <c r="I2595" s="401"/>
      <c r="J2595" s="401"/>
      <c r="K2595" s="299"/>
      <c r="L2595" s="299"/>
      <c r="M2595" s="299"/>
      <c r="N2595" s="300"/>
      <c r="O2595" s="300"/>
      <c r="P2595" s="129"/>
      <c r="Q2595" s="129"/>
      <c r="R2595" s="129"/>
      <c r="S2595" s="325"/>
      <c r="T2595" s="276"/>
      <c r="Y2595" s="364"/>
      <c r="Z2595" s="276"/>
      <c r="AA2595" s="173"/>
    </row>
    <row r="2596" spans="1:27" s="5" customFormat="1" ht="15" hidden="1" customHeight="1" outlineLevel="1" x14ac:dyDescent="0.25">
      <c r="A2596" s="552"/>
      <c r="B2596" s="552" t="s">
        <v>109</v>
      </c>
      <c r="C2596" s="551" t="s">
        <v>65</v>
      </c>
      <c r="D2596" s="552" t="s">
        <v>66</v>
      </c>
      <c r="E2596" s="403" t="s">
        <v>53</v>
      </c>
      <c r="F2596" s="404"/>
      <c r="G2596" s="396"/>
      <c r="H2596" s="401"/>
      <c r="I2596" s="401"/>
      <c r="J2596" s="401"/>
      <c r="K2596" s="299"/>
      <c r="L2596" s="299"/>
      <c r="M2596" s="299"/>
      <c r="N2596" s="300"/>
      <c r="O2596" s="300"/>
      <c r="P2596" s="129"/>
      <c r="Q2596" s="129"/>
      <c r="R2596" s="129"/>
      <c r="S2596" s="325"/>
      <c r="T2596" s="276"/>
      <c r="Y2596" s="364"/>
      <c r="Z2596" s="276"/>
      <c r="AA2596" s="173"/>
    </row>
    <row r="2597" spans="1:27" s="5" customFormat="1" ht="15" hidden="1" customHeight="1" outlineLevel="1" x14ac:dyDescent="0.25">
      <c r="A2597" s="552"/>
      <c r="B2597" s="552"/>
      <c r="C2597" s="551"/>
      <c r="D2597" s="552"/>
      <c r="E2597" s="403" t="s">
        <v>54</v>
      </c>
      <c r="F2597" s="404"/>
      <c r="G2597" s="396"/>
      <c r="H2597" s="401"/>
      <c r="I2597" s="401"/>
      <c r="J2597" s="401"/>
      <c r="K2597" s="299"/>
      <c r="L2597" s="299"/>
      <c r="M2597" s="6"/>
      <c r="N2597" s="300"/>
      <c r="O2597" s="300"/>
      <c r="P2597" s="129"/>
      <c r="Q2597" s="129"/>
      <c r="R2597" s="129"/>
      <c r="S2597" s="325"/>
      <c r="T2597" s="276"/>
      <c r="Y2597" s="364"/>
      <c r="Z2597" s="276"/>
      <c r="AA2597" s="173"/>
    </row>
    <row r="2598" spans="1:27" s="5" customFormat="1" ht="15" hidden="1" customHeight="1" outlineLevel="1" x14ac:dyDescent="0.25">
      <c r="A2598" s="552"/>
      <c r="B2598" s="552"/>
      <c r="C2598" s="551"/>
      <c r="D2598" s="552"/>
      <c r="E2598" s="403" t="s">
        <v>55</v>
      </c>
      <c r="F2598" s="404"/>
      <c r="G2598" s="396"/>
      <c r="H2598" s="401"/>
      <c r="I2598" s="401"/>
      <c r="J2598" s="401"/>
      <c r="K2598" s="299"/>
      <c r="L2598" s="299"/>
      <c r="M2598" s="299"/>
      <c r="N2598" s="300"/>
      <c r="O2598" s="300"/>
      <c r="P2598" s="129"/>
      <c r="Q2598" s="129"/>
      <c r="R2598" s="129"/>
      <c r="S2598" s="325"/>
      <c r="T2598" s="276"/>
      <c r="Y2598" s="364"/>
      <c r="Z2598" s="276"/>
      <c r="AA2598" s="173"/>
    </row>
    <row r="2599" spans="1:27" s="5" customFormat="1" ht="15" hidden="1" customHeight="1" outlineLevel="1" x14ac:dyDescent="0.25">
      <c r="A2599" s="552"/>
      <c r="B2599" s="552"/>
      <c r="C2599" s="551"/>
      <c r="D2599" s="552"/>
      <c r="E2599" s="410" t="s">
        <v>56</v>
      </c>
      <c r="F2599" s="404"/>
      <c r="G2599" s="396"/>
      <c r="H2599" s="401"/>
      <c r="I2599" s="401"/>
      <c r="J2599" s="401"/>
      <c r="K2599" s="299"/>
      <c r="L2599" s="299"/>
      <c r="M2599" s="299"/>
      <c r="N2599" s="299"/>
      <c r="O2599" s="299"/>
      <c r="P2599" s="70"/>
      <c r="Q2599" s="70"/>
      <c r="R2599" s="70"/>
      <c r="S2599" s="325"/>
      <c r="T2599" s="375"/>
      <c r="Y2599" s="364"/>
      <c r="Z2599" s="276"/>
      <c r="AA2599" s="173"/>
    </row>
    <row r="2600" spans="1:27" s="5" customFormat="1" ht="15" hidden="1" customHeight="1" outlineLevel="1" x14ac:dyDescent="0.25">
      <c r="A2600" s="552"/>
      <c r="B2600" s="552"/>
      <c r="C2600" s="551"/>
      <c r="D2600" s="552"/>
      <c r="E2600" s="403" t="s">
        <v>57</v>
      </c>
      <c r="F2600" s="404"/>
      <c r="G2600" s="396"/>
      <c r="H2600" s="401"/>
      <c r="I2600" s="401"/>
      <c r="J2600" s="401"/>
      <c r="K2600" s="299"/>
      <c r="L2600" s="299"/>
      <c r="M2600" s="299"/>
      <c r="N2600" s="300"/>
      <c r="O2600" s="300"/>
      <c r="P2600" s="129"/>
      <c r="Q2600" s="129"/>
      <c r="R2600" s="129"/>
      <c r="S2600" s="325"/>
      <c r="T2600" s="276"/>
      <c r="Y2600" s="364"/>
      <c r="Z2600" s="276"/>
      <c r="AA2600" s="173"/>
    </row>
    <row r="2601" spans="1:27" s="5" customFormat="1" ht="15" hidden="1" customHeight="1" outlineLevel="1" x14ac:dyDescent="0.25">
      <c r="A2601" s="552"/>
      <c r="B2601" s="552"/>
      <c r="C2601" s="551"/>
      <c r="D2601" s="552"/>
      <c r="E2601" s="403" t="s">
        <v>61</v>
      </c>
      <c r="F2601" s="404"/>
      <c r="G2601" s="396"/>
      <c r="H2601" s="403"/>
      <c r="I2601" s="403"/>
      <c r="J2601" s="403"/>
      <c r="K2601" s="301"/>
      <c r="L2601" s="301"/>
      <c r="M2601" s="300"/>
      <c r="N2601" s="300"/>
      <c r="O2601" s="300"/>
      <c r="P2601" s="129"/>
      <c r="Q2601" s="129"/>
      <c r="R2601" s="129"/>
      <c r="S2601" s="325"/>
      <c r="T2601" s="276"/>
      <c r="Y2601" s="364"/>
      <c r="Z2601" s="276"/>
      <c r="AA2601" s="173"/>
    </row>
    <row r="2602" spans="1:27" s="5" customFormat="1" ht="15" hidden="1" customHeight="1" outlineLevel="1" x14ac:dyDescent="0.25">
      <c r="A2602" s="552"/>
      <c r="B2602" s="552"/>
      <c r="C2602" s="551" t="s">
        <v>68</v>
      </c>
      <c r="D2602" s="552" t="s">
        <v>66</v>
      </c>
      <c r="E2602" s="403" t="s">
        <v>53</v>
      </c>
      <c r="F2602" s="404"/>
      <c r="G2602" s="396"/>
      <c r="H2602" s="403"/>
      <c r="I2602" s="403"/>
      <c r="J2602" s="403"/>
      <c r="K2602" s="301"/>
      <c r="L2602" s="301"/>
      <c r="M2602" s="300"/>
      <c r="N2602" s="300"/>
      <c r="O2602" s="300"/>
      <c r="P2602" s="129"/>
      <c r="Q2602" s="129"/>
      <c r="R2602" s="129"/>
      <c r="S2602" s="325"/>
      <c r="T2602" s="276"/>
      <c r="Y2602" s="364"/>
      <c r="Z2602" s="276"/>
      <c r="AA2602" s="173"/>
    </row>
    <row r="2603" spans="1:27" s="5" customFormat="1" ht="15" hidden="1" customHeight="1" outlineLevel="1" x14ac:dyDescent="0.25">
      <c r="A2603" s="552"/>
      <c r="B2603" s="552"/>
      <c r="C2603" s="551"/>
      <c r="D2603" s="552"/>
      <c r="E2603" s="403" t="s">
        <v>54</v>
      </c>
      <c r="F2603" s="404"/>
      <c r="G2603" s="396"/>
      <c r="H2603" s="403"/>
      <c r="I2603" s="403"/>
      <c r="J2603" s="403"/>
      <c r="K2603" s="301"/>
      <c r="L2603" s="301"/>
      <c r="M2603" s="300"/>
      <c r="N2603" s="300"/>
      <c r="O2603" s="300"/>
      <c r="P2603" s="129"/>
      <c r="Q2603" s="129"/>
      <c r="R2603" s="129"/>
      <c r="S2603" s="325"/>
      <c r="T2603" s="276"/>
      <c r="Y2603" s="364"/>
      <c r="Z2603" s="276"/>
      <c r="AA2603" s="173"/>
    </row>
    <row r="2604" spans="1:27" s="5" customFormat="1" ht="15" hidden="1" customHeight="1" outlineLevel="1" x14ac:dyDescent="0.25">
      <c r="A2604" s="552"/>
      <c r="B2604" s="552"/>
      <c r="C2604" s="551"/>
      <c r="D2604" s="552"/>
      <c r="E2604" s="403" t="s">
        <v>55</v>
      </c>
      <c r="F2604" s="404"/>
      <c r="G2604" s="396"/>
      <c r="H2604" s="403"/>
      <c r="I2604" s="403"/>
      <c r="J2604" s="403"/>
      <c r="K2604" s="301"/>
      <c r="L2604" s="301"/>
      <c r="M2604" s="300"/>
      <c r="N2604" s="300"/>
      <c r="O2604" s="300"/>
      <c r="P2604" s="129"/>
      <c r="Q2604" s="129"/>
      <c r="R2604" s="129"/>
      <c r="S2604" s="325"/>
      <c r="T2604" s="276"/>
      <c r="Y2604" s="364"/>
      <c r="Z2604" s="276"/>
      <c r="AA2604" s="173"/>
    </row>
    <row r="2605" spans="1:27" s="5" customFormat="1" ht="15" hidden="1" customHeight="1" outlineLevel="1" x14ac:dyDescent="0.25">
      <c r="A2605" s="552"/>
      <c r="B2605" s="552"/>
      <c r="C2605" s="551"/>
      <c r="D2605" s="552"/>
      <c r="E2605" s="403" t="s">
        <v>56</v>
      </c>
      <c r="F2605" s="404"/>
      <c r="G2605" s="396"/>
      <c r="H2605" s="403"/>
      <c r="I2605" s="403"/>
      <c r="J2605" s="403"/>
      <c r="K2605" s="301"/>
      <c r="L2605" s="301"/>
      <c r="M2605" s="300"/>
      <c r="N2605" s="300"/>
      <c r="O2605" s="300"/>
      <c r="P2605" s="129"/>
      <c r="Q2605" s="129"/>
      <c r="R2605" s="129"/>
      <c r="S2605" s="325"/>
      <c r="T2605" s="276"/>
      <c r="Y2605" s="364"/>
      <c r="Z2605" s="276"/>
      <c r="AA2605" s="173"/>
    </row>
    <row r="2606" spans="1:27" s="5" customFormat="1" ht="15" hidden="1" customHeight="1" outlineLevel="1" x14ac:dyDescent="0.25">
      <c r="A2606" s="552"/>
      <c r="B2606" s="552"/>
      <c r="C2606" s="551"/>
      <c r="D2606" s="552"/>
      <c r="E2606" s="403" t="s">
        <v>57</v>
      </c>
      <c r="F2606" s="404"/>
      <c r="G2606" s="396"/>
      <c r="H2606" s="403"/>
      <c r="I2606" s="403"/>
      <c r="J2606" s="403"/>
      <c r="K2606" s="301"/>
      <c r="L2606" s="301"/>
      <c r="M2606" s="300"/>
      <c r="N2606" s="300"/>
      <c r="O2606" s="300"/>
      <c r="P2606" s="129"/>
      <c r="Q2606" s="129"/>
      <c r="R2606" s="129"/>
      <c r="S2606" s="325"/>
      <c r="T2606" s="276"/>
      <c r="Y2606" s="364"/>
      <c r="Z2606" s="276"/>
      <c r="AA2606" s="173"/>
    </row>
    <row r="2607" spans="1:27" s="5" customFormat="1" ht="15" hidden="1" customHeight="1" outlineLevel="1" x14ac:dyDescent="0.25">
      <c r="A2607" s="552"/>
      <c r="B2607" s="552"/>
      <c r="C2607" s="551"/>
      <c r="D2607" s="552"/>
      <c r="E2607" s="403" t="s">
        <v>61</v>
      </c>
      <c r="F2607" s="404"/>
      <c r="G2607" s="396"/>
      <c r="H2607" s="403"/>
      <c r="I2607" s="403"/>
      <c r="J2607" s="403"/>
      <c r="K2607" s="301"/>
      <c r="L2607" s="301"/>
      <c r="M2607" s="300"/>
      <c r="N2607" s="300"/>
      <c r="O2607" s="300"/>
      <c r="P2607" s="129"/>
      <c r="Q2607" s="129"/>
      <c r="R2607" s="129"/>
      <c r="S2607" s="325"/>
      <c r="T2607" s="276"/>
      <c r="Y2607" s="364"/>
      <c r="Z2607" s="276"/>
      <c r="AA2607" s="173"/>
    </row>
    <row r="2608" spans="1:27" s="5" customFormat="1" ht="15" hidden="1" customHeight="1" outlineLevel="1" x14ac:dyDescent="0.25">
      <c r="A2608" s="552"/>
      <c r="B2608" s="552"/>
      <c r="C2608" s="551"/>
      <c r="D2608" s="552" t="s">
        <v>67</v>
      </c>
      <c r="E2608" s="164" t="s">
        <v>53</v>
      </c>
      <c r="F2608" s="147"/>
      <c r="G2608" s="204"/>
      <c r="H2608" s="301"/>
      <c r="I2608" s="301"/>
      <c r="J2608" s="301"/>
      <c r="K2608" s="301"/>
      <c r="L2608" s="301"/>
      <c r="M2608" s="300"/>
      <c r="N2608" s="300"/>
      <c r="O2608" s="300"/>
      <c r="P2608" s="129"/>
      <c r="Q2608" s="129"/>
      <c r="R2608" s="129"/>
      <c r="S2608" s="325"/>
      <c r="T2608" s="276"/>
      <c r="Y2608" s="364"/>
      <c r="Z2608" s="276"/>
      <c r="AA2608" s="173"/>
    </row>
    <row r="2609" spans="1:27" s="5" customFormat="1" ht="15" hidden="1" customHeight="1" outlineLevel="1" x14ac:dyDescent="0.25">
      <c r="A2609" s="552"/>
      <c r="B2609" s="552"/>
      <c r="C2609" s="551"/>
      <c r="D2609" s="552"/>
      <c r="E2609" s="164" t="s">
        <v>54</v>
      </c>
      <c r="F2609" s="147"/>
      <c r="G2609" s="204"/>
      <c r="H2609" s="300"/>
      <c r="I2609" s="300"/>
      <c r="J2609" s="300"/>
      <c r="K2609" s="300"/>
      <c r="L2609" s="300"/>
      <c r="M2609" s="300"/>
      <c r="N2609" s="300"/>
      <c r="O2609" s="300"/>
      <c r="P2609" s="129"/>
      <c r="Q2609" s="129"/>
      <c r="R2609" s="129"/>
      <c r="S2609" s="325"/>
      <c r="T2609" s="276"/>
      <c r="Y2609" s="364"/>
      <c r="Z2609" s="276"/>
      <c r="AA2609" s="173"/>
    </row>
    <row r="2610" spans="1:27" s="5" customFormat="1" ht="15" hidden="1" customHeight="1" outlineLevel="1" x14ac:dyDescent="0.25">
      <c r="A2610" s="552"/>
      <c r="B2610" s="552"/>
      <c r="C2610" s="551"/>
      <c r="D2610" s="552"/>
      <c r="E2610" s="164" t="s">
        <v>55</v>
      </c>
      <c r="F2610" s="147"/>
      <c r="G2610" s="204"/>
      <c r="H2610" s="300"/>
      <c r="I2610" s="300"/>
      <c r="J2610" s="300"/>
      <c r="K2610" s="300"/>
      <c r="L2610" s="300"/>
      <c r="M2610" s="300"/>
      <c r="N2610" s="300"/>
      <c r="O2610" s="300"/>
      <c r="P2610" s="129"/>
      <c r="Q2610" s="129"/>
      <c r="R2610" s="129"/>
      <c r="S2610" s="325"/>
      <c r="T2610" s="276"/>
      <c r="Y2610" s="364"/>
      <c r="Z2610" s="276"/>
      <c r="AA2610" s="173"/>
    </row>
    <row r="2611" spans="1:27" s="5" customFormat="1" ht="15" hidden="1" customHeight="1" outlineLevel="1" x14ac:dyDescent="0.25">
      <c r="A2611" s="552"/>
      <c r="B2611" s="552"/>
      <c r="C2611" s="551"/>
      <c r="D2611" s="552"/>
      <c r="E2611" s="164" t="s">
        <v>56</v>
      </c>
      <c r="F2611" s="147"/>
      <c r="G2611" s="204"/>
      <c r="H2611" s="300"/>
      <c r="I2611" s="300"/>
      <c r="J2611" s="300"/>
      <c r="K2611" s="300"/>
      <c r="L2611" s="300"/>
      <c r="M2611" s="300"/>
      <c r="N2611" s="300"/>
      <c r="O2611" s="300"/>
      <c r="P2611" s="129"/>
      <c r="Q2611" s="129"/>
      <c r="R2611" s="129"/>
      <c r="S2611" s="325"/>
      <c r="T2611" s="276"/>
      <c r="Y2611" s="364"/>
      <c r="Z2611" s="276"/>
      <c r="AA2611" s="173"/>
    </row>
    <row r="2612" spans="1:27" s="5" customFormat="1" ht="15" hidden="1" customHeight="1" outlineLevel="1" x14ac:dyDescent="0.25">
      <c r="A2612" s="552"/>
      <c r="B2612" s="552"/>
      <c r="C2612" s="551"/>
      <c r="D2612" s="552"/>
      <c r="E2612" s="164" t="s">
        <v>57</v>
      </c>
      <c r="F2612" s="147"/>
      <c r="G2612" s="204"/>
      <c r="H2612" s="300"/>
      <c r="I2612" s="300"/>
      <c r="J2612" s="300"/>
      <c r="K2612" s="300"/>
      <c r="L2612" s="300"/>
      <c r="M2612" s="300"/>
      <c r="N2612" s="300"/>
      <c r="O2612" s="300"/>
      <c r="P2612" s="129"/>
      <c r="Q2612" s="129"/>
      <c r="R2612" s="129"/>
      <c r="S2612" s="325"/>
      <c r="T2612" s="276"/>
      <c r="Y2612" s="364"/>
      <c r="Z2612" s="276"/>
      <c r="AA2612" s="173"/>
    </row>
    <row r="2613" spans="1:27" s="5" customFormat="1" ht="15" hidden="1" customHeight="1" outlineLevel="1" x14ac:dyDescent="0.25">
      <c r="A2613" s="552"/>
      <c r="B2613" s="552"/>
      <c r="C2613" s="551"/>
      <c r="D2613" s="552"/>
      <c r="E2613" s="164" t="s">
        <v>61</v>
      </c>
      <c r="F2613" s="147"/>
      <c r="G2613" s="204"/>
      <c r="H2613" s="300"/>
      <c r="I2613" s="300"/>
      <c r="J2613" s="300"/>
      <c r="K2613" s="300"/>
      <c r="L2613" s="300"/>
      <c r="M2613" s="300"/>
      <c r="N2613" s="300"/>
      <c r="O2613" s="300"/>
      <c r="P2613" s="129"/>
      <c r="Q2613" s="129"/>
      <c r="R2613" s="129"/>
      <c r="S2613" s="325"/>
      <c r="T2613" s="276"/>
      <c r="Y2613" s="364"/>
      <c r="Z2613" s="276"/>
      <c r="AA2613" s="173"/>
    </row>
    <row r="2614" spans="1:27" s="5" customFormat="1" ht="21" customHeight="1" collapsed="1" x14ac:dyDescent="0.25">
      <c r="A2614" s="543" t="s">
        <v>72</v>
      </c>
      <c r="B2614" s="548" t="s">
        <v>64</v>
      </c>
      <c r="C2614" s="548" t="s">
        <v>65</v>
      </c>
      <c r="D2614" s="550" t="s">
        <v>66</v>
      </c>
      <c r="E2614" s="566" t="s">
        <v>53</v>
      </c>
      <c r="F2614" s="567"/>
      <c r="G2614" s="396"/>
      <c r="H2614" s="397"/>
      <c r="I2614" s="397"/>
      <c r="J2614" s="273">
        <f t="shared" ref="J2614:R2614" si="42">J2615+J2616</f>
        <v>6002</v>
      </c>
      <c r="K2614" s="273"/>
      <c r="L2614" s="273"/>
      <c r="M2614" s="273"/>
      <c r="N2614" s="273">
        <f t="shared" si="42"/>
        <v>165</v>
      </c>
      <c r="O2614" s="273"/>
      <c r="P2614" s="128"/>
      <c r="Q2614" s="128"/>
      <c r="R2614" s="128">
        <f t="shared" si="42"/>
        <v>15701.415440000001</v>
      </c>
      <c r="S2614" s="337"/>
      <c r="T2614" s="276"/>
      <c r="Y2614" s="364"/>
      <c r="Z2614" s="276"/>
      <c r="AA2614" s="173"/>
    </row>
    <row r="2615" spans="1:27" s="5" customFormat="1" ht="164.25" hidden="1" customHeight="1" outlineLevel="1" x14ac:dyDescent="0.25">
      <c r="A2615" s="544"/>
      <c r="B2615" s="548"/>
      <c r="C2615" s="548"/>
      <c r="D2615" s="550"/>
      <c r="E2615" s="568"/>
      <c r="F2615" s="569"/>
      <c r="G2615" s="396" t="s">
        <v>1919</v>
      </c>
      <c r="H2615" s="389"/>
      <c r="I2615" s="389"/>
      <c r="J2615" s="300">
        <v>917</v>
      </c>
      <c r="K2615" s="300"/>
      <c r="L2615" s="300"/>
      <c r="M2615" s="300"/>
      <c r="N2615" s="300">
        <v>150</v>
      </c>
      <c r="O2615" s="300"/>
      <c r="P2615" s="129"/>
      <c r="Q2615" s="129"/>
      <c r="R2615" s="129">
        <v>5881.6490000000003</v>
      </c>
      <c r="S2615" s="325"/>
      <c r="T2615" s="224"/>
      <c r="Y2615" s="364"/>
      <c r="Z2615" s="276"/>
      <c r="AA2615" s="20"/>
    </row>
    <row r="2616" spans="1:27" s="5" customFormat="1" ht="43.5" hidden="1" customHeight="1" outlineLevel="1" x14ac:dyDescent="0.25">
      <c r="A2616" s="544"/>
      <c r="B2616" s="548"/>
      <c r="C2616" s="548"/>
      <c r="D2616" s="550"/>
      <c r="E2616" s="570"/>
      <c r="F2616" s="571"/>
      <c r="G2616" s="399" t="s">
        <v>2151</v>
      </c>
      <c r="H2616" s="398"/>
      <c r="I2616" s="398"/>
      <c r="J2616" s="4">
        <v>5085</v>
      </c>
      <c r="K2616" s="4"/>
      <c r="L2616" s="4"/>
      <c r="M2616" s="4"/>
      <c r="N2616" s="4">
        <v>15</v>
      </c>
      <c r="O2616" s="4"/>
      <c r="P2616" s="508"/>
      <c r="Q2616" s="508"/>
      <c r="R2616" s="508">
        <v>9819.7664399999994</v>
      </c>
      <c r="S2616" s="21"/>
      <c r="T2616" s="224"/>
      <c r="Y2616" s="364"/>
      <c r="Z2616" s="276"/>
      <c r="AA2616" s="20"/>
    </row>
    <row r="2617" spans="1:27" s="5" customFormat="1" ht="15" customHeight="1" collapsed="1" x14ac:dyDescent="0.25">
      <c r="A2617" s="544"/>
      <c r="B2617" s="548"/>
      <c r="C2617" s="548"/>
      <c r="D2617" s="550"/>
      <c r="E2617" s="566" t="s">
        <v>54</v>
      </c>
      <c r="F2617" s="567"/>
      <c r="G2617" s="396"/>
      <c r="H2617" s="393">
        <f>SUM(H2618:H2624)</f>
        <v>1244</v>
      </c>
      <c r="I2617" s="393">
        <f t="shared" ref="I2617:R2617" si="43">SUM(I2618:I2624)</f>
        <v>2000</v>
      </c>
      <c r="J2617" s="122">
        <f t="shared" si="43"/>
        <v>121</v>
      </c>
      <c r="K2617" s="122"/>
      <c r="L2617" s="122">
        <f t="shared" si="43"/>
        <v>314.10000000000002</v>
      </c>
      <c r="M2617" s="122">
        <f t="shared" si="43"/>
        <v>933.55</v>
      </c>
      <c r="N2617" s="122">
        <f t="shared" si="43"/>
        <v>150</v>
      </c>
      <c r="O2617" s="122"/>
      <c r="P2617" s="128">
        <f t="shared" si="43"/>
        <v>2951.5246533333302</v>
      </c>
      <c r="Q2617" s="128">
        <f t="shared" si="43"/>
        <v>5509.1576200000009</v>
      </c>
      <c r="R2617" s="128">
        <f t="shared" si="43"/>
        <v>874.428</v>
      </c>
      <c r="S2617" s="334"/>
      <c r="T2617" s="276"/>
      <c r="Y2617" s="364"/>
      <c r="Z2617" s="276"/>
      <c r="AA2617" s="173"/>
    </row>
    <row r="2618" spans="1:27" s="5" customFormat="1" ht="48.75" hidden="1" customHeight="1" outlineLevel="1" x14ac:dyDescent="0.25">
      <c r="A2618" s="544"/>
      <c r="B2618" s="548"/>
      <c r="C2618" s="548"/>
      <c r="D2618" s="550"/>
      <c r="E2618" s="568"/>
      <c r="F2618" s="569"/>
      <c r="G2618" s="400" t="s">
        <v>1920</v>
      </c>
      <c r="H2618" s="393">
        <v>774</v>
      </c>
      <c r="I2618" s="393"/>
      <c r="J2618" s="122"/>
      <c r="K2618" s="122"/>
      <c r="L2618" s="122">
        <v>254.1</v>
      </c>
      <c r="M2618" s="122"/>
      <c r="N2618" s="122"/>
      <c r="O2618" s="122"/>
      <c r="P2618" s="128">
        <v>2150.90065333333</v>
      </c>
      <c r="Q2618" s="128"/>
      <c r="R2618" s="128"/>
      <c r="S2618" s="334"/>
      <c r="T2618" s="224"/>
      <c r="U2618" s="57"/>
      <c r="V2618" s="57"/>
      <c r="W2618" s="57"/>
      <c r="X2618" s="57"/>
      <c r="Y2618" s="364"/>
      <c r="Z2618" s="276"/>
      <c r="AA2618" s="81"/>
    </row>
    <row r="2619" spans="1:27" s="5" customFormat="1" ht="90" hidden="1" customHeight="1" outlineLevel="1" x14ac:dyDescent="0.25">
      <c r="A2619" s="544"/>
      <c r="B2619" s="548"/>
      <c r="C2619" s="548"/>
      <c r="D2619" s="550"/>
      <c r="E2619" s="568"/>
      <c r="F2619" s="569"/>
      <c r="G2619" s="400" t="s">
        <v>1921</v>
      </c>
      <c r="H2619" s="393">
        <v>470</v>
      </c>
      <c r="I2619" s="393"/>
      <c r="J2619" s="122"/>
      <c r="K2619" s="122"/>
      <c r="L2619" s="122">
        <v>60</v>
      </c>
      <c r="M2619" s="122"/>
      <c r="N2619" s="122"/>
      <c r="O2619" s="122"/>
      <c r="P2619" s="128">
        <v>800.62400000000002</v>
      </c>
      <c r="Q2619" s="128"/>
      <c r="R2619" s="128"/>
      <c r="S2619" s="334"/>
      <c r="T2619" s="224"/>
      <c r="U2619" s="57"/>
      <c r="V2619" s="57"/>
      <c r="W2619" s="57"/>
      <c r="X2619" s="57"/>
      <c r="Y2619" s="364"/>
      <c r="Z2619" s="276"/>
      <c r="AA2619" s="62"/>
    </row>
    <row r="2620" spans="1:27" s="5" customFormat="1" ht="100.9" hidden="1" customHeight="1" outlineLevel="1" x14ac:dyDescent="0.25">
      <c r="A2620" s="544"/>
      <c r="B2620" s="548"/>
      <c r="C2620" s="548"/>
      <c r="D2620" s="550"/>
      <c r="E2620" s="568"/>
      <c r="F2620" s="569"/>
      <c r="G2620" s="401" t="s">
        <v>1803</v>
      </c>
      <c r="H2620" s="393"/>
      <c r="I2620" s="393">
        <v>1251</v>
      </c>
      <c r="J2620" s="122"/>
      <c r="K2620" s="122"/>
      <c r="L2620" s="122"/>
      <c r="M2620" s="122">
        <v>269</v>
      </c>
      <c r="N2620" s="122"/>
      <c r="O2620" s="122"/>
      <c r="P2620" s="128"/>
      <c r="Q2620" s="128">
        <v>4808.2140600000002</v>
      </c>
      <c r="R2620" s="128"/>
      <c r="S2620" s="334"/>
      <c r="T2620" s="224"/>
      <c r="U2620" s="99"/>
      <c r="Y2620" s="364"/>
      <c r="Z2620" s="276"/>
      <c r="AA2620" s="20"/>
    </row>
    <row r="2621" spans="1:27" s="5" customFormat="1" ht="100.9" hidden="1" customHeight="1" outlineLevel="1" x14ac:dyDescent="0.25">
      <c r="A2621" s="544"/>
      <c r="B2621" s="548"/>
      <c r="C2621" s="548"/>
      <c r="D2621" s="550"/>
      <c r="E2621" s="568"/>
      <c r="F2621" s="569"/>
      <c r="G2621" s="401" t="s">
        <v>1596</v>
      </c>
      <c r="H2621" s="393"/>
      <c r="I2621" s="393">
        <v>90</v>
      </c>
      <c r="J2621" s="122"/>
      <c r="K2621" s="122"/>
      <c r="L2621" s="122"/>
      <c r="M2621" s="122">
        <v>23.3</v>
      </c>
      <c r="N2621" s="122"/>
      <c r="O2621" s="122"/>
      <c r="P2621" s="128"/>
      <c r="Q2621" s="128">
        <v>334.03951999999998</v>
      </c>
      <c r="R2621" s="128"/>
      <c r="S2621" s="334"/>
      <c r="T2621" s="224"/>
      <c r="Y2621" s="364"/>
      <c r="Z2621" s="276"/>
      <c r="AA2621" s="20"/>
    </row>
    <row r="2622" spans="1:27" s="5" customFormat="1" ht="100.9" hidden="1" customHeight="1" outlineLevel="1" x14ac:dyDescent="0.25">
      <c r="A2622" s="544"/>
      <c r="B2622" s="548"/>
      <c r="C2622" s="548"/>
      <c r="D2622" s="550"/>
      <c r="E2622" s="568"/>
      <c r="F2622" s="569"/>
      <c r="G2622" s="401" t="s">
        <v>1900</v>
      </c>
      <c r="H2622" s="393"/>
      <c r="I2622" s="393">
        <v>69</v>
      </c>
      <c r="J2622" s="122"/>
      <c r="K2622" s="122"/>
      <c r="L2622" s="122"/>
      <c r="M2622" s="122">
        <v>600</v>
      </c>
      <c r="N2622" s="122"/>
      <c r="O2622" s="122"/>
      <c r="P2622" s="128"/>
      <c r="Q2622" s="128">
        <v>167</v>
      </c>
      <c r="R2622" s="128"/>
      <c r="S2622" s="334"/>
      <c r="T2622" s="224"/>
      <c r="Y2622" s="364"/>
      <c r="Z2622" s="276"/>
      <c r="AA2622" s="20"/>
    </row>
    <row r="2623" spans="1:27" s="5" customFormat="1" ht="100.5" hidden="1" customHeight="1" outlineLevel="1" x14ac:dyDescent="0.25">
      <c r="A2623" s="544"/>
      <c r="B2623" s="548"/>
      <c r="C2623" s="548"/>
      <c r="D2623" s="550"/>
      <c r="E2623" s="568"/>
      <c r="F2623" s="569"/>
      <c r="G2623" s="401" t="s">
        <v>908</v>
      </c>
      <c r="H2623" s="393"/>
      <c r="I2623" s="393">
        <v>590</v>
      </c>
      <c r="J2623" s="122"/>
      <c r="K2623" s="122"/>
      <c r="L2623" s="122"/>
      <c r="M2623" s="122">
        <v>41.25</v>
      </c>
      <c r="N2623" s="122"/>
      <c r="O2623" s="122"/>
      <c r="P2623" s="128"/>
      <c r="Q2623" s="128">
        <v>199.90404000000001</v>
      </c>
      <c r="R2623" s="128"/>
      <c r="S2623" s="334"/>
      <c r="T2623" s="224"/>
      <c r="Y2623" s="364"/>
      <c r="Z2623" s="276"/>
      <c r="AA2623" s="20"/>
    </row>
    <row r="2624" spans="1:27" s="5" customFormat="1" ht="60" hidden="1" customHeight="1" outlineLevel="1" x14ac:dyDescent="0.25">
      <c r="A2624" s="544"/>
      <c r="B2624" s="548"/>
      <c r="C2624" s="548"/>
      <c r="D2624" s="550"/>
      <c r="E2624" s="570"/>
      <c r="F2624" s="571"/>
      <c r="G2624" s="402" t="s">
        <v>1887</v>
      </c>
      <c r="H2624" s="389"/>
      <c r="I2624" s="389"/>
      <c r="J2624" s="300">
        <v>121</v>
      </c>
      <c r="K2624" s="300"/>
      <c r="L2624" s="300"/>
      <c r="M2624" s="300"/>
      <c r="N2624" s="300">
        <v>150</v>
      </c>
      <c r="O2624" s="300"/>
      <c r="P2624" s="129"/>
      <c r="Q2624" s="129"/>
      <c r="R2624" s="129">
        <v>874.428</v>
      </c>
      <c r="S2624" s="325"/>
      <c r="T2624" s="224"/>
      <c r="Y2624" s="364"/>
      <c r="Z2624" s="276"/>
      <c r="AA2624" s="20"/>
    </row>
    <row r="2625" spans="1:27" s="5" customFormat="1" ht="15" customHeight="1" collapsed="1" x14ac:dyDescent="0.25">
      <c r="A2625" s="544"/>
      <c r="B2625" s="548"/>
      <c r="C2625" s="548"/>
      <c r="D2625" s="550"/>
      <c r="E2625" s="566" t="s">
        <v>55</v>
      </c>
      <c r="F2625" s="567"/>
      <c r="G2625" s="396"/>
      <c r="H2625" s="393">
        <f>H2626+H2627</f>
        <v>488</v>
      </c>
      <c r="I2625" s="393">
        <f t="shared" ref="I2625:Q2625" si="44">I2626+I2627</f>
        <v>266</v>
      </c>
      <c r="J2625" s="122"/>
      <c r="K2625" s="122"/>
      <c r="L2625" s="122">
        <f t="shared" si="44"/>
        <v>499.48</v>
      </c>
      <c r="M2625" s="122">
        <f t="shared" si="44"/>
        <v>269</v>
      </c>
      <c r="N2625" s="122"/>
      <c r="O2625" s="122"/>
      <c r="P2625" s="128">
        <f t="shared" si="44"/>
        <v>2188.2399999999998</v>
      </c>
      <c r="Q2625" s="128">
        <f t="shared" si="44"/>
        <v>626.75516000000005</v>
      </c>
      <c r="R2625" s="128"/>
      <c r="S2625" s="334"/>
      <c r="T2625" s="224"/>
      <c r="Y2625" s="364"/>
      <c r="Z2625" s="276"/>
      <c r="AA2625" s="291"/>
    </row>
    <row r="2626" spans="1:27" s="5" customFormat="1" ht="30" hidden="1" customHeight="1" outlineLevel="1" x14ac:dyDescent="0.25">
      <c r="A2626" s="544"/>
      <c r="B2626" s="548"/>
      <c r="C2626" s="548"/>
      <c r="D2626" s="550"/>
      <c r="E2626" s="568"/>
      <c r="F2626" s="569"/>
      <c r="G2626" s="400" t="s">
        <v>1922</v>
      </c>
      <c r="H2626" s="393">
        <v>488</v>
      </c>
      <c r="I2626" s="393"/>
      <c r="J2626" s="122"/>
      <c r="K2626" s="122"/>
      <c r="L2626" s="122">
        <v>499.48</v>
      </c>
      <c r="M2626" s="122"/>
      <c r="N2626" s="122"/>
      <c r="O2626" s="122"/>
      <c r="P2626" s="128">
        <v>2188.2399999999998</v>
      </c>
      <c r="Q2626" s="128"/>
      <c r="R2626" s="128"/>
      <c r="S2626" s="334"/>
      <c r="T2626" s="224"/>
      <c r="U2626" s="57"/>
      <c r="V2626" s="57"/>
      <c r="W2626" s="57"/>
      <c r="X2626" s="57"/>
      <c r="Y2626" s="364"/>
      <c r="Z2626" s="276"/>
      <c r="AA2626" s="291"/>
    </row>
    <row r="2627" spans="1:27" s="5" customFormat="1" ht="60" hidden="1" customHeight="1" outlineLevel="1" x14ac:dyDescent="0.25">
      <c r="A2627" s="544"/>
      <c r="B2627" s="548"/>
      <c r="C2627" s="548"/>
      <c r="D2627" s="550"/>
      <c r="E2627" s="570"/>
      <c r="F2627" s="571"/>
      <c r="G2627" s="401" t="s">
        <v>1803</v>
      </c>
      <c r="H2627" s="393"/>
      <c r="I2627" s="393">
        <v>266</v>
      </c>
      <c r="J2627" s="122"/>
      <c r="K2627" s="122"/>
      <c r="L2627" s="122"/>
      <c r="M2627" s="122">
        <v>269</v>
      </c>
      <c r="N2627" s="122"/>
      <c r="O2627" s="122"/>
      <c r="P2627" s="128"/>
      <c r="Q2627" s="128">
        <v>626.75516000000005</v>
      </c>
      <c r="R2627" s="128"/>
      <c r="S2627" s="334"/>
      <c r="T2627" s="224"/>
      <c r="Y2627" s="364"/>
      <c r="Z2627" s="276"/>
      <c r="AA2627" s="291"/>
    </row>
    <row r="2628" spans="1:27" s="5" customFormat="1" ht="15" customHeight="1" collapsed="1" x14ac:dyDescent="0.25">
      <c r="A2628" s="544"/>
      <c r="B2628" s="548"/>
      <c r="C2628" s="548"/>
      <c r="D2628" s="550"/>
      <c r="E2628" s="566" t="s">
        <v>56</v>
      </c>
      <c r="F2628" s="567"/>
      <c r="G2628" s="396"/>
      <c r="H2628" s="397"/>
      <c r="I2628" s="397"/>
      <c r="J2628" s="273">
        <f t="shared" ref="J2628:R2628" si="45">J2629</f>
        <v>3415</v>
      </c>
      <c r="K2628" s="273"/>
      <c r="L2628" s="273"/>
      <c r="M2628" s="273"/>
      <c r="N2628" s="273">
        <f t="shared" si="45"/>
        <v>3500</v>
      </c>
      <c r="O2628" s="273"/>
      <c r="P2628" s="128"/>
      <c r="Q2628" s="128"/>
      <c r="R2628" s="128">
        <f t="shared" si="45"/>
        <v>43057.201999999997</v>
      </c>
      <c r="S2628" s="337"/>
      <c r="T2628" s="224"/>
      <c r="Y2628" s="364"/>
      <c r="Z2628" s="276"/>
      <c r="AA2628" s="291"/>
    </row>
    <row r="2629" spans="1:27" s="285" customFormat="1" ht="30" hidden="1" customHeight="1" outlineLevel="1" x14ac:dyDescent="0.25">
      <c r="A2629" s="544"/>
      <c r="B2629" s="548"/>
      <c r="C2629" s="548"/>
      <c r="D2629" s="550"/>
      <c r="E2629" s="570"/>
      <c r="F2629" s="571"/>
      <c r="G2629" s="396" t="s">
        <v>1923</v>
      </c>
      <c r="H2629" s="389"/>
      <c r="I2629" s="389"/>
      <c r="J2629" s="300">
        <v>3415</v>
      </c>
      <c r="K2629" s="300"/>
      <c r="L2629" s="300"/>
      <c r="M2629" s="300"/>
      <c r="N2629" s="300">
        <v>3500</v>
      </c>
      <c r="O2629" s="300"/>
      <c r="P2629" s="129"/>
      <c r="Q2629" s="129"/>
      <c r="R2629" s="129">
        <v>43057.201999999997</v>
      </c>
      <c r="S2629" s="325"/>
      <c r="T2629" s="376"/>
      <c r="Y2629" s="364"/>
      <c r="Z2629" s="276"/>
      <c r="AA2629" s="377"/>
    </row>
    <row r="2630" spans="1:27" s="5" customFormat="1" ht="15" hidden="1" customHeight="1" outlineLevel="1" x14ac:dyDescent="0.25">
      <c r="A2630" s="544"/>
      <c r="B2630" s="548"/>
      <c r="C2630" s="548"/>
      <c r="D2630" s="550"/>
      <c r="E2630" s="403" t="s">
        <v>57</v>
      </c>
      <c r="F2630" s="404"/>
      <c r="G2630" s="396"/>
      <c r="H2630" s="389"/>
      <c r="I2630" s="389"/>
      <c r="J2630" s="300"/>
      <c r="K2630" s="300"/>
      <c r="L2630" s="300"/>
      <c r="M2630" s="300"/>
      <c r="N2630" s="300"/>
      <c r="O2630" s="300"/>
      <c r="P2630" s="129"/>
      <c r="Q2630" s="129"/>
      <c r="R2630" s="129"/>
      <c r="S2630" s="325"/>
      <c r="T2630" s="276"/>
      <c r="Y2630" s="364"/>
      <c r="Z2630" s="276"/>
      <c r="AA2630" s="173"/>
    </row>
    <row r="2631" spans="1:27" s="5" customFormat="1" ht="15" hidden="1" customHeight="1" outlineLevel="1" x14ac:dyDescent="0.25">
      <c r="A2631" s="544"/>
      <c r="B2631" s="548"/>
      <c r="C2631" s="548"/>
      <c r="D2631" s="550"/>
      <c r="E2631" s="403" t="s">
        <v>61</v>
      </c>
      <c r="F2631" s="404"/>
      <c r="G2631" s="396"/>
      <c r="H2631" s="405"/>
      <c r="I2631" s="405"/>
      <c r="J2631" s="6"/>
      <c r="K2631" s="6"/>
      <c r="L2631" s="6"/>
      <c r="M2631" s="6"/>
      <c r="N2631" s="6"/>
      <c r="O2631" s="6"/>
      <c r="P2631" s="511"/>
      <c r="Q2631" s="511"/>
      <c r="R2631" s="129"/>
      <c r="S2631" s="325"/>
      <c r="T2631" s="276"/>
      <c r="Y2631" s="364"/>
      <c r="Z2631" s="276"/>
      <c r="AA2631" s="173"/>
    </row>
    <row r="2632" spans="1:27" s="5" customFormat="1" ht="15" hidden="1" customHeight="1" outlineLevel="1" x14ac:dyDescent="0.25">
      <c r="A2632" s="544"/>
      <c r="B2632" s="548"/>
      <c r="C2632" s="548"/>
      <c r="D2632" s="398" t="s">
        <v>67</v>
      </c>
      <c r="E2632" s="403" t="s">
        <v>53</v>
      </c>
      <c r="F2632" s="404"/>
      <c r="G2632" s="396"/>
      <c r="H2632" s="401"/>
      <c r="I2632" s="401"/>
      <c r="J2632" s="299"/>
      <c r="K2632" s="299"/>
      <c r="L2632" s="299"/>
      <c r="M2632" s="299"/>
      <c r="N2632" s="300"/>
      <c r="O2632" s="300"/>
      <c r="P2632" s="129"/>
      <c r="Q2632" s="129"/>
      <c r="R2632" s="129"/>
      <c r="S2632" s="325"/>
      <c r="T2632" s="276"/>
      <c r="Y2632" s="364"/>
      <c r="Z2632" s="276"/>
      <c r="AA2632" s="173"/>
    </row>
    <row r="2633" spans="1:27" s="5" customFormat="1" ht="15" customHeight="1" collapsed="1" x14ac:dyDescent="0.25">
      <c r="A2633" s="544"/>
      <c r="B2633" s="548"/>
      <c r="C2633" s="548"/>
      <c r="D2633" s="550" t="s">
        <v>67</v>
      </c>
      <c r="E2633" s="566" t="s">
        <v>54</v>
      </c>
      <c r="F2633" s="567"/>
      <c r="G2633" s="396"/>
      <c r="H2633" s="406"/>
      <c r="I2633" s="406">
        <f t="shared" ref="I2633:Q2633" si="46">I2634</f>
        <v>852</v>
      </c>
      <c r="J2633" s="123"/>
      <c r="K2633" s="123"/>
      <c r="L2633" s="123"/>
      <c r="M2633" s="123">
        <f t="shared" si="46"/>
        <v>152.6</v>
      </c>
      <c r="N2633" s="123"/>
      <c r="O2633" s="123"/>
      <c r="P2633" s="512"/>
      <c r="Q2633" s="512">
        <f t="shared" si="46"/>
        <v>1592.59726</v>
      </c>
      <c r="R2633" s="512"/>
      <c r="S2633" s="332"/>
      <c r="T2633" s="276"/>
      <c r="Y2633" s="364"/>
      <c r="Z2633" s="276"/>
      <c r="AA2633" s="173"/>
    </row>
    <row r="2634" spans="1:27" s="5" customFormat="1" ht="45" hidden="1" customHeight="1" outlineLevel="1" x14ac:dyDescent="0.25">
      <c r="A2634" s="544"/>
      <c r="B2634" s="548"/>
      <c r="C2634" s="548"/>
      <c r="D2634" s="550"/>
      <c r="E2634" s="570"/>
      <c r="F2634" s="571"/>
      <c r="G2634" s="401" t="s">
        <v>1864</v>
      </c>
      <c r="H2634" s="393"/>
      <c r="I2634" s="393">
        <v>852</v>
      </c>
      <c r="J2634" s="122"/>
      <c r="K2634" s="122"/>
      <c r="L2634" s="122"/>
      <c r="M2634" s="122">
        <v>152.6</v>
      </c>
      <c r="N2634" s="122"/>
      <c r="O2634" s="122"/>
      <c r="P2634" s="128"/>
      <c r="Q2634" s="128">
        <v>1592.59726</v>
      </c>
      <c r="R2634" s="128"/>
      <c r="S2634" s="334"/>
      <c r="T2634" s="224"/>
      <c r="Y2634" s="364"/>
      <c r="Z2634" s="276"/>
      <c r="AA2634" s="20"/>
    </row>
    <row r="2635" spans="1:27" s="5" customFormat="1" ht="15" customHeight="1" collapsed="1" x14ac:dyDescent="0.25">
      <c r="A2635" s="544"/>
      <c r="B2635" s="548"/>
      <c r="C2635" s="548"/>
      <c r="D2635" s="550"/>
      <c r="E2635" s="566" t="s">
        <v>55</v>
      </c>
      <c r="F2635" s="567"/>
      <c r="G2635" s="396"/>
      <c r="H2635" s="393">
        <f>H2636</f>
        <v>340</v>
      </c>
      <c r="I2635" s="393"/>
      <c r="J2635" s="122"/>
      <c r="K2635" s="122"/>
      <c r="L2635" s="122">
        <f t="shared" ref="L2635:P2635" si="47">L2636</f>
        <v>7</v>
      </c>
      <c r="M2635" s="122"/>
      <c r="N2635" s="122"/>
      <c r="O2635" s="122"/>
      <c r="P2635" s="128">
        <f t="shared" si="47"/>
        <v>961.64</v>
      </c>
      <c r="Q2635" s="128"/>
      <c r="R2635" s="128"/>
      <c r="S2635" s="334"/>
      <c r="T2635" s="276"/>
      <c r="Y2635" s="364"/>
      <c r="Z2635" s="276"/>
      <c r="AA2635" s="173"/>
    </row>
    <row r="2636" spans="1:27" s="5" customFormat="1" ht="45" hidden="1" customHeight="1" outlineLevel="1" x14ac:dyDescent="0.25">
      <c r="A2636" s="544"/>
      <c r="B2636" s="548"/>
      <c r="C2636" s="548"/>
      <c r="D2636" s="407"/>
      <c r="E2636" s="570"/>
      <c r="F2636" s="571"/>
      <c r="G2636" s="400" t="s">
        <v>1787</v>
      </c>
      <c r="H2636" s="393">
        <v>340</v>
      </c>
      <c r="I2636" s="393"/>
      <c r="J2636" s="122"/>
      <c r="K2636" s="122"/>
      <c r="L2636" s="125">
        <v>7</v>
      </c>
      <c r="M2636" s="125"/>
      <c r="N2636" s="125"/>
      <c r="O2636" s="125"/>
      <c r="P2636" s="128">
        <v>961.64</v>
      </c>
      <c r="Q2636" s="128"/>
      <c r="R2636" s="128"/>
      <c r="S2636" s="334"/>
      <c r="T2636" s="224"/>
      <c r="U2636" s="57"/>
      <c r="V2636" s="57"/>
      <c r="W2636" s="57"/>
      <c r="X2636" s="57"/>
      <c r="Y2636" s="364"/>
      <c r="Z2636" s="276"/>
      <c r="AA2636" s="20"/>
    </row>
    <row r="2637" spans="1:27" s="5" customFormat="1" ht="15" hidden="1" customHeight="1" outlineLevel="1" x14ac:dyDescent="0.25">
      <c r="A2637" s="544"/>
      <c r="B2637" s="548"/>
      <c r="C2637" s="548"/>
      <c r="D2637" s="407"/>
      <c r="E2637" s="403" t="s">
        <v>56</v>
      </c>
      <c r="F2637" s="404"/>
      <c r="G2637" s="396"/>
      <c r="H2637" s="389"/>
      <c r="I2637" s="389"/>
      <c r="J2637" s="300"/>
      <c r="K2637" s="300"/>
      <c r="L2637" s="300"/>
      <c r="M2637" s="300"/>
      <c r="N2637" s="300"/>
      <c r="O2637" s="300"/>
      <c r="P2637" s="129"/>
      <c r="Q2637" s="129"/>
      <c r="R2637" s="129"/>
      <c r="S2637" s="325"/>
      <c r="T2637" s="276"/>
      <c r="Y2637" s="364"/>
      <c r="Z2637" s="276"/>
      <c r="AA2637" s="173"/>
    </row>
    <row r="2638" spans="1:27" s="5" customFormat="1" ht="15" hidden="1" customHeight="1" outlineLevel="1" x14ac:dyDescent="0.25">
      <c r="A2638" s="544"/>
      <c r="B2638" s="548"/>
      <c r="C2638" s="548"/>
      <c r="D2638" s="407"/>
      <c r="E2638" s="403" t="s">
        <v>57</v>
      </c>
      <c r="F2638" s="404"/>
      <c r="G2638" s="396"/>
      <c r="H2638" s="389"/>
      <c r="I2638" s="389"/>
      <c r="J2638" s="300"/>
      <c r="K2638" s="300"/>
      <c r="L2638" s="300"/>
      <c r="M2638" s="300"/>
      <c r="N2638" s="300"/>
      <c r="O2638" s="300"/>
      <c r="P2638" s="129"/>
      <c r="Q2638" s="129"/>
      <c r="R2638" s="129"/>
      <c r="S2638" s="325"/>
      <c r="T2638" s="276"/>
      <c r="Y2638" s="364"/>
      <c r="Z2638" s="276"/>
      <c r="AA2638" s="173"/>
    </row>
    <row r="2639" spans="1:27" s="5" customFormat="1" ht="15" hidden="1" customHeight="1" outlineLevel="1" x14ac:dyDescent="0.25">
      <c r="A2639" s="544"/>
      <c r="B2639" s="548"/>
      <c r="C2639" s="548"/>
      <c r="D2639" s="407"/>
      <c r="E2639" s="403" t="s">
        <v>61</v>
      </c>
      <c r="F2639" s="404"/>
      <c r="G2639" s="396"/>
      <c r="H2639" s="389"/>
      <c r="I2639" s="389"/>
      <c r="J2639" s="300"/>
      <c r="K2639" s="300"/>
      <c r="L2639" s="300"/>
      <c r="M2639" s="300"/>
      <c r="N2639" s="300"/>
      <c r="O2639" s="300"/>
      <c r="P2639" s="129"/>
      <c r="Q2639" s="129"/>
      <c r="R2639" s="129"/>
      <c r="S2639" s="325"/>
      <c r="T2639" s="276"/>
      <c r="Y2639" s="364"/>
      <c r="Z2639" s="276"/>
      <c r="AA2639" s="173"/>
    </row>
    <row r="2640" spans="1:27" s="5" customFormat="1" ht="21" customHeight="1" collapsed="1" x14ac:dyDescent="0.25">
      <c r="A2640" s="544"/>
      <c r="B2640" s="548"/>
      <c r="C2640" s="548" t="s">
        <v>68</v>
      </c>
      <c r="D2640" s="550" t="s">
        <v>66</v>
      </c>
      <c r="E2640" s="566" t="s">
        <v>53</v>
      </c>
      <c r="F2640" s="567"/>
      <c r="G2640" s="396"/>
      <c r="H2640" s="397"/>
      <c r="I2640" s="397"/>
      <c r="J2640" s="273">
        <f t="shared" ref="J2640:R2640" si="48">J2641</f>
        <v>185</v>
      </c>
      <c r="K2640" s="273"/>
      <c r="L2640" s="273"/>
      <c r="M2640" s="273"/>
      <c r="N2640" s="273">
        <f t="shared" si="48"/>
        <v>150</v>
      </c>
      <c r="O2640" s="273"/>
      <c r="P2640" s="128"/>
      <c r="Q2640" s="128"/>
      <c r="R2640" s="128">
        <f t="shared" si="48"/>
        <v>650.80200000000002</v>
      </c>
      <c r="S2640" s="337"/>
      <c r="T2640" s="276"/>
      <c r="Y2640" s="364"/>
      <c r="Z2640" s="276"/>
      <c r="AA2640" s="291"/>
    </row>
    <row r="2641" spans="1:27" s="5" customFormat="1" ht="75" hidden="1" customHeight="1" outlineLevel="1" x14ac:dyDescent="0.25">
      <c r="A2641" s="544"/>
      <c r="B2641" s="548"/>
      <c r="C2641" s="548"/>
      <c r="D2641" s="550"/>
      <c r="E2641" s="570"/>
      <c r="F2641" s="571"/>
      <c r="G2641" s="402" t="s">
        <v>1719</v>
      </c>
      <c r="H2641" s="389"/>
      <c r="I2641" s="389"/>
      <c r="J2641" s="300">
        <v>185</v>
      </c>
      <c r="K2641" s="300"/>
      <c r="L2641" s="300"/>
      <c r="M2641" s="300"/>
      <c r="N2641" s="300">
        <v>150</v>
      </c>
      <c r="O2641" s="300"/>
      <c r="P2641" s="129"/>
      <c r="Q2641" s="129"/>
      <c r="R2641" s="129">
        <v>650.80200000000002</v>
      </c>
      <c r="S2641" s="325"/>
      <c r="T2641" s="224"/>
      <c r="Y2641" s="364"/>
      <c r="Z2641" s="276"/>
      <c r="AA2641" s="20"/>
    </row>
    <row r="2642" spans="1:27" s="5" customFormat="1" ht="15" hidden="1" customHeight="1" outlineLevel="1" x14ac:dyDescent="0.25">
      <c r="A2642" s="544"/>
      <c r="B2642" s="548"/>
      <c r="C2642" s="548"/>
      <c r="D2642" s="550"/>
      <c r="E2642" s="403" t="s">
        <v>54</v>
      </c>
      <c r="F2642" s="404"/>
      <c r="G2642" s="396"/>
      <c r="H2642" s="389"/>
      <c r="I2642" s="389"/>
      <c r="J2642" s="300"/>
      <c r="K2642" s="300"/>
      <c r="L2642" s="300"/>
      <c r="M2642" s="300"/>
      <c r="N2642" s="300"/>
      <c r="O2642" s="300"/>
      <c r="P2642" s="129"/>
      <c r="Q2642" s="129"/>
      <c r="R2642" s="129"/>
      <c r="S2642" s="325"/>
      <c r="T2642" s="276"/>
      <c r="Y2642" s="364"/>
      <c r="Z2642" s="276"/>
      <c r="AA2642" s="173"/>
    </row>
    <row r="2643" spans="1:27" s="5" customFormat="1" ht="26.25" customHeight="1" collapsed="1" x14ac:dyDescent="0.25">
      <c r="A2643" s="544"/>
      <c r="B2643" s="548"/>
      <c r="C2643" s="548"/>
      <c r="D2643" s="550"/>
      <c r="E2643" s="566" t="s">
        <v>55</v>
      </c>
      <c r="F2643" s="567"/>
      <c r="G2643" s="396"/>
      <c r="H2643" s="393"/>
      <c r="I2643" s="397">
        <f>I2644+I2645</f>
        <v>412</v>
      </c>
      <c r="J2643" s="122"/>
      <c r="K2643" s="122"/>
      <c r="L2643" s="122"/>
      <c r="M2643" s="273">
        <f t="shared" ref="M2643:Q2643" si="49">M2644+M2645</f>
        <v>250</v>
      </c>
      <c r="N2643" s="122"/>
      <c r="O2643" s="122"/>
      <c r="P2643" s="128"/>
      <c r="Q2643" s="128">
        <f t="shared" si="49"/>
        <v>778</v>
      </c>
      <c r="R2643" s="128"/>
      <c r="S2643" s="334"/>
      <c r="T2643" s="276"/>
      <c r="Y2643" s="364"/>
      <c r="Z2643" s="276"/>
      <c r="AA2643" s="173"/>
    </row>
    <row r="2644" spans="1:27" s="5" customFormat="1" ht="60" hidden="1" customHeight="1" outlineLevel="1" x14ac:dyDescent="0.25">
      <c r="A2644" s="544"/>
      <c r="B2644" s="548"/>
      <c r="C2644" s="548"/>
      <c r="D2644" s="550"/>
      <c r="E2644" s="568"/>
      <c r="F2644" s="569"/>
      <c r="G2644" s="401" t="s">
        <v>1924</v>
      </c>
      <c r="H2644" s="394"/>
      <c r="I2644" s="394">
        <v>412</v>
      </c>
      <c r="J2644" s="131"/>
      <c r="K2644" s="131"/>
      <c r="L2644" s="131"/>
      <c r="M2644" s="131">
        <v>250</v>
      </c>
      <c r="N2644" s="131"/>
      <c r="O2644" s="131"/>
      <c r="P2644" s="513"/>
      <c r="Q2644" s="513">
        <v>778</v>
      </c>
      <c r="R2644" s="513"/>
      <c r="S2644" s="343"/>
      <c r="T2644" s="224"/>
      <c r="Y2644" s="364"/>
      <c r="Z2644" s="276"/>
      <c r="AA2644" s="20"/>
    </row>
    <row r="2645" spans="1:27" s="5" customFormat="1" ht="21" hidden="1" customHeight="1" outlineLevel="1" x14ac:dyDescent="0.25">
      <c r="A2645" s="544"/>
      <c r="B2645" s="548"/>
      <c r="C2645" s="548"/>
      <c r="D2645" s="550"/>
      <c r="E2645" s="568"/>
      <c r="F2645" s="569"/>
      <c r="G2645" s="401"/>
      <c r="H2645" s="406"/>
      <c r="I2645" s="406"/>
      <c r="J2645" s="123"/>
      <c r="K2645" s="123"/>
      <c r="L2645" s="123"/>
      <c r="M2645" s="123"/>
      <c r="N2645" s="123"/>
      <c r="O2645" s="123"/>
      <c r="P2645" s="128"/>
      <c r="Q2645" s="128"/>
      <c r="R2645" s="128"/>
      <c r="S2645" s="334"/>
      <c r="T2645" s="224"/>
      <c r="Y2645" s="364"/>
      <c r="Z2645" s="276"/>
      <c r="AA2645" s="20"/>
    </row>
    <row r="2646" spans="1:27" s="5" customFormat="1" ht="45" hidden="1" customHeight="1" outlineLevel="1" x14ac:dyDescent="0.25">
      <c r="A2646" s="544"/>
      <c r="B2646" s="548"/>
      <c r="C2646" s="548"/>
      <c r="D2646" s="550"/>
      <c r="E2646" s="570"/>
      <c r="F2646" s="571"/>
      <c r="G2646" s="399" t="s">
        <v>2140</v>
      </c>
      <c r="H2646" s="398"/>
      <c r="I2646" s="398"/>
      <c r="J2646" s="4"/>
      <c r="K2646" s="4"/>
      <c r="L2646" s="4"/>
      <c r="M2646" s="4"/>
      <c r="N2646" s="4"/>
      <c r="O2646" s="4"/>
      <c r="P2646" s="508"/>
      <c r="Q2646" s="508"/>
      <c r="R2646" s="508"/>
      <c r="S2646" s="21"/>
      <c r="T2646" s="224"/>
      <c r="Y2646" s="364"/>
      <c r="Z2646" s="276"/>
      <c r="AA2646" s="20"/>
    </row>
    <row r="2647" spans="1:27" s="5" customFormat="1" ht="15" hidden="1" customHeight="1" outlineLevel="1" x14ac:dyDescent="0.25">
      <c r="A2647" s="544"/>
      <c r="B2647" s="548"/>
      <c r="C2647" s="548"/>
      <c r="D2647" s="550"/>
      <c r="E2647" s="403" t="s">
        <v>56</v>
      </c>
      <c r="F2647" s="404"/>
      <c r="G2647" s="396"/>
      <c r="H2647" s="389"/>
      <c r="I2647" s="389"/>
      <c r="J2647" s="300"/>
      <c r="K2647" s="300"/>
      <c r="L2647" s="300"/>
      <c r="M2647" s="300"/>
      <c r="N2647" s="300"/>
      <c r="O2647" s="300"/>
      <c r="P2647" s="129"/>
      <c r="Q2647" s="129"/>
      <c r="R2647" s="129"/>
      <c r="S2647" s="325"/>
      <c r="T2647" s="276"/>
      <c r="Y2647" s="364"/>
      <c r="Z2647" s="276"/>
      <c r="AA2647" s="173"/>
    </row>
    <row r="2648" spans="1:27" s="5" customFormat="1" ht="15" hidden="1" customHeight="1" outlineLevel="1" x14ac:dyDescent="0.25">
      <c r="A2648" s="544"/>
      <c r="B2648" s="548"/>
      <c r="C2648" s="548"/>
      <c r="D2648" s="550"/>
      <c r="E2648" s="403" t="s">
        <v>57</v>
      </c>
      <c r="F2648" s="404"/>
      <c r="G2648" s="396"/>
      <c r="H2648" s="389"/>
      <c r="I2648" s="389"/>
      <c r="J2648" s="300"/>
      <c r="K2648" s="300"/>
      <c r="L2648" s="300"/>
      <c r="M2648" s="300"/>
      <c r="N2648" s="300"/>
      <c r="O2648" s="300"/>
      <c r="P2648" s="129"/>
      <c r="Q2648" s="129"/>
      <c r="R2648" s="129"/>
      <c r="S2648" s="325"/>
      <c r="T2648" s="276"/>
      <c r="Y2648" s="364"/>
      <c r="Z2648" s="276"/>
      <c r="AA2648" s="173"/>
    </row>
    <row r="2649" spans="1:27" s="5" customFormat="1" ht="15" hidden="1" customHeight="1" outlineLevel="1" x14ac:dyDescent="0.25">
      <c r="A2649" s="544"/>
      <c r="B2649" s="548"/>
      <c r="C2649" s="548"/>
      <c r="D2649" s="550"/>
      <c r="E2649" s="403" t="s">
        <v>61</v>
      </c>
      <c r="F2649" s="404"/>
      <c r="G2649" s="396"/>
      <c r="H2649" s="389"/>
      <c r="I2649" s="389"/>
      <c r="J2649" s="300"/>
      <c r="K2649" s="300"/>
      <c r="L2649" s="300"/>
      <c r="M2649" s="300"/>
      <c r="N2649" s="300"/>
      <c r="O2649" s="300"/>
      <c r="P2649" s="129"/>
      <c r="Q2649" s="129"/>
      <c r="R2649" s="129"/>
      <c r="S2649" s="325"/>
      <c r="T2649" s="276"/>
      <c r="Y2649" s="364"/>
      <c r="Z2649" s="276"/>
      <c r="AA2649" s="173"/>
    </row>
    <row r="2650" spans="1:27" s="5" customFormat="1" ht="15" hidden="1" customHeight="1" outlineLevel="1" x14ac:dyDescent="0.25">
      <c r="A2650" s="544"/>
      <c r="B2650" s="548"/>
      <c r="C2650" s="548"/>
      <c r="D2650" s="550" t="s">
        <v>67</v>
      </c>
      <c r="E2650" s="403" t="s">
        <v>53</v>
      </c>
      <c r="F2650" s="404"/>
      <c r="G2650" s="396"/>
      <c r="H2650" s="389"/>
      <c r="I2650" s="389"/>
      <c r="J2650" s="300"/>
      <c r="K2650" s="300"/>
      <c r="L2650" s="300"/>
      <c r="M2650" s="300"/>
      <c r="N2650" s="300"/>
      <c r="O2650" s="300"/>
      <c r="P2650" s="129"/>
      <c r="Q2650" s="129"/>
      <c r="R2650" s="129"/>
      <c r="S2650" s="325"/>
      <c r="T2650" s="276"/>
      <c r="Y2650" s="364"/>
      <c r="Z2650" s="276"/>
      <c r="AA2650" s="173"/>
    </row>
    <row r="2651" spans="1:27" s="5" customFormat="1" ht="15" hidden="1" customHeight="1" outlineLevel="1" x14ac:dyDescent="0.25">
      <c r="A2651" s="544"/>
      <c r="B2651" s="548"/>
      <c r="C2651" s="548"/>
      <c r="D2651" s="550"/>
      <c r="E2651" s="403" t="s">
        <v>54</v>
      </c>
      <c r="F2651" s="404"/>
      <c r="G2651" s="396"/>
      <c r="H2651" s="389"/>
      <c r="I2651" s="389"/>
      <c r="J2651" s="300"/>
      <c r="K2651" s="300"/>
      <c r="L2651" s="300"/>
      <c r="M2651" s="300"/>
      <c r="N2651" s="300"/>
      <c r="O2651" s="300"/>
      <c r="P2651" s="129"/>
      <c r="Q2651" s="129"/>
      <c r="R2651" s="129"/>
      <c r="S2651" s="325"/>
      <c r="T2651" s="276"/>
      <c r="Y2651" s="364"/>
      <c r="Z2651" s="276"/>
      <c r="AA2651" s="173"/>
    </row>
    <row r="2652" spans="1:27" s="5" customFormat="1" ht="33.75" customHeight="1" collapsed="1" x14ac:dyDescent="0.25">
      <c r="A2652" s="544"/>
      <c r="B2652" s="548"/>
      <c r="C2652" s="548"/>
      <c r="D2652" s="550"/>
      <c r="E2652" s="566" t="s">
        <v>55</v>
      </c>
      <c r="F2652" s="567"/>
      <c r="G2652" s="396"/>
      <c r="H2652" s="393"/>
      <c r="I2652" s="393">
        <f t="shared" ref="I2652:Q2652" si="50">I2653</f>
        <v>165</v>
      </c>
      <c r="J2652" s="122"/>
      <c r="K2652" s="122"/>
      <c r="L2652" s="122"/>
      <c r="M2652" s="122">
        <f t="shared" si="50"/>
        <v>99.3</v>
      </c>
      <c r="N2652" s="122"/>
      <c r="O2652" s="122"/>
      <c r="P2652" s="128"/>
      <c r="Q2652" s="128">
        <f t="shared" si="50"/>
        <v>416.03399999999999</v>
      </c>
      <c r="R2652" s="128"/>
      <c r="S2652" s="334"/>
      <c r="T2652" s="276"/>
      <c r="Y2652" s="364"/>
      <c r="Z2652" s="276"/>
      <c r="AA2652" s="173"/>
    </row>
    <row r="2653" spans="1:27" s="5" customFormat="1" ht="60" hidden="1" customHeight="1" outlineLevel="1" x14ac:dyDescent="0.25">
      <c r="A2653" s="544"/>
      <c r="B2653" s="548"/>
      <c r="C2653" s="548"/>
      <c r="D2653" s="550"/>
      <c r="E2653" s="570"/>
      <c r="F2653" s="571"/>
      <c r="G2653" s="401" t="s">
        <v>1130</v>
      </c>
      <c r="H2653" s="408"/>
      <c r="I2653" s="408">
        <v>165</v>
      </c>
      <c r="J2653" s="100"/>
      <c r="K2653" s="100"/>
      <c r="L2653" s="100"/>
      <c r="M2653" s="100">
        <v>99.3</v>
      </c>
      <c r="N2653" s="100"/>
      <c r="O2653" s="100"/>
      <c r="P2653" s="129"/>
      <c r="Q2653" s="129">
        <v>416.03399999999999</v>
      </c>
      <c r="R2653" s="129"/>
      <c r="S2653" s="333"/>
      <c r="T2653" s="62"/>
      <c r="Y2653" s="364"/>
      <c r="Z2653" s="276"/>
    </row>
    <row r="2654" spans="1:27" s="5" customFormat="1" ht="15" hidden="1" customHeight="1" outlineLevel="1" x14ac:dyDescent="0.25">
      <c r="A2654" s="544"/>
      <c r="B2654" s="548"/>
      <c r="C2654" s="548"/>
      <c r="D2654" s="550"/>
      <c r="E2654" s="403" t="s">
        <v>56</v>
      </c>
      <c r="F2654" s="404"/>
      <c r="G2654" s="396"/>
      <c r="H2654" s="389"/>
      <c r="I2654" s="389"/>
      <c r="J2654" s="168"/>
      <c r="K2654" s="168"/>
      <c r="L2654" s="168"/>
      <c r="M2654" s="168"/>
      <c r="N2654" s="168"/>
      <c r="O2654" s="168"/>
      <c r="P2654" s="129"/>
      <c r="Q2654" s="129"/>
      <c r="R2654" s="129"/>
      <c r="S2654" s="325"/>
      <c r="Y2654" s="364"/>
      <c r="Z2654" s="276"/>
      <c r="AA2654" s="1"/>
    </row>
    <row r="2655" spans="1:27" s="5" customFormat="1" ht="15" hidden="1" customHeight="1" outlineLevel="1" x14ac:dyDescent="0.25">
      <c r="A2655" s="544"/>
      <c r="B2655" s="548"/>
      <c r="C2655" s="548"/>
      <c r="D2655" s="550"/>
      <c r="E2655" s="403" t="s">
        <v>57</v>
      </c>
      <c r="F2655" s="404"/>
      <c r="G2655" s="396"/>
      <c r="H2655" s="389"/>
      <c r="I2655" s="389"/>
      <c r="J2655" s="168"/>
      <c r="K2655" s="168"/>
      <c r="L2655" s="168"/>
      <c r="M2655" s="168"/>
      <c r="N2655" s="168"/>
      <c r="O2655" s="168"/>
      <c r="P2655" s="129"/>
      <c r="Q2655" s="129"/>
      <c r="R2655" s="129"/>
      <c r="S2655" s="325"/>
      <c r="Y2655" s="364"/>
      <c r="Z2655" s="276"/>
      <c r="AA2655" s="1"/>
    </row>
    <row r="2656" spans="1:27" s="5" customFormat="1" ht="15" hidden="1" customHeight="1" outlineLevel="1" x14ac:dyDescent="0.25">
      <c r="A2656" s="544"/>
      <c r="B2656" s="548"/>
      <c r="C2656" s="548"/>
      <c r="D2656" s="550"/>
      <c r="E2656" s="403" t="s">
        <v>61</v>
      </c>
      <c r="F2656" s="404"/>
      <c r="G2656" s="396"/>
      <c r="H2656" s="389"/>
      <c r="I2656" s="389"/>
      <c r="J2656" s="168"/>
      <c r="K2656" s="168"/>
      <c r="L2656" s="168"/>
      <c r="M2656" s="168"/>
      <c r="N2656" s="168"/>
      <c r="O2656" s="168"/>
      <c r="P2656" s="129"/>
      <c r="Q2656" s="129"/>
      <c r="R2656" s="129"/>
      <c r="S2656" s="325"/>
      <c r="Y2656" s="364"/>
      <c r="Z2656" s="276"/>
      <c r="AA2656" s="1"/>
    </row>
    <row r="2657" spans="1:31" s="5" customFormat="1" ht="15" hidden="1" customHeight="1" outlineLevel="3" x14ac:dyDescent="0.25">
      <c r="A2657" s="544"/>
      <c r="B2657" s="599" t="s">
        <v>109</v>
      </c>
      <c r="C2657" s="548" t="s">
        <v>65</v>
      </c>
      <c r="D2657" s="550" t="s">
        <v>66</v>
      </c>
      <c r="E2657" s="403" t="s">
        <v>53</v>
      </c>
      <c r="F2657" s="404"/>
      <c r="G2657" s="396"/>
      <c r="H2657" s="401"/>
      <c r="I2657" s="401"/>
      <c r="J2657" s="320"/>
      <c r="K2657" s="320"/>
      <c r="L2657" s="320"/>
      <c r="M2657" s="320"/>
      <c r="N2657" s="316"/>
      <c r="O2657" s="316"/>
      <c r="P2657" s="514"/>
      <c r="Q2657" s="514"/>
      <c r="R2657" s="514"/>
      <c r="S2657" s="344"/>
      <c r="T2657" s="375"/>
      <c r="Y2657" s="364"/>
      <c r="Z2657" s="276"/>
      <c r="AA2657" s="173"/>
    </row>
    <row r="2658" spans="1:31" s="5" customFormat="1" ht="15" hidden="1" customHeight="1" outlineLevel="3" x14ac:dyDescent="0.25">
      <c r="A2658" s="544"/>
      <c r="B2658" s="599"/>
      <c r="C2658" s="548"/>
      <c r="D2658" s="550"/>
      <c r="E2658" s="403" t="s">
        <v>54</v>
      </c>
      <c r="F2658" s="404"/>
      <c r="G2658" s="396"/>
      <c r="H2658" s="401"/>
      <c r="I2658" s="401"/>
      <c r="J2658" s="320"/>
      <c r="K2658" s="320"/>
      <c r="L2658" s="320"/>
      <c r="M2658" s="321"/>
      <c r="N2658" s="316"/>
      <c r="O2658" s="316"/>
      <c r="P2658" s="514"/>
      <c r="Q2658" s="514"/>
      <c r="R2658" s="514"/>
      <c r="S2658" s="344"/>
      <c r="T2658" s="375"/>
      <c r="Y2658" s="364"/>
      <c r="Z2658" s="276"/>
      <c r="AA2658" s="173"/>
    </row>
    <row r="2659" spans="1:31" s="5" customFormat="1" ht="15" hidden="1" customHeight="1" outlineLevel="3" x14ac:dyDescent="0.25">
      <c r="A2659" s="544"/>
      <c r="B2659" s="599"/>
      <c r="C2659" s="548"/>
      <c r="D2659" s="550"/>
      <c r="E2659" s="403" t="s">
        <v>55</v>
      </c>
      <c r="F2659" s="404"/>
      <c r="G2659" s="396"/>
      <c r="H2659" s="401"/>
      <c r="I2659" s="401"/>
      <c r="J2659" s="320"/>
      <c r="K2659" s="320"/>
      <c r="L2659" s="320"/>
      <c r="M2659" s="320"/>
      <c r="N2659" s="316"/>
      <c r="O2659" s="316"/>
      <c r="P2659" s="514"/>
      <c r="Q2659" s="514"/>
      <c r="R2659" s="514"/>
      <c r="S2659" s="344"/>
      <c r="T2659" s="375"/>
      <c r="Y2659" s="364"/>
      <c r="Z2659" s="276"/>
      <c r="AA2659" s="173"/>
    </row>
    <row r="2660" spans="1:31" s="5" customFormat="1" ht="64.5" customHeight="1" collapsed="1" x14ac:dyDescent="0.25">
      <c r="A2660" s="544"/>
      <c r="B2660" s="599"/>
      <c r="C2660" s="548"/>
      <c r="D2660" s="550"/>
      <c r="E2660" s="566" t="s">
        <v>56</v>
      </c>
      <c r="F2660" s="567"/>
      <c r="G2660" s="396"/>
      <c r="H2660" s="409"/>
      <c r="I2660" s="409"/>
      <c r="J2660" s="322">
        <f t="shared" ref="J2660" si="51">J2661</f>
        <v>924</v>
      </c>
      <c r="K2660" s="322"/>
      <c r="L2660" s="322"/>
      <c r="M2660" s="322"/>
      <c r="N2660" s="322">
        <f t="shared" ref="N2660" si="52">N2661</f>
        <v>3500</v>
      </c>
      <c r="O2660" s="322"/>
      <c r="P2660" s="515"/>
      <c r="Q2660" s="515"/>
      <c r="R2660" s="515">
        <f t="shared" ref="R2660" si="53">R2661</f>
        <v>15108.343000000001</v>
      </c>
      <c r="S2660" s="345"/>
      <c r="T2660" s="375"/>
      <c r="Y2660" s="221"/>
      <c r="Z2660" s="224"/>
      <c r="AA2660" s="20"/>
    </row>
    <row r="2661" spans="1:31" s="5" customFormat="1" ht="15" hidden="1" customHeight="1" outlineLevel="1" x14ac:dyDescent="0.25">
      <c r="A2661" s="544"/>
      <c r="B2661" s="599"/>
      <c r="C2661" s="548"/>
      <c r="D2661" s="550"/>
      <c r="E2661" s="570"/>
      <c r="F2661" s="571"/>
      <c r="G2661" s="396" t="s">
        <v>1923</v>
      </c>
      <c r="H2661" s="401"/>
      <c r="I2661" s="401"/>
      <c r="J2661" s="320">
        <v>924</v>
      </c>
      <c r="K2661" s="320"/>
      <c r="L2661" s="320"/>
      <c r="M2661" s="320"/>
      <c r="N2661" s="316">
        <v>3500</v>
      </c>
      <c r="O2661" s="316"/>
      <c r="P2661" s="316"/>
      <c r="Q2661" s="316"/>
      <c r="R2661" s="316">
        <v>15108.343000000001</v>
      </c>
      <c r="S2661" s="344"/>
      <c r="T2661" s="375"/>
      <c r="Y2661" s="173"/>
      <c r="Z2661" s="367"/>
      <c r="AA2661" s="173"/>
    </row>
    <row r="2662" spans="1:31" s="5" customFormat="1" ht="15" hidden="1" customHeight="1" outlineLevel="1" x14ac:dyDescent="0.25">
      <c r="A2662" s="544"/>
      <c r="B2662" s="599"/>
      <c r="C2662" s="548"/>
      <c r="D2662" s="550"/>
      <c r="E2662" s="403" t="s">
        <v>57</v>
      </c>
      <c r="F2662" s="404"/>
      <c r="G2662" s="396"/>
      <c r="H2662" s="401"/>
      <c r="I2662" s="401"/>
      <c r="J2662" s="320"/>
      <c r="K2662" s="320"/>
      <c r="L2662" s="320"/>
      <c r="M2662" s="320"/>
      <c r="N2662" s="316"/>
      <c r="O2662" s="316"/>
      <c r="P2662" s="316"/>
      <c r="Q2662" s="316"/>
      <c r="R2662" s="316"/>
      <c r="S2662" s="344"/>
      <c r="T2662" s="375"/>
      <c r="Y2662" s="173"/>
      <c r="Z2662" s="367"/>
      <c r="AA2662" s="173"/>
    </row>
    <row r="2663" spans="1:31" s="5" customFormat="1" ht="15" hidden="1" customHeight="1" outlineLevel="1" x14ac:dyDescent="0.25">
      <c r="A2663" s="545"/>
      <c r="B2663" s="599"/>
      <c r="C2663" s="548"/>
      <c r="D2663" s="550"/>
      <c r="E2663" s="403" t="s">
        <v>61</v>
      </c>
      <c r="F2663" s="404"/>
      <c r="G2663" s="396"/>
      <c r="H2663" s="403"/>
      <c r="I2663" s="403"/>
      <c r="J2663" s="317"/>
      <c r="K2663" s="317"/>
      <c r="L2663" s="317"/>
      <c r="M2663" s="316"/>
      <c r="N2663" s="316"/>
      <c r="O2663" s="316"/>
      <c r="P2663" s="316"/>
      <c r="Q2663" s="316"/>
      <c r="R2663" s="316"/>
      <c r="S2663" s="344"/>
      <c r="T2663" s="375"/>
      <c r="Y2663" s="173"/>
      <c r="Z2663" s="367"/>
      <c r="AA2663" s="173"/>
    </row>
    <row r="2664" spans="1:31" s="146" customFormat="1" ht="14.25" hidden="1" collapsed="1" x14ac:dyDescent="0.2">
      <c r="A2664" s="591"/>
      <c r="B2664" s="591"/>
      <c r="C2664" s="591"/>
      <c r="D2664" s="591"/>
      <c r="E2664" s="591"/>
      <c r="F2664" s="591"/>
      <c r="G2664" s="591"/>
      <c r="H2664" s="186">
        <f>H2518+H2522+H2524+H2528+H2537+H2540+H2547+H2566+H2614+H2617+H2625+H2628+H2633+H2635+H2640+H2643+H2652</f>
        <v>4515</v>
      </c>
      <c r="I2664" s="186">
        <f t="shared" ref="I2664:S2664" si="54">I2518+I2522+I2524+I2528+I2537+I2540+I2547+I2566+I2614+I2617+I2625+I2628+I2633+I2635+I2640+I2643+I2652</f>
        <v>8728</v>
      </c>
      <c r="J2664" s="186">
        <f t="shared" si="54"/>
        <v>15585</v>
      </c>
      <c r="K2664" s="186">
        <f t="shared" si="54"/>
        <v>0</v>
      </c>
      <c r="L2664" s="186">
        <f t="shared" si="54"/>
        <v>1239.24</v>
      </c>
      <c r="M2664" s="186">
        <f t="shared" si="54"/>
        <v>2657.65</v>
      </c>
      <c r="N2664" s="186">
        <f t="shared" si="54"/>
        <v>7602.8600000000006</v>
      </c>
      <c r="O2664" s="186">
        <f t="shared" si="54"/>
        <v>0</v>
      </c>
      <c r="P2664" s="186">
        <f t="shared" si="54"/>
        <v>14442.765713333329</v>
      </c>
      <c r="Q2664" s="186">
        <f t="shared" si="54"/>
        <v>27027.90323</v>
      </c>
      <c r="R2664" s="186">
        <f t="shared" si="54"/>
        <v>81028.214439999982</v>
      </c>
      <c r="S2664" s="342">
        <f t="shared" si="54"/>
        <v>0</v>
      </c>
      <c r="T2664" s="357"/>
      <c r="U2664" s="312"/>
      <c r="V2664" s="312"/>
      <c r="W2664" s="312"/>
      <c r="X2664" s="312"/>
      <c r="Y2664" s="357"/>
      <c r="Z2664" s="357"/>
      <c r="AA2664" s="357"/>
      <c r="AB2664" s="363"/>
      <c r="AC2664" s="363"/>
      <c r="AD2664" s="363"/>
      <c r="AE2664" s="363"/>
    </row>
    <row r="2665" spans="1:31" s="5" customFormat="1" ht="15" hidden="1" customHeight="1" outlineLevel="1" x14ac:dyDescent="0.25">
      <c r="A2665" s="20"/>
      <c r="B2665" s="20"/>
      <c r="C2665" s="18"/>
      <c r="D2665" s="20"/>
      <c r="E2665" s="17"/>
      <c r="F2665" s="9"/>
      <c r="G2665" s="143"/>
      <c r="H2665" s="20"/>
      <c r="I2665" s="20"/>
      <c r="J2665" s="20"/>
      <c r="K2665" s="20"/>
      <c r="L2665" s="20"/>
      <c r="M2665" s="20"/>
      <c r="N2665" s="20"/>
      <c r="O2665" s="20"/>
      <c r="P2665" s="20"/>
      <c r="Q2665" s="20"/>
      <c r="R2665" s="20"/>
      <c r="S2665" s="20"/>
    </row>
    <row r="2666" spans="1:31" s="5" customFormat="1" ht="15" hidden="1" customHeight="1" outlineLevel="1" thickBot="1" x14ac:dyDescent="0.3">
      <c r="A2666" s="20"/>
      <c r="B2666" s="20"/>
      <c r="C2666" s="18"/>
      <c r="D2666" s="20"/>
      <c r="E2666" s="17"/>
      <c r="F2666" s="9"/>
      <c r="G2666" s="143"/>
      <c r="H2666" s="20"/>
      <c r="I2666" s="20"/>
      <c r="J2666" s="20"/>
      <c r="K2666" s="20"/>
      <c r="L2666" s="20"/>
      <c r="M2666" s="20"/>
      <c r="N2666" s="20"/>
      <c r="O2666" s="20"/>
      <c r="P2666" s="20"/>
      <c r="Q2666" s="20"/>
      <c r="R2666" s="20"/>
      <c r="S2666" s="20"/>
    </row>
    <row r="2667" spans="1:31" s="5" customFormat="1" ht="15" hidden="1" customHeight="1" outlineLevel="1" thickBot="1" x14ac:dyDescent="0.3">
      <c r="A2667" s="578"/>
      <c r="B2667" s="578"/>
      <c r="C2667" s="578"/>
      <c r="D2667" s="578"/>
      <c r="E2667" s="578"/>
      <c r="F2667" s="579"/>
      <c r="G2667" s="632" t="s">
        <v>123</v>
      </c>
      <c r="H2667" s="633"/>
      <c r="I2667" s="633"/>
      <c r="J2667" s="633"/>
      <c r="K2667" s="633"/>
      <c r="L2667" s="633"/>
      <c r="M2667" s="633"/>
      <c r="N2667" s="633"/>
      <c r="O2667" s="633"/>
      <c r="P2667" s="633"/>
      <c r="Q2667" s="633"/>
      <c r="R2667" s="633"/>
      <c r="S2667" s="633"/>
    </row>
    <row r="2668" spans="1:31" s="5" customFormat="1" ht="49.5" hidden="1" customHeight="1" outlineLevel="1" x14ac:dyDescent="0.25">
      <c r="A2668" s="546" t="s">
        <v>110</v>
      </c>
      <c r="B2668" s="540" t="s">
        <v>62</v>
      </c>
      <c r="C2668" s="540" t="s">
        <v>104</v>
      </c>
      <c r="D2668" s="540" t="s">
        <v>105</v>
      </c>
      <c r="E2668" s="540" t="s">
        <v>106</v>
      </c>
      <c r="F2668" s="32" t="s">
        <v>127</v>
      </c>
      <c r="G2668" s="637" t="s">
        <v>131</v>
      </c>
      <c r="H2668" s="639" t="s">
        <v>116</v>
      </c>
      <c r="I2668" s="640"/>
      <c r="J2668" s="640"/>
      <c r="K2668" s="641"/>
      <c r="L2668" s="642" t="str">
        <f>L10</f>
        <v>Максимальная мощность, кВт</v>
      </c>
      <c r="M2668" s="643"/>
      <c r="N2668" s="643"/>
      <c r="O2668" s="546"/>
      <c r="P2668" s="642" t="s">
        <v>133</v>
      </c>
      <c r="Q2668" s="643"/>
      <c r="R2668" s="643"/>
      <c r="S2668" s="643"/>
      <c r="T2668" s="369"/>
      <c r="Y2668" s="370"/>
      <c r="Z2668" s="370"/>
      <c r="AA2668" s="370"/>
    </row>
    <row r="2669" spans="1:31" s="5" customFormat="1" ht="60" hidden="1" customHeight="1" outlineLevel="1" thickBot="1" x14ac:dyDescent="0.3">
      <c r="A2669" s="547"/>
      <c r="B2669" s="541"/>
      <c r="C2669" s="541"/>
      <c r="D2669" s="541"/>
      <c r="E2669" s="630"/>
      <c r="F2669" s="36" t="s">
        <v>128</v>
      </c>
      <c r="G2669" s="638"/>
      <c r="H2669" s="22">
        <f>H2515</f>
        <v>2017</v>
      </c>
      <c r="I2669" s="48">
        <f>I2515</f>
        <v>2018</v>
      </c>
      <c r="J2669" s="48">
        <f>J2515</f>
        <v>2019</v>
      </c>
      <c r="K2669" s="48" t="str">
        <f>K2515</f>
        <v>План  ( в случае отсутствия фактических значений)</v>
      </c>
      <c r="L2669" s="48">
        <f>H2669</f>
        <v>2017</v>
      </c>
      <c r="M2669" s="48">
        <f>I2669</f>
        <v>2018</v>
      </c>
      <c r="N2669" s="48">
        <f>J2669</f>
        <v>2019</v>
      </c>
      <c r="O2669" s="48" t="str">
        <f>K2669</f>
        <v>План  ( в случае отсутствия фактических значений)</v>
      </c>
      <c r="P2669" s="48">
        <f>H2669</f>
        <v>2017</v>
      </c>
      <c r="Q2669" s="48">
        <f>I2669</f>
        <v>2018</v>
      </c>
      <c r="R2669" s="23">
        <f>J2669</f>
        <v>2019</v>
      </c>
      <c r="S2669" s="23" t="str">
        <f>K2669</f>
        <v>План  ( в случае отсутствия фактических значений)</v>
      </c>
      <c r="T2669" s="351"/>
      <c r="Y2669" s="173"/>
      <c r="Z2669" s="173"/>
      <c r="AA2669" s="173"/>
    </row>
    <row r="2670" spans="1:31" s="5" customFormat="1" ht="15" hidden="1" customHeight="1" outlineLevel="1" thickBot="1" x14ac:dyDescent="0.3">
      <c r="A2670" s="145">
        <v>2</v>
      </c>
      <c r="B2670" s="650">
        <v>3</v>
      </c>
      <c r="C2670" s="651"/>
      <c r="D2670" s="651"/>
      <c r="E2670" s="651"/>
      <c r="F2670" s="652"/>
      <c r="G2670" s="191">
        <v>4</v>
      </c>
      <c r="H2670" s="634">
        <v>5</v>
      </c>
      <c r="I2670" s="635"/>
      <c r="J2670" s="635"/>
      <c r="K2670" s="636"/>
      <c r="L2670" s="634">
        <v>6</v>
      </c>
      <c r="M2670" s="635"/>
      <c r="N2670" s="635"/>
      <c r="O2670" s="636"/>
      <c r="P2670" s="634">
        <v>7</v>
      </c>
      <c r="Q2670" s="635"/>
      <c r="R2670" s="635"/>
      <c r="S2670" s="635"/>
      <c r="T2670" s="261"/>
      <c r="Y2670" s="261"/>
      <c r="Z2670" s="261"/>
      <c r="AA2670" s="261"/>
    </row>
    <row r="2671" spans="1:31" s="5" customFormat="1" ht="15" hidden="1" customHeight="1" outlineLevel="1" x14ac:dyDescent="0.25">
      <c r="A2671" s="588" t="s">
        <v>63</v>
      </c>
      <c r="B2671" s="580" t="s">
        <v>64</v>
      </c>
      <c r="C2671" s="580" t="s">
        <v>65</v>
      </c>
      <c r="D2671" s="572" t="s">
        <v>66</v>
      </c>
      <c r="E2671" s="115" t="s">
        <v>53</v>
      </c>
      <c r="F2671" s="193"/>
      <c r="G2671" s="142"/>
      <c r="H2671" s="41"/>
      <c r="I2671" s="41"/>
      <c r="J2671" s="41"/>
      <c r="K2671" s="41"/>
      <c r="L2671" s="41"/>
      <c r="M2671" s="41"/>
      <c r="N2671" s="41"/>
      <c r="O2671" s="41"/>
      <c r="P2671" s="41"/>
      <c r="Q2671" s="41"/>
      <c r="R2671" s="45"/>
      <c r="S2671" s="45"/>
      <c r="T2671" s="1"/>
      <c r="Y2671" s="1"/>
      <c r="Z2671" s="261"/>
      <c r="AA2671" s="1"/>
    </row>
    <row r="2672" spans="1:31" s="5" customFormat="1" ht="15" hidden="1" customHeight="1" outlineLevel="1" x14ac:dyDescent="0.25">
      <c r="A2672" s="598"/>
      <c r="B2672" s="542"/>
      <c r="C2672" s="542"/>
      <c r="D2672" s="564"/>
      <c r="E2672" s="43" t="s">
        <v>54</v>
      </c>
      <c r="F2672" s="121"/>
      <c r="G2672" s="144"/>
      <c r="H2672" s="47"/>
      <c r="I2672" s="47"/>
      <c r="J2672" s="47"/>
      <c r="K2672" s="47"/>
      <c r="L2672" s="47"/>
      <c r="M2672" s="47"/>
      <c r="N2672" s="47"/>
      <c r="O2672" s="47"/>
      <c r="P2672" s="47"/>
      <c r="Q2672" s="47"/>
      <c r="R2672" s="34"/>
      <c r="S2672" s="34"/>
      <c r="T2672" s="1"/>
      <c r="Y2672" s="1"/>
      <c r="Z2672" s="261"/>
      <c r="AA2672" s="1"/>
    </row>
    <row r="2673" spans="1:27" s="5" customFormat="1" ht="15" hidden="1" customHeight="1" outlineLevel="1" x14ac:dyDescent="0.25">
      <c r="A2673" s="598"/>
      <c r="B2673" s="542"/>
      <c r="C2673" s="542"/>
      <c r="D2673" s="564"/>
      <c r="E2673" s="43" t="s">
        <v>55</v>
      </c>
      <c r="F2673" s="121"/>
      <c r="G2673" s="144"/>
      <c r="H2673" s="47"/>
      <c r="I2673" s="47"/>
      <c r="J2673" s="47"/>
      <c r="K2673" s="47"/>
      <c r="L2673" s="47"/>
      <c r="M2673" s="47"/>
      <c r="N2673" s="47"/>
      <c r="O2673" s="47"/>
      <c r="P2673" s="47"/>
      <c r="Q2673" s="47"/>
      <c r="R2673" s="34"/>
      <c r="S2673" s="34"/>
      <c r="T2673" s="1"/>
      <c r="Y2673" s="1"/>
      <c r="Z2673" s="261"/>
      <c r="AA2673" s="1"/>
    </row>
    <row r="2674" spans="1:27" s="5" customFormat="1" ht="15" hidden="1" customHeight="1" outlineLevel="1" x14ac:dyDescent="0.25">
      <c r="A2674" s="598"/>
      <c r="B2674" s="542"/>
      <c r="C2674" s="542"/>
      <c r="D2674" s="564"/>
      <c r="E2674" s="43" t="s">
        <v>56</v>
      </c>
      <c r="F2674" s="121"/>
      <c r="G2674" s="144"/>
      <c r="H2674" s="47"/>
      <c r="I2674" s="47"/>
      <c r="J2674" s="47"/>
      <c r="K2674" s="47"/>
      <c r="L2674" s="47"/>
      <c r="M2674" s="47"/>
      <c r="N2674" s="47"/>
      <c r="O2674" s="47"/>
      <c r="P2674" s="47"/>
      <c r="Q2674" s="47"/>
      <c r="R2674" s="34"/>
      <c r="S2674" s="34"/>
      <c r="T2674" s="1"/>
      <c r="Y2674" s="1"/>
      <c r="Z2674" s="261"/>
      <c r="AA2674" s="1"/>
    </row>
    <row r="2675" spans="1:27" s="5" customFormat="1" ht="15" hidden="1" customHeight="1" outlineLevel="1" x14ac:dyDescent="0.25">
      <c r="A2675" s="598"/>
      <c r="B2675" s="542"/>
      <c r="C2675" s="542"/>
      <c r="D2675" s="564"/>
      <c r="E2675" s="43" t="s">
        <v>57</v>
      </c>
      <c r="F2675" s="121"/>
      <c r="G2675" s="144"/>
      <c r="H2675" s="47"/>
      <c r="I2675" s="47"/>
      <c r="J2675" s="47"/>
      <c r="K2675" s="47"/>
      <c r="L2675" s="47"/>
      <c r="M2675" s="47"/>
      <c r="N2675" s="47"/>
      <c r="O2675" s="47"/>
      <c r="P2675" s="47"/>
      <c r="Q2675" s="47"/>
      <c r="R2675" s="34"/>
      <c r="S2675" s="34"/>
      <c r="T2675" s="1"/>
      <c r="Y2675" s="1"/>
      <c r="Z2675" s="261"/>
      <c r="AA2675" s="1"/>
    </row>
    <row r="2676" spans="1:27" s="5" customFormat="1" ht="15" hidden="1" customHeight="1" outlineLevel="1" x14ac:dyDescent="0.25">
      <c r="A2676" s="598"/>
      <c r="B2676" s="542"/>
      <c r="C2676" s="542"/>
      <c r="D2676" s="564"/>
      <c r="E2676" s="43" t="s">
        <v>61</v>
      </c>
      <c r="F2676" s="121"/>
      <c r="G2676" s="144"/>
      <c r="H2676" s="47"/>
      <c r="I2676" s="47"/>
      <c r="J2676" s="47"/>
      <c r="K2676" s="47"/>
      <c r="L2676" s="47"/>
      <c r="M2676" s="47"/>
      <c r="N2676" s="47"/>
      <c r="O2676" s="47"/>
      <c r="P2676" s="47"/>
      <c r="Q2676" s="47"/>
      <c r="R2676" s="34"/>
      <c r="S2676" s="34"/>
      <c r="T2676" s="1"/>
      <c r="Y2676" s="1"/>
      <c r="Z2676" s="261"/>
      <c r="AA2676" s="1"/>
    </row>
    <row r="2677" spans="1:27" s="5" customFormat="1" ht="15" hidden="1" customHeight="1" outlineLevel="1" x14ac:dyDescent="0.25">
      <c r="A2677" s="598"/>
      <c r="B2677" s="542"/>
      <c r="C2677" s="542"/>
      <c r="D2677" s="565" t="s">
        <v>67</v>
      </c>
      <c r="E2677" s="43" t="s">
        <v>53</v>
      </c>
      <c r="F2677" s="121"/>
      <c r="G2677" s="144"/>
      <c r="H2677" s="47"/>
      <c r="I2677" s="47"/>
      <c r="J2677" s="47"/>
      <c r="K2677" s="47"/>
      <c r="L2677" s="47"/>
      <c r="M2677" s="47"/>
      <c r="N2677" s="47"/>
      <c r="O2677" s="47"/>
      <c r="P2677" s="47"/>
      <c r="Q2677" s="47"/>
      <c r="R2677" s="34"/>
      <c r="S2677" s="34"/>
      <c r="T2677" s="1"/>
      <c r="Y2677" s="1"/>
      <c r="Z2677" s="261"/>
      <c r="AA2677" s="1"/>
    </row>
    <row r="2678" spans="1:27" s="5" customFormat="1" ht="15" hidden="1" customHeight="1" outlineLevel="1" x14ac:dyDescent="0.25">
      <c r="A2678" s="598"/>
      <c r="B2678" s="542"/>
      <c r="C2678" s="542"/>
      <c r="D2678" s="565"/>
      <c r="E2678" s="55" t="s">
        <v>54</v>
      </c>
      <c r="F2678" s="16"/>
      <c r="G2678" s="194"/>
      <c r="H2678" s="109"/>
      <c r="I2678" s="109"/>
      <c r="J2678" s="109"/>
      <c r="K2678" s="109"/>
      <c r="L2678" s="109"/>
      <c r="M2678" s="109"/>
      <c r="N2678" s="109"/>
      <c r="O2678" s="109"/>
      <c r="P2678" s="109"/>
      <c r="Q2678" s="109"/>
      <c r="R2678" s="109"/>
      <c r="S2678" s="109"/>
      <c r="T2678" s="1"/>
      <c r="Y2678" s="1"/>
      <c r="Z2678" s="261"/>
      <c r="AA2678" s="1"/>
    </row>
    <row r="2679" spans="1:27" s="5" customFormat="1" ht="15" hidden="1" customHeight="1" outlineLevel="1" x14ac:dyDescent="0.25">
      <c r="A2679" s="598"/>
      <c r="B2679" s="542"/>
      <c r="C2679" s="542"/>
      <c r="D2679" s="565"/>
      <c r="E2679" s="55" t="s">
        <v>55</v>
      </c>
      <c r="F2679" s="16"/>
      <c r="G2679" s="194"/>
      <c r="H2679" s="109"/>
      <c r="I2679" s="109"/>
      <c r="J2679" s="109"/>
      <c r="K2679" s="109"/>
      <c r="L2679" s="109"/>
      <c r="M2679" s="109"/>
      <c r="N2679" s="109"/>
      <c r="O2679" s="109"/>
      <c r="P2679" s="109"/>
      <c r="Q2679" s="109"/>
      <c r="R2679" s="109"/>
      <c r="S2679" s="109"/>
      <c r="T2679" s="1"/>
      <c r="Y2679" s="1"/>
      <c r="Z2679" s="261"/>
      <c r="AA2679" s="1"/>
    </row>
    <row r="2680" spans="1:27" s="5" customFormat="1" ht="15" hidden="1" customHeight="1" outlineLevel="1" x14ac:dyDescent="0.25">
      <c r="A2680" s="598"/>
      <c r="B2680" s="542"/>
      <c r="C2680" s="542"/>
      <c r="D2680" s="565"/>
      <c r="E2680" s="55" t="s">
        <v>56</v>
      </c>
      <c r="F2680" s="16"/>
      <c r="G2680" s="194"/>
      <c r="H2680" s="109"/>
      <c r="I2680" s="109"/>
      <c r="J2680" s="109"/>
      <c r="K2680" s="109"/>
      <c r="L2680" s="109"/>
      <c r="M2680" s="109"/>
      <c r="N2680" s="109"/>
      <c r="O2680" s="109"/>
      <c r="P2680" s="109"/>
      <c r="Q2680" s="109"/>
      <c r="R2680" s="109"/>
      <c r="S2680" s="109"/>
      <c r="T2680" s="1"/>
      <c r="Y2680" s="1"/>
      <c r="Z2680" s="261"/>
      <c r="AA2680" s="1"/>
    </row>
    <row r="2681" spans="1:27" s="5" customFormat="1" ht="15" hidden="1" customHeight="1" outlineLevel="1" x14ac:dyDescent="0.25">
      <c r="A2681" s="598"/>
      <c r="B2681" s="542"/>
      <c r="C2681" s="542"/>
      <c r="D2681" s="565"/>
      <c r="E2681" s="55" t="s">
        <v>57</v>
      </c>
      <c r="F2681" s="16"/>
      <c r="G2681" s="194"/>
      <c r="H2681" s="109"/>
      <c r="I2681" s="109"/>
      <c r="J2681" s="109"/>
      <c r="K2681" s="109"/>
      <c r="L2681" s="109"/>
      <c r="M2681" s="109"/>
      <c r="N2681" s="109"/>
      <c r="O2681" s="109"/>
      <c r="P2681" s="109"/>
      <c r="Q2681" s="109"/>
      <c r="R2681" s="109"/>
      <c r="S2681" s="109"/>
      <c r="T2681" s="1"/>
      <c r="Y2681" s="1"/>
      <c r="Z2681" s="261"/>
      <c r="AA2681" s="1"/>
    </row>
    <row r="2682" spans="1:27" s="5" customFormat="1" ht="15" hidden="1" customHeight="1" outlineLevel="1" x14ac:dyDescent="0.25">
      <c r="A2682" s="598"/>
      <c r="B2682" s="542"/>
      <c r="C2682" s="542"/>
      <c r="D2682" s="565"/>
      <c r="E2682" s="43" t="s">
        <v>61</v>
      </c>
      <c r="F2682" s="121"/>
      <c r="G2682" s="144"/>
      <c r="H2682" s="47"/>
      <c r="I2682" s="47"/>
      <c r="J2682" s="47"/>
      <c r="K2682" s="47"/>
      <c r="L2682" s="47"/>
      <c r="M2682" s="47"/>
      <c r="N2682" s="47"/>
      <c r="O2682" s="47"/>
      <c r="P2682" s="47"/>
      <c r="Q2682" s="47"/>
      <c r="R2682" s="34"/>
      <c r="S2682" s="34"/>
      <c r="T2682" s="1"/>
      <c r="Y2682" s="1"/>
      <c r="Z2682" s="261"/>
      <c r="AA2682" s="1"/>
    </row>
    <row r="2683" spans="1:27" s="5" customFormat="1" ht="15" hidden="1" customHeight="1" outlineLevel="1" x14ac:dyDescent="0.25">
      <c r="A2683" s="598"/>
      <c r="B2683" s="542"/>
      <c r="C2683" s="542" t="s">
        <v>68</v>
      </c>
      <c r="D2683" s="564" t="s">
        <v>66</v>
      </c>
      <c r="E2683" s="43" t="s">
        <v>53</v>
      </c>
      <c r="F2683" s="121"/>
      <c r="G2683" s="144"/>
      <c r="H2683" s="47"/>
      <c r="I2683" s="47"/>
      <c r="J2683" s="47"/>
      <c r="K2683" s="47"/>
      <c r="L2683" s="47"/>
      <c r="M2683" s="47"/>
      <c r="N2683" s="47"/>
      <c r="O2683" s="47"/>
      <c r="P2683" s="47"/>
      <c r="Q2683" s="47"/>
      <c r="R2683" s="34"/>
      <c r="S2683" s="34"/>
      <c r="T2683" s="1"/>
      <c r="Y2683" s="1"/>
      <c r="Z2683" s="261"/>
      <c r="AA2683" s="1"/>
    </row>
    <row r="2684" spans="1:27" s="5" customFormat="1" ht="15" hidden="1" customHeight="1" outlineLevel="1" x14ac:dyDescent="0.25">
      <c r="A2684" s="598"/>
      <c r="B2684" s="542"/>
      <c r="C2684" s="542"/>
      <c r="D2684" s="564"/>
      <c r="E2684" s="43" t="s">
        <v>54</v>
      </c>
      <c r="F2684" s="121"/>
      <c r="G2684" s="144"/>
      <c r="H2684" s="47"/>
      <c r="I2684" s="47"/>
      <c r="J2684" s="47"/>
      <c r="K2684" s="47"/>
      <c r="L2684" s="47"/>
      <c r="M2684" s="47"/>
      <c r="N2684" s="47"/>
      <c r="O2684" s="47"/>
      <c r="P2684" s="47"/>
      <c r="Q2684" s="47"/>
      <c r="R2684" s="34"/>
      <c r="S2684" s="34"/>
      <c r="T2684" s="1"/>
      <c r="Y2684" s="1"/>
      <c r="Z2684" s="261"/>
      <c r="AA2684" s="1"/>
    </row>
    <row r="2685" spans="1:27" s="5" customFormat="1" ht="15" hidden="1" customHeight="1" outlineLevel="1" x14ac:dyDescent="0.25">
      <c r="A2685" s="598"/>
      <c r="B2685" s="542"/>
      <c r="C2685" s="542"/>
      <c r="D2685" s="564"/>
      <c r="E2685" s="43" t="s">
        <v>55</v>
      </c>
      <c r="F2685" s="121"/>
      <c r="G2685" s="144"/>
      <c r="H2685" s="47"/>
      <c r="I2685" s="47"/>
      <c r="J2685" s="47"/>
      <c r="K2685" s="47"/>
      <c r="L2685" s="47"/>
      <c r="M2685" s="47"/>
      <c r="N2685" s="47"/>
      <c r="O2685" s="47"/>
      <c r="P2685" s="47"/>
      <c r="Q2685" s="47"/>
      <c r="R2685" s="34"/>
      <c r="S2685" s="34"/>
      <c r="T2685" s="1"/>
      <c r="Y2685" s="1"/>
      <c r="Z2685" s="261"/>
      <c r="AA2685" s="1"/>
    </row>
    <row r="2686" spans="1:27" s="5" customFormat="1" ht="15" hidden="1" customHeight="1" outlineLevel="1" x14ac:dyDescent="0.25">
      <c r="A2686" s="598"/>
      <c r="B2686" s="542"/>
      <c r="C2686" s="542"/>
      <c r="D2686" s="564"/>
      <c r="E2686" s="43" t="s">
        <v>56</v>
      </c>
      <c r="F2686" s="121"/>
      <c r="G2686" s="144"/>
      <c r="H2686" s="47"/>
      <c r="I2686" s="47"/>
      <c r="J2686" s="47"/>
      <c r="K2686" s="47"/>
      <c r="L2686" s="47"/>
      <c r="M2686" s="47"/>
      <c r="N2686" s="47"/>
      <c r="O2686" s="47"/>
      <c r="P2686" s="47"/>
      <c r="Q2686" s="47"/>
      <c r="R2686" s="34"/>
      <c r="S2686" s="34"/>
      <c r="T2686" s="1"/>
      <c r="Y2686" s="1"/>
      <c r="Z2686" s="261"/>
      <c r="AA2686" s="1"/>
    </row>
    <row r="2687" spans="1:27" s="5" customFormat="1" ht="15" hidden="1" customHeight="1" outlineLevel="1" x14ac:dyDescent="0.25">
      <c r="A2687" s="598"/>
      <c r="B2687" s="542"/>
      <c r="C2687" s="542"/>
      <c r="D2687" s="564"/>
      <c r="E2687" s="43" t="s">
        <v>57</v>
      </c>
      <c r="F2687" s="121"/>
      <c r="G2687" s="144"/>
      <c r="H2687" s="47"/>
      <c r="I2687" s="47"/>
      <c r="J2687" s="47"/>
      <c r="K2687" s="47"/>
      <c r="L2687" s="47"/>
      <c r="M2687" s="47"/>
      <c r="N2687" s="47"/>
      <c r="O2687" s="47"/>
      <c r="P2687" s="47"/>
      <c r="Q2687" s="47"/>
      <c r="R2687" s="34"/>
      <c r="S2687" s="34"/>
      <c r="T2687" s="1"/>
      <c r="Y2687" s="1"/>
      <c r="Z2687" s="261"/>
      <c r="AA2687" s="1"/>
    </row>
    <row r="2688" spans="1:27" s="5" customFormat="1" ht="15" hidden="1" customHeight="1" outlineLevel="1" x14ac:dyDescent="0.25">
      <c r="A2688" s="598"/>
      <c r="B2688" s="542"/>
      <c r="C2688" s="542"/>
      <c r="D2688" s="564"/>
      <c r="E2688" s="43" t="s">
        <v>61</v>
      </c>
      <c r="F2688" s="121"/>
      <c r="G2688" s="144"/>
      <c r="H2688" s="47"/>
      <c r="I2688" s="47"/>
      <c r="J2688" s="47"/>
      <c r="K2688" s="47"/>
      <c r="L2688" s="47"/>
      <c r="M2688" s="47"/>
      <c r="N2688" s="47"/>
      <c r="O2688" s="47"/>
      <c r="P2688" s="47"/>
      <c r="Q2688" s="47"/>
      <c r="R2688" s="34"/>
      <c r="S2688" s="34"/>
      <c r="T2688" s="1"/>
      <c r="Y2688" s="1"/>
      <c r="Z2688" s="261"/>
      <c r="AA2688" s="1"/>
    </row>
    <row r="2689" spans="1:27" s="5" customFormat="1" ht="15" hidden="1" customHeight="1" outlineLevel="1" x14ac:dyDescent="0.25">
      <c r="A2689" s="598"/>
      <c r="B2689" s="542"/>
      <c r="C2689" s="542"/>
      <c r="D2689" s="565" t="s">
        <v>67</v>
      </c>
      <c r="E2689" s="50" t="s">
        <v>53</v>
      </c>
      <c r="F2689" s="121"/>
      <c r="G2689" s="144"/>
      <c r="H2689" s="55"/>
      <c r="I2689" s="55"/>
      <c r="J2689" s="55"/>
      <c r="K2689" s="55"/>
      <c r="L2689" s="55"/>
      <c r="M2689" s="55"/>
      <c r="N2689" s="55"/>
      <c r="O2689" s="55"/>
      <c r="P2689" s="55"/>
      <c r="Q2689" s="55"/>
      <c r="R2689" s="109"/>
      <c r="S2689" s="109"/>
      <c r="T2689" s="1"/>
      <c r="Y2689" s="1"/>
      <c r="Z2689" s="261"/>
      <c r="AA2689" s="1"/>
    </row>
    <row r="2690" spans="1:27" s="5" customFormat="1" ht="15" hidden="1" customHeight="1" outlineLevel="1" x14ac:dyDescent="0.25">
      <c r="A2690" s="598"/>
      <c r="B2690" s="542"/>
      <c r="C2690" s="542"/>
      <c r="D2690" s="565"/>
      <c r="E2690" s="50" t="s">
        <v>54</v>
      </c>
      <c r="F2690" s="121"/>
      <c r="G2690" s="144"/>
      <c r="H2690" s="55"/>
      <c r="I2690" s="55"/>
      <c r="J2690" s="55"/>
      <c r="K2690" s="55"/>
      <c r="L2690" s="55"/>
      <c r="M2690" s="55"/>
      <c r="N2690" s="55"/>
      <c r="O2690" s="55"/>
      <c r="P2690" s="55"/>
      <c r="Q2690" s="55"/>
      <c r="R2690" s="109"/>
      <c r="S2690" s="109"/>
      <c r="T2690" s="1"/>
      <c r="Y2690" s="1"/>
      <c r="Z2690" s="261"/>
      <c r="AA2690" s="1"/>
    </row>
    <row r="2691" spans="1:27" s="5" customFormat="1" ht="15" hidden="1" customHeight="1" outlineLevel="1" x14ac:dyDescent="0.25">
      <c r="A2691" s="598"/>
      <c r="B2691" s="542"/>
      <c r="C2691" s="542"/>
      <c r="D2691" s="565"/>
      <c r="E2691" s="50" t="s">
        <v>55</v>
      </c>
      <c r="F2691" s="121"/>
      <c r="G2691" s="144"/>
      <c r="H2691" s="55"/>
      <c r="I2691" s="55"/>
      <c r="J2691" s="55"/>
      <c r="K2691" s="55"/>
      <c r="L2691" s="55"/>
      <c r="M2691" s="55"/>
      <c r="N2691" s="55"/>
      <c r="O2691" s="55"/>
      <c r="P2691" s="55"/>
      <c r="Q2691" s="55"/>
      <c r="R2691" s="109"/>
      <c r="S2691" s="109"/>
      <c r="T2691" s="1"/>
      <c r="Y2691" s="1"/>
      <c r="Z2691" s="261"/>
      <c r="AA2691" s="1"/>
    </row>
    <row r="2692" spans="1:27" s="5" customFormat="1" ht="15" hidden="1" customHeight="1" outlineLevel="1" x14ac:dyDescent="0.25">
      <c r="A2692" s="598"/>
      <c r="B2692" s="542"/>
      <c r="C2692" s="542"/>
      <c r="D2692" s="565"/>
      <c r="E2692" s="50" t="s">
        <v>56</v>
      </c>
      <c r="F2692" s="121"/>
      <c r="G2692" s="144"/>
      <c r="H2692" s="55"/>
      <c r="I2692" s="55"/>
      <c r="J2692" s="55"/>
      <c r="K2692" s="55"/>
      <c r="L2692" s="55"/>
      <c r="M2692" s="55"/>
      <c r="N2692" s="55"/>
      <c r="O2692" s="55"/>
      <c r="P2692" s="55"/>
      <c r="Q2692" s="55"/>
      <c r="R2692" s="109"/>
      <c r="S2692" s="109"/>
      <c r="T2692" s="1"/>
      <c r="Y2692" s="1"/>
      <c r="Z2692" s="261"/>
      <c r="AA2692" s="1"/>
    </row>
    <row r="2693" spans="1:27" s="5" customFormat="1" ht="15" hidden="1" customHeight="1" outlineLevel="1" x14ac:dyDescent="0.25">
      <c r="A2693" s="598"/>
      <c r="B2693" s="542"/>
      <c r="C2693" s="542"/>
      <c r="D2693" s="565"/>
      <c r="E2693" s="50" t="s">
        <v>57</v>
      </c>
      <c r="F2693" s="121"/>
      <c r="G2693" s="144"/>
      <c r="H2693" s="50"/>
      <c r="I2693" s="50"/>
      <c r="J2693" s="50"/>
      <c r="K2693" s="50"/>
      <c r="L2693" s="50"/>
      <c r="M2693" s="50"/>
      <c r="N2693" s="50"/>
      <c r="O2693" s="50"/>
      <c r="P2693" s="50"/>
      <c r="Q2693" s="50"/>
      <c r="R2693" s="50"/>
      <c r="S2693" s="346"/>
      <c r="T2693" s="1"/>
      <c r="Y2693" s="1"/>
      <c r="Z2693" s="261"/>
      <c r="AA2693" s="1"/>
    </row>
    <row r="2694" spans="1:27" s="5" customFormat="1" ht="15" hidden="1" customHeight="1" outlineLevel="1" x14ac:dyDescent="0.25">
      <c r="A2694" s="598"/>
      <c r="B2694" s="542"/>
      <c r="C2694" s="542"/>
      <c r="D2694" s="565"/>
      <c r="E2694" s="43" t="s">
        <v>61</v>
      </c>
      <c r="F2694" s="121"/>
      <c r="G2694" s="144"/>
      <c r="H2694" s="47"/>
      <c r="I2694" s="47"/>
      <c r="J2694" s="47"/>
      <c r="K2694" s="47"/>
      <c r="L2694" s="47"/>
      <c r="M2694" s="47"/>
      <c r="N2694" s="47"/>
      <c r="O2694" s="47"/>
      <c r="P2694" s="47"/>
      <c r="Q2694" s="47"/>
      <c r="R2694" s="47"/>
      <c r="S2694" s="34"/>
      <c r="T2694" s="1"/>
      <c r="Y2694" s="1"/>
      <c r="Z2694" s="261"/>
      <c r="AA2694" s="1"/>
    </row>
    <row r="2695" spans="1:27" s="5" customFormat="1" ht="15" hidden="1" customHeight="1" outlineLevel="1" x14ac:dyDescent="0.25">
      <c r="A2695" s="598"/>
      <c r="B2695" s="542" t="s">
        <v>69</v>
      </c>
      <c r="C2695" s="542" t="s">
        <v>65</v>
      </c>
      <c r="D2695" s="564" t="s">
        <v>66</v>
      </c>
      <c r="E2695" s="43" t="s">
        <v>53</v>
      </c>
      <c r="F2695" s="121"/>
      <c r="G2695" s="144"/>
      <c r="H2695" s="47"/>
      <c r="I2695" s="47"/>
      <c r="J2695" s="47"/>
      <c r="K2695" s="47"/>
      <c r="L2695" s="47"/>
      <c r="M2695" s="47"/>
      <c r="N2695" s="47"/>
      <c r="O2695" s="47"/>
      <c r="P2695" s="47"/>
      <c r="Q2695" s="47"/>
      <c r="R2695" s="47"/>
      <c r="S2695" s="34"/>
      <c r="T2695" s="1"/>
      <c r="Y2695" s="1"/>
      <c r="Z2695" s="261"/>
      <c r="AA2695" s="1"/>
    </row>
    <row r="2696" spans="1:27" s="5" customFormat="1" ht="15" hidden="1" customHeight="1" outlineLevel="1" x14ac:dyDescent="0.25">
      <c r="A2696" s="598"/>
      <c r="B2696" s="542"/>
      <c r="C2696" s="542"/>
      <c r="D2696" s="564"/>
      <c r="E2696" s="43" t="s">
        <v>54</v>
      </c>
      <c r="F2696" s="121"/>
      <c r="G2696" s="144"/>
      <c r="H2696" s="47"/>
      <c r="I2696" s="47"/>
      <c r="J2696" s="47"/>
      <c r="K2696" s="47"/>
      <c r="L2696" s="47"/>
      <c r="M2696" s="47"/>
      <c r="N2696" s="47"/>
      <c r="O2696" s="47"/>
      <c r="P2696" s="47"/>
      <c r="Q2696" s="47"/>
      <c r="R2696" s="47"/>
      <c r="S2696" s="34"/>
      <c r="T2696" s="1"/>
      <c r="Y2696" s="1"/>
      <c r="Z2696" s="261"/>
      <c r="AA2696" s="1"/>
    </row>
    <row r="2697" spans="1:27" s="5" customFormat="1" ht="15" hidden="1" customHeight="1" outlineLevel="1" x14ac:dyDescent="0.25">
      <c r="A2697" s="598"/>
      <c r="B2697" s="542"/>
      <c r="C2697" s="542"/>
      <c r="D2697" s="564"/>
      <c r="E2697" s="43" t="s">
        <v>55</v>
      </c>
      <c r="F2697" s="121"/>
      <c r="G2697" s="144"/>
      <c r="H2697" s="47"/>
      <c r="I2697" s="47"/>
      <c r="J2697" s="47"/>
      <c r="K2697" s="47"/>
      <c r="L2697" s="47"/>
      <c r="M2697" s="47"/>
      <c r="N2697" s="47"/>
      <c r="O2697" s="47"/>
      <c r="P2697" s="47"/>
      <c r="Q2697" s="47"/>
      <c r="R2697" s="47"/>
      <c r="S2697" s="34"/>
      <c r="T2697" s="1"/>
      <c r="Y2697" s="1"/>
      <c r="Z2697" s="261"/>
      <c r="AA2697" s="1"/>
    </row>
    <row r="2698" spans="1:27" s="5" customFormat="1" ht="15" hidden="1" customHeight="1" outlineLevel="1" x14ac:dyDescent="0.25">
      <c r="A2698" s="598"/>
      <c r="B2698" s="542"/>
      <c r="C2698" s="542"/>
      <c r="D2698" s="564"/>
      <c r="E2698" s="43" t="s">
        <v>56</v>
      </c>
      <c r="F2698" s="121"/>
      <c r="G2698" s="144"/>
      <c r="H2698" s="47"/>
      <c r="I2698" s="47"/>
      <c r="J2698" s="47"/>
      <c r="K2698" s="47"/>
      <c r="L2698" s="47"/>
      <c r="M2698" s="47"/>
      <c r="N2698" s="47"/>
      <c r="O2698" s="47"/>
      <c r="P2698" s="47"/>
      <c r="Q2698" s="47"/>
      <c r="R2698" s="47"/>
      <c r="S2698" s="34"/>
      <c r="T2698" s="1"/>
      <c r="Y2698" s="1"/>
      <c r="Z2698" s="261"/>
      <c r="AA2698" s="1"/>
    </row>
    <row r="2699" spans="1:27" s="5" customFormat="1" ht="15" hidden="1" customHeight="1" outlineLevel="1" x14ac:dyDescent="0.25">
      <c r="A2699" s="598"/>
      <c r="B2699" s="542"/>
      <c r="C2699" s="542"/>
      <c r="D2699" s="564"/>
      <c r="E2699" s="43" t="s">
        <v>57</v>
      </c>
      <c r="F2699" s="121"/>
      <c r="G2699" s="144"/>
      <c r="H2699" s="47"/>
      <c r="I2699" s="47"/>
      <c r="J2699" s="47"/>
      <c r="K2699" s="47"/>
      <c r="L2699" s="47"/>
      <c r="M2699" s="47"/>
      <c r="N2699" s="47"/>
      <c r="O2699" s="47"/>
      <c r="P2699" s="47"/>
      <c r="Q2699" s="47"/>
      <c r="R2699" s="47"/>
      <c r="S2699" s="34"/>
      <c r="T2699" s="1"/>
      <c r="Y2699" s="1"/>
      <c r="Z2699" s="261"/>
      <c r="AA2699" s="1"/>
    </row>
    <row r="2700" spans="1:27" s="5" customFormat="1" ht="15" hidden="1" customHeight="1" outlineLevel="1" x14ac:dyDescent="0.25">
      <c r="A2700" s="598"/>
      <c r="B2700" s="542"/>
      <c r="C2700" s="542"/>
      <c r="D2700" s="564"/>
      <c r="E2700" s="43" t="s">
        <v>61</v>
      </c>
      <c r="F2700" s="121"/>
      <c r="G2700" s="144"/>
      <c r="H2700" s="47"/>
      <c r="I2700" s="47"/>
      <c r="J2700" s="47"/>
      <c r="K2700" s="47"/>
      <c r="L2700" s="47"/>
      <c r="M2700" s="47"/>
      <c r="N2700" s="47"/>
      <c r="O2700" s="47"/>
      <c r="P2700" s="47"/>
      <c r="Q2700" s="47"/>
      <c r="R2700" s="47"/>
      <c r="S2700" s="34"/>
      <c r="T2700" s="1"/>
      <c r="Y2700" s="1"/>
      <c r="Z2700" s="261"/>
      <c r="AA2700" s="1"/>
    </row>
    <row r="2701" spans="1:27" s="5" customFormat="1" ht="15" hidden="1" customHeight="1" outlineLevel="1" x14ac:dyDescent="0.25">
      <c r="A2701" s="598"/>
      <c r="B2701" s="542"/>
      <c r="C2701" s="542" t="s">
        <v>68</v>
      </c>
      <c r="D2701" s="565" t="s">
        <v>66</v>
      </c>
      <c r="E2701" s="50" t="s">
        <v>53</v>
      </c>
      <c r="F2701" s="121"/>
      <c r="G2701" s="144"/>
      <c r="H2701" s="55"/>
      <c r="I2701" s="55"/>
      <c r="J2701" s="55"/>
      <c r="K2701" s="55"/>
      <c r="L2701" s="55"/>
      <c r="M2701" s="55"/>
      <c r="N2701" s="55"/>
      <c r="O2701" s="55"/>
      <c r="P2701" s="55"/>
      <c r="Q2701" s="55"/>
      <c r="R2701" s="55"/>
      <c r="S2701" s="109"/>
      <c r="T2701" s="1"/>
      <c r="Y2701" s="1"/>
      <c r="Z2701" s="261"/>
      <c r="AA2701" s="1"/>
    </row>
    <row r="2702" spans="1:27" s="5" customFormat="1" ht="15" hidden="1" customHeight="1" outlineLevel="1" x14ac:dyDescent="0.25">
      <c r="A2702" s="598"/>
      <c r="B2702" s="542"/>
      <c r="C2702" s="542"/>
      <c r="D2702" s="565"/>
      <c r="E2702" s="50" t="s">
        <v>54</v>
      </c>
      <c r="F2702" s="121"/>
      <c r="G2702" s="144"/>
      <c r="H2702" s="55"/>
      <c r="I2702" s="55"/>
      <c r="J2702" s="55"/>
      <c r="K2702" s="55"/>
      <c r="L2702" s="55"/>
      <c r="M2702" s="55"/>
      <c r="N2702" s="55"/>
      <c r="O2702" s="55"/>
      <c r="P2702" s="55"/>
      <c r="Q2702" s="55"/>
      <c r="R2702" s="55"/>
      <c r="S2702" s="109"/>
      <c r="T2702" s="1"/>
      <c r="Y2702" s="1"/>
      <c r="Z2702" s="261"/>
      <c r="AA2702" s="1"/>
    </row>
    <row r="2703" spans="1:27" s="5" customFormat="1" ht="15" hidden="1" customHeight="1" outlineLevel="1" x14ac:dyDescent="0.25">
      <c r="A2703" s="598"/>
      <c r="B2703" s="542"/>
      <c r="C2703" s="542"/>
      <c r="D2703" s="565"/>
      <c r="E2703" s="50" t="s">
        <v>55</v>
      </c>
      <c r="F2703" s="121"/>
      <c r="G2703" s="144"/>
      <c r="H2703" s="55"/>
      <c r="I2703" s="55"/>
      <c r="J2703" s="55"/>
      <c r="K2703" s="55"/>
      <c r="L2703" s="55"/>
      <c r="M2703" s="55"/>
      <c r="N2703" s="55"/>
      <c r="O2703" s="55"/>
      <c r="P2703" s="55"/>
      <c r="Q2703" s="55"/>
      <c r="R2703" s="55"/>
      <c r="S2703" s="109"/>
      <c r="T2703" s="1"/>
      <c r="Y2703" s="1"/>
      <c r="Z2703" s="261"/>
      <c r="AA2703" s="1"/>
    </row>
    <row r="2704" spans="1:27" s="5" customFormat="1" ht="15" hidden="1" customHeight="1" outlineLevel="1" x14ac:dyDescent="0.25">
      <c r="A2704" s="598"/>
      <c r="B2704" s="542"/>
      <c r="C2704" s="542"/>
      <c r="D2704" s="565"/>
      <c r="E2704" s="50" t="s">
        <v>56</v>
      </c>
      <c r="F2704" s="121"/>
      <c r="G2704" s="144"/>
      <c r="H2704" s="55"/>
      <c r="I2704" s="55"/>
      <c r="J2704" s="55"/>
      <c r="K2704" s="55"/>
      <c r="L2704" s="55"/>
      <c r="M2704" s="55"/>
      <c r="N2704" s="55"/>
      <c r="O2704" s="55"/>
      <c r="P2704" s="55"/>
      <c r="Q2704" s="55"/>
      <c r="R2704" s="55"/>
      <c r="S2704" s="109"/>
      <c r="T2704" s="1"/>
      <c r="Y2704" s="1"/>
      <c r="Z2704" s="261"/>
      <c r="AA2704" s="1"/>
    </row>
    <row r="2705" spans="1:27" s="5" customFormat="1" ht="15" hidden="1" customHeight="1" outlineLevel="1" x14ac:dyDescent="0.25">
      <c r="A2705" s="598"/>
      <c r="B2705" s="542"/>
      <c r="C2705" s="542"/>
      <c r="D2705" s="565"/>
      <c r="E2705" s="50" t="s">
        <v>57</v>
      </c>
      <c r="F2705" s="121"/>
      <c r="G2705" s="144"/>
      <c r="H2705" s="50"/>
      <c r="I2705" s="50"/>
      <c r="J2705" s="50"/>
      <c r="K2705" s="50"/>
      <c r="L2705" s="50"/>
      <c r="M2705" s="50"/>
      <c r="N2705" s="50"/>
      <c r="O2705" s="50"/>
      <c r="P2705" s="50"/>
      <c r="Q2705" s="50"/>
      <c r="R2705" s="50"/>
      <c r="S2705" s="346"/>
      <c r="T2705" s="1"/>
      <c r="Y2705" s="1"/>
      <c r="Z2705" s="261"/>
      <c r="AA2705" s="1"/>
    </row>
    <row r="2706" spans="1:27" s="5" customFormat="1" ht="15" hidden="1" customHeight="1" outlineLevel="1" x14ac:dyDescent="0.25">
      <c r="A2706" s="598"/>
      <c r="B2706" s="542"/>
      <c r="C2706" s="542"/>
      <c r="D2706" s="565"/>
      <c r="E2706" s="43" t="s">
        <v>61</v>
      </c>
      <c r="F2706" s="121"/>
      <c r="G2706" s="144"/>
      <c r="H2706" s="47"/>
      <c r="I2706" s="47"/>
      <c r="J2706" s="47"/>
      <c r="K2706" s="47"/>
      <c r="L2706" s="47"/>
      <c r="M2706" s="47"/>
      <c r="N2706" s="47"/>
      <c r="O2706" s="47"/>
      <c r="P2706" s="47"/>
      <c r="Q2706" s="47"/>
      <c r="R2706" s="34"/>
      <c r="S2706" s="34"/>
      <c r="T2706" s="1"/>
      <c r="Y2706" s="1"/>
      <c r="Z2706" s="261"/>
      <c r="AA2706" s="1"/>
    </row>
    <row r="2707" spans="1:27" s="5" customFormat="1" ht="15" hidden="1" customHeight="1" outlineLevel="1" x14ac:dyDescent="0.25">
      <c r="A2707" s="598"/>
      <c r="B2707" s="542"/>
      <c r="C2707" s="542"/>
      <c r="D2707" s="564" t="s">
        <v>67</v>
      </c>
      <c r="E2707" s="43" t="s">
        <v>53</v>
      </c>
      <c r="F2707" s="121"/>
      <c r="G2707" s="144"/>
      <c r="H2707" s="47"/>
      <c r="I2707" s="47"/>
      <c r="J2707" s="47"/>
      <c r="K2707" s="47"/>
      <c r="L2707" s="47"/>
      <c r="M2707" s="47"/>
      <c r="N2707" s="47"/>
      <c r="O2707" s="47"/>
      <c r="P2707" s="47"/>
      <c r="Q2707" s="47"/>
      <c r="R2707" s="34"/>
      <c r="S2707" s="34"/>
      <c r="T2707" s="1"/>
      <c r="Y2707" s="1"/>
      <c r="Z2707" s="261"/>
      <c r="AA2707" s="1"/>
    </row>
    <row r="2708" spans="1:27" s="5" customFormat="1" ht="15" hidden="1" customHeight="1" outlineLevel="1" x14ac:dyDescent="0.25">
      <c r="A2708" s="598"/>
      <c r="B2708" s="542"/>
      <c r="C2708" s="542"/>
      <c r="D2708" s="564"/>
      <c r="E2708" s="43" t="s">
        <v>54</v>
      </c>
      <c r="F2708" s="121"/>
      <c r="G2708" s="144"/>
      <c r="H2708" s="47"/>
      <c r="I2708" s="47"/>
      <c r="J2708" s="47"/>
      <c r="K2708" s="47"/>
      <c r="L2708" s="47"/>
      <c r="M2708" s="47"/>
      <c r="N2708" s="47"/>
      <c r="O2708" s="47"/>
      <c r="P2708" s="47"/>
      <c r="Q2708" s="47"/>
      <c r="R2708" s="34"/>
      <c r="S2708" s="34"/>
      <c r="T2708" s="1"/>
      <c r="Y2708" s="1"/>
      <c r="Z2708" s="261"/>
      <c r="AA2708" s="1"/>
    </row>
    <row r="2709" spans="1:27" s="5" customFormat="1" ht="15" hidden="1" customHeight="1" outlineLevel="1" x14ac:dyDescent="0.25">
      <c r="A2709" s="598"/>
      <c r="B2709" s="542"/>
      <c r="C2709" s="542"/>
      <c r="D2709" s="564"/>
      <c r="E2709" s="43" t="s">
        <v>55</v>
      </c>
      <c r="F2709" s="121"/>
      <c r="G2709" s="144"/>
      <c r="H2709" s="47"/>
      <c r="I2709" s="47"/>
      <c r="J2709" s="47"/>
      <c r="K2709" s="47"/>
      <c r="L2709" s="47"/>
      <c r="M2709" s="47"/>
      <c r="N2709" s="47"/>
      <c r="O2709" s="47"/>
      <c r="P2709" s="47"/>
      <c r="Q2709" s="47"/>
      <c r="R2709" s="34"/>
      <c r="S2709" s="34"/>
      <c r="T2709" s="1"/>
      <c r="Y2709" s="1"/>
      <c r="Z2709" s="261"/>
      <c r="AA2709" s="1"/>
    </row>
    <row r="2710" spans="1:27" s="5" customFormat="1" ht="15" hidden="1" customHeight="1" outlineLevel="1" x14ac:dyDescent="0.25">
      <c r="A2710" s="598"/>
      <c r="B2710" s="542"/>
      <c r="C2710" s="542"/>
      <c r="D2710" s="564"/>
      <c r="E2710" s="43" t="s">
        <v>56</v>
      </c>
      <c r="F2710" s="121"/>
      <c r="G2710" s="144"/>
      <c r="H2710" s="47"/>
      <c r="I2710" s="47"/>
      <c r="J2710" s="47"/>
      <c r="K2710" s="47"/>
      <c r="L2710" s="47"/>
      <c r="M2710" s="47"/>
      <c r="N2710" s="47"/>
      <c r="O2710" s="47"/>
      <c r="P2710" s="47"/>
      <c r="Q2710" s="47"/>
      <c r="R2710" s="34"/>
      <c r="S2710" s="34"/>
      <c r="T2710" s="1"/>
      <c r="Y2710" s="1"/>
      <c r="Z2710" s="261"/>
      <c r="AA2710" s="1"/>
    </row>
    <row r="2711" spans="1:27" s="5" customFormat="1" ht="15" hidden="1" customHeight="1" outlineLevel="1" x14ac:dyDescent="0.25">
      <c r="A2711" s="598"/>
      <c r="B2711" s="542"/>
      <c r="C2711" s="542"/>
      <c r="D2711" s="564"/>
      <c r="E2711" s="43" t="s">
        <v>57</v>
      </c>
      <c r="F2711" s="121"/>
      <c r="G2711" s="144"/>
      <c r="H2711" s="47"/>
      <c r="I2711" s="47"/>
      <c r="J2711" s="47"/>
      <c r="K2711" s="47"/>
      <c r="L2711" s="47"/>
      <c r="M2711" s="47"/>
      <c r="N2711" s="47"/>
      <c r="O2711" s="47"/>
      <c r="P2711" s="47"/>
      <c r="Q2711" s="47"/>
      <c r="R2711" s="34"/>
      <c r="S2711" s="34"/>
      <c r="T2711" s="1"/>
      <c r="Y2711" s="1"/>
      <c r="Z2711" s="261"/>
      <c r="AA2711" s="1"/>
    </row>
    <row r="2712" spans="1:27" s="5" customFormat="1" ht="15" hidden="1" customHeight="1" outlineLevel="1" x14ac:dyDescent="0.25">
      <c r="A2712" s="598"/>
      <c r="B2712" s="542"/>
      <c r="C2712" s="542"/>
      <c r="D2712" s="564"/>
      <c r="E2712" s="43" t="s">
        <v>61</v>
      </c>
      <c r="F2712" s="121"/>
      <c r="G2712" s="144"/>
      <c r="H2712" s="47"/>
      <c r="I2712" s="47"/>
      <c r="J2712" s="47"/>
      <c r="K2712" s="47"/>
      <c r="L2712" s="47"/>
      <c r="M2712" s="47"/>
      <c r="N2712" s="47"/>
      <c r="O2712" s="47"/>
      <c r="P2712" s="47"/>
      <c r="Q2712" s="47"/>
      <c r="R2712" s="34"/>
      <c r="S2712" s="34"/>
      <c r="T2712" s="1"/>
      <c r="Y2712" s="1"/>
      <c r="Z2712" s="261"/>
      <c r="AA2712" s="1"/>
    </row>
    <row r="2713" spans="1:27" s="5" customFormat="1" ht="15" hidden="1" customHeight="1" outlineLevel="1" x14ac:dyDescent="0.25">
      <c r="A2713" s="598"/>
      <c r="B2713" s="612" t="s">
        <v>70</v>
      </c>
      <c r="C2713" s="612" t="s">
        <v>68</v>
      </c>
      <c r="D2713" s="565" t="s">
        <v>67</v>
      </c>
      <c r="E2713" s="43" t="s">
        <v>53</v>
      </c>
      <c r="F2713" s="121"/>
      <c r="G2713" s="144"/>
      <c r="H2713" s="47"/>
      <c r="I2713" s="47"/>
      <c r="J2713" s="47"/>
      <c r="K2713" s="47"/>
      <c r="L2713" s="47"/>
      <c r="M2713" s="47"/>
      <c r="N2713" s="47"/>
      <c r="O2713" s="47"/>
      <c r="P2713" s="47"/>
      <c r="Q2713" s="47"/>
      <c r="R2713" s="34"/>
      <c r="S2713" s="34"/>
      <c r="T2713" s="1"/>
      <c r="Y2713" s="1"/>
      <c r="Z2713" s="261"/>
      <c r="AA2713" s="1"/>
    </row>
    <row r="2714" spans="1:27" s="5" customFormat="1" ht="15" hidden="1" customHeight="1" outlineLevel="1" x14ac:dyDescent="0.25">
      <c r="A2714" s="598"/>
      <c r="B2714" s="612"/>
      <c r="C2714" s="612"/>
      <c r="D2714" s="565"/>
      <c r="E2714" s="55" t="s">
        <v>54</v>
      </c>
      <c r="F2714" s="16"/>
      <c r="G2714" s="194"/>
      <c r="H2714" s="55"/>
      <c r="I2714" s="55"/>
      <c r="J2714" s="55"/>
      <c r="K2714" s="55"/>
      <c r="L2714" s="55"/>
      <c r="M2714" s="55"/>
      <c r="N2714" s="55"/>
      <c r="O2714" s="55"/>
      <c r="P2714" s="55"/>
      <c r="Q2714" s="55"/>
      <c r="R2714" s="55"/>
      <c r="S2714" s="109"/>
      <c r="T2714" s="1"/>
      <c r="Y2714" s="1"/>
      <c r="Z2714" s="261"/>
      <c r="AA2714" s="1"/>
    </row>
    <row r="2715" spans="1:27" s="5" customFormat="1" ht="15" hidden="1" customHeight="1" outlineLevel="1" x14ac:dyDescent="0.25">
      <c r="A2715" s="598"/>
      <c r="B2715" s="612"/>
      <c r="C2715" s="612"/>
      <c r="D2715" s="565"/>
      <c r="E2715" s="55" t="s">
        <v>55</v>
      </c>
      <c r="F2715" s="16"/>
      <c r="G2715" s="194"/>
      <c r="H2715" s="55"/>
      <c r="I2715" s="55"/>
      <c r="J2715" s="55"/>
      <c r="K2715" s="55"/>
      <c r="L2715" s="55"/>
      <c r="M2715" s="55"/>
      <c r="N2715" s="55"/>
      <c r="O2715" s="55"/>
      <c r="P2715" s="55"/>
      <c r="Q2715" s="55"/>
      <c r="R2715" s="55"/>
      <c r="S2715" s="109"/>
      <c r="T2715" s="1"/>
      <c r="Y2715" s="1"/>
      <c r="Z2715" s="261"/>
      <c r="AA2715" s="1"/>
    </row>
    <row r="2716" spans="1:27" s="5" customFormat="1" ht="15" hidden="1" customHeight="1" outlineLevel="1" x14ac:dyDescent="0.25">
      <c r="A2716" s="598"/>
      <c r="B2716" s="612"/>
      <c r="C2716" s="612"/>
      <c r="D2716" s="565"/>
      <c r="E2716" s="55" t="s">
        <v>56</v>
      </c>
      <c r="F2716" s="16"/>
      <c r="G2716" s="194"/>
      <c r="H2716" s="55"/>
      <c r="I2716" s="55"/>
      <c r="J2716" s="55"/>
      <c r="K2716" s="55"/>
      <c r="L2716" s="55"/>
      <c r="M2716" s="55"/>
      <c r="N2716" s="55"/>
      <c r="O2716" s="55"/>
      <c r="P2716" s="55"/>
      <c r="Q2716" s="55"/>
      <c r="R2716" s="55"/>
      <c r="S2716" s="109"/>
      <c r="T2716" s="1"/>
      <c r="Y2716" s="1"/>
      <c r="Z2716" s="261"/>
      <c r="AA2716" s="1"/>
    </row>
    <row r="2717" spans="1:27" s="5" customFormat="1" ht="15" hidden="1" customHeight="1" outlineLevel="1" x14ac:dyDescent="0.25">
      <c r="A2717" s="598"/>
      <c r="B2717" s="612"/>
      <c r="C2717" s="612"/>
      <c r="D2717" s="565"/>
      <c r="E2717" s="55" t="s">
        <v>57</v>
      </c>
      <c r="F2717" s="16"/>
      <c r="G2717" s="194"/>
      <c r="H2717" s="55"/>
      <c r="I2717" s="55"/>
      <c r="J2717" s="55"/>
      <c r="K2717" s="55"/>
      <c r="L2717" s="55"/>
      <c r="M2717" s="55"/>
      <c r="N2717" s="55"/>
      <c r="O2717" s="55"/>
      <c r="P2717" s="55"/>
      <c r="Q2717" s="55"/>
      <c r="R2717" s="55"/>
      <c r="S2717" s="109"/>
      <c r="T2717" s="1"/>
      <c r="Y2717" s="1"/>
      <c r="Z2717" s="261"/>
      <c r="AA2717" s="1"/>
    </row>
    <row r="2718" spans="1:27" s="5" customFormat="1" ht="15" hidden="1" customHeight="1" outlineLevel="1" x14ac:dyDescent="0.25">
      <c r="A2718" s="598"/>
      <c r="B2718" s="612"/>
      <c r="C2718" s="612"/>
      <c r="D2718" s="565"/>
      <c r="E2718" s="43" t="s">
        <v>61</v>
      </c>
      <c r="F2718" s="121"/>
      <c r="G2718" s="144"/>
      <c r="H2718" s="47"/>
      <c r="I2718" s="47"/>
      <c r="J2718" s="47"/>
      <c r="K2718" s="47"/>
      <c r="L2718" s="47"/>
      <c r="M2718" s="47"/>
      <c r="N2718" s="47"/>
      <c r="O2718" s="47"/>
      <c r="P2718" s="47"/>
      <c r="Q2718" s="47"/>
      <c r="R2718" s="34"/>
      <c r="S2718" s="34"/>
      <c r="T2718" s="1"/>
      <c r="Y2718" s="1"/>
      <c r="Z2718" s="261"/>
      <c r="AA2718" s="1"/>
    </row>
    <row r="2719" spans="1:27" s="5" customFormat="1" ht="15" hidden="1" customHeight="1" outlineLevel="1" x14ac:dyDescent="0.25">
      <c r="A2719" s="598"/>
      <c r="B2719" s="542" t="s">
        <v>71</v>
      </c>
      <c r="C2719" s="542" t="s">
        <v>65</v>
      </c>
      <c r="D2719" s="564" t="s">
        <v>66</v>
      </c>
      <c r="E2719" s="43" t="s">
        <v>53</v>
      </c>
      <c r="F2719" s="121"/>
      <c r="G2719" s="144"/>
      <c r="H2719" s="47"/>
      <c r="I2719" s="47"/>
      <c r="J2719" s="47"/>
      <c r="K2719" s="47"/>
      <c r="L2719" s="47"/>
      <c r="M2719" s="47"/>
      <c r="N2719" s="47"/>
      <c r="O2719" s="47"/>
      <c r="P2719" s="47"/>
      <c r="Q2719" s="47"/>
      <c r="R2719" s="34"/>
      <c r="S2719" s="34"/>
      <c r="T2719" s="1"/>
      <c r="Y2719" s="1"/>
      <c r="Z2719" s="261"/>
      <c r="AA2719" s="1"/>
    </row>
    <row r="2720" spans="1:27" s="5" customFormat="1" ht="15" hidden="1" customHeight="1" outlineLevel="1" x14ac:dyDescent="0.25">
      <c r="A2720" s="598"/>
      <c r="B2720" s="542"/>
      <c r="C2720" s="542"/>
      <c r="D2720" s="564"/>
      <c r="E2720" s="43" t="s">
        <v>54</v>
      </c>
      <c r="F2720" s="121"/>
      <c r="G2720" s="144"/>
      <c r="H2720" s="47"/>
      <c r="I2720" s="47"/>
      <c r="J2720" s="47"/>
      <c r="K2720" s="47"/>
      <c r="L2720" s="47"/>
      <c r="M2720" s="47"/>
      <c r="N2720" s="47"/>
      <c r="O2720" s="47"/>
      <c r="P2720" s="47"/>
      <c r="Q2720" s="47"/>
      <c r="R2720" s="34"/>
      <c r="S2720" s="34"/>
      <c r="T2720" s="1"/>
      <c r="Y2720" s="1"/>
      <c r="Z2720" s="261"/>
      <c r="AA2720" s="1"/>
    </row>
    <row r="2721" spans="1:27" s="5" customFormat="1" ht="15" hidden="1" customHeight="1" outlineLevel="1" x14ac:dyDescent="0.25">
      <c r="A2721" s="598"/>
      <c r="B2721" s="542"/>
      <c r="C2721" s="542"/>
      <c r="D2721" s="564"/>
      <c r="E2721" s="43" t="s">
        <v>55</v>
      </c>
      <c r="F2721" s="121"/>
      <c r="G2721" s="144"/>
      <c r="H2721" s="47"/>
      <c r="I2721" s="47"/>
      <c r="J2721" s="47"/>
      <c r="K2721" s="47"/>
      <c r="L2721" s="47"/>
      <c r="M2721" s="47"/>
      <c r="N2721" s="47"/>
      <c r="O2721" s="47"/>
      <c r="P2721" s="47"/>
      <c r="Q2721" s="47"/>
      <c r="R2721" s="34"/>
      <c r="S2721" s="34"/>
      <c r="T2721" s="1"/>
      <c r="Y2721" s="1"/>
      <c r="Z2721" s="261"/>
      <c r="AA2721" s="1"/>
    </row>
    <row r="2722" spans="1:27" s="5" customFormat="1" ht="15" hidden="1" customHeight="1" outlineLevel="1" x14ac:dyDescent="0.25">
      <c r="A2722" s="598"/>
      <c r="B2722" s="542"/>
      <c r="C2722" s="542"/>
      <c r="D2722" s="564"/>
      <c r="E2722" s="43" t="s">
        <v>56</v>
      </c>
      <c r="F2722" s="121"/>
      <c r="G2722" s="144"/>
      <c r="H2722" s="49"/>
      <c r="I2722" s="49"/>
      <c r="J2722" s="49"/>
      <c r="K2722" s="49"/>
      <c r="L2722" s="49"/>
      <c r="M2722" s="49"/>
      <c r="N2722" s="49"/>
      <c r="O2722" s="49"/>
      <c r="P2722" s="49"/>
      <c r="Q2722" s="49"/>
      <c r="R2722" s="67"/>
      <c r="S2722" s="67"/>
      <c r="T2722" s="1"/>
      <c r="Y2722" s="1"/>
      <c r="Z2722" s="261"/>
      <c r="AA2722" s="1"/>
    </row>
    <row r="2723" spans="1:27" s="5" customFormat="1" ht="15" hidden="1" customHeight="1" outlineLevel="1" x14ac:dyDescent="0.25">
      <c r="A2723" s="598"/>
      <c r="B2723" s="542"/>
      <c r="C2723" s="542"/>
      <c r="D2723" s="564"/>
      <c r="E2723" s="43" t="s">
        <v>57</v>
      </c>
      <c r="F2723" s="121"/>
      <c r="G2723" s="144"/>
      <c r="H2723" s="6"/>
      <c r="I2723" s="6"/>
      <c r="J2723" s="6"/>
      <c r="K2723" s="6"/>
      <c r="L2723" s="6"/>
      <c r="M2723" s="6"/>
      <c r="N2723" s="6"/>
      <c r="O2723" s="6"/>
      <c r="P2723" s="6"/>
      <c r="Q2723" s="6"/>
      <c r="R2723" s="67"/>
      <c r="S2723" s="67"/>
      <c r="T2723" s="1"/>
      <c r="Y2723" s="1"/>
      <c r="Z2723" s="261"/>
      <c r="AA2723" s="1"/>
    </row>
    <row r="2724" spans="1:27" s="5" customFormat="1" ht="15" hidden="1" customHeight="1" outlineLevel="1" x14ac:dyDescent="0.25">
      <c r="A2724" s="598"/>
      <c r="B2724" s="542"/>
      <c r="C2724" s="542"/>
      <c r="D2724" s="564"/>
      <c r="E2724" s="43" t="s">
        <v>61</v>
      </c>
      <c r="F2724" s="121"/>
      <c r="G2724" s="144"/>
      <c r="H2724" s="51"/>
      <c r="I2724" s="51"/>
      <c r="J2724" s="51"/>
      <c r="K2724" s="51"/>
      <c r="L2724" s="51"/>
      <c r="M2724" s="51"/>
      <c r="N2724" s="49"/>
      <c r="O2724" s="49"/>
      <c r="P2724" s="49"/>
      <c r="Q2724" s="49"/>
      <c r="R2724" s="67"/>
      <c r="S2724" s="67"/>
      <c r="T2724" s="1"/>
      <c r="Y2724" s="1"/>
      <c r="Z2724" s="261"/>
      <c r="AA2724" s="1"/>
    </row>
    <row r="2725" spans="1:27" s="5" customFormat="1" ht="15" hidden="1" customHeight="1" outlineLevel="1" x14ac:dyDescent="0.25">
      <c r="A2725" s="598"/>
      <c r="B2725" s="542"/>
      <c r="C2725" s="612" t="s">
        <v>68</v>
      </c>
      <c r="D2725" s="565" t="s">
        <v>67</v>
      </c>
      <c r="E2725" s="43" t="s">
        <v>53</v>
      </c>
      <c r="F2725" s="121"/>
      <c r="G2725" s="144"/>
      <c r="H2725" s="51"/>
      <c r="I2725" s="51"/>
      <c r="J2725" s="51"/>
      <c r="K2725" s="51"/>
      <c r="L2725" s="51"/>
      <c r="M2725" s="51"/>
      <c r="N2725" s="51"/>
      <c r="O2725" s="51"/>
      <c r="P2725" s="51"/>
      <c r="Q2725" s="51"/>
      <c r="R2725" s="67"/>
      <c r="S2725" s="67"/>
      <c r="T2725" s="1"/>
      <c r="Y2725" s="1"/>
      <c r="Z2725" s="261"/>
      <c r="AA2725" s="1"/>
    </row>
    <row r="2726" spans="1:27" s="5" customFormat="1" ht="15" hidden="1" customHeight="1" outlineLevel="1" x14ac:dyDescent="0.25">
      <c r="A2726" s="598"/>
      <c r="B2726" s="542"/>
      <c r="C2726" s="612"/>
      <c r="D2726" s="565"/>
      <c r="E2726" s="50" t="s">
        <v>54</v>
      </c>
      <c r="F2726" s="121"/>
      <c r="G2726" s="144"/>
      <c r="H2726" s="14"/>
      <c r="I2726" s="14"/>
      <c r="J2726" s="14"/>
      <c r="K2726" s="14"/>
      <c r="L2726" s="14"/>
      <c r="M2726" s="14"/>
      <c r="N2726" s="55"/>
      <c r="O2726" s="55"/>
      <c r="P2726" s="55"/>
      <c r="Q2726" s="55"/>
      <c r="R2726" s="109"/>
      <c r="S2726" s="109"/>
      <c r="T2726" s="1"/>
      <c r="Y2726" s="1"/>
      <c r="Z2726" s="261"/>
      <c r="AA2726" s="1"/>
    </row>
    <row r="2727" spans="1:27" s="5" customFormat="1" ht="15" hidden="1" customHeight="1" outlineLevel="1" x14ac:dyDescent="0.25">
      <c r="A2727" s="598"/>
      <c r="B2727" s="542"/>
      <c r="C2727" s="612"/>
      <c r="D2727" s="565"/>
      <c r="E2727" s="50" t="s">
        <v>55</v>
      </c>
      <c r="F2727" s="121"/>
      <c r="G2727" s="144"/>
      <c r="H2727" s="14"/>
      <c r="I2727" s="14"/>
      <c r="J2727" s="14"/>
      <c r="K2727" s="14"/>
      <c r="L2727" s="14"/>
      <c r="M2727" s="14"/>
      <c r="N2727" s="55"/>
      <c r="O2727" s="55"/>
      <c r="P2727" s="55"/>
      <c r="Q2727" s="55"/>
      <c r="R2727" s="109"/>
      <c r="S2727" s="109"/>
      <c r="T2727" s="1"/>
      <c r="Y2727" s="1"/>
      <c r="Z2727" s="261"/>
      <c r="AA2727" s="1"/>
    </row>
    <row r="2728" spans="1:27" s="5" customFormat="1" ht="15" hidden="1" customHeight="1" outlineLevel="1" x14ac:dyDescent="0.25">
      <c r="A2728" s="598"/>
      <c r="B2728" s="542"/>
      <c r="C2728" s="612"/>
      <c r="D2728" s="565"/>
      <c r="E2728" s="50" t="s">
        <v>56</v>
      </c>
      <c r="F2728" s="121"/>
      <c r="G2728" s="144"/>
      <c r="H2728" s="14"/>
      <c r="I2728" s="14"/>
      <c r="J2728" s="14"/>
      <c r="K2728" s="14"/>
      <c r="L2728" s="14"/>
      <c r="M2728" s="14"/>
      <c r="N2728" s="55"/>
      <c r="O2728" s="55"/>
      <c r="P2728" s="55"/>
      <c r="Q2728" s="55"/>
      <c r="R2728" s="109"/>
      <c r="S2728" s="109"/>
      <c r="T2728" s="1"/>
      <c r="Y2728" s="1"/>
      <c r="Z2728" s="261"/>
      <c r="AA2728" s="1"/>
    </row>
    <row r="2729" spans="1:27" s="5" customFormat="1" ht="15" hidden="1" customHeight="1" outlineLevel="1" x14ac:dyDescent="0.25">
      <c r="A2729" s="598"/>
      <c r="B2729" s="542"/>
      <c r="C2729" s="612"/>
      <c r="D2729" s="565"/>
      <c r="E2729" s="14" t="s">
        <v>57</v>
      </c>
      <c r="F2729" s="195"/>
      <c r="G2729" s="78"/>
      <c r="H2729" s="14"/>
      <c r="I2729" s="14"/>
      <c r="J2729" s="14"/>
      <c r="K2729" s="14"/>
      <c r="L2729" s="14"/>
      <c r="M2729" s="14"/>
      <c r="N2729" s="14"/>
      <c r="O2729" s="14"/>
      <c r="P2729" s="14"/>
      <c r="Q2729" s="14"/>
      <c r="R2729" s="14"/>
      <c r="S2729" s="347"/>
      <c r="T2729" s="1"/>
      <c r="Y2729" s="1"/>
      <c r="Z2729" s="261"/>
      <c r="AA2729" s="1"/>
    </row>
    <row r="2730" spans="1:27" s="5" customFormat="1" ht="15" hidden="1" customHeight="1" outlineLevel="1" x14ac:dyDescent="0.25">
      <c r="A2730" s="598"/>
      <c r="B2730" s="542"/>
      <c r="C2730" s="612"/>
      <c r="D2730" s="565"/>
      <c r="E2730" s="43" t="s">
        <v>61</v>
      </c>
      <c r="F2730" s="121"/>
      <c r="G2730" s="144"/>
      <c r="H2730" s="51"/>
      <c r="I2730" s="51"/>
      <c r="J2730" s="51"/>
      <c r="K2730" s="51"/>
      <c r="L2730" s="51"/>
      <c r="M2730" s="51"/>
      <c r="N2730" s="49"/>
      <c r="O2730" s="49"/>
      <c r="P2730" s="49"/>
      <c r="Q2730" s="49"/>
      <c r="R2730" s="67"/>
      <c r="S2730" s="67"/>
      <c r="T2730" s="1"/>
      <c r="Y2730" s="1"/>
      <c r="Z2730" s="261"/>
      <c r="AA2730" s="1"/>
    </row>
    <row r="2731" spans="1:27" s="5" customFormat="1" ht="15" hidden="1" customHeight="1" outlineLevel="1" x14ac:dyDescent="0.25">
      <c r="A2731" s="598"/>
      <c r="B2731" s="564" t="s">
        <v>109</v>
      </c>
      <c r="C2731" s="542" t="s">
        <v>65</v>
      </c>
      <c r="D2731" s="564" t="s">
        <v>66</v>
      </c>
      <c r="E2731" s="43" t="s">
        <v>53</v>
      </c>
      <c r="F2731" s="121"/>
      <c r="G2731" s="144"/>
      <c r="H2731" s="51"/>
      <c r="I2731" s="51"/>
      <c r="J2731" s="51"/>
      <c r="K2731" s="51"/>
      <c r="L2731" s="51"/>
      <c r="M2731" s="51"/>
      <c r="N2731" s="49"/>
      <c r="O2731" s="49"/>
      <c r="P2731" s="49"/>
      <c r="Q2731" s="49"/>
      <c r="R2731" s="67"/>
      <c r="S2731" s="67"/>
      <c r="T2731" s="1"/>
      <c r="Y2731" s="1"/>
      <c r="Z2731" s="261"/>
      <c r="AA2731" s="1"/>
    </row>
    <row r="2732" spans="1:27" s="5" customFormat="1" ht="15" hidden="1" customHeight="1" outlineLevel="1" x14ac:dyDescent="0.25">
      <c r="A2732" s="598"/>
      <c r="B2732" s="564"/>
      <c r="C2732" s="542"/>
      <c r="D2732" s="564"/>
      <c r="E2732" s="43" t="s">
        <v>54</v>
      </c>
      <c r="F2732" s="121"/>
      <c r="G2732" s="144"/>
      <c r="H2732" s="51"/>
      <c r="I2732" s="51"/>
      <c r="J2732" s="51"/>
      <c r="K2732" s="51"/>
      <c r="L2732" s="51"/>
      <c r="M2732" s="6"/>
      <c r="N2732" s="49"/>
      <c r="O2732" s="49"/>
      <c r="P2732" s="49"/>
      <c r="Q2732" s="49"/>
      <c r="R2732" s="67"/>
      <c r="S2732" s="67"/>
      <c r="T2732" s="1"/>
      <c r="Y2732" s="1"/>
      <c r="Z2732" s="261"/>
      <c r="AA2732" s="1"/>
    </row>
    <row r="2733" spans="1:27" s="5" customFormat="1" ht="15" hidden="1" customHeight="1" outlineLevel="1" x14ac:dyDescent="0.25">
      <c r="A2733" s="598"/>
      <c r="B2733" s="564"/>
      <c r="C2733" s="542"/>
      <c r="D2733" s="564"/>
      <c r="E2733" s="43" t="s">
        <v>55</v>
      </c>
      <c r="F2733" s="121"/>
      <c r="G2733" s="144"/>
      <c r="H2733" s="51"/>
      <c r="I2733" s="51"/>
      <c r="J2733" s="51"/>
      <c r="K2733" s="51"/>
      <c r="L2733" s="51"/>
      <c r="M2733" s="51"/>
      <c r="N2733" s="49"/>
      <c r="O2733" s="49"/>
      <c r="P2733" s="49"/>
      <c r="Q2733" s="49"/>
      <c r="R2733" s="67"/>
      <c r="S2733" s="67"/>
      <c r="T2733" s="1"/>
      <c r="Y2733" s="1"/>
      <c r="Z2733" s="261"/>
      <c r="AA2733" s="1"/>
    </row>
    <row r="2734" spans="1:27" s="5" customFormat="1" ht="15" hidden="1" customHeight="1" outlineLevel="1" x14ac:dyDescent="0.25">
      <c r="A2734" s="598"/>
      <c r="B2734" s="564"/>
      <c r="C2734" s="542"/>
      <c r="D2734" s="564"/>
      <c r="E2734" s="43" t="s">
        <v>56</v>
      </c>
      <c r="F2734" s="121"/>
      <c r="G2734" s="144"/>
      <c r="H2734" s="51"/>
      <c r="I2734" s="51"/>
      <c r="J2734" s="51"/>
      <c r="K2734" s="51"/>
      <c r="L2734" s="51"/>
      <c r="M2734" s="51"/>
      <c r="N2734" s="49"/>
      <c r="O2734" s="49"/>
      <c r="P2734" s="49"/>
      <c r="Q2734" s="49"/>
      <c r="R2734" s="67"/>
      <c r="S2734" s="67"/>
      <c r="T2734" s="1"/>
      <c r="Y2734" s="1"/>
      <c r="Z2734" s="261"/>
      <c r="AA2734" s="1"/>
    </row>
    <row r="2735" spans="1:27" s="5" customFormat="1" ht="15" hidden="1" customHeight="1" outlineLevel="1" x14ac:dyDescent="0.25">
      <c r="A2735" s="598"/>
      <c r="B2735" s="564"/>
      <c r="C2735" s="542"/>
      <c r="D2735" s="564"/>
      <c r="E2735" s="43" t="s">
        <v>57</v>
      </c>
      <c r="F2735" s="121"/>
      <c r="G2735" s="144"/>
      <c r="H2735" s="51"/>
      <c r="I2735" s="51"/>
      <c r="J2735" s="51"/>
      <c r="K2735" s="51"/>
      <c r="L2735" s="51"/>
      <c r="M2735" s="51"/>
      <c r="N2735" s="49"/>
      <c r="O2735" s="49"/>
      <c r="P2735" s="49"/>
      <c r="Q2735" s="49"/>
      <c r="R2735" s="67"/>
      <c r="S2735" s="67"/>
      <c r="T2735" s="1"/>
      <c r="Y2735" s="1"/>
      <c r="Z2735" s="261"/>
      <c r="AA2735" s="1"/>
    </row>
    <row r="2736" spans="1:27" s="5" customFormat="1" ht="15" hidden="1" customHeight="1" outlineLevel="1" x14ac:dyDescent="0.25">
      <c r="A2736" s="598"/>
      <c r="B2736" s="564"/>
      <c r="C2736" s="542"/>
      <c r="D2736" s="564"/>
      <c r="E2736" s="43" t="s">
        <v>61</v>
      </c>
      <c r="F2736" s="121"/>
      <c r="G2736" s="144"/>
      <c r="H2736" s="52"/>
      <c r="I2736" s="52"/>
      <c r="J2736" s="52"/>
      <c r="K2736" s="52"/>
      <c r="L2736" s="52"/>
      <c r="M2736" s="49"/>
      <c r="N2736" s="49"/>
      <c r="O2736" s="49"/>
      <c r="P2736" s="49"/>
      <c r="Q2736" s="49"/>
      <c r="R2736" s="67"/>
      <c r="S2736" s="67"/>
      <c r="T2736" s="1"/>
      <c r="Y2736" s="1"/>
      <c r="Z2736" s="261"/>
      <c r="AA2736" s="1"/>
    </row>
    <row r="2737" spans="1:27" s="5" customFormat="1" ht="15" hidden="1" customHeight="1" outlineLevel="1" x14ac:dyDescent="0.25">
      <c r="A2737" s="598"/>
      <c r="B2737" s="564"/>
      <c r="C2737" s="542" t="s">
        <v>68</v>
      </c>
      <c r="D2737" s="565" t="s">
        <v>66</v>
      </c>
      <c r="E2737" s="50" t="s">
        <v>53</v>
      </c>
      <c r="F2737" s="121"/>
      <c r="G2737" s="144"/>
      <c r="H2737" s="50"/>
      <c r="I2737" s="50"/>
      <c r="J2737" s="50"/>
      <c r="K2737" s="50"/>
      <c r="L2737" s="50"/>
      <c r="M2737" s="55"/>
      <c r="N2737" s="55"/>
      <c r="O2737" s="55"/>
      <c r="P2737" s="55"/>
      <c r="Q2737" s="55"/>
      <c r="R2737" s="109"/>
      <c r="S2737" s="109"/>
      <c r="T2737" s="1"/>
      <c r="Y2737" s="1"/>
      <c r="Z2737" s="261"/>
      <c r="AA2737" s="1"/>
    </row>
    <row r="2738" spans="1:27" s="5" customFormat="1" ht="15" hidden="1" customHeight="1" outlineLevel="1" x14ac:dyDescent="0.25">
      <c r="A2738" s="598"/>
      <c r="B2738" s="564"/>
      <c r="C2738" s="542"/>
      <c r="D2738" s="565"/>
      <c r="E2738" s="50" t="s">
        <v>54</v>
      </c>
      <c r="F2738" s="121"/>
      <c r="G2738" s="144"/>
      <c r="H2738" s="50"/>
      <c r="I2738" s="50"/>
      <c r="J2738" s="50"/>
      <c r="K2738" s="50"/>
      <c r="L2738" s="50"/>
      <c r="M2738" s="55"/>
      <c r="N2738" s="55"/>
      <c r="O2738" s="55"/>
      <c r="P2738" s="55"/>
      <c r="Q2738" s="55"/>
      <c r="R2738" s="109"/>
      <c r="S2738" s="109"/>
      <c r="T2738" s="1"/>
      <c r="Y2738" s="1"/>
      <c r="Z2738" s="261"/>
      <c r="AA2738" s="1"/>
    </row>
    <row r="2739" spans="1:27" s="5" customFormat="1" ht="15" hidden="1" customHeight="1" outlineLevel="1" x14ac:dyDescent="0.25">
      <c r="A2739" s="598"/>
      <c r="B2739" s="564"/>
      <c r="C2739" s="542"/>
      <c r="D2739" s="565"/>
      <c r="E2739" s="50" t="s">
        <v>55</v>
      </c>
      <c r="F2739" s="121"/>
      <c r="G2739" s="144"/>
      <c r="H2739" s="50"/>
      <c r="I2739" s="50"/>
      <c r="J2739" s="50"/>
      <c r="K2739" s="50"/>
      <c r="L2739" s="50"/>
      <c r="M2739" s="55"/>
      <c r="N2739" s="55"/>
      <c r="O2739" s="55"/>
      <c r="P2739" s="55"/>
      <c r="Q2739" s="55"/>
      <c r="R2739" s="109"/>
      <c r="S2739" s="109"/>
      <c r="T2739" s="1"/>
      <c r="Y2739" s="1"/>
      <c r="Z2739" s="261"/>
      <c r="AA2739" s="1"/>
    </row>
    <row r="2740" spans="1:27" s="5" customFormat="1" ht="15" hidden="1" customHeight="1" outlineLevel="1" x14ac:dyDescent="0.25">
      <c r="A2740" s="598"/>
      <c r="B2740" s="564"/>
      <c r="C2740" s="542"/>
      <c r="D2740" s="565"/>
      <c r="E2740" s="50" t="s">
        <v>56</v>
      </c>
      <c r="F2740" s="121"/>
      <c r="G2740" s="144"/>
      <c r="H2740" s="50"/>
      <c r="I2740" s="50"/>
      <c r="J2740" s="50"/>
      <c r="K2740" s="50"/>
      <c r="L2740" s="50"/>
      <c r="M2740" s="55"/>
      <c r="N2740" s="55"/>
      <c r="O2740" s="55"/>
      <c r="P2740" s="55"/>
      <c r="Q2740" s="55"/>
      <c r="R2740" s="109"/>
      <c r="S2740" s="109"/>
      <c r="T2740" s="1"/>
      <c r="Y2740" s="1"/>
      <c r="Z2740" s="261"/>
      <c r="AA2740" s="1"/>
    </row>
    <row r="2741" spans="1:27" s="5" customFormat="1" ht="15" hidden="1" customHeight="1" outlineLevel="1" x14ac:dyDescent="0.25">
      <c r="A2741" s="598"/>
      <c r="B2741" s="564"/>
      <c r="C2741" s="542"/>
      <c r="D2741" s="565"/>
      <c r="E2741" s="50" t="s">
        <v>57</v>
      </c>
      <c r="F2741" s="196"/>
      <c r="G2741" s="197"/>
      <c r="H2741" s="50"/>
      <c r="I2741" s="50"/>
      <c r="J2741" s="50"/>
      <c r="K2741" s="50"/>
      <c r="L2741" s="50"/>
      <c r="M2741" s="50"/>
      <c r="N2741" s="50"/>
      <c r="O2741" s="50"/>
      <c r="P2741" s="50"/>
      <c r="Q2741" s="50"/>
      <c r="R2741" s="50"/>
      <c r="S2741" s="346"/>
      <c r="T2741" s="1"/>
      <c r="Y2741" s="1"/>
      <c r="Z2741" s="261"/>
      <c r="AA2741" s="1"/>
    </row>
    <row r="2742" spans="1:27" s="5" customFormat="1" ht="15" hidden="1" customHeight="1" outlineLevel="1" x14ac:dyDescent="0.25">
      <c r="A2742" s="598"/>
      <c r="B2742" s="564"/>
      <c r="C2742" s="542"/>
      <c r="D2742" s="565"/>
      <c r="E2742" s="43" t="s">
        <v>61</v>
      </c>
      <c r="F2742" s="121"/>
      <c r="G2742" s="144"/>
      <c r="H2742" s="52"/>
      <c r="I2742" s="52"/>
      <c r="J2742" s="52"/>
      <c r="K2742" s="52"/>
      <c r="L2742" s="52"/>
      <c r="M2742" s="49"/>
      <c r="N2742" s="49"/>
      <c r="O2742" s="49"/>
      <c r="P2742" s="49"/>
      <c r="Q2742" s="49"/>
      <c r="R2742" s="67"/>
      <c r="S2742" s="67"/>
      <c r="T2742" s="1"/>
      <c r="Y2742" s="1"/>
      <c r="Z2742" s="261"/>
      <c r="AA2742" s="1"/>
    </row>
    <row r="2743" spans="1:27" s="5" customFormat="1" ht="15" hidden="1" customHeight="1" outlineLevel="1" x14ac:dyDescent="0.25">
      <c r="A2743" s="598"/>
      <c r="B2743" s="564"/>
      <c r="C2743" s="542"/>
      <c r="D2743" s="564" t="s">
        <v>67</v>
      </c>
      <c r="E2743" s="43" t="s">
        <v>53</v>
      </c>
      <c r="F2743" s="121"/>
      <c r="G2743" s="144"/>
      <c r="H2743" s="52"/>
      <c r="I2743" s="52"/>
      <c r="J2743" s="52"/>
      <c r="K2743" s="52"/>
      <c r="L2743" s="52"/>
      <c r="M2743" s="49"/>
      <c r="N2743" s="49"/>
      <c r="O2743" s="49"/>
      <c r="P2743" s="49"/>
      <c r="Q2743" s="49"/>
      <c r="R2743" s="67"/>
      <c r="S2743" s="67"/>
      <c r="T2743" s="1"/>
      <c r="Y2743" s="1"/>
      <c r="Z2743" s="261"/>
      <c r="AA2743" s="1"/>
    </row>
    <row r="2744" spans="1:27" s="5" customFormat="1" ht="15" hidden="1" customHeight="1" outlineLevel="1" x14ac:dyDescent="0.25">
      <c r="A2744" s="598"/>
      <c r="B2744" s="564"/>
      <c r="C2744" s="542"/>
      <c r="D2744" s="564"/>
      <c r="E2744" s="43" t="s">
        <v>54</v>
      </c>
      <c r="F2744" s="121"/>
      <c r="G2744" s="144"/>
      <c r="H2744" s="49"/>
      <c r="I2744" s="49"/>
      <c r="J2744" s="49"/>
      <c r="K2744" s="49"/>
      <c r="L2744" s="49"/>
      <c r="M2744" s="49"/>
      <c r="N2744" s="49"/>
      <c r="O2744" s="49"/>
      <c r="P2744" s="49"/>
      <c r="Q2744" s="49"/>
      <c r="R2744" s="67"/>
      <c r="S2744" s="67"/>
      <c r="T2744" s="1"/>
      <c r="Y2744" s="1"/>
      <c r="Z2744" s="261"/>
      <c r="AA2744" s="1"/>
    </row>
    <row r="2745" spans="1:27" s="5" customFormat="1" ht="15" hidden="1" customHeight="1" outlineLevel="1" x14ac:dyDescent="0.25">
      <c r="A2745" s="598"/>
      <c r="B2745" s="564"/>
      <c r="C2745" s="542"/>
      <c r="D2745" s="564"/>
      <c r="E2745" s="43" t="s">
        <v>55</v>
      </c>
      <c r="F2745" s="121"/>
      <c r="G2745" s="144"/>
      <c r="H2745" s="49"/>
      <c r="I2745" s="49"/>
      <c r="J2745" s="49"/>
      <c r="K2745" s="49"/>
      <c r="L2745" s="49"/>
      <c r="M2745" s="49"/>
      <c r="N2745" s="49"/>
      <c r="O2745" s="49"/>
      <c r="P2745" s="49"/>
      <c r="Q2745" s="49"/>
      <c r="R2745" s="67"/>
      <c r="S2745" s="67"/>
      <c r="T2745" s="1"/>
      <c r="Y2745" s="1"/>
      <c r="Z2745" s="261"/>
      <c r="AA2745" s="1"/>
    </row>
    <row r="2746" spans="1:27" s="5" customFormat="1" ht="15" hidden="1" customHeight="1" outlineLevel="1" x14ac:dyDescent="0.25">
      <c r="A2746" s="598"/>
      <c r="B2746" s="564"/>
      <c r="C2746" s="542"/>
      <c r="D2746" s="564"/>
      <c r="E2746" s="43" t="s">
        <v>56</v>
      </c>
      <c r="F2746" s="121"/>
      <c r="G2746" s="144"/>
      <c r="H2746" s="49"/>
      <c r="I2746" s="49"/>
      <c r="J2746" s="49"/>
      <c r="K2746" s="49"/>
      <c r="L2746" s="49"/>
      <c r="M2746" s="49"/>
      <c r="N2746" s="49"/>
      <c r="O2746" s="49"/>
      <c r="P2746" s="49"/>
      <c r="Q2746" s="49"/>
      <c r="R2746" s="67"/>
      <c r="S2746" s="67"/>
      <c r="T2746" s="1"/>
      <c r="Y2746" s="1"/>
      <c r="Z2746" s="261"/>
      <c r="AA2746" s="1"/>
    </row>
    <row r="2747" spans="1:27" s="5" customFormat="1" ht="15" hidden="1" customHeight="1" outlineLevel="1" x14ac:dyDescent="0.25">
      <c r="A2747" s="598"/>
      <c r="B2747" s="564"/>
      <c r="C2747" s="542"/>
      <c r="D2747" s="564"/>
      <c r="E2747" s="43" t="s">
        <v>57</v>
      </c>
      <c r="F2747" s="121"/>
      <c r="G2747" s="144"/>
      <c r="H2747" s="49"/>
      <c r="I2747" s="49"/>
      <c r="J2747" s="49"/>
      <c r="K2747" s="49"/>
      <c r="L2747" s="49"/>
      <c r="M2747" s="49"/>
      <c r="N2747" s="49"/>
      <c r="O2747" s="49"/>
      <c r="P2747" s="49"/>
      <c r="Q2747" s="49"/>
      <c r="R2747" s="67"/>
      <c r="S2747" s="67"/>
      <c r="T2747" s="1"/>
      <c r="Y2747" s="1"/>
      <c r="Z2747" s="261"/>
      <c r="AA2747" s="1"/>
    </row>
    <row r="2748" spans="1:27" s="5" customFormat="1" ht="15" hidden="1" customHeight="1" outlineLevel="1" x14ac:dyDescent="0.25">
      <c r="A2748" s="598"/>
      <c r="B2748" s="564"/>
      <c r="C2748" s="542"/>
      <c r="D2748" s="564"/>
      <c r="E2748" s="43" t="s">
        <v>61</v>
      </c>
      <c r="F2748" s="121"/>
      <c r="G2748" s="144"/>
      <c r="H2748" s="49"/>
      <c r="I2748" s="49"/>
      <c r="J2748" s="49"/>
      <c r="K2748" s="49"/>
      <c r="L2748" s="49"/>
      <c r="M2748" s="49"/>
      <c r="N2748" s="49"/>
      <c r="O2748" s="49"/>
      <c r="P2748" s="49"/>
      <c r="Q2748" s="49"/>
      <c r="R2748" s="67"/>
      <c r="S2748" s="67"/>
      <c r="T2748" s="1"/>
      <c r="Y2748" s="1"/>
      <c r="Z2748" s="261"/>
      <c r="AA2748" s="1"/>
    </row>
    <row r="2749" spans="1:27" s="5" customFormat="1" ht="15" hidden="1" customHeight="1" outlineLevel="1" x14ac:dyDescent="0.25">
      <c r="A2749" s="598" t="s">
        <v>72</v>
      </c>
      <c r="B2749" s="542" t="s">
        <v>64</v>
      </c>
      <c r="C2749" s="542" t="s">
        <v>65</v>
      </c>
      <c r="D2749" s="565" t="s">
        <v>66</v>
      </c>
      <c r="E2749" s="50" t="s">
        <v>53</v>
      </c>
      <c r="F2749" s="121"/>
      <c r="G2749" s="144"/>
      <c r="H2749" s="55"/>
      <c r="I2749" s="55"/>
      <c r="J2749" s="55"/>
      <c r="K2749" s="55"/>
      <c r="L2749" s="55"/>
      <c r="M2749" s="55"/>
      <c r="N2749" s="55"/>
      <c r="O2749" s="55"/>
      <c r="P2749" s="55"/>
      <c r="Q2749" s="55"/>
      <c r="R2749" s="55"/>
      <c r="S2749" s="109"/>
      <c r="T2749" s="1"/>
      <c r="Y2749" s="1"/>
      <c r="Z2749" s="261"/>
      <c r="AA2749" s="1"/>
    </row>
    <row r="2750" spans="1:27" s="5" customFormat="1" ht="15" hidden="1" customHeight="1" outlineLevel="1" x14ac:dyDescent="0.25">
      <c r="A2750" s="598"/>
      <c r="B2750" s="542"/>
      <c r="C2750" s="542"/>
      <c r="D2750" s="565"/>
      <c r="E2750" s="50" t="s">
        <v>54</v>
      </c>
      <c r="F2750" s="15"/>
      <c r="G2750" s="198"/>
      <c r="H2750" s="50"/>
      <c r="I2750" s="50"/>
      <c r="J2750" s="50"/>
      <c r="K2750" s="50"/>
      <c r="L2750" s="50"/>
      <c r="M2750" s="50"/>
      <c r="N2750" s="50"/>
      <c r="O2750" s="50"/>
      <c r="P2750" s="50"/>
      <c r="Q2750" s="50"/>
      <c r="R2750" s="50"/>
      <c r="S2750" s="346"/>
      <c r="T2750" s="1"/>
      <c r="Y2750" s="1"/>
      <c r="Z2750" s="261"/>
      <c r="AA2750" s="1"/>
    </row>
    <row r="2751" spans="1:27" s="5" customFormat="1" ht="15" hidden="1" customHeight="1" outlineLevel="1" x14ac:dyDescent="0.25">
      <c r="A2751" s="598"/>
      <c r="B2751" s="542"/>
      <c r="C2751" s="542"/>
      <c r="D2751" s="565"/>
      <c r="E2751" s="50" t="s">
        <v>55</v>
      </c>
      <c r="F2751" s="15"/>
      <c r="G2751" s="198"/>
      <c r="H2751" s="50"/>
      <c r="I2751" s="50"/>
      <c r="J2751" s="50"/>
      <c r="K2751" s="50"/>
      <c r="L2751" s="50"/>
      <c r="M2751" s="50"/>
      <c r="N2751" s="50"/>
      <c r="O2751" s="50"/>
      <c r="P2751" s="50"/>
      <c r="Q2751" s="50"/>
      <c r="R2751" s="50"/>
      <c r="S2751" s="346"/>
      <c r="T2751" s="1"/>
      <c r="Y2751" s="1"/>
      <c r="Z2751" s="261"/>
      <c r="AA2751" s="1"/>
    </row>
    <row r="2752" spans="1:27" s="5" customFormat="1" ht="15" hidden="1" customHeight="1" outlineLevel="1" x14ac:dyDescent="0.25">
      <c r="A2752" s="598"/>
      <c r="B2752" s="542"/>
      <c r="C2752" s="542"/>
      <c r="D2752" s="565"/>
      <c r="E2752" s="50" t="s">
        <v>56</v>
      </c>
      <c r="F2752" s="15"/>
      <c r="G2752" s="198"/>
      <c r="H2752" s="50"/>
      <c r="I2752" s="50"/>
      <c r="J2752" s="50"/>
      <c r="K2752" s="50"/>
      <c r="L2752" s="50"/>
      <c r="M2752" s="50"/>
      <c r="N2752" s="50"/>
      <c r="O2752" s="50"/>
      <c r="P2752" s="50"/>
      <c r="Q2752" s="50"/>
      <c r="R2752" s="50"/>
      <c r="S2752" s="346"/>
      <c r="T2752" s="1"/>
      <c r="Y2752" s="1"/>
      <c r="Z2752" s="261"/>
      <c r="AA2752" s="1"/>
    </row>
    <row r="2753" spans="1:27" s="5" customFormat="1" ht="15" hidden="1" customHeight="1" outlineLevel="1" x14ac:dyDescent="0.25">
      <c r="A2753" s="598"/>
      <c r="B2753" s="542"/>
      <c r="C2753" s="542"/>
      <c r="D2753" s="565"/>
      <c r="E2753" s="50" t="s">
        <v>57</v>
      </c>
      <c r="F2753" s="15"/>
      <c r="G2753" s="198"/>
      <c r="H2753" s="50"/>
      <c r="I2753" s="50"/>
      <c r="J2753" s="50"/>
      <c r="K2753" s="50"/>
      <c r="L2753" s="50"/>
      <c r="M2753" s="50"/>
      <c r="N2753" s="50"/>
      <c r="O2753" s="50"/>
      <c r="P2753" s="50"/>
      <c r="Q2753" s="50"/>
      <c r="R2753" s="50"/>
      <c r="S2753" s="346"/>
      <c r="T2753" s="1"/>
      <c r="Y2753" s="1"/>
      <c r="Z2753" s="261"/>
      <c r="AA2753" s="1"/>
    </row>
    <row r="2754" spans="1:27" s="5" customFormat="1" ht="15" hidden="1" customHeight="1" outlineLevel="1" x14ac:dyDescent="0.25">
      <c r="A2754" s="598"/>
      <c r="B2754" s="542"/>
      <c r="C2754" s="542"/>
      <c r="D2754" s="565"/>
      <c r="E2754" s="43" t="s">
        <v>61</v>
      </c>
      <c r="F2754" s="121"/>
      <c r="G2754" s="144"/>
      <c r="H2754" s="6"/>
      <c r="I2754" s="6"/>
      <c r="J2754" s="6"/>
      <c r="K2754" s="6"/>
      <c r="L2754" s="6"/>
      <c r="M2754" s="6"/>
      <c r="N2754" s="6"/>
      <c r="O2754" s="6"/>
      <c r="P2754" s="6"/>
      <c r="Q2754" s="6"/>
      <c r="R2754" s="49"/>
      <c r="S2754" s="325"/>
      <c r="T2754" s="1"/>
      <c r="Y2754" s="1"/>
      <c r="Z2754" s="261"/>
      <c r="AA2754" s="1"/>
    </row>
    <row r="2755" spans="1:27" s="5" customFormat="1" ht="15" hidden="1" customHeight="1" outlineLevel="1" x14ac:dyDescent="0.25">
      <c r="A2755" s="598"/>
      <c r="B2755" s="542"/>
      <c r="C2755" s="542"/>
      <c r="D2755" s="564" t="s">
        <v>67</v>
      </c>
      <c r="E2755" s="43" t="s">
        <v>53</v>
      </c>
      <c r="F2755" s="121"/>
      <c r="G2755" s="144"/>
      <c r="H2755" s="51"/>
      <c r="I2755" s="51"/>
      <c r="J2755" s="51"/>
      <c r="K2755" s="51"/>
      <c r="L2755" s="51"/>
      <c r="M2755" s="51"/>
      <c r="N2755" s="49"/>
      <c r="O2755" s="49"/>
      <c r="P2755" s="49"/>
      <c r="Q2755" s="49"/>
      <c r="R2755" s="49"/>
      <c r="S2755" s="325"/>
      <c r="T2755" s="1"/>
      <c r="Y2755" s="1"/>
      <c r="Z2755" s="261"/>
      <c r="AA2755" s="1"/>
    </row>
    <row r="2756" spans="1:27" s="5" customFormat="1" ht="15" hidden="1" customHeight="1" outlineLevel="1" x14ac:dyDescent="0.25">
      <c r="A2756" s="598"/>
      <c r="B2756" s="542"/>
      <c r="C2756" s="542"/>
      <c r="D2756" s="564"/>
      <c r="E2756" s="43" t="s">
        <v>54</v>
      </c>
      <c r="F2756" s="121"/>
      <c r="G2756" s="144"/>
      <c r="H2756" s="51"/>
      <c r="I2756" s="51"/>
      <c r="J2756" s="51"/>
      <c r="K2756" s="51"/>
      <c r="L2756" s="51"/>
      <c r="M2756" s="51"/>
      <c r="N2756" s="51"/>
      <c r="O2756" s="51"/>
      <c r="P2756" s="51"/>
      <c r="Q2756" s="51"/>
      <c r="R2756" s="49"/>
      <c r="S2756" s="325"/>
      <c r="T2756" s="1"/>
      <c r="Y2756" s="1"/>
      <c r="Z2756" s="261"/>
      <c r="AA2756" s="1"/>
    </row>
    <row r="2757" spans="1:27" s="5" customFormat="1" ht="15" hidden="1" customHeight="1" outlineLevel="1" x14ac:dyDescent="0.25">
      <c r="A2757" s="598"/>
      <c r="B2757" s="542"/>
      <c r="C2757" s="542"/>
      <c r="D2757" s="564"/>
      <c r="E2757" s="43" t="s">
        <v>55</v>
      </c>
      <c r="F2757" s="121"/>
      <c r="G2757" s="144"/>
      <c r="H2757" s="49"/>
      <c r="I2757" s="49"/>
      <c r="J2757" s="49"/>
      <c r="K2757" s="49"/>
      <c r="L2757" s="49"/>
      <c r="M2757" s="49"/>
      <c r="N2757" s="49"/>
      <c r="O2757" s="49"/>
      <c r="P2757" s="49"/>
      <c r="Q2757" s="49"/>
      <c r="R2757" s="49"/>
      <c r="S2757" s="325"/>
      <c r="T2757" s="1"/>
      <c r="Y2757" s="1"/>
      <c r="Z2757" s="261"/>
      <c r="AA2757" s="1"/>
    </row>
    <row r="2758" spans="1:27" s="5" customFormat="1" ht="15" hidden="1" customHeight="1" outlineLevel="1" x14ac:dyDescent="0.25">
      <c r="A2758" s="598"/>
      <c r="B2758" s="542"/>
      <c r="C2758" s="542"/>
      <c r="D2758" s="564"/>
      <c r="E2758" s="43" t="s">
        <v>56</v>
      </c>
      <c r="F2758" s="121"/>
      <c r="G2758" s="144"/>
      <c r="H2758" s="49"/>
      <c r="I2758" s="49"/>
      <c r="J2758" s="49"/>
      <c r="K2758" s="49"/>
      <c r="L2758" s="49"/>
      <c r="M2758" s="49"/>
      <c r="N2758" s="49"/>
      <c r="O2758" s="49"/>
      <c r="P2758" s="49"/>
      <c r="Q2758" s="49"/>
      <c r="R2758" s="49"/>
      <c r="S2758" s="325"/>
      <c r="T2758" s="1"/>
      <c r="Y2758" s="1"/>
      <c r="Z2758" s="261"/>
      <c r="AA2758" s="1"/>
    </row>
    <row r="2759" spans="1:27" s="5" customFormat="1" ht="15" hidden="1" customHeight="1" outlineLevel="1" x14ac:dyDescent="0.25">
      <c r="A2759" s="598"/>
      <c r="B2759" s="542"/>
      <c r="C2759" s="542"/>
      <c r="D2759" s="564"/>
      <c r="E2759" s="43" t="s">
        <v>57</v>
      </c>
      <c r="F2759" s="121"/>
      <c r="G2759" s="144"/>
      <c r="H2759" s="49"/>
      <c r="I2759" s="49"/>
      <c r="J2759" s="49"/>
      <c r="K2759" s="49"/>
      <c r="L2759" s="49"/>
      <c r="M2759" s="49"/>
      <c r="N2759" s="49"/>
      <c r="O2759" s="49"/>
      <c r="P2759" s="49"/>
      <c r="Q2759" s="49"/>
      <c r="R2759" s="49"/>
      <c r="S2759" s="325"/>
      <c r="T2759" s="1"/>
      <c r="Y2759" s="1"/>
      <c r="Z2759" s="261"/>
      <c r="AA2759" s="1"/>
    </row>
    <row r="2760" spans="1:27" s="5" customFormat="1" ht="15" hidden="1" customHeight="1" outlineLevel="1" x14ac:dyDescent="0.25">
      <c r="A2760" s="598"/>
      <c r="B2760" s="542"/>
      <c r="C2760" s="542"/>
      <c r="D2760" s="564"/>
      <c r="E2760" s="43" t="s">
        <v>61</v>
      </c>
      <c r="F2760" s="121"/>
      <c r="G2760" s="144"/>
      <c r="H2760" s="49"/>
      <c r="I2760" s="49"/>
      <c r="J2760" s="49"/>
      <c r="K2760" s="49"/>
      <c r="L2760" s="49"/>
      <c r="M2760" s="49"/>
      <c r="N2760" s="49"/>
      <c r="O2760" s="49"/>
      <c r="P2760" s="49"/>
      <c r="Q2760" s="49"/>
      <c r="R2760" s="49"/>
      <c r="S2760" s="325"/>
      <c r="T2760" s="1"/>
      <c r="Y2760" s="1"/>
      <c r="Z2760" s="261"/>
      <c r="AA2760" s="1"/>
    </row>
    <row r="2761" spans="1:27" s="5" customFormat="1" ht="15" hidden="1" customHeight="1" outlineLevel="1" x14ac:dyDescent="0.25">
      <c r="A2761" s="598"/>
      <c r="B2761" s="542"/>
      <c r="C2761" s="542" t="s">
        <v>68</v>
      </c>
      <c r="D2761" s="565" t="s">
        <v>66</v>
      </c>
      <c r="E2761" s="43" t="s">
        <v>53</v>
      </c>
      <c r="F2761" s="121"/>
      <c r="G2761" s="144"/>
      <c r="H2761" s="49"/>
      <c r="I2761" s="49"/>
      <c r="J2761" s="49"/>
      <c r="K2761" s="49"/>
      <c r="L2761" s="49"/>
      <c r="M2761" s="49"/>
      <c r="N2761" s="49"/>
      <c r="O2761" s="49"/>
      <c r="P2761" s="49"/>
      <c r="Q2761" s="49"/>
      <c r="R2761" s="49"/>
      <c r="S2761" s="325"/>
      <c r="T2761" s="1"/>
      <c r="Y2761" s="1"/>
      <c r="Z2761" s="261"/>
      <c r="AA2761" s="1"/>
    </row>
    <row r="2762" spans="1:27" s="5" customFormat="1" ht="15" hidden="1" customHeight="1" outlineLevel="1" x14ac:dyDescent="0.25">
      <c r="A2762" s="598"/>
      <c r="B2762" s="542"/>
      <c r="C2762" s="542"/>
      <c r="D2762" s="565"/>
      <c r="E2762" s="50" t="s">
        <v>54</v>
      </c>
      <c r="F2762" s="15"/>
      <c r="G2762" s="198"/>
      <c r="H2762" s="50"/>
      <c r="I2762" s="50"/>
      <c r="J2762" s="50"/>
      <c r="K2762" s="50"/>
      <c r="L2762" s="50"/>
      <c r="M2762" s="50"/>
      <c r="N2762" s="50"/>
      <c r="O2762" s="50"/>
      <c r="P2762" s="50"/>
      <c r="Q2762" s="50"/>
      <c r="R2762" s="50"/>
      <c r="S2762" s="346"/>
      <c r="T2762" s="1"/>
      <c r="Y2762" s="1"/>
      <c r="Z2762" s="261"/>
      <c r="AA2762" s="1"/>
    </row>
    <row r="2763" spans="1:27" s="5" customFormat="1" ht="15" hidden="1" customHeight="1" outlineLevel="1" x14ac:dyDescent="0.25">
      <c r="A2763" s="598"/>
      <c r="B2763" s="542"/>
      <c r="C2763" s="542"/>
      <c r="D2763" s="565"/>
      <c r="E2763" s="50" t="s">
        <v>55</v>
      </c>
      <c r="F2763" s="15"/>
      <c r="G2763" s="198"/>
      <c r="H2763" s="50"/>
      <c r="I2763" s="50"/>
      <c r="J2763" s="50"/>
      <c r="K2763" s="50"/>
      <c r="L2763" s="50"/>
      <c r="M2763" s="50"/>
      <c r="N2763" s="50"/>
      <c r="O2763" s="50"/>
      <c r="P2763" s="50"/>
      <c r="Q2763" s="50"/>
      <c r="R2763" s="50"/>
      <c r="S2763" s="346"/>
      <c r="T2763" s="1"/>
      <c r="Y2763" s="1"/>
      <c r="Z2763" s="261"/>
      <c r="AA2763" s="1"/>
    </row>
    <row r="2764" spans="1:27" s="5" customFormat="1" ht="15" hidden="1" customHeight="1" outlineLevel="1" x14ac:dyDescent="0.25">
      <c r="A2764" s="598"/>
      <c r="B2764" s="542"/>
      <c r="C2764" s="542"/>
      <c r="D2764" s="565"/>
      <c r="E2764" s="50" t="s">
        <v>56</v>
      </c>
      <c r="F2764" s="15"/>
      <c r="G2764" s="198"/>
      <c r="H2764" s="50"/>
      <c r="I2764" s="50"/>
      <c r="J2764" s="50"/>
      <c r="K2764" s="50"/>
      <c r="L2764" s="50"/>
      <c r="M2764" s="50"/>
      <c r="N2764" s="50"/>
      <c r="O2764" s="50"/>
      <c r="P2764" s="50"/>
      <c r="Q2764" s="50"/>
      <c r="R2764" s="50"/>
      <c r="S2764" s="346"/>
      <c r="T2764" s="1"/>
      <c r="Y2764" s="1"/>
      <c r="Z2764" s="261"/>
      <c r="AA2764" s="1"/>
    </row>
    <row r="2765" spans="1:27" s="5" customFormat="1" ht="15" hidden="1" customHeight="1" outlineLevel="1" x14ac:dyDescent="0.25">
      <c r="A2765" s="598"/>
      <c r="B2765" s="542"/>
      <c r="C2765" s="542"/>
      <c r="D2765" s="565"/>
      <c r="E2765" s="50" t="s">
        <v>57</v>
      </c>
      <c r="F2765" s="15"/>
      <c r="G2765" s="198"/>
      <c r="H2765" s="50"/>
      <c r="I2765" s="50"/>
      <c r="J2765" s="50"/>
      <c r="K2765" s="50"/>
      <c r="L2765" s="50"/>
      <c r="M2765" s="50"/>
      <c r="N2765" s="50"/>
      <c r="O2765" s="50"/>
      <c r="P2765" s="50"/>
      <c r="Q2765" s="50"/>
      <c r="R2765" s="50"/>
      <c r="S2765" s="346"/>
      <c r="T2765" s="1"/>
      <c r="Y2765" s="1"/>
      <c r="Z2765" s="261"/>
      <c r="AA2765" s="1"/>
    </row>
    <row r="2766" spans="1:27" s="5" customFormat="1" ht="15" hidden="1" customHeight="1" outlineLevel="1" x14ac:dyDescent="0.25">
      <c r="A2766" s="598"/>
      <c r="B2766" s="542"/>
      <c r="C2766" s="542"/>
      <c r="D2766" s="565"/>
      <c r="E2766" s="43" t="s">
        <v>61</v>
      </c>
      <c r="F2766" s="121"/>
      <c r="G2766" s="144"/>
      <c r="H2766" s="49"/>
      <c r="I2766" s="49"/>
      <c r="J2766" s="49"/>
      <c r="K2766" s="49"/>
      <c r="L2766" s="49"/>
      <c r="M2766" s="49"/>
      <c r="N2766" s="49"/>
      <c r="O2766" s="49"/>
      <c r="P2766" s="49"/>
      <c r="Q2766" s="49"/>
      <c r="R2766" s="49"/>
      <c r="S2766" s="325"/>
      <c r="T2766" s="1"/>
      <c r="Y2766" s="1"/>
      <c r="Z2766" s="261"/>
      <c r="AA2766" s="1"/>
    </row>
    <row r="2767" spans="1:27" s="5" customFormat="1" ht="15" hidden="1" customHeight="1" outlineLevel="1" x14ac:dyDescent="0.25">
      <c r="A2767" s="598"/>
      <c r="B2767" s="542"/>
      <c r="C2767" s="542"/>
      <c r="D2767" s="564" t="s">
        <v>67</v>
      </c>
      <c r="E2767" s="43" t="s">
        <v>53</v>
      </c>
      <c r="F2767" s="121"/>
      <c r="G2767" s="144"/>
      <c r="H2767" s="49"/>
      <c r="I2767" s="49"/>
      <c r="J2767" s="49"/>
      <c r="K2767" s="49"/>
      <c r="L2767" s="49"/>
      <c r="M2767" s="49"/>
      <c r="N2767" s="49"/>
      <c r="O2767" s="49"/>
      <c r="P2767" s="49"/>
      <c r="Q2767" s="49"/>
      <c r="R2767" s="49"/>
      <c r="S2767" s="325"/>
      <c r="T2767" s="1"/>
      <c r="Y2767" s="1"/>
      <c r="Z2767" s="261"/>
      <c r="AA2767" s="1"/>
    </row>
    <row r="2768" spans="1:27" s="5" customFormat="1" ht="15" hidden="1" customHeight="1" outlineLevel="1" x14ac:dyDescent="0.25">
      <c r="A2768" s="598"/>
      <c r="B2768" s="542"/>
      <c r="C2768" s="542"/>
      <c r="D2768" s="564"/>
      <c r="E2768" s="43" t="s">
        <v>54</v>
      </c>
      <c r="F2768" s="121"/>
      <c r="G2768" s="144"/>
      <c r="H2768" s="49"/>
      <c r="I2768" s="49"/>
      <c r="J2768" s="49"/>
      <c r="K2768" s="49"/>
      <c r="L2768" s="49"/>
      <c r="M2768" s="49"/>
      <c r="N2768" s="49"/>
      <c r="O2768" s="49"/>
      <c r="P2768" s="49"/>
      <c r="Q2768" s="49"/>
      <c r="R2768" s="49"/>
      <c r="S2768" s="325"/>
      <c r="T2768" s="1"/>
      <c r="Y2768" s="1"/>
      <c r="Z2768" s="261"/>
      <c r="AA2768" s="1"/>
    </row>
    <row r="2769" spans="1:27" s="5" customFormat="1" ht="15" hidden="1" customHeight="1" outlineLevel="1" x14ac:dyDescent="0.25">
      <c r="A2769" s="598"/>
      <c r="B2769" s="542"/>
      <c r="C2769" s="542"/>
      <c r="D2769" s="564"/>
      <c r="E2769" s="43" t="s">
        <v>55</v>
      </c>
      <c r="F2769" s="121"/>
      <c r="G2769" s="144"/>
      <c r="H2769" s="49"/>
      <c r="I2769" s="49"/>
      <c r="J2769" s="49"/>
      <c r="K2769" s="49"/>
      <c r="L2769" s="49"/>
      <c r="M2769" s="49"/>
      <c r="N2769" s="49"/>
      <c r="O2769" s="49"/>
      <c r="P2769" s="49"/>
      <c r="Q2769" s="49"/>
      <c r="R2769" s="49"/>
      <c r="S2769" s="325"/>
      <c r="T2769" s="1"/>
      <c r="Y2769" s="1"/>
      <c r="Z2769" s="261"/>
      <c r="AA2769" s="1"/>
    </row>
    <row r="2770" spans="1:27" s="5" customFormat="1" ht="15" hidden="1" customHeight="1" outlineLevel="1" x14ac:dyDescent="0.25">
      <c r="A2770" s="598"/>
      <c r="B2770" s="542"/>
      <c r="C2770" s="542"/>
      <c r="D2770" s="564"/>
      <c r="E2770" s="43" t="s">
        <v>56</v>
      </c>
      <c r="F2770" s="121"/>
      <c r="G2770" s="144"/>
      <c r="H2770" s="49"/>
      <c r="I2770" s="49"/>
      <c r="J2770" s="49"/>
      <c r="K2770" s="49"/>
      <c r="L2770" s="49"/>
      <c r="M2770" s="49"/>
      <c r="N2770" s="49"/>
      <c r="O2770" s="49"/>
      <c r="P2770" s="49"/>
      <c r="Q2770" s="49"/>
      <c r="R2770" s="49"/>
      <c r="S2770" s="325"/>
      <c r="T2770" s="1"/>
      <c r="Y2770" s="1"/>
      <c r="Z2770" s="261"/>
      <c r="AA2770" s="1"/>
    </row>
    <row r="2771" spans="1:27" s="5" customFormat="1" ht="15" hidden="1" customHeight="1" outlineLevel="1" x14ac:dyDescent="0.25">
      <c r="A2771" s="598"/>
      <c r="B2771" s="542"/>
      <c r="C2771" s="542"/>
      <c r="D2771" s="564"/>
      <c r="E2771" s="43" t="s">
        <v>57</v>
      </c>
      <c r="F2771" s="121"/>
      <c r="G2771" s="144"/>
      <c r="H2771" s="49"/>
      <c r="I2771" s="49"/>
      <c r="J2771" s="49"/>
      <c r="K2771" s="49"/>
      <c r="L2771" s="49"/>
      <c r="M2771" s="49"/>
      <c r="N2771" s="49"/>
      <c r="O2771" s="49"/>
      <c r="P2771" s="49"/>
      <c r="Q2771" s="49"/>
      <c r="R2771" s="49"/>
      <c r="S2771" s="325"/>
      <c r="T2771" s="1"/>
      <c r="Y2771" s="1"/>
      <c r="Z2771" s="261"/>
      <c r="AA2771" s="1"/>
    </row>
    <row r="2772" spans="1:27" s="5" customFormat="1" ht="15" hidden="1" customHeight="1" outlineLevel="1" thickBot="1" x14ac:dyDescent="0.3">
      <c r="A2772" s="586"/>
      <c r="B2772" s="611"/>
      <c r="C2772" s="611"/>
      <c r="D2772" s="644"/>
      <c r="E2772" s="44" t="s">
        <v>61</v>
      </c>
      <c r="F2772" s="199"/>
      <c r="G2772" s="200"/>
      <c r="H2772" s="46"/>
      <c r="I2772" s="46"/>
      <c r="J2772" s="46"/>
      <c r="K2772" s="46"/>
      <c r="L2772" s="46"/>
      <c r="M2772" s="46"/>
      <c r="N2772" s="46"/>
      <c r="O2772" s="46"/>
      <c r="P2772" s="46"/>
      <c r="Q2772" s="46"/>
      <c r="R2772" s="46"/>
      <c r="S2772" s="341"/>
      <c r="Y2772" s="1"/>
      <c r="Z2772" s="261"/>
      <c r="AA2772" s="1"/>
    </row>
    <row r="2773" spans="1:27" s="5" customFormat="1" ht="15" hidden="1" customHeight="1" outlineLevel="1" x14ac:dyDescent="0.25">
      <c r="A2773" s="116"/>
      <c r="B2773" s="116"/>
      <c r="C2773" s="79"/>
      <c r="D2773" s="116"/>
      <c r="E2773" s="95"/>
      <c r="F2773" s="9"/>
      <c r="G2773" s="143"/>
      <c r="H2773" s="20"/>
      <c r="I2773" s="20"/>
      <c r="J2773" s="20"/>
      <c r="K2773" s="20"/>
      <c r="L2773" s="20"/>
      <c r="M2773" s="20"/>
      <c r="N2773" s="20"/>
      <c r="O2773" s="20"/>
      <c r="P2773" s="20"/>
      <c r="Q2773" s="20"/>
      <c r="R2773" s="20"/>
      <c r="S2773" s="20"/>
    </row>
    <row r="2774" spans="1:27" s="5" customFormat="1" ht="15" hidden="1" customHeight="1" outlineLevel="1" thickBot="1" x14ac:dyDescent="0.3">
      <c r="A2774" s="20"/>
      <c r="B2774" s="20"/>
      <c r="C2774" s="18"/>
      <c r="D2774" s="20"/>
      <c r="E2774" s="17"/>
      <c r="F2774" s="9"/>
      <c r="G2774" s="143"/>
      <c r="H2774" s="20"/>
      <c r="I2774" s="20"/>
      <c r="J2774" s="20"/>
      <c r="K2774" s="20"/>
      <c r="L2774" s="20"/>
      <c r="M2774" s="20"/>
      <c r="N2774" s="20"/>
      <c r="O2774" s="20"/>
      <c r="P2774" s="20"/>
      <c r="Q2774" s="20"/>
      <c r="R2774" s="20"/>
      <c r="S2774" s="20"/>
    </row>
    <row r="2775" spans="1:27" s="5" customFormat="1" ht="15" hidden="1" customHeight="1" outlineLevel="1" thickBot="1" x14ac:dyDescent="0.3">
      <c r="A2775" s="578"/>
      <c r="B2775" s="578"/>
      <c r="C2775" s="578"/>
      <c r="D2775" s="578"/>
      <c r="E2775" s="578"/>
      <c r="F2775" s="579"/>
      <c r="G2775" s="632" t="s">
        <v>124</v>
      </c>
      <c r="H2775" s="633"/>
      <c r="I2775" s="633"/>
      <c r="J2775" s="633"/>
      <c r="K2775" s="633"/>
      <c r="L2775" s="633"/>
      <c r="M2775" s="633"/>
      <c r="N2775" s="633"/>
      <c r="O2775" s="633"/>
      <c r="P2775" s="633"/>
      <c r="Q2775" s="633"/>
      <c r="R2775" s="633"/>
      <c r="S2775" s="633"/>
    </row>
    <row r="2776" spans="1:27" s="5" customFormat="1" ht="51.75" hidden="1" customHeight="1" outlineLevel="1" x14ac:dyDescent="0.25">
      <c r="A2776" s="685" t="s">
        <v>110</v>
      </c>
      <c r="B2776" s="540" t="s">
        <v>62</v>
      </c>
      <c r="C2776" s="540" t="s">
        <v>104</v>
      </c>
      <c r="D2776" s="540" t="s">
        <v>105</v>
      </c>
      <c r="E2776" s="540" t="s">
        <v>106</v>
      </c>
      <c r="F2776" s="32" t="s">
        <v>127</v>
      </c>
      <c r="G2776" s="637" t="s">
        <v>131</v>
      </c>
      <c r="H2776" s="639" t="s">
        <v>116</v>
      </c>
      <c r="I2776" s="640"/>
      <c r="J2776" s="640"/>
      <c r="K2776" s="641"/>
      <c r="L2776" s="642" t="str">
        <f>L10</f>
        <v>Максимальная мощность, кВт</v>
      </c>
      <c r="M2776" s="643"/>
      <c r="N2776" s="643"/>
      <c r="O2776" s="546"/>
      <c r="P2776" s="642" t="s">
        <v>43</v>
      </c>
      <c r="Q2776" s="643"/>
      <c r="R2776" s="643"/>
      <c r="S2776" s="643"/>
      <c r="T2776" s="369"/>
      <c r="Y2776" s="370"/>
      <c r="Z2776" s="370"/>
      <c r="AA2776" s="370"/>
    </row>
    <row r="2777" spans="1:27" s="5" customFormat="1" ht="63.75" hidden="1" customHeight="1" outlineLevel="1" thickBot="1" x14ac:dyDescent="0.3">
      <c r="A2777" s="686"/>
      <c r="B2777" s="541"/>
      <c r="C2777" s="541"/>
      <c r="D2777" s="541"/>
      <c r="E2777" s="630"/>
      <c r="F2777" s="36" t="s">
        <v>128</v>
      </c>
      <c r="G2777" s="638"/>
      <c r="H2777" s="22">
        <f>H2669</f>
        <v>2017</v>
      </c>
      <c r="I2777" s="48">
        <f>I2669</f>
        <v>2018</v>
      </c>
      <c r="J2777" s="48">
        <f>J2669</f>
        <v>2019</v>
      </c>
      <c r="K2777" s="48" t="str">
        <f>K2669</f>
        <v>План  ( в случае отсутствия фактических значений)</v>
      </c>
      <c r="L2777" s="48">
        <f>H2777</f>
        <v>2017</v>
      </c>
      <c r="M2777" s="48">
        <f>I2777</f>
        <v>2018</v>
      </c>
      <c r="N2777" s="48">
        <f>J2777</f>
        <v>2019</v>
      </c>
      <c r="O2777" s="48" t="str">
        <f>K2777</f>
        <v>План  ( в случае отсутствия фактических значений)</v>
      </c>
      <c r="P2777" s="48">
        <f>H2777</f>
        <v>2017</v>
      </c>
      <c r="Q2777" s="48">
        <f>I2777</f>
        <v>2018</v>
      </c>
      <c r="R2777" s="23">
        <f>J2777</f>
        <v>2019</v>
      </c>
      <c r="S2777" s="23" t="str">
        <f>K2777</f>
        <v>План  ( в случае отсутствия фактических значений)</v>
      </c>
      <c r="T2777" s="351"/>
      <c r="Y2777" s="173"/>
      <c r="Z2777" s="173"/>
      <c r="AA2777" s="173"/>
    </row>
    <row r="2778" spans="1:27" s="5" customFormat="1" ht="15" hidden="1" customHeight="1" outlineLevel="1" thickBot="1" x14ac:dyDescent="0.3">
      <c r="A2778" s="42">
        <v>2</v>
      </c>
      <c r="B2778" s="650">
        <v>3</v>
      </c>
      <c r="C2778" s="651"/>
      <c r="D2778" s="651"/>
      <c r="E2778" s="651"/>
      <c r="F2778" s="652"/>
      <c r="G2778" s="191">
        <v>4</v>
      </c>
      <c r="H2778" s="634">
        <v>5</v>
      </c>
      <c r="I2778" s="635"/>
      <c r="J2778" s="635"/>
      <c r="K2778" s="636"/>
      <c r="L2778" s="634">
        <v>6</v>
      </c>
      <c r="M2778" s="635"/>
      <c r="N2778" s="635"/>
      <c r="O2778" s="636"/>
      <c r="P2778" s="634">
        <v>7</v>
      </c>
      <c r="Q2778" s="635"/>
      <c r="R2778" s="635"/>
      <c r="S2778" s="635"/>
      <c r="T2778" s="261"/>
      <c r="Y2778" s="261"/>
      <c r="Z2778" s="261"/>
      <c r="AA2778" s="261"/>
    </row>
    <row r="2779" spans="1:27" s="5" customFormat="1" ht="15" hidden="1" customHeight="1" outlineLevel="1" x14ac:dyDescent="0.25">
      <c r="A2779" s="675" t="s">
        <v>63</v>
      </c>
      <c r="B2779" s="580" t="s">
        <v>64</v>
      </c>
      <c r="C2779" s="580" t="s">
        <v>65</v>
      </c>
      <c r="D2779" s="572" t="s">
        <v>66</v>
      </c>
      <c r="E2779" s="115" t="s">
        <v>53</v>
      </c>
      <c r="F2779" s="193"/>
      <c r="G2779" s="142"/>
      <c r="H2779" s="41"/>
      <c r="I2779" s="41"/>
      <c r="J2779" s="41"/>
      <c r="K2779" s="41"/>
      <c r="L2779" s="41"/>
      <c r="M2779" s="41"/>
      <c r="N2779" s="41"/>
      <c r="O2779" s="41"/>
      <c r="P2779" s="41"/>
      <c r="Q2779" s="41"/>
      <c r="R2779" s="45"/>
      <c r="S2779" s="45"/>
      <c r="T2779" s="1"/>
      <c r="Y2779" s="1"/>
      <c r="Z2779" s="261"/>
      <c r="AA2779" s="1"/>
    </row>
    <row r="2780" spans="1:27" s="5" customFormat="1" ht="15" hidden="1" customHeight="1" outlineLevel="1" x14ac:dyDescent="0.25">
      <c r="A2780" s="676"/>
      <c r="B2780" s="542"/>
      <c r="C2780" s="542"/>
      <c r="D2780" s="564"/>
      <c r="E2780" s="43" t="s">
        <v>54</v>
      </c>
      <c r="F2780" s="201"/>
      <c r="G2780" s="144"/>
      <c r="H2780" s="47"/>
      <c r="I2780" s="47"/>
      <c r="J2780" s="47"/>
      <c r="K2780" s="47"/>
      <c r="L2780" s="47"/>
      <c r="M2780" s="47"/>
      <c r="N2780" s="47"/>
      <c r="O2780" s="47"/>
      <c r="P2780" s="47"/>
      <c r="Q2780" s="47"/>
      <c r="R2780" s="34"/>
      <c r="S2780" s="34"/>
      <c r="T2780" s="1"/>
      <c r="Y2780" s="1"/>
      <c r="Z2780" s="261"/>
      <c r="AA2780" s="1"/>
    </row>
    <row r="2781" spans="1:27" s="5" customFormat="1" ht="15" hidden="1" customHeight="1" outlineLevel="1" x14ac:dyDescent="0.25">
      <c r="A2781" s="676"/>
      <c r="B2781" s="542"/>
      <c r="C2781" s="542"/>
      <c r="D2781" s="564"/>
      <c r="E2781" s="43" t="s">
        <v>55</v>
      </c>
      <c r="F2781" s="201"/>
      <c r="G2781" s="144"/>
      <c r="H2781" s="47"/>
      <c r="I2781" s="47"/>
      <c r="J2781" s="47"/>
      <c r="K2781" s="47"/>
      <c r="L2781" s="47"/>
      <c r="M2781" s="47"/>
      <c r="N2781" s="47"/>
      <c r="O2781" s="47"/>
      <c r="P2781" s="47"/>
      <c r="Q2781" s="47"/>
      <c r="R2781" s="34"/>
      <c r="S2781" s="34"/>
      <c r="T2781" s="1"/>
      <c r="Y2781" s="1"/>
      <c r="Z2781" s="261"/>
      <c r="AA2781" s="1"/>
    </row>
    <row r="2782" spans="1:27" s="5" customFormat="1" ht="15" hidden="1" customHeight="1" outlineLevel="1" x14ac:dyDescent="0.25">
      <c r="A2782" s="676"/>
      <c r="B2782" s="542"/>
      <c r="C2782" s="542"/>
      <c r="D2782" s="564"/>
      <c r="E2782" s="43" t="s">
        <v>56</v>
      </c>
      <c r="F2782" s="201"/>
      <c r="G2782" s="144"/>
      <c r="H2782" s="47"/>
      <c r="I2782" s="47"/>
      <c r="J2782" s="47"/>
      <c r="K2782" s="47"/>
      <c r="L2782" s="47"/>
      <c r="M2782" s="47"/>
      <c r="N2782" s="47"/>
      <c r="O2782" s="47"/>
      <c r="P2782" s="47"/>
      <c r="Q2782" s="47"/>
      <c r="R2782" s="34"/>
      <c r="S2782" s="34"/>
      <c r="T2782" s="1"/>
      <c r="Y2782" s="1"/>
      <c r="Z2782" s="261"/>
      <c r="AA2782" s="1"/>
    </row>
    <row r="2783" spans="1:27" s="5" customFormat="1" ht="15" hidden="1" customHeight="1" outlineLevel="1" x14ac:dyDescent="0.25">
      <c r="A2783" s="676"/>
      <c r="B2783" s="542"/>
      <c r="C2783" s="542"/>
      <c r="D2783" s="564"/>
      <c r="E2783" s="43" t="s">
        <v>57</v>
      </c>
      <c r="F2783" s="201"/>
      <c r="G2783" s="144"/>
      <c r="H2783" s="47"/>
      <c r="I2783" s="47"/>
      <c r="J2783" s="47"/>
      <c r="K2783" s="47"/>
      <c r="L2783" s="47"/>
      <c r="M2783" s="47"/>
      <c r="N2783" s="47"/>
      <c r="O2783" s="47"/>
      <c r="P2783" s="47"/>
      <c r="Q2783" s="47"/>
      <c r="R2783" s="34"/>
      <c r="S2783" s="34"/>
      <c r="T2783" s="1"/>
      <c r="Y2783" s="1"/>
      <c r="Z2783" s="261"/>
      <c r="AA2783" s="1"/>
    </row>
    <row r="2784" spans="1:27" s="5" customFormat="1" ht="15" hidden="1" customHeight="1" outlineLevel="1" x14ac:dyDescent="0.25">
      <c r="A2784" s="676"/>
      <c r="B2784" s="542"/>
      <c r="C2784" s="542"/>
      <c r="D2784" s="564"/>
      <c r="E2784" s="43" t="s">
        <v>61</v>
      </c>
      <c r="F2784" s="201"/>
      <c r="G2784" s="144"/>
      <c r="H2784" s="47"/>
      <c r="I2784" s="47"/>
      <c r="J2784" s="47"/>
      <c r="K2784" s="47"/>
      <c r="L2784" s="47"/>
      <c r="M2784" s="47"/>
      <c r="N2784" s="47"/>
      <c r="O2784" s="47"/>
      <c r="P2784" s="47"/>
      <c r="Q2784" s="47"/>
      <c r="R2784" s="34"/>
      <c r="S2784" s="34"/>
      <c r="T2784" s="1"/>
      <c r="Y2784" s="1"/>
      <c r="Z2784" s="261"/>
      <c r="AA2784" s="1"/>
    </row>
    <row r="2785" spans="1:27" s="5" customFormat="1" ht="15" hidden="1" customHeight="1" outlineLevel="1" x14ac:dyDescent="0.25">
      <c r="A2785" s="676"/>
      <c r="B2785" s="542"/>
      <c r="C2785" s="542"/>
      <c r="D2785" s="565" t="s">
        <v>67</v>
      </c>
      <c r="E2785" s="43" t="s">
        <v>53</v>
      </c>
      <c r="F2785" s="201"/>
      <c r="G2785" s="144"/>
      <c r="H2785" s="47"/>
      <c r="I2785" s="47"/>
      <c r="J2785" s="47"/>
      <c r="K2785" s="47"/>
      <c r="L2785" s="47"/>
      <c r="M2785" s="47"/>
      <c r="N2785" s="47"/>
      <c r="O2785" s="47"/>
      <c r="P2785" s="47"/>
      <c r="Q2785" s="47"/>
      <c r="R2785" s="34"/>
      <c r="S2785" s="34"/>
      <c r="T2785" s="1"/>
      <c r="Y2785" s="1"/>
      <c r="Z2785" s="261"/>
      <c r="AA2785" s="1"/>
    </row>
    <row r="2786" spans="1:27" s="5" customFormat="1" ht="15" hidden="1" customHeight="1" outlineLevel="1" x14ac:dyDescent="0.25">
      <c r="A2786" s="676"/>
      <c r="B2786" s="542"/>
      <c r="C2786" s="542"/>
      <c r="D2786" s="565"/>
      <c r="E2786" s="55" t="s">
        <v>54</v>
      </c>
      <c r="F2786" s="21"/>
      <c r="G2786" s="194"/>
      <c r="H2786" s="109"/>
      <c r="I2786" s="109"/>
      <c r="J2786" s="109"/>
      <c r="K2786" s="109"/>
      <c r="L2786" s="109"/>
      <c r="M2786" s="109"/>
      <c r="N2786" s="109"/>
      <c r="O2786" s="109"/>
      <c r="P2786" s="109"/>
      <c r="Q2786" s="109"/>
      <c r="R2786" s="109"/>
      <c r="S2786" s="109"/>
      <c r="T2786" s="1"/>
      <c r="Y2786" s="1"/>
      <c r="Z2786" s="261"/>
      <c r="AA2786" s="1"/>
    </row>
    <row r="2787" spans="1:27" s="5" customFormat="1" ht="15" hidden="1" customHeight="1" outlineLevel="1" x14ac:dyDescent="0.25">
      <c r="A2787" s="676"/>
      <c r="B2787" s="542"/>
      <c r="C2787" s="542"/>
      <c r="D2787" s="565"/>
      <c r="E2787" s="55" t="s">
        <v>55</v>
      </c>
      <c r="F2787" s="21"/>
      <c r="G2787" s="194"/>
      <c r="H2787" s="109"/>
      <c r="I2787" s="109"/>
      <c r="J2787" s="109"/>
      <c r="K2787" s="109"/>
      <c r="L2787" s="109"/>
      <c r="M2787" s="109"/>
      <c r="N2787" s="109"/>
      <c r="O2787" s="109"/>
      <c r="P2787" s="109"/>
      <c r="Q2787" s="109"/>
      <c r="R2787" s="109"/>
      <c r="S2787" s="109"/>
      <c r="T2787" s="1"/>
      <c r="Y2787" s="1"/>
      <c r="Z2787" s="261"/>
      <c r="AA2787" s="1"/>
    </row>
    <row r="2788" spans="1:27" s="5" customFormat="1" ht="15" hidden="1" customHeight="1" outlineLevel="1" x14ac:dyDescent="0.25">
      <c r="A2788" s="676"/>
      <c r="B2788" s="542"/>
      <c r="C2788" s="542"/>
      <c r="D2788" s="565"/>
      <c r="E2788" s="55" t="s">
        <v>56</v>
      </c>
      <c r="F2788" s="21"/>
      <c r="G2788" s="194"/>
      <c r="H2788" s="109"/>
      <c r="I2788" s="109"/>
      <c r="J2788" s="109"/>
      <c r="K2788" s="109"/>
      <c r="L2788" s="109"/>
      <c r="M2788" s="109"/>
      <c r="N2788" s="109"/>
      <c r="O2788" s="109"/>
      <c r="P2788" s="109"/>
      <c r="Q2788" s="109"/>
      <c r="R2788" s="109"/>
      <c r="S2788" s="109"/>
      <c r="T2788" s="1"/>
      <c r="Y2788" s="1"/>
      <c r="Z2788" s="261"/>
      <c r="AA2788" s="1"/>
    </row>
    <row r="2789" spans="1:27" s="5" customFormat="1" ht="15" hidden="1" customHeight="1" outlineLevel="1" x14ac:dyDescent="0.25">
      <c r="A2789" s="676"/>
      <c r="B2789" s="542"/>
      <c r="C2789" s="542"/>
      <c r="D2789" s="565"/>
      <c r="E2789" s="55" t="s">
        <v>57</v>
      </c>
      <c r="F2789" s="21"/>
      <c r="G2789" s="194"/>
      <c r="H2789" s="109"/>
      <c r="I2789" s="109"/>
      <c r="J2789" s="109"/>
      <c r="K2789" s="109"/>
      <c r="L2789" s="109"/>
      <c r="M2789" s="109"/>
      <c r="N2789" s="109"/>
      <c r="O2789" s="109"/>
      <c r="P2789" s="109"/>
      <c r="Q2789" s="109"/>
      <c r="R2789" s="109"/>
      <c r="S2789" s="109"/>
      <c r="T2789" s="1"/>
      <c r="Y2789" s="1"/>
      <c r="Z2789" s="261"/>
      <c r="AA2789" s="1"/>
    </row>
    <row r="2790" spans="1:27" s="5" customFormat="1" ht="15" hidden="1" customHeight="1" outlineLevel="1" x14ac:dyDescent="0.25">
      <c r="A2790" s="676"/>
      <c r="B2790" s="542"/>
      <c r="C2790" s="542"/>
      <c r="D2790" s="565"/>
      <c r="E2790" s="43" t="s">
        <v>61</v>
      </c>
      <c r="F2790" s="201"/>
      <c r="G2790" s="144"/>
      <c r="H2790" s="47"/>
      <c r="I2790" s="47"/>
      <c r="J2790" s="47"/>
      <c r="K2790" s="47"/>
      <c r="L2790" s="47"/>
      <c r="M2790" s="47"/>
      <c r="N2790" s="47"/>
      <c r="O2790" s="47"/>
      <c r="P2790" s="47"/>
      <c r="Q2790" s="47"/>
      <c r="R2790" s="34"/>
      <c r="S2790" s="34"/>
      <c r="T2790" s="1"/>
      <c r="Y2790" s="1"/>
      <c r="Z2790" s="261"/>
      <c r="AA2790" s="1"/>
    </row>
    <row r="2791" spans="1:27" s="5" customFormat="1" ht="15" hidden="1" customHeight="1" outlineLevel="1" x14ac:dyDescent="0.25">
      <c r="A2791" s="676"/>
      <c r="B2791" s="542"/>
      <c r="C2791" s="542" t="s">
        <v>68</v>
      </c>
      <c r="D2791" s="564" t="s">
        <v>66</v>
      </c>
      <c r="E2791" s="43" t="s">
        <v>53</v>
      </c>
      <c r="F2791" s="201"/>
      <c r="G2791" s="144"/>
      <c r="H2791" s="47"/>
      <c r="I2791" s="47"/>
      <c r="J2791" s="47"/>
      <c r="K2791" s="47"/>
      <c r="L2791" s="47"/>
      <c r="M2791" s="47"/>
      <c r="N2791" s="47"/>
      <c r="O2791" s="47"/>
      <c r="P2791" s="47"/>
      <c r="Q2791" s="47"/>
      <c r="R2791" s="34"/>
      <c r="S2791" s="34"/>
      <c r="T2791" s="1"/>
      <c r="Y2791" s="1"/>
      <c r="Z2791" s="261"/>
      <c r="AA2791" s="1"/>
    </row>
    <row r="2792" spans="1:27" s="5" customFormat="1" ht="15" hidden="1" customHeight="1" outlineLevel="1" x14ac:dyDescent="0.25">
      <c r="A2792" s="676"/>
      <c r="B2792" s="542"/>
      <c r="C2792" s="542"/>
      <c r="D2792" s="564"/>
      <c r="E2792" s="43" t="s">
        <v>54</v>
      </c>
      <c r="F2792" s="201"/>
      <c r="G2792" s="144"/>
      <c r="H2792" s="47"/>
      <c r="I2792" s="47"/>
      <c r="J2792" s="47"/>
      <c r="K2792" s="47"/>
      <c r="L2792" s="47"/>
      <c r="M2792" s="47"/>
      <c r="N2792" s="47"/>
      <c r="O2792" s="47"/>
      <c r="P2792" s="47"/>
      <c r="Q2792" s="47"/>
      <c r="R2792" s="34"/>
      <c r="S2792" s="34"/>
      <c r="T2792" s="1"/>
      <c r="Y2792" s="1"/>
      <c r="Z2792" s="261"/>
      <c r="AA2792" s="1"/>
    </row>
    <row r="2793" spans="1:27" s="5" customFormat="1" ht="15" hidden="1" customHeight="1" outlineLevel="1" x14ac:dyDescent="0.25">
      <c r="A2793" s="676"/>
      <c r="B2793" s="542"/>
      <c r="C2793" s="542"/>
      <c r="D2793" s="564"/>
      <c r="E2793" s="43" t="s">
        <v>55</v>
      </c>
      <c r="F2793" s="201"/>
      <c r="G2793" s="144"/>
      <c r="H2793" s="47"/>
      <c r="I2793" s="47"/>
      <c r="J2793" s="47"/>
      <c r="K2793" s="47"/>
      <c r="L2793" s="47"/>
      <c r="M2793" s="47"/>
      <c r="N2793" s="47"/>
      <c r="O2793" s="47"/>
      <c r="P2793" s="47"/>
      <c r="Q2793" s="47"/>
      <c r="R2793" s="34"/>
      <c r="S2793" s="34"/>
      <c r="T2793" s="1"/>
      <c r="Y2793" s="1"/>
      <c r="Z2793" s="261"/>
      <c r="AA2793" s="1"/>
    </row>
    <row r="2794" spans="1:27" s="5" customFormat="1" ht="15" hidden="1" customHeight="1" outlineLevel="1" x14ac:dyDescent="0.25">
      <c r="A2794" s="676"/>
      <c r="B2794" s="542"/>
      <c r="C2794" s="542"/>
      <c r="D2794" s="564"/>
      <c r="E2794" s="43" t="s">
        <v>56</v>
      </c>
      <c r="F2794" s="201"/>
      <c r="G2794" s="144"/>
      <c r="H2794" s="47"/>
      <c r="I2794" s="47"/>
      <c r="J2794" s="47"/>
      <c r="K2794" s="47"/>
      <c r="L2794" s="47"/>
      <c r="M2794" s="47"/>
      <c r="N2794" s="47"/>
      <c r="O2794" s="47"/>
      <c r="P2794" s="47"/>
      <c r="Q2794" s="47"/>
      <c r="R2794" s="34"/>
      <c r="S2794" s="34"/>
      <c r="T2794" s="1"/>
      <c r="Y2794" s="1"/>
      <c r="Z2794" s="261"/>
      <c r="AA2794" s="1"/>
    </row>
    <row r="2795" spans="1:27" s="5" customFormat="1" ht="15" hidden="1" customHeight="1" outlineLevel="1" x14ac:dyDescent="0.25">
      <c r="A2795" s="676"/>
      <c r="B2795" s="542"/>
      <c r="C2795" s="542"/>
      <c r="D2795" s="564"/>
      <c r="E2795" s="43" t="s">
        <v>57</v>
      </c>
      <c r="F2795" s="201"/>
      <c r="G2795" s="144"/>
      <c r="H2795" s="47"/>
      <c r="I2795" s="47"/>
      <c r="J2795" s="47"/>
      <c r="K2795" s="47"/>
      <c r="L2795" s="47"/>
      <c r="M2795" s="47"/>
      <c r="N2795" s="47"/>
      <c r="O2795" s="47"/>
      <c r="P2795" s="47"/>
      <c r="Q2795" s="47"/>
      <c r="R2795" s="34"/>
      <c r="S2795" s="34"/>
      <c r="T2795" s="1"/>
      <c r="Y2795" s="1"/>
      <c r="Z2795" s="261"/>
      <c r="AA2795" s="1"/>
    </row>
    <row r="2796" spans="1:27" s="5" customFormat="1" ht="15" hidden="1" customHeight="1" outlineLevel="1" x14ac:dyDescent="0.25">
      <c r="A2796" s="676"/>
      <c r="B2796" s="542"/>
      <c r="C2796" s="542"/>
      <c r="D2796" s="564"/>
      <c r="E2796" s="43" t="s">
        <v>61</v>
      </c>
      <c r="F2796" s="201"/>
      <c r="G2796" s="144"/>
      <c r="H2796" s="47"/>
      <c r="I2796" s="47"/>
      <c r="J2796" s="47"/>
      <c r="K2796" s="47"/>
      <c r="L2796" s="47"/>
      <c r="M2796" s="47"/>
      <c r="N2796" s="47"/>
      <c r="O2796" s="47"/>
      <c r="P2796" s="47"/>
      <c r="Q2796" s="47"/>
      <c r="R2796" s="34"/>
      <c r="S2796" s="34"/>
      <c r="T2796" s="1"/>
      <c r="Y2796" s="1"/>
      <c r="Z2796" s="261"/>
      <c r="AA2796" s="1"/>
    </row>
    <row r="2797" spans="1:27" s="5" customFormat="1" ht="15" hidden="1" customHeight="1" outlineLevel="1" x14ac:dyDescent="0.25">
      <c r="A2797" s="676"/>
      <c r="B2797" s="542"/>
      <c r="C2797" s="542"/>
      <c r="D2797" s="565" t="s">
        <v>67</v>
      </c>
      <c r="E2797" s="50" t="s">
        <v>53</v>
      </c>
      <c r="F2797" s="201"/>
      <c r="G2797" s="144"/>
      <c r="H2797" s="55"/>
      <c r="I2797" s="55"/>
      <c r="J2797" s="55"/>
      <c r="K2797" s="55"/>
      <c r="L2797" s="55"/>
      <c r="M2797" s="55"/>
      <c r="N2797" s="55"/>
      <c r="O2797" s="55"/>
      <c r="P2797" s="55"/>
      <c r="Q2797" s="55"/>
      <c r="R2797" s="109"/>
      <c r="S2797" s="109"/>
      <c r="T2797" s="1"/>
      <c r="Y2797" s="1"/>
      <c r="Z2797" s="261"/>
      <c r="AA2797" s="1"/>
    </row>
    <row r="2798" spans="1:27" s="5" customFormat="1" ht="15" hidden="1" customHeight="1" outlineLevel="1" x14ac:dyDescent="0.25">
      <c r="A2798" s="676"/>
      <c r="B2798" s="542"/>
      <c r="C2798" s="542"/>
      <c r="D2798" s="565"/>
      <c r="E2798" s="50" t="s">
        <v>54</v>
      </c>
      <c r="F2798" s="201"/>
      <c r="G2798" s="144"/>
      <c r="H2798" s="55"/>
      <c r="I2798" s="55"/>
      <c r="J2798" s="55"/>
      <c r="K2798" s="55"/>
      <c r="L2798" s="55"/>
      <c r="M2798" s="55"/>
      <c r="N2798" s="55"/>
      <c r="O2798" s="55"/>
      <c r="P2798" s="55"/>
      <c r="Q2798" s="55"/>
      <c r="R2798" s="109"/>
      <c r="S2798" s="109"/>
      <c r="T2798" s="1"/>
      <c r="Y2798" s="1"/>
      <c r="Z2798" s="261"/>
      <c r="AA2798" s="1"/>
    </row>
    <row r="2799" spans="1:27" s="5" customFormat="1" ht="15" hidden="1" customHeight="1" outlineLevel="1" x14ac:dyDescent="0.25">
      <c r="A2799" s="676"/>
      <c r="B2799" s="542"/>
      <c r="C2799" s="542"/>
      <c r="D2799" s="565"/>
      <c r="E2799" s="50" t="s">
        <v>55</v>
      </c>
      <c r="F2799" s="201"/>
      <c r="G2799" s="144"/>
      <c r="H2799" s="55"/>
      <c r="I2799" s="55"/>
      <c r="J2799" s="55"/>
      <c r="K2799" s="55"/>
      <c r="L2799" s="55"/>
      <c r="M2799" s="55"/>
      <c r="N2799" s="55"/>
      <c r="O2799" s="55"/>
      <c r="P2799" s="55"/>
      <c r="Q2799" s="55"/>
      <c r="R2799" s="109"/>
      <c r="S2799" s="109"/>
      <c r="T2799" s="1"/>
      <c r="Y2799" s="1"/>
      <c r="Z2799" s="261"/>
      <c r="AA2799" s="1"/>
    </row>
    <row r="2800" spans="1:27" s="5" customFormat="1" ht="15" hidden="1" customHeight="1" outlineLevel="1" x14ac:dyDescent="0.25">
      <c r="A2800" s="676"/>
      <c r="B2800" s="542"/>
      <c r="C2800" s="542"/>
      <c r="D2800" s="565"/>
      <c r="E2800" s="50" t="s">
        <v>56</v>
      </c>
      <c r="F2800" s="201"/>
      <c r="G2800" s="144"/>
      <c r="H2800" s="55"/>
      <c r="I2800" s="55"/>
      <c r="J2800" s="55"/>
      <c r="K2800" s="55"/>
      <c r="L2800" s="55"/>
      <c r="M2800" s="55"/>
      <c r="N2800" s="55"/>
      <c r="O2800" s="55"/>
      <c r="P2800" s="55"/>
      <c r="Q2800" s="55"/>
      <c r="R2800" s="109"/>
      <c r="S2800" s="109"/>
      <c r="T2800" s="1"/>
      <c r="Y2800" s="1"/>
      <c r="Z2800" s="261"/>
      <c r="AA2800" s="1"/>
    </row>
    <row r="2801" spans="1:27" s="5" customFormat="1" ht="15" hidden="1" customHeight="1" outlineLevel="1" x14ac:dyDescent="0.25">
      <c r="A2801" s="676"/>
      <c r="B2801" s="542"/>
      <c r="C2801" s="542"/>
      <c r="D2801" s="565"/>
      <c r="E2801" s="50" t="s">
        <v>57</v>
      </c>
      <c r="F2801" s="201"/>
      <c r="G2801" s="144"/>
      <c r="H2801" s="50"/>
      <c r="I2801" s="50"/>
      <c r="J2801" s="50"/>
      <c r="K2801" s="50"/>
      <c r="L2801" s="50"/>
      <c r="M2801" s="50"/>
      <c r="N2801" s="50"/>
      <c r="O2801" s="50"/>
      <c r="P2801" s="50"/>
      <c r="Q2801" s="50"/>
      <c r="R2801" s="50"/>
      <c r="S2801" s="346"/>
      <c r="T2801" s="1"/>
      <c r="Y2801" s="1"/>
      <c r="Z2801" s="261"/>
      <c r="AA2801" s="1"/>
    </row>
    <row r="2802" spans="1:27" s="5" customFormat="1" ht="15" hidden="1" customHeight="1" outlineLevel="1" x14ac:dyDescent="0.25">
      <c r="A2802" s="676"/>
      <c r="B2802" s="542"/>
      <c r="C2802" s="542"/>
      <c r="D2802" s="565"/>
      <c r="E2802" s="43" t="s">
        <v>61</v>
      </c>
      <c r="F2802" s="201"/>
      <c r="G2802" s="144"/>
      <c r="H2802" s="47"/>
      <c r="I2802" s="47"/>
      <c r="J2802" s="47"/>
      <c r="K2802" s="47"/>
      <c r="L2802" s="47"/>
      <c r="M2802" s="47"/>
      <c r="N2802" s="47"/>
      <c r="O2802" s="47"/>
      <c r="P2802" s="47"/>
      <c r="Q2802" s="47"/>
      <c r="R2802" s="47"/>
      <c r="S2802" s="34"/>
      <c r="T2802" s="1"/>
      <c r="Y2802" s="1"/>
      <c r="Z2802" s="261"/>
      <c r="AA2802" s="1"/>
    </row>
    <row r="2803" spans="1:27" s="5" customFormat="1" ht="15" hidden="1" customHeight="1" outlineLevel="1" x14ac:dyDescent="0.25">
      <c r="A2803" s="676"/>
      <c r="B2803" s="542" t="s">
        <v>69</v>
      </c>
      <c r="C2803" s="542" t="s">
        <v>65</v>
      </c>
      <c r="D2803" s="564" t="s">
        <v>66</v>
      </c>
      <c r="E2803" s="43" t="s">
        <v>53</v>
      </c>
      <c r="F2803" s="201"/>
      <c r="G2803" s="144"/>
      <c r="H2803" s="47"/>
      <c r="I2803" s="47"/>
      <c r="J2803" s="47"/>
      <c r="K2803" s="47"/>
      <c r="L2803" s="47"/>
      <c r="M2803" s="47"/>
      <c r="N2803" s="47"/>
      <c r="O2803" s="47"/>
      <c r="P2803" s="47"/>
      <c r="Q2803" s="47"/>
      <c r="R2803" s="47"/>
      <c r="S2803" s="34"/>
      <c r="T2803" s="1"/>
      <c r="Y2803" s="1"/>
      <c r="Z2803" s="261"/>
      <c r="AA2803" s="1"/>
    </row>
    <row r="2804" spans="1:27" s="5" customFormat="1" ht="15" hidden="1" customHeight="1" outlineLevel="1" x14ac:dyDescent="0.25">
      <c r="A2804" s="676"/>
      <c r="B2804" s="542"/>
      <c r="C2804" s="542"/>
      <c r="D2804" s="564"/>
      <c r="E2804" s="43" t="s">
        <v>54</v>
      </c>
      <c r="F2804" s="201"/>
      <c r="G2804" s="144"/>
      <c r="H2804" s="47"/>
      <c r="I2804" s="47"/>
      <c r="J2804" s="47"/>
      <c r="K2804" s="47"/>
      <c r="L2804" s="47"/>
      <c r="M2804" s="47"/>
      <c r="N2804" s="47"/>
      <c r="O2804" s="47"/>
      <c r="P2804" s="47"/>
      <c r="Q2804" s="47"/>
      <c r="R2804" s="47"/>
      <c r="S2804" s="34"/>
      <c r="T2804" s="1"/>
      <c r="Y2804" s="1"/>
      <c r="Z2804" s="261"/>
      <c r="AA2804" s="1"/>
    </row>
    <row r="2805" spans="1:27" s="5" customFormat="1" ht="15" hidden="1" customHeight="1" outlineLevel="1" x14ac:dyDescent="0.25">
      <c r="A2805" s="676"/>
      <c r="B2805" s="542"/>
      <c r="C2805" s="542"/>
      <c r="D2805" s="564"/>
      <c r="E2805" s="43" t="s">
        <v>55</v>
      </c>
      <c r="F2805" s="201"/>
      <c r="G2805" s="144"/>
      <c r="H2805" s="47"/>
      <c r="I2805" s="47"/>
      <c r="J2805" s="47"/>
      <c r="K2805" s="47"/>
      <c r="L2805" s="47"/>
      <c r="M2805" s="47"/>
      <c r="N2805" s="47"/>
      <c r="O2805" s="47"/>
      <c r="P2805" s="47"/>
      <c r="Q2805" s="47"/>
      <c r="R2805" s="47"/>
      <c r="S2805" s="34"/>
      <c r="T2805" s="1"/>
      <c r="Y2805" s="1"/>
      <c r="Z2805" s="261"/>
      <c r="AA2805" s="1"/>
    </row>
    <row r="2806" spans="1:27" s="5" customFormat="1" ht="15" hidden="1" customHeight="1" outlineLevel="1" x14ac:dyDescent="0.25">
      <c r="A2806" s="676"/>
      <c r="B2806" s="542"/>
      <c r="C2806" s="542"/>
      <c r="D2806" s="564"/>
      <c r="E2806" s="43" t="s">
        <v>56</v>
      </c>
      <c r="F2806" s="201"/>
      <c r="G2806" s="144"/>
      <c r="H2806" s="47"/>
      <c r="I2806" s="47"/>
      <c r="J2806" s="47"/>
      <c r="K2806" s="47"/>
      <c r="L2806" s="47"/>
      <c r="M2806" s="47"/>
      <c r="N2806" s="47"/>
      <c r="O2806" s="47"/>
      <c r="P2806" s="47"/>
      <c r="Q2806" s="47"/>
      <c r="R2806" s="47"/>
      <c r="S2806" s="34"/>
      <c r="T2806" s="1"/>
      <c r="Y2806" s="1"/>
      <c r="Z2806" s="261"/>
      <c r="AA2806" s="1"/>
    </row>
    <row r="2807" spans="1:27" s="5" customFormat="1" ht="15" hidden="1" customHeight="1" outlineLevel="1" x14ac:dyDescent="0.25">
      <c r="A2807" s="676"/>
      <c r="B2807" s="542"/>
      <c r="C2807" s="542"/>
      <c r="D2807" s="564"/>
      <c r="E2807" s="43" t="s">
        <v>57</v>
      </c>
      <c r="F2807" s="201"/>
      <c r="G2807" s="144"/>
      <c r="H2807" s="47"/>
      <c r="I2807" s="47"/>
      <c r="J2807" s="47"/>
      <c r="K2807" s="47"/>
      <c r="L2807" s="47"/>
      <c r="M2807" s="47"/>
      <c r="N2807" s="47"/>
      <c r="O2807" s="47"/>
      <c r="P2807" s="47"/>
      <c r="Q2807" s="47"/>
      <c r="R2807" s="47"/>
      <c r="S2807" s="34"/>
      <c r="T2807" s="1"/>
      <c r="Y2807" s="1"/>
      <c r="Z2807" s="261"/>
      <c r="AA2807" s="1"/>
    </row>
    <row r="2808" spans="1:27" s="5" customFormat="1" ht="15" hidden="1" customHeight="1" outlineLevel="1" x14ac:dyDescent="0.25">
      <c r="A2808" s="676"/>
      <c r="B2808" s="542"/>
      <c r="C2808" s="542"/>
      <c r="D2808" s="564"/>
      <c r="E2808" s="43" t="s">
        <v>61</v>
      </c>
      <c r="F2808" s="201"/>
      <c r="G2808" s="144"/>
      <c r="H2808" s="47"/>
      <c r="I2808" s="47"/>
      <c r="J2808" s="47"/>
      <c r="K2808" s="47"/>
      <c r="L2808" s="47"/>
      <c r="M2808" s="47"/>
      <c r="N2808" s="47"/>
      <c r="O2808" s="47"/>
      <c r="P2808" s="47"/>
      <c r="Q2808" s="47"/>
      <c r="R2808" s="47"/>
      <c r="S2808" s="34"/>
      <c r="T2808" s="1"/>
      <c r="Y2808" s="1"/>
      <c r="Z2808" s="261"/>
      <c r="AA2808" s="1"/>
    </row>
    <row r="2809" spans="1:27" s="5" customFormat="1" ht="15" hidden="1" customHeight="1" outlineLevel="1" x14ac:dyDescent="0.25">
      <c r="A2809" s="676"/>
      <c r="B2809" s="542"/>
      <c r="C2809" s="542" t="s">
        <v>68</v>
      </c>
      <c r="D2809" s="565" t="s">
        <v>66</v>
      </c>
      <c r="E2809" s="50" t="s">
        <v>53</v>
      </c>
      <c r="F2809" s="201"/>
      <c r="G2809" s="144"/>
      <c r="H2809" s="55"/>
      <c r="I2809" s="55"/>
      <c r="J2809" s="55"/>
      <c r="K2809" s="55"/>
      <c r="L2809" s="55"/>
      <c r="M2809" s="55"/>
      <c r="N2809" s="55"/>
      <c r="O2809" s="55"/>
      <c r="P2809" s="55"/>
      <c r="Q2809" s="55"/>
      <c r="R2809" s="55"/>
      <c r="S2809" s="109"/>
      <c r="T2809" s="1"/>
      <c r="Y2809" s="1"/>
      <c r="Z2809" s="261"/>
      <c r="AA2809" s="1"/>
    </row>
    <row r="2810" spans="1:27" s="5" customFormat="1" ht="15" hidden="1" customHeight="1" outlineLevel="1" x14ac:dyDescent="0.25">
      <c r="A2810" s="676"/>
      <c r="B2810" s="542"/>
      <c r="C2810" s="542"/>
      <c r="D2810" s="565"/>
      <c r="E2810" s="50" t="s">
        <v>54</v>
      </c>
      <c r="F2810" s="201"/>
      <c r="G2810" s="144"/>
      <c r="H2810" s="55"/>
      <c r="I2810" s="55"/>
      <c r="J2810" s="55"/>
      <c r="K2810" s="55"/>
      <c r="L2810" s="55"/>
      <c r="M2810" s="55"/>
      <c r="N2810" s="55"/>
      <c r="O2810" s="55"/>
      <c r="P2810" s="55"/>
      <c r="Q2810" s="55"/>
      <c r="R2810" s="55"/>
      <c r="S2810" s="109"/>
      <c r="T2810" s="1"/>
      <c r="Y2810" s="1"/>
      <c r="Z2810" s="261"/>
      <c r="AA2810" s="1"/>
    </row>
    <row r="2811" spans="1:27" s="5" customFormat="1" ht="15" hidden="1" customHeight="1" outlineLevel="1" x14ac:dyDescent="0.25">
      <c r="A2811" s="676"/>
      <c r="B2811" s="542"/>
      <c r="C2811" s="542"/>
      <c r="D2811" s="565"/>
      <c r="E2811" s="50" t="s">
        <v>55</v>
      </c>
      <c r="F2811" s="201"/>
      <c r="G2811" s="144"/>
      <c r="H2811" s="55"/>
      <c r="I2811" s="55"/>
      <c r="J2811" s="55"/>
      <c r="K2811" s="55"/>
      <c r="L2811" s="55"/>
      <c r="M2811" s="55"/>
      <c r="N2811" s="55"/>
      <c r="O2811" s="55"/>
      <c r="P2811" s="55"/>
      <c r="Q2811" s="55"/>
      <c r="R2811" s="55"/>
      <c r="S2811" s="109"/>
      <c r="T2811" s="1"/>
      <c r="Y2811" s="1"/>
      <c r="Z2811" s="261"/>
      <c r="AA2811" s="1"/>
    </row>
    <row r="2812" spans="1:27" s="5" customFormat="1" ht="15" hidden="1" customHeight="1" outlineLevel="1" x14ac:dyDescent="0.25">
      <c r="A2812" s="676"/>
      <c r="B2812" s="542"/>
      <c r="C2812" s="542"/>
      <c r="D2812" s="565"/>
      <c r="E2812" s="50" t="s">
        <v>56</v>
      </c>
      <c r="F2812" s="201"/>
      <c r="G2812" s="144"/>
      <c r="H2812" s="55"/>
      <c r="I2812" s="55"/>
      <c r="J2812" s="55"/>
      <c r="K2812" s="55"/>
      <c r="L2812" s="55"/>
      <c r="M2812" s="55"/>
      <c r="N2812" s="55"/>
      <c r="O2812" s="55"/>
      <c r="P2812" s="55"/>
      <c r="Q2812" s="55"/>
      <c r="R2812" s="55"/>
      <c r="S2812" s="109"/>
      <c r="T2812" s="1"/>
      <c r="Y2812" s="1"/>
      <c r="Z2812" s="261"/>
      <c r="AA2812" s="1"/>
    </row>
    <row r="2813" spans="1:27" s="5" customFormat="1" ht="15" hidden="1" customHeight="1" outlineLevel="1" x14ac:dyDescent="0.25">
      <c r="A2813" s="676"/>
      <c r="B2813" s="542"/>
      <c r="C2813" s="542"/>
      <c r="D2813" s="565"/>
      <c r="E2813" s="50" t="s">
        <v>57</v>
      </c>
      <c r="F2813" s="201"/>
      <c r="G2813" s="144"/>
      <c r="H2813" s="50"/>
      <c r="I2813" s="50"/>
      <c r="J2813" s="50"/>
      <c r="K2813" s="50"/>
      <c r="L2813" s="50"/>
      <c r="M2813" s="50"/>
      <c r="N2813" s="50"/>
      <c r="O2813" s="50"/>
      <c r="P2813" s="50"/>
      <c r="Q2813" s="50"/>
      <c r="R2813" s="50"/>
      <c r="S2813" s="346"/>
      <c r="T2813" s="1"/>
      <c r="Y2813" s="1"/>
      <c r="Z2813" s="261"/>
      <c r="AA2813" s="1"/>
    </row>
    <row r="2814" spans="1:27" s="5" customFormat="1" ht="15" hidden="1" customHeight="1" outlineLevel="1" x14ac:dyDescent="0.25">
      <c r="A2814" s="676"/>
      <c r="B2814" s="542"/>
      <c r="C2814" s="542"/>
      <c r="D2814" s="565"/>
      <c r="E2814" s="43" t="s">
        <v>61</v>
      </c>
      <c r="F2814" s="201"/>
      <c r="G2814" s="144"/>
      <c r="H2814" s="47"/>
      <c r="I2814" s="47"/>
      <c r="J2814" s="47"/>
      <c r="K2814" s="47"/>
      <c r="L2814" s="47"/>
      <c r="M2814" s="47"/>
      <c r="N2814" s="47"/>
      <c r="O2814" s="47"/>
      <c r="P2814" s="47"/>
      <c r="Q2814" s="47"/>
      <c r="R2814" s="34"/>
      <c r="S2814" s="34"/>
      <c r="T2814" s="1"/>
      <c r="Y2814" s="1"/>
      <c r="Z2814" s="261"/>
      <c r="AA2814" s="1"/>
    </row>
    <row r="2815" spans="1:27" s="5" customFormat="1" ht="15" hidden="1" customHeight="1" outlineLevel="1" x14ac:dyDescent="0.25">
      <c r="A2815" s="676"/>
      <c r="B2815" s="542"/>
      <c r="C2815" s="542"/>
      <c r="D2815" s="564" t="s">
        <v>67</v>
      </c>
      <c r="E2815" s="43" t="s">
        <v>53</v>
      </c>
      <c r="F2815" s="201"/>
      <c r="G2815" s="144"/>
      <c r="H2815" s="47"/>
      <c r="I2815" s="47"/>
      <c r="J2815" s="47"/>
      <c r="K2815" s="47"/>
      <c r="L2815" s="47"/>
      <c r="M2815" s="47"/>
      <c r="N2815" s="47"/>
      <c r="O2815" s="47"/>
      <c r="P2815" s="47"/>
      <c r="Q2815" s="47"/>
      <c r="R2815" s="34"/>
      <c r="S2815" s="34"/>
      <c r="T2815" s="1"/>
      <c r="Y2815" s="1"/>
      <c r="Z2815" s="261"/>
      <c r="AA2815" s="1"/>
    </row>
    <row r="2816" spans="1:27" s="5" customFormat="1" ht="15" hidden="1" customHeight="1" outlineLevel="1" x14ac:dyDescent="0.25">
      <c r="A2816" s="676"/>
      <c r="B2816" s="542"/>
      <c r="C2816" s="542"/>
      <c r="D2816" s="564"/>
      <c r="E2816" s="43" t="s">
        <v>54</v>
      </c>
      <c r="F2816" s="201"/>
      <c r="G2816" s="144"/>
      <c r="H2816" s="47"/>
      <c r="I2816" s="47"/>
      <c r="J2816" s="47"/>
      <c r="K2816" s="47"/>
      <c r="L2816" s="47"/>
      <c r="M2816" s="47"/>
      <c r="N2816" s="47"/>
      <c r="O2816" s="47"/>
      <c r="P2816" s="47"/>
      <c r="Q2816" s="47"/>
      <c r="R2816" s="34"/>
      <c r="S2816" s="34"/>
      <c r="T2816" s="1"/>
      <c r="Y2816" s="1"/>
      <c r="Z2816" s="261"/>
      <c r="AA2816" s="1"/>
    </row>
    <row r="2817" spans="1:27" s="5" customFormat="1" ht="15" hidden="1" customHeight="1" outlineLevel="1" x14ac:dyDescent="0.25">
      <c r="A2817" s="676"/>
      <c r="B2817" s="542"/>
      <c r="C2817" s="542"/>
      <c r="D2817" s="564"/>
      <c r="E2817" s="43" t="s">
        <v>55</v>
      </c>
      <c r="F2817" s="201"/>
      <c r="G2817" s="144"/>
      <c r="H2817" s="47"/>
      <c r="I2817" s="47"/>
      <c r="J2817" s="47"/>
      <c r="K2817" s="47"/>
      <c r="L2817" s="47"/>
      <c r="M2817" s="47"/>
      <c r="N2817" s="47"/>
      <c r="O2817" s="47"/>
      <c r="P2817" s="47"/>
      <c r="Q2817" s="47"/>
      <c r="R2817" s="34"/>
      <c r="S2817" s="34"/>
      <c r="T2817" s="1"/>
      <c r="Y2817" s="1"/>
      <c r="Z2817" s="261"/>
      <c r="AA2817" s="1"/>
    </row>
    <row r="2818" spans="1:27" s="5" customFormat="1" ht="15" hidden="1" customHeight="1" outlineLevel="1" x14ac:dyDescent="0.25">
      <c r="A2818" s="676"/>
      <c r="B2818" s="542"/>
      <c r="C2818" s="542"/>
      <c r="D2818" s="564"/>
      <c r="E2818" s="43" t="s">
        <v>56</v>
      </c>
      <c r="F2818" s="201"/>
      <c r="G2818" s="144"/>
      <c r="H2818" s="47"/>
      <c r="I2818" s="47"/>
      <c r="J2818" s="47"/>
      <c r="K2818" s="47"/>
      <c r="L2818" s="47"/>
      <c r="M2818" s="47"/>
      <c r="N2818" s="47"/>
      <c r="O2818" s="47"/>
      <c r="P2818" s="47"/>
      <c r="Q2818" s="47"/>
      <c r="R2818" s="34"/>
      <c r="S2818" s="34"/>
      <c r="T2818" s="1"/>
      <c r="Y2818" s="1"/>
      <c r="Z2818" s="261"/>
      <c r="AA2818" s="1"/>
    </row>
    <row r="2819" spans="1:27" s="5" customFormat="1" ht="15" hidden="1" customHeight="1" outlineLevel="1" x14ac:dyDescent="0.25">
      <c r="A2819" s="676"/>
      <c r="B2819" s="542"/>
      <c r="C2819" s="542"/>
      <c r="D2819" s="564"/>
      <c r="E2819" s="43" t="s">
        <v>57</v>
      </c>
      <c r="F2819" s="201"/>
      <c r="G2819" s="144"/>
      <c r="H2819" s="47"/>
      <c r="I2819" s="47"/>
      <c r="J2819" s="47"/>
      <c r="K2819" s="47"/>
      <c r="L2819" s="47"/>
      <c r="M2819" s="47"/>
      <c r="N2819" s="47"/>
      <c r="O2819" s="47"/>
      <c r="P2819" s="47"/>
      <c r="Q2819" s="47"/>
      <c r="R2819" s="34"/>
      <c r="S2819" s="34"/>
      <c r="T2819" s="1"/>
      <c r="Y2819" s="1"/>
      <c r="Z2819" s="261"/>
      <c r="AA2819" s="1"/>
    </row>
    <row r="2820" spans="1:27" s="5" customFormat="1" ht="15" hidden="1" customHeight="1" outlineLevel="1" x14ac:dyDescent="0.25">
      <c r="A2820" s="676"/>
      <c r="B2820" s="542"/>
      <c r="C2820" s="542"/>
      <c r="D2820" s="564"/>
      <c r="E2820" s="43" t="s">
        <v>61</v>
      </c>
      <c r="F2820" s="201"/>
      <c r="G2820" s="144"/>
      <c r="H2820" s="47"/>
      <c r="I2820" s="47"/>
      <c r="J2820" s="47"/>
      <c r="K2820" s="47"/>
      <c r="L2820" s="47"/>
      <c r="M2820" s="47"/>
      <c r="N2820" s="47"/>
      <c r="O2820" s="47"/>
      <c r="P2820" s="47"/>
      <c r="Q2820" s="47"/>
      <c r="R2820" s="34"/>
      <c r="S2820" s="34"/>
      <c r="T2820" s="1"/>
      <c r="Y2820" s="1"/>
      <c r="Z2820" s="261"/>
      <c r="AA2820" s="1"/>
    </row>
    <row r="2821" spans="1:27" s="5" customFormat="1" ht="15" hidden="1" customHeight="1" outlineLevel="1" x14ac:dyDescent="0.25">
      <c r="A2821" s="676"/>
      <c r="B2821" s="612" t="s">
        <v>70</v>
      </c>
      <c r="C2821" s="612" t="s">
        <v>68</v>
      </c>
      <c r="D2821" s="565" t="s">
        <v>67</v>
      </c>
      <c r="E2821" s="43" t="s">
        <v>53</v>
      </c>
      <c r="F2821" s="201"/>
      <c r="G2821" s="144"/>
      <c r="H2821" s="47"/>
      <c r="I2821" s="47"/>
      <c r="J2821" s="47"/>
      <c r="K2821" s="47"/>
      <c r="L2821" s="47"/>
      <c r="M2821" s="47"/>
      <c r="N2821" s="47"/>
      <c r="O2821" s="47"/>
      <c r="P2821" s="47"/>
      <c r="Q2821" s="47"/>
      <c r="R2821" s="34"/>
      <c r="S2821" s="34"/>
      <c r="T2821" s="1"/>
      <c r="Y2821" s="1"/>
      <c r="Z2821" s="261"/>
      <c r="AA2821" s="1"/>
    </row>
    <row r="2822" spans="1:27" s="5" customFormat="1" ht="15" hidden="1" customHeight="1" outlineLevel="1" x14ac:dyDescent="0.25">
      <c r="A2822" s="676"/>
      <c r="B2822" s="612"/>
      <c r="C2822" s="612"/>
      <c r="D2822" s="565"/>
      <c r="E2822" s="55" t="s">
        <v>54</v>
      </c>
      <c r="F2822" s="21"/>
      <c r="G2822" s="194"/>
      <c r="H2822" s="55"/>
      <c r="I2822" s="55"/>
      <c r="J2822" s="55"/>
      <c r="K2822" s="55"/>
      <c r="L2822" s="55"/>
      <c r="M2822" s="55"/>
      <c r="N2822" s="55"/>
      <c r="O2822" s="55"/>
      <c r="P2822" s="55"/>
      <c r="Q2822" s="55"/>
      <c r="R2822" s="55"/>
      <c r="S2822" s="109"/>
      <c r="T2822" s="1"/>
      <c r="Y2822" s="1"/>
      <c r="Z2822" s="261"/>
      <c r="AA2822" s="1"/>
    </row>
    <row r="2823" spans="1:27" s="5" customFormat="1" ht="15" hidden="1" customHeight="1" outlineLevel="1" x14ac:dyDescent="0.25">
      <c r="A2823" s="676"/>
      <c r="B2823" s="612"/>
      <c r="C2823" s="612"/>
      <c r="D2823" s="565"/>
      <c r="E2823" s="55" t="s">
        <v>55</v>
      </c>
      <c r="F2823" s="21"/>
      <c r="G2823" s="194"/>
      <c r="H2823" s="55"/>
      <c r="I2823" s="55"/>
      <c r="J2823" s="55"/>
      <c r="K2823" s="55"/>
      <c r="L2823" s="55"/>
      <c r="M2823" s="55"/>
      <c r="N2823" s="55"/>
      <c r="O2823" s="55"/>
      <c r="P2823" s="55"/>
      <c r="Q2823" s="55"/>
      <c r="R2823" s="55"/>
      <c r="S2823" s="109"/>
      <c r="T2823" s="1"/>
      <c r="Y2823" s="1"/>
      <c r="Z2823" s="261"/>
      <c r="AA2823" s="1"/>
    </row>
    <row r="2824" spans="1:27" s="5" customFormat="1" ht="15" hidden="1" customHeight="1" outlineLevel="1" x14ac:dyDescent="0.25">
      <c r="A2824" s="676"/>
      <c r="B2824" s="612"/>
      <c r="C2824" s="612"/>
      <c r="D2824" s="565"/>
      <c r="E2824" s="55" t="s">
        <v>56</v>
      </c>
      <c r="F2824" s="21"/>
      <c r="G2824" s="194"/>
      <c r="H2824" s="55"/>
      <c r="I2824" s="55"/>
      <c r="J2824" s="55"/>
      <c r="K2824" s="55"/>
      <c r="L2824" s="55"/>
      <c r="M2824" s="55"/>
      <c r="N2824" s="55"/>
      <c r="O2824" s="55"/>
      <c r="P2824" s="55"/>
      <c r="Q2824" s="55"/>
      <c r="R2824" s="55"/>
      <c r="S2824" s="109"/>
      <c r="T2824" s="1"/>
      <c r="Y2824" s="1"/>
      <c r="Z2824" s="261"/>
      <c r="AA2824" s="1"/>
    </row>
    <row r="2825" spans="1:27" s="5" customFormat="1" ht="15" hidden="1" customHeight="1" outlineLevel="1" x14ac:dyDescent="0.25">
      <c r="A2825" s="676"/>
      <c r="B2825" s="612"/>
      <c r="C2825" s="612"/>
      <c r="D2825" s="565"/>
      <c r="E2825" s="55" t="s">
        <v>57</v>
      </c>
      <c r="F2825" s="21"/>
      <c r="G2825" s="194"/>
      <c r="H2825" s="55"/>
      <c r="I2825" s="55"/>
      <c r="J2825" s="55"/>
      <c r="K2825" s="55"/>
      <c r="L2825" s="55"/>
      <c r="M2825" s="55"/>
      <c r="N2825" s="55"/>
      <c r="O2825" s="55"/>
      <c r="P2825" s="55"/>
      <c r="Q2825" s="55"/>
      <c r="R2825" s="55"/>
      <c r="S2825" s="109"/>
      <c r="T2825" s="1"/>
      <c r="Y2825" s="1"/>
      <c r="Z2825" s="261"/>
      <c r="AA2825" s="1"/>
    </row>
    <row r="2826" spans="1:27" s="5" customFormat="1" ht="15" hidden="1" customHeight="1" outlineLevel="1" x14ac:dyDescent="0.25">
      <c r="A2826" s="676"/>
      <c r="B2826" s="612"/>
      <c r="C2826" s="612"/>
      <c r="D2826" s="565"/>
      <c r="E2826" s="43" t="s">
        <v>61</v>
      </c>
      <c r="F2826" s="201"/>
      <c r="G2826" s="144"/>
      <c r="H2826" s="47"/>
      <c r="I2826" s="47"/>
      <c r="J2826" s="47"/>
      <c r="K2826" s="47"/>
      <c r="L2826" s="47"/>
      <c r="M2826" s="47"/>
      <c r="N2826" s="47"/>
      <c r="O2826" s="47"/>
      <c r="P2826" s="47"/>
      <c r="Q2826" s="47"/>
      <c r="R2826" s="34"/>
      <c r="S2826" s="34"/>
      <c r="T2826" s="1"/>
      <c r="Y2826" s="1"/>
      <c r="Z2826" s="261"/>
      <c r="AA2826" s="1"/>
    </row>
    <row r="2827" spans="1:27" s="5" customFormat="1" ht="15" hidden="1" customHeight="1" outlineLevel="1" x14ac:dyDescent="0.25">
      <c r="A2827" s="676"/>
      <c r="B2827" s="542" t="s">
        <v>71</v>
      </c>
      <c r="C2827" s="542" t="s">
        <v>65</v>
      </c>
      <c r="D2827" s="564" t="s">
        <v>66</v>
      </c>
      <c r="E2827" s="43" t="s">
        <v>53</v>
      </c>
      <c r="F2827" s="201"/>
      <c r="G2827" s="144"/>
      <c r="H2827" s="47"/>
      <c r="I2827" s="47"/>
      <c r="J2827" s="47"/>
      <c r="K2827" s="47"/>
      <c r="L2827" s="47"/>
      <c r="M2827" s="47"/>
      <c r="N2827" s="47"/>
      <c r="O2827" s="47"/>
      <c r="P2827" s="47"/>
      <c r="Q2827" s="47"/>
      <c r="R2827" s="34"/>
      <c r="S2827" s="34"/>
      <c r="T2827" s="1"/>
      <c r="Y2827" s="1"/>
      <c r="Z2827" s="261"/>
      <c r="AA2827" s="1"/>
    </row>
    <row r="2828" spans="1:27" s="5" customFormat="1" ht="15" hidden="1" customHeight="1" outlineLevel="1" x14ac:dyDescent="0.25">
      <c r="A2828" s="676"/>
      <c r="B2828" s="542"/>
      <c r="C2828" s="542"/>
      <c r="D2828" s="564"/>
      <c r="E2828" s="43" t="s">
        <v>54</v>
      </c>
      <c r="F2828" s="201"/>
      <c r="G2828" s="144"/>
      <c r="H2828" s="47"/>
      <c r="I2828" s="47"/>
      <c r="J2828" s="47"/>
      <c r="K2828" s="47"/>
      <c r="L2828" s="47"/>
      <c r="M2828" s="47"/>
      <c r="N2828" s="47"/>
      <c r="O2828" s="47"/>
      <c r="P2828" s="47"/>
      <c r="Q2828" s="47"/>
      <c r="R2828" s="34"/>
      <c r="S2828" s="34"/>
      <c r="T2828" s="1"/>
      <c r="Y2828" s="1"/>
      <c r="Z2828" s="261"/>
      <c r="AA2828" s="1"/>
    </row>
    <row r="2829" spans="1:27" s="5" customFormat="1" ht="15" hidden="1" customHeight="1" outlineLevel="1" x14ac:dyDescent="0.25">
      <c r="A2829" s="676"/>
      <c r="B2829" s="542"/>
      <c r="C2829" s="542"/>
      <c r="D2829" s="564"/>
      <c r="E2829" s="43" t="s">
        <v>55</v>
      </c>
      <c r="F2829" s="201"/>
      <c r="G2829" s="144"/>
      <c r="H2829" s="47"/>
      <c r="I2829" s="47"/>
      <c r="J2829" s="47"/>
      <c r="K2829" s="47"/>
      <c r="L2829" s="47"/>
      <c r="M2829" s="47"/>
      <c r="N2829" s="47"/>
      <c r="O2829" s="47"/>
      <c r="P2829" s="47"/>
      <c r="Q2829" s="47"/>
      <c r="R2829" s="34"/>
      <c r="S2829" s="34"/>
      <c r="T2829" s="1"/>
      <c r="Y2829" s="1"/>
      <c r="Z2829" s="261"/>
      <c r="AA2829" s="1"/>
    </row>
    <row r="2830" spans="1:27" s="5" customFormat="1" ht="15" hidden="1" customHeight="1" outlineLevel="1" x14ac:dyDescent="0.25">
      <c r="A2830" s="676"/>
      <c r="B2830" s="542"/>
      <c r="C2830" s="542"/>
      <c r="D2830" s="564"/>
      <c r="E2830" s="43" t="s">
        <v>56</v>
      </c>
      <c r="F2830" s="201"/>
      <c r="G2830" s="144"/>
      <c r="H2830" s="49"/>
      <c r="I2830" s="49"/>
      <c r="J2830" s="49"/>
      <c r="K2830" s="49"/>
      <c r="L2830" s="49"/>
      <c r="M2830" s="49"/>
      <c r="N2830" s="49"/>
      <c r="O2830" s="49"/>
      <c r="P2830" s="49"/>
      <c r="Q2830" s="49"/>
      <c r="R2830" s="67"/>
      <c r="S2830" s="67"/>
      <c r="T2830" s="1"/>
      <c r="Y2830" s="1"/>
      <c r="Z2830" s="261"/>
      <c r="AA2830" s="1"/>
    </row>
    <row r="2831" spans="1:27" s="5" customFormat="1" ht="15" hidden="1" customHeight="1" outlineLevel="1" x14ac:dyDescent="0.25">
      <c r="A2831" s="676"/>
      <c r="B2831" s="542"/>
      <c r="C2831" s="542"/>
      <c r="D2831" s="564"/>
      <c r="E2831" s="43" t="s">
        <v>57</v>
      </c>
      <c r="F2831" s="201"/>
      <c r="G2831" s="144"/>
      <c r="H2831" s="6"/>
      <c r="I2831" s="6"/>
      <c r="J2831" s="6"/>
      <c r="K2831" s="6"/>
      <c r="L2831" s="6"/>
      <c r="M2831" s="6"/>
      <c r="N2831" s="6"/>
      <c r="O2831" s="6"/>
      <c r="P2831" s="6"/>
      <c r="Q2831" s="6"/>
      <c r="R2831" s="67"/>
      <c r="S2831" s="67"/>
      <c r="T2831" s="1"/>
      <c r="Y2831" s="1"/>
      <c r="Z2831" s="261"/>
      <c r="AA2831" s="1"/>
    </row>
    <row r="2832" spans="1:27" s="5" customFormat="1" ht="15" hidden="1" customHeight="1" outlineLevel="1" x14ac:dyDescent="0.25">
      <c r="A2832" s="676"/>
      <c r="B2832" s="542"/>
      <c r="C2832" s="542"/>
      <c r="D2832" s="564"/>
      <c r="E2832" s="43" t="s">
        <v>61</v>
      </c>
      <c r="F2832" s="201"/>
      <c r="G2832" s="144"/>
      <c r="H2832" s="51"/>
      <c r="I2832" s="51"/>
      <c r="J2832" s="51"/>
      <c r="K2832" s="51"/>
      <c r="L2832" s="51"/>
      <c r="M2832" s="51"/>
      <c r="N2832" s="49"/>
      <c r="O2832" s="49"/>
      <c r="P2832" s="49"/>
      <c r="Q2832" s="49"/>
      <c r="R2832" s="67"/>
      <c r="S2832" s="67"/>
      <c r="T2832" s="1"/>
      <c r="Y2832" s="1"/>
      <c r="Z2832" s="261"/>
      <c r="AA2832" s="1"/>
    </row>
    <row r="2833" spans="1:27" s="5" customFormat="1" ht="15" hidden="1" customHeight="1" outlineLevel="1" x14ac:dyDescent="0.25">
      <c r="A2833" s="676"/>
      <c r="B2833" s="542"/>
      <c r="C2833" s="612" t="s">
        <v>68</v>
      </c>
      <c r="D2833" s="565" t="s">
        <v>67</v>
      </c>
      <c r="E2833" s="43" t="s">
        <v>53</v>
      </c>
      <c r="F2833" s="201"/>
      <c r="G2833" s="144"/>
      <c r="H2833" s="51"/>
      <c r="I2833" s="51"/>
      <c r="J2833" s="51"/>
      <c r="K2833" s="51"/>
      <c r="L2833" s="51"/>
      <c r="M2833" s="51"/>
      <c r="N2833" s="51"/>
      <c r="O2833" s="51"/>
      <c r="P2833" s="51"/>
      <c r="Q2833" s="51"/>
      <c r="R2833" s="67"/>
      <c r="S2833" s="67"/>
      <c r="T2833" s="1"/>
      <c r="Y2833" s="1"/>
      <c r="Z2833" s="261"/>
      <c r="AA2833" s="1"/>
    </row>
    <row r="2834" spans="1:27" s="5" customFormat="1" ht="15" hidden="1" customHeight="1" outlineLevel="1" x14ac:dyDescent="0.25">
      <c r="A2834" s="676"/>
      <c r="B2834" s="542"/>
      <c r="C2834" s="612"/>
      <c r="D2834" s="565"/>
      <c r="E2834" s="50" t="s">
        <v>54</v>
      </c>
      <c r="F2834" s="201"/>
      <c r="G2834" s="144"/>
      <c r="H2834" s="14"/>
      <c r="I2834" s="14"/>
      <c r="J2834" s="14"/>
      <c r="K2834" s="14"/>
      <c r="L2834" s="14"/>
      <c r="M2834" s="14"/>
      <c r="N2834" s="55"/>
      <c r="O2834" s="55"/>
      <c r="P2834" s="55"/>
      <c r="Q2834" s="55"/>
      <c r="R2834" s="109"/>
      <c r="S2834" s="109"/>
      <c r="T2834" s="1"/>
      <c r="Y2834" s="1"/>
      <c r="Z2834" s="261"/>
      <c r="AA2834" s="1"/>
    </row>
    <row r="2835" spans="1:27" s="5" customFormat="1" ht="15" hidden="1" customHeight="1" outlineLevel="1" x14ac:dyDescent="0.25">
      <c r="A2835" s="676"/>
      <c r="B2835" s="542"/>
      <c r="C2835" s="612"/>
      <c r="D2835" s="565"/>
      <c r="E2835" s="50" t="s">
        <v>55</v>
      </c>
      <c r="F2835" s="201"/>
      <c r="G2835" s="144"/>
      <c r="H2835" s="14"/>
      <c r="I2835" s="14"/>
      <c r="J2835" s="14"/>
      <c r="K2835" s="14"/>
      <c r="L2835" s="14"/>
      <c r="M2835" s="14"/>
      <c r="N2835" s="55"/>
      <c r="O2835" s="55"/>
      <c r="P2835" s="55"/>
      <c r="Q2835" s="55"/>
      <c r="R2835" s="109"/>
      <c r="S2835" s="109"/>
      <c r="T2835" s="1"/>
      <c r="Y2835" s="1"/>
      <c r="Z2835" s="261"/>
      <c r="AA2835" s="1"/>
    </row>
    <row r="2836" spans="1:27" s="5" customFormat="1" ht="15" hidden="1" customHeight="1" outlineLevel="1" x14ac:dyDescent="0.25">
      <c r="A2836" s="676"/>
      <c r="B2836" s="542"/>
      <c r="C2836" s="612"/>
      <c r="D2836" s="565"/>
      <c r="E2836" s="50" t="s">
        <v>56</v>
      </c>
      <c r="F2836" s="201"/>
      <c r="G2836" s="144"/>
      <c r="H2836" s="14"/>
      <c r="I2836" s="14"/>
      <c r="J2836" s="14"/>
      <c r="K2836" s="14"/>
      <c r="L2836" s="14"/>
      <c r="M2836" s="14"/>
      <c r="N2836" s="55"/>
      <c r="O2836" s="55"/>
      <c r="P2836" s="55"/>
      <c r="Q2836" s="55"/>
      <c r="R2836" s="109"/>
      <c r="S2836" s="109"/>
      <c r="T2836" s="1"/>
      <c r="Y2836" s="1"/>
      <c r="Z2836" s="261"/>
      <c r="AA2836" s="1"/>
    </row>
    <row r="2837" spans="1:27" s="5" customFormat="1" ht="15" hidden="1" customHeight="1" outlineLevel="1" x14ac:dyDescent="0.25">
      <c r="A2837" s="676"/>
      <c r="B2837" s="542"/>
      <c r="C2837" s="612"/>
      <c r="D2837" s="565"/>
      <c r="E2837" s="14" t="s">
        <v>57</v>
      </c>
      <c r="F2837" s="202"/>
      <c r="G2837" s="78"/>
      <c r="H2837" s="14"/>
      <c r="I2837" s="14"/>
      <c r="J2837" s="14"/>
      <c r="K2837" s="14"/>
      <c r="L2837" s="14"/>
      <c r="M2837" s="14"/>
      <c r="N2837" s="14"/>
      <c r="O2837" s="14"/>
      <c r="P2837" s="14"/>
      <c r="Q2837" s="14"/>
      <c r="R2837" s="14"/>
      <c r="S2837" s="347"/>
      <c r="T2837" s="1"/>
      <c r="Y2837" s="1"/>
      <c r="Z2837" s="261"/>
      <c r="AA2837" s="1"/>
    </row>
    <row r="2838" spans="1:27" s="5" customFormat="1" ht="15" hidden="1" customHeight="1" outlineLevel="1" x14ac:dyDescent="0.25">
      <c r="A2838" s="676"/>
      <c r="B2838" s="542"/>
      <c r="C2838" s="612"/>
      <c r="D2838" s="565"/>
      <c r="E2838" s="43" t="s">
        <v>61</v>
      </c>
      <c r="F2838" s="201"/>
      <c r="G2838" s="144"/>
      <c r="H2838" s="51"/>
      <c r="I2838" s="51"/>
      <c r="J2838" s="51"/>
      <c r="K2838" s="51"/>
      <c r="L2838" s="51"/>
      <c r="M2838" s="51"/>
      <c r="N2838" s="49"/>
      <c r="O2838" s="49"/>
      <c r="P2838" s="49"/>
      <c r="Q2838" s="49"/>
      <c r="R2838" s="67"/>
      <c r="S2838" s="67"/>
      <c r="T2838" s="1"/>
      <c r="Y2838" s="1"/>
      <c r="Z2838" s="261"/>
      <c r="AA2838" s="1"/>
    </row>
    <row r="2839" spans="1:27" s="5" customFormat="1" ht="15" hidden="1" customHeight="1" outlineLevel="1" x14ac:dyDescent="0.25">
      <c r="A2839" s="676"/>
      <c r="B2839" s="564" t="s">
        <v>109</v>
      </c>
      <c r="C2839" s="542" t="s">
        <v>65</v>
      </c>
      <c r="D2839" s="564" t="s">
        <v>66</v>
      </c>
      <c r="E2839" s="43" t="s">
        <v>53</v>
      </c>
      <c r="F2839" s="201"/>
      <c r="G2839" s="144"/>
      <c r="H2839" s="51"/>
      <c r="I2839" s="51"/>
      <c r="J2839" s="51"/>
      <c r="K2839" s="51"/>
      <c r="L2839" s="51"/>
      <c r="M2839" s="51"/>
      <c r="N2839" s="49"/>
      <c r="O2839" s="49"/>
      <c r="P2839" s="49"/>
      <c r="Q2839" s="49"/>
      <c r="R2839" s="67"/>
      <c r="S2839" s="67"/>
      <c r="T2839" s="1"/>
      <c r="Y2839" s="1"/>
      <c r="Z2839" s="261"/>
      <c r="AA2839" s="1"/>
    </row>
    <row r="2840" spans="1:27" s="5" customFormat="1" ht="15" hidden="1" customHeight="1" outlineLevel="1" x14ac:dyDescent="0.25">
      <c r="A2840" s="676"/>
      <c r="B2840" s="564"/>
      <c r="C2840" s="542"/>
      <c r="D2840" s="564"/>
      <c r="E2840" s="43" t="s">
        <v>54</v>
      </c>
      <c r="F2840" s="201"/>
      <c r="G2840" s="144"/>
      <c r="H2840" s="51"/>
      <c r="I2840" s="51"/>
      <c r="J2840" s="51"/>
      <c r="K2840" s="51"/>
      <c r="L2840" s="51"/>
      <c r="M2840" s="6"/>
      <c r="N2840" s="49"/>
      <c r="O2840" s="49"/>
      <c r="P2840" s="49"/>
      <c r="Q2840" s="49"/>
      <c r="R2840" s="67"/>
      <c r="S2840" s="67"/>
      <c r="T2840" s="1"/>
      <c r="Y2840" s="1"/>
      <c r="Z2840" s="261"/>
      <c r="AA2840" s="1"/>
    </row>
    <row r="2841" spans="1:27" s="5" customFormat="1" ht="15" hidden="1" customHeight="1" outlineLevel="1" x14ac:dyDescent="0.25">
      <c r="A2841" s="676"/>
      <c r="B2841" s="564"/>
      <c r="C2841" s="542"/>
      <c r="D2841" s="564"/>
      <c r="E2841" s="43" t="s">
        <v>55</v>
      </c>
      <c r="F2841" s="201"/>
      <c r="G2841" s="144"/>
      <c r="H2841" s="51"/>
      <c r="I2841" s="51"/>
      <c r="J2841" s="51"/>
      <c r="K2841" s="51"/>
      <c r="L2841" s="51"/>
      <c r="M2841" s="51"/>
      <c r="N2841" s="49"/>
      <c r="O2841" s="49"/>
      <c r="P2841" s="49"/>
      <c r="Q2841" s="49"/>
      <c r="R2841" s="67"/>
      <c r="S2841" s="67"/>
      <c r="T2841" s="1"/>
      <c r="Y2841" s="1"/>
      <c r="Z2841" s="261"/>
      <c r="AA2841" s="1"/>
    </row>
    <row r="2842" spans="1:27" s="5" customFormat="1" ht="15" hidden="1" customHeight="1" outlineLevel="1" x14ac:dyDescent="0.25">
      <c r="A2842" s="676"/>
      <c r="B2842" s="564"/>
      <c r="C2842" s="542"/>
      <c r="D2842" s="564"/>
      <c r="E2842" s="43" t="s">
        <v>56</v>
      </c>
      <c r="F2842" s="201"/>
      <c r="G2842" s="144"/>
      <c r="H2842" s="51"/>
      <c r="I2842" s="51"/>
      <c r="J2842" s="51"/>
      <c r="K2842" s="51"/>
      <c r="L2842" s="51"/>
      <c r="M2842" s="51"/>
      <c r="N2842" s="49"/>
      <c r="O2842" s="49"/>
      <c r="P2842" s="49"/>
      <c r="Q2842" s="49"/>
      <c r="R2842" s="67"/>
      <c r="S2842" s="67"/>
      <c r="T2842" s="1"/>
      <c r="Y2842" s="1"/>
      <c r="Z2842" s="261"/>
      <c r="AA2842" s="1"/>
    </row>
    <row r="2843" spans="1:27" s="5" customFormat="1" ht="15" hidden="1" customHeight="1" outlineLevel="1" x14ac:dyDescent="0.25">
      <c r="A2843" s="676"/>
      <c r="B2843" s="564"/>
      <c r="C2843" s="542"/>
      <c r="D2843" s="564"/>
      <c r="E2843" s="43" t="s">
        <v>57</v>
      </c>
      <c r="F2843" s="201"/>
      <c r="G2843" s="144"/>
      <c r="H2843" s="51"/>
      <c r="I2843" s="51"/>
      <c r="J2843" s="51"/>
      <c r="K2843" s="51"/>
      <c r="L2843" s="51"/>
      <c r="M2843" s="51"/>
      <c r="N2843" s="49"/>
      <c r="O2843" s="49"/>
      <c r="P2843" s="49"/>
      <c r="Q2843" s="49"/>
      <c r="R2843" s="67"/>
      <c r="S2843" s="67"/>
      <c r="T2843" s="1"/>
      <c r="Y2843" s="1"/>
      <c r="Z2843" s="261"/>
      <c r="AA2843" s="1"/>
    </row>
    <row r="2844" spans="1:27" s="5" customFormat="1" ht="15" hidden="1" customHeight="1" outlineLevel="1" x14ac:dyDescent="0.25">
      <c r="A2844" s="676"/>
      <c r="B2844" s="564"/>
      <c r="C2844" s="542"/>
      <c r="D2844" s="564"/>
      <c r="E2844" s="43" t="s">
        <v>61</v>
      </c>
      <c r="F2844" s="201"/>
      <c r="G2844" s="144"/>
      <c r="H2844" s="52"/>
      <c r="I2844" s="52"/>
      <c r="J2844" s="52"/>
      <c r="K2844" s="52"/>
      <c r="L2844" s="52"/>
      <c r="M2844" s="49"/>
      <c r="N2844" s="49"/>
      <c r="O2844" s="49"/>
      <c r="P2844" s="49"/>
      <c r="Q2844" s="49"/>
      <c r="R2844" s="67"/>
      <c r="S2844" s="67"/>
      <c r="T2844" s="1"/>
      <c r="Y2844" s="1"/>
      <c r="Z2844" s="261"/>
      <c r="AA2844" s="1"/>
    </row>
    <row r="2845" spans="1:27" s="5" customFormat="1" ht="15" hidden="1" customHeight="1" outlineLevel="1" x14ac:dyDescent="0.25">
      <c r="A2845" s="676"/>
      <c r="B2845" s="564"/>
      <c r="C2845" s="542" t="s">
        <v>68</v>
      </c>
      <c r="D2845" s="565" t="s">
        <v>66</v>
      </c>
      <c r="E2845" s="50" t="s">
        <v>53</v>
      </c>
      <c r="F2845" s="201"/>
      <c r="G2845" s="144"/>
      <c r="H2845" s="50"/>
      <c r="I2845" s="50"/>
      <c r="J2845" s="50"/>
      <c r="K2845" s="50"/>
      <c r="L2845" s="50"/>
      <c r="M2845" s="55"/>
      <c r="N2845" s="55"/>
      <c r="O2845" s="55"/>
      <c r="P2845" s="55"/>
      <c r="Q2845" s="55"/>
      <c r="R2845" s="109"/>
      <c r="S2845" s="109"/>
      <c r="T2845" s="1"/>
      <c r="Y2845" s="1"/>
      <c r="Z2845" s="261"/>
      <c r="AA2845" s="1"/>
    </row>
    <row r="2846" spans="1:27" s="5" customFormat="1" ht="15" hidden="1" customHeight="1" outlineLevel="1" x14ac:dyDescent="0.25">
      <c r="A2846" s="676"/>
      <c r="B2846" s="564"/>
      <c r="C2846" s="542"/>
      <c r="D2846" s="565"/>
      <c r="E2846" s="50" t="s">
        <v>54</v>
      </c>
      <c r="F2846" s="201"/>
      <c r="G2846" s="144"/>
      <c r="H2846" s="50"/>
      <c r="I2846" s="50"/>
      <c r="J2846" s="50"/>
      <c r="K2846" s="50"/>
      <c r="L2846" s="50"/>
      <c r="M2846" s="55"/>
      <c r="N2846" s="55"/>
      <c r="O2846" s="55"/>
      <c r="P2846" s="55"/>
      <c r="Q2846" s="55"/>
      <c r="R2846" s="109"/>
      <c r="S2846" s="109"/>
      <c r="T2846" s="1"/>
      <c r="Y2846" s="1"/>
      <c r="Z2846" s="261"/>
      <c r="AA2846" s="1"/>
    </row>
    <row r="2847" spans="1:27" s="5" customFormat="1" ht="15" hidden="1" customHeight="1" outlineLevel="1" x14ac:dyDescent="0.25">
      <c r="A2847" s="676"/>
      <c r="B2847" s="564"/>
      <c r="C2847" s="542"/>
      <c r="D2847" s="565"/>
      <c r="E2847" s="50" t="s">
        <v>55</v>
      </c>
      <c r="F2847" s="201"/>
      <c r="G2847" s="144"/>
      <c r="H2847" s="50"/>
      <c r="I2847" s="50"/>
      <c r="J2847" s="50"/>
      <c r="K2847" s="50"/>
      <c r="L2847" s="50"/>
      <c r="M2847" s="55"/>
      <c r="N2847" s="55"/>
      <c r="O2847" s="55"/>
      <c r="P2847" s="55"/>
      <c r="Q2847" s="55"/>
      <c r="R2847" s="109"/>
      <c r="S2847" s="109"/>
      <c r="T2847" s="1"/>
      <c r="Y2847" s="1"/>
      <c r="Z2847" s="261"/>
      <c r="AA2847" s="1"/>
    </row>
    <row r="2848" spans="1:27" s="5" customFormat="1" ht="15" hidden="1" customHeight="1" outlineLevel="1" x14ac:dyDescent="0.25">
      <c r="A2848" s="676"/>
      <c r="B2848" s="564"/>
      <c r="C2848" s="542"/>
      <c r="D2848" s="565"/>
      <c r="E2848" s="50" t="s">
        <v>56</v>
      </c>
      <c r="F2848" s="201"/>
      <c r="G2848" s="144"/>
      <c r="H2848" s="50"/>
      <c r="I2848" s="50"/>
      <c r="J2848" s="50"/>
      <c r="K2848" s="50"/>
      <c r="L2848" s="50"/>
      <c r="M2848" s="55"/>
      <c r="N2848" s="55"/>
      <c r="O2848" s="55"/>
      <c r="P2848" s="55"/>
      <c r="Q2848" s="55"/>
      <c r="R2848" s="109"/>
      <c r="S2848" s="109"/>
      <c r="T2848" s="1"/>
      <c r="Y2848" s="1"/>
      <c r="Z2848" s="261"/>
      <c r="AA2848" s="1"/>
    </row>
    <row r="2849" spans="1:27" s="5" customFormat="1" ht="15" hidden="1" customHeight="1" outlineLevel="1" x14ac:dyDescent="0.25">
      <c r="A2849" s="676"/>
      <c r="B2849" s="564"/>
      <c r="C2849" s="542"/>
      <c r="D2849" s="565"/>
      <c r="E2849" s="50" t="s">
        <v>57</v>
      </c>
      <c r="F2849" s="203"/>
      <c r="G2849" s="197"/>
      <c r="H2849" s="50"/>
      <c r="I2849" s="50"/>
      <c r="J2849" s="50"/>
      <c r="K2849" s="50"/>
      <c r="L2849" s="50"/>
      <c r="M2849" s="50"/>
      <c r="N2849" s="50"/>
      <c r="O2849" s="50"/>
      <c r="P2849" s="50"/>
      <c r="Q2849" s="50"/>
      <c r="R2849" s="50"/>
      <c r="S2849" s="346"/>
      <c r="T2849" s="1"/>
      <c r="Y2849" s="1"/>
      <c r="Z2849" s="261"/>
      <c r="AA2849" s="1"/>
    </row>
    <row r="2850" spans="1:27" s="5" customFormat="1" ht="15" hidden="1" customHeight="1" outlineLevel="1" x14ac:dyDescent="0.25">
      <c r="A2850" s="676"/>
      <c r="B2850" s="564"/>
      <c r="C2850" s="542"/>
      <c r="D2850" s="565"/>
      <c r="E2850" s="43" t="s">
        <v>61</v>
      </c>
      <c r="F2850" s="201"/>
      <c r="G2850" s="144"/>
      <c r="H2850" s="52"/>
      <c r="I2850" s="52"/>
      <c r="J2850" s="52"/>
      <c r="K2850" s="52"/>
      <c r="L2850" s="52"/>
      <c r="M2850" s="49"/>
      <c r="N2850" s="49"/>
      <c r="O2850" s="49"/>
      <c r="P2850" s="49"/>
      <c r="Q2850" s="49"/>
      <c r="R2850" s="67"/>
      <c r="S2850" s="67"/>
      <c r="T2850" s="1"/>
      <c r="Y2850" s="1"/>
      <c r="Z2850" s="261"/>
      <c r="AA2850" s="1"/>
    </row>
    <row r="2851" spans="1:27" s="5" customFormat="1" ht="15" hidden="1" customHeight="1" outlineLevel="1" x14ac:dyDescent="0.25">
      <c r="A2851" s="676"/>
      <c r="B2851" s="564"/>
      <c r="C2851" s="542"/>
      <c r="D2851" s="564" t="s">
        <v>67</v>
      </c>
      <c r="E2851" s="43" t="s">
        <v>53</v>
      </c>
      <c r="F2851" s="201"/>
      <c r="G2851" s="144"/>
      <c r="H2851" s="52"/>
      <c r="I2851" s="52"/>
      <c r="J2851" s="52"/>
      <c r="K2851" s="52"/>
      <c r="L2851" s="52"/>
      <c r="M2851" s="49"/>
      <c r="N2851" s="49"/>
      <c r="O2851" s="49"/>
      <c r="P2851" s="49"/>
      <c r="Q2851" s="49"/>
      <c r="R2851" s="67"/>
      <c r="S2851" s="67"/>
      <c r="T2851" s="1"/>
      <c r="Y2851" s="1"/>
      <c r="Z2851" s="261"/>
      <c r="AA2851" s="1"/>
    </row>
    <row r="2852" spans="1:27" s="5" customFormat="1" ht="15" hidden="1" customHeight="1" outlineLevel="1" x14ac:dyDescent="0.25">
      <c r="A2852" s="676"/>
      <c r="B2852" s="564"/>
      <c r="C2852" s="542"/>
      <c r="D2852" s="564"/>
      <c r="E2852" s="43" t="s">
        <v>54</v>
      </c>
      <c r="F2852" s="201"/>
      <c r="G2852" s="144"/>
      <c r="H2852" s="49"/>
      <c r="I2852" s="49"/>
      <c r="J2852" s="49"/>
      <c r="K2852" s="49"/>
      <c r="L2852" s="49"/>
      <c r="M2852" s="49"/>
      <c r="N2852" s="49"/>
      <c r="O2852" s="49"/>
      <c r="P2852" s="49"/>
      <c r="Q2852" s="49"/>
      <c r="R2852" s="67"/>
      <c r="S2852" s="67"/>
      <c r="T2852" s="1"/>
      <c r="Y2852" s="1"/>
      <c r="Z2852" s="261"/>
      <c r="AA2852" s="1"/>
    </row>
    <row r="2853" spans="1:27" s="5" customFormat="1" ht="15" hidden="1" customHeight="1" outlineLevel="1" x14ac:dyDescent="0.25">
      <c r="A2853" s="676"/>
      <c r="B2853" s="564"/>
      <c r="C2853" s="542"/>
      <c r="D2853" s="564"/>
      <c r="E2853" s="43" t="s">
        <v>55</v>
      </c>
      <c r="F2853" s="201"/>
      <c r="G2853" s="144"/>
      <c r="H2853" s="49"/>
      <c r="I2853" s="49"/>
      <c r="J2853" s="49"/>
      <c r="K2853" s="49"/>
      <c r="L2853" s="49"/>
      <c r="M2853" s="49"/>
      <c r="N2853" s="49"/>
      <c r="O2853" s="49"/>
      <c r="P2853" s="49"/>
      <c r="Q2853" s="49"/>
      <c r="R2853" s="67"/>
      <c r="S2853" s="67"/>
      <c r="T2853" s="1"/>
      <c r="Y2853" s="1"/>
      <c r="Z2853" s="261"/>
      <c r="AA2853" s="1"/>
    </row>
    <row r="2854" spans="1:27" s="5" customFormat="1" ht="15" hidden="1" customHeight="1" outlineLevel="1" x14ac:dyDescent="0.25">
      <c r="A2854" s="676"/>
      <c r="B2854" s="564"/>
      <c r="C2854" s="542"/>
      <c r="D2854" s="564"/>
      <c r="E2854" s="43" t="s">
        <v>56</v>
      </c>
      <c r="F2854" s="201"/>
      <c r="G2854" s="144"/>
      <c r="H2854" s="49"/>
      <c r="I2854" s="49"/>
      <c r="J2854" s="49"/>
      <c r="K2854" s="49"/>
      <c r="L2854" s="49"/>
      <c r="M2854" s="49"/>
      <c r="N2854" s="49"/>
      <c r="O2854" s="49"/>
      <c r="P2854" s="49"/>
      <c r="Q2854" s="49"/>
      <c r="R2854" s="67"/>
      <c r="S2854" s="67"/>
      <c r="T2854" s="1"/>
      <c r="Y2854" s="1"/>
      <c r="Z2854" s="261"/>
      <c r="AA2854" s="1"/>
    </row>
    <row r="2855" spans="1:27" s="5" customFormat="1" ht="15" hidden="1" customHeight="1" outlineLevel="1" x14ac:dyDescent="0.25">
      <c r="A2855" s="676"/>
      <c r="B2855" s="564"/>
      <c r="C2855" s="542"/>
      <c r="D2855" s="564"/>
      <c r="E2855" s="43" t="s">
        <v>57</v>
      </c>
      <c r="F2855" s="201"/>
      <c r="G2855" s="144"/>
      <c r="H2855" s="49"/>
      <c r="I2855" s="49"/>
      <c r="J2855" s="49"/>
      <c r="K2855" s="49"/>
      <c r="L2855" s="49"/>
      <c r="M2855" s="49"/>
      <c r="N2855" s="49"/>
      <c r="O2855" s="49"/>
      <c r="P2855" s="49"/>
      <c r="Q2855" s="49"/>
      <c r="R2855" s="67"/>
      <c r="S2855" s="67"/>
      <c r="T2855" s="1"/>
      <c r="Y2855" s="1"/>
      <c r="Z2855" s="261"/>
      <c r="AA2855" s="1"/>
    </row>
    <row r="2856" spans="1:27" s="5" customFormat="1" ht="15" hidden="1" customHeight="1" outlineLevel="1" x14ac:dyDescent="0.25">
      <c r="A2856" s="677"/>
      <c r="B2856" s="644"/>
      <c r="C2856" s="611"/>
      <c r="D2856" s="644"/>
      <c r="E2856" s="166" t="s">
        <v>61</v>
      </c>
      <c r="F2856" s="214"/>
      <c r="G2856" s="192"/>
      <c r="H2856" s="110"/>
      <c r="I2856" s="110"/>
      <c r="J2856" s="110"/>
      <c r="K2856" s="110"/>
      <c r="L2856" s="110"/>
      <c r="M2856" s="110"/>
      <c r="N2856" s="110"/>
      <c r="O2856" s="110"/>
      <c r="P2856" s="110"/>
      <c r="Q2856" s="110"/>
      <c r="R2856" s="215"/>
      <c r="S2856" s="215"/>
      <c r="T2856" s="1"/>
      <c r="Y2856" s="1"/>
      <c r="Z2856" s="261"/>
      <c r="AA2856" s="1"/>
    </row>
    <row r="2857" spans="1:27" s="5" customFormat="1" ht="15" hidden="1" customHeight="1" outlineLevel="1" x14ac:dyDescent="0.25">
      <c r="A2857" s="564" t="s">
        <v>72</v>
      </c>
      <c r="B2857" s="542" t="s">
        <v>64</v>
      </c>
      <c r="C2857" s="542" t="s">
        <v>65</v>
      </c>
      <c r="D2857" s="565" t="s">
        <v>66</v>
      </c>
      <c r="E2857" s="163" t="s">
        <v>53</v>
      </c>
      <c r="F2857" s="147"/>
      <c r="G2857" s="204"/>
      <c r="H2857" s="169"/>
      <c r="I2857" s="169"/>
      <c r="J2857" s="169"/>
      <c r="K2857" s="169"/>
      <c r="L2857" s="169"/>
      <c r="M2857" s="169"/>
      <c r="N2857" s="169"/>
      <c r="O2857" s="169"/>
      <c r="P2857" s="169"/>
      <c r="Q2857" s="169"/>
      <c r="R2857" s="169"/>
      <c r="S2857" s="109"/>
      <c r="T2857" s="1"/>
      <c r="Y2857" s="1"/>
      <c r="Z2857" s="261"/>
      <c r="AA2857" s="1"/>
    </row>
    <row r="2858" spans="1:27" s="5" customFormat="1" ht="15" hidden="1" customHeight="1" outlineLevel="1" x14ac:dyDescent="0.25">
      <c r="A2858" s="564"/>
      <c r="B2858" s="542"/>
      <c r="C2858" s="542"/>
      <c r="D2858" s="565"/>
      <c r="E2858" s="163" t="s">
        <v>54</v>
      </c>
      <c r="F2858" s="10"/>
      <c r="G2858" s="7"/>
      <c r="H2858" s="163"/>
      <c r="I2858" s="163"/>
      <c r="J2858" s="163"/>
      <c r="K2858" s="163"/>
      <c r="L2858" s="163"/>
      <c r="M2858" s="163"/>
      <c r="N2858" s="163"/>
      <c r="O2858" s="163"/>
      <c r="P2858" s="163"/>
      <c r="Q2858" s="163"/>
      <c r="R2858" s="163"/>
      <c r="S2858" s="346"/>
      <c r="T2858" s="1"/>
      <c r="Y2858" s="1"/>
      <c r="Z2858" s="261"/>
      <c r="AA2858" s="1"/>
    </row>
    <row r="2859" spans="1:27" s="5" customFormat="1" ht="15" hidden="1" customHeight="1" outlineLevel="1" x14ac:dyDescent="0.25">
      <c r="A2859" s="564"/>
      <c r="B2859" s="542"/>
      <c r="C2859" s="542"/>
      <c r="D2859" s="565"/>
      <c r="E2859" s="163" t="s">
        <v>55</v>
      </c>
      <c r="F2859" s="10"/>
      <c r="G2859" s="7"/>
      <c r="H2859" s="163"/>
      <c r="I2859" s="163"/>
      <c r="J2859" s="163"/>
      <c r="K2859" s="163"/>
      <c r="L2859" s="163"/>
      <c r="M2859" s="163"/>
      <c r="N2859" s="163"/>
      <c r="O2859" s="163"/>
      <c r="P2859" s="163"/>
      <c r="Q2859" s="163"/>
      <c r="R2859" s="163"/>
      <c r="S2859" s="346"/>
      <c r="T2859" s="1"/>
      <c r="Y2859" s="1"/>
      <c r="Z2859" s="261"/>
      <c r="AA2859" s="1"/>
    </row>
    <row r="2860" spans="1:27" s="5" customFormat="1" ht="15" hidden="1" customHeight="1" outlineLevel="1" x14ac:dyDescent="0.25">
      <c r="A2860" s="564"/>
      <c r="B2860" s="542"/>
      <c r="C2860" s="542"/>
      <c r="D2860" s="565"/>
      <c r="E2860" s="163" t="s">
        <v>56</v>
      </c>
      <c r="F2860" s="10"/>
      <c r="G2860" s="7"/>
      <c r="H2860" s="163"/>
      <c r="I2860" s="163"/>
      <c r="J2860" s="163"/>
      <c r="K2860" s="163"/>
      <c r="L2860" s="163"/>
      <c r="M2860" s="163"/>
      <c r="N2860" s="163"/>
      <c r="O2860" s="163"/>
      <c r="P2860" s="163"/>
      <c r="Q2860" s="163"/>
      <c r="R2860" s="163"/>
      <c r="S2860" s="346"/>
      <c r="T2860" s="1"/>
      <c r="Y2860" s="1"/>
      <c r="Z2860" s="261"/>
      <c r="AA2860" s="1"/>
    </row>
    <row r="2861" spans="1:27" s="5" customFormat="1" ht="15" hidden="1" customHeight="1" outlineLevel="1" x14ac:dyDescent="0.25">
      <c r="A2861" s="564"/>
      <c r="B2861" s="542"/>
      <c r="C2861" s="542"/>
      <c r="D2861" s="565"/>
      <c r="E2861" s="163" t="s">
        <v>57</v>
      </c>
      <c r="F2861" s="10"/>
      <c r="G2861" s="7"/>
      <c r="H2861" s="163"/>
      <c r="I2861" s="163"/>
      <c r="J2861" s="163"/>
      <c r="K2861" s="163"/>
      <c r="L2861" s="163"/>
      <c r="M2861" s="163"/>
      <c r="N2861" s="163"/>
      <c r="O2861" s="163"/>
      <c r="P2861" s="163"/>
      <c r="Q2861" s="163"/>
      <c r="R2861" s="163"/>
      <c r="S2861" s="346"/>
      <c r="T2861" s="1"/>
      <c r="Y2861" s="1"/>
      <c r="Z2861" s="261"/>
      <c r="AA2861" s="1"/>
    </row>
    <row r="2862" spans="1:27" s="5" customFormat="1" ht="15" hidden="1" customHeight="1" outlineLevel="1" x14ac:dyDescent="0.25">
      <c r="A2862" s="564"/>
      <c r="B2862" s="542"/>
      <c r="C2862" s="542"/>
      <c r="D2862" s="565"/>
      <c r="E2862" s="161" t="s">
        <v>61</v>
      </c>
      <c r="F2862" s="147"/>
      <c r="G2862" s="204"/>
      <c r="H2862" s="6"/>
      <c r="I2862" s="6"/>
      <c r="J2862" s="6"/>
      <c r="K2862" s="6"/>
      <c r="L2862" s="6"/>
      <c r="M2862" s="6"/>
      <c r="N2862" s="6"/>
      <c r="O2862" s="6"/>
      <c r="P2862" s="6"/>
      <c r="Q2862" s="6"/>
      <c r="R2862" s="168"/>
      <c r="S2862" s="325"/>
      <c r="T2862" s="1"/>
      <c r="Y2862" s="1"/>
      <c r="Z2862" s="261"/>
      <c r="AA2862" s="1"/>
    </row>
    <row r="2863" spans="1:27" s="5" customFormat="1" ht="15" hidden="1" customHeight="1" outlineLevel="1" x14ac:dyDescent="0.25">
      <c r="A2863" s="564"/>
      <c r="B2863" s="542"/>
      <c r="C2863" s="542"/>
      <c r="D2863" s="564" t="s">
        <v>67</v>
      </c>
      <c r="E2863" s="161" t="s">
        <v>53</v>
      </c>
      <c r="F2863" s="147"/>
      <c r="G2863" s="204"/>
      <c r="H2863" s="165"/>
      <c r="I2863" s="165"/>
      <c r="J2863" s="165"/>
      <c r="K2863" s="165"/>
      <c r="L2863" s="165"/>
      <c r="M2863" s="165"/>
      <c r="N2863" s="168"/>
      <c r="O2863" s="168"/>
      <c r="P2863" s="168"/>
      <c r="Q2863" s="168"/>
      <c r="R2863" s="168"/>
      <c r="S2863" s="325"/>
      <c r="T2863" s="1"/>
      <c r="Y2863" s="1"/>
      <c r="Z2863" s="261"/>
      <c r="AA2863" s="1"/>
    </row>
    <row r="2864" spans="1:27" s="5" customFormat="1" ht="15" hidden="1" customHeight="1" outlineLevel="1" x14ac:dyDescent="0.25">
      <c r="A2864" s="564"/>
      <c r="B2864" s="542"/>
      <c r="C2864" s="542"/>
      <c r="D2864" s="564"/>
      <c r="E2864" s="161" t="s">
        <v>54</v>
      </c>
      <c r="F2864" s="147"/>
      <c r="G2864" s="204"/>
      <c r="H2864" s="165"/>
      <c r="I2864" s="165"/>
      <c r="J2864" s="165"/>
      <c r="K2864" s="165"/>
      <c r="L2864" s="165"/>
      <c r="M2864" s="165"/>
      <c r="N2864" s="165"/>
      <c r="O2864" s="165"/>
      <c r="P2864" s="165"/>
      <c r="Q2864" s="165"/>
      <c r="R2864" s="168"/>
      <c r="S2864" s="325"/>
      <c r="T2864" s="1"/>
      <c r="Y2864" s="1"/>
      <c r="Z2864" s="261"/>
      <c r="AA2864" s="1"/>
    </row>
    <row r="2865" spans="1:27" s="5" customFormat="1" ht="15" hidden="1" customHeight="1" outlineLevel="1" x14ac:dyDescent="0.25">
      <c r="A2865" s="564"/>
      <c r="B2865" s="542"/>
      <c r="C2865" s="542"/>
      <c r="D2865" s="564"/>
      <c r="E2865" s="161" t="s">
        <v>55</v>
      </c>
      <c r="F2865" s="147"/>
      <c r="G2865" s="204"/>
      <c r="H2865" s="168"/>
      <c r="I2865" s="168"/>
      <c r="J2865" s="168"/>
      <c r="K2865" s="168"/>
      <c r="L2865" s="168"/>
      <c r="M2865" s="168"/>
      <c r="N2865" s="168"/>
      <c r="O2865" s="168"/>
      <c r="P2865" s="168"/>
      <c r="Q2865" s="168"/>
      <c r="R2865" s="168"/>
      <c r="S2865" s="325"/>
      <c r="T2865" s="1"/>
      <c r="Y2865" s="1"/>
      <c r="Z2865" s="261"/>
      <c r="AA2865" s="1"/>
    </row>
    <row r="2866" spans="1:27" s="5" customFormat="1" ht="15" hidden="1" customHeight="1" outlineLevel="1" x14ac:dyDescent="0.25">
      <c r="A2866" s="564"/>
      <c r="B2866" s="542"/>
      <c r="C2866" s="542"/>
      <c r="D2866" s="564"/>
      <c r="E2866" s="161" t="s">
        <v>56</v>
      </c>
      <c r="F2866" s="147"/>
      <c r="G2866" s="204"/>
      <c r="H2866" s="168"/>
      <c r="I2866" s="168"/>
      <c r="J2866" s="168"/>
      <c r="K2866" s="168"/>
      <c r="L2866" s="168"/>
      <c r="M2866" s="168"/>
      <c r="N2866" s="168"/>
      <c r="O2866" s="168"/>
      <c r="P2866" s="168"/>
      <c r="Q2866" s="168"/>
      <c r="R2866" s="168"/>
      <c r="S2866" s="325"/>
      <c r="T2866" s="1"/>
      <c r="Y2866" s="1"/>
      <c r="Z2866" s="261"/>
      <c r="AA2866" s="1"/>
    </row>
    <row r="2867" spans="1:27" s="5" customFormat="1" ht="15" hidden="1" customHeight="1" outlineLevel="1" x14ac:dyDescent="0.25">
      <c r="A2867" s="564"/>
      <c r="B2867" s="542"/>
      <c r="C2867" s="542"/>
      <c r="D2867" s="564"/>
      <c r="E2867" s="161" t="s">
        <v>57</v>
      </c>
      <c r="F2867" s="147"/>
      <c r="G2867" s="204"/>
      <c r="H2867" s="168"/>
      <c r="I2867" s="168"/>
      <c r="J2867" s="168"/>
      <c r="K2867" s="168"/>
      <c r="L2867" s="168"/>
      <c r="M2867" s="168"/>
      <c r="N2867" s="168"/>
      <c r="O2867" s="168"/>
      <c r="P2867" s="168"/>
      <c r="Q2867" s="168"/>
      <c r="R2867" s="168"/>
      <c r="S2867" s="325"/>
      <c r="T2867" s="1"/>
      <c r="Y2867" s="1"/>
      <c r="Z2867" s="261"/>
      <c r="AA2867" s="1"/>
    </row>
    <row r="2868" spans="1:27" s="5" customFormat="1" ht="15" hidden="1" customHeight="1" outlineLevel="1" x14ac:dyDescent="0.25">
      <c r="A2868" s="564"/>
      <c r="B2868" s="542"/>
      <c r="C2868" s="542"/>
      <c r="D2868" s="564"/>
      <c r="E2868" s="161" t="s">
        <v>61</v>
      </c>
      <c r="F2868" s="147"/>
      <c r="G2868" s="204"/>
      <c r="H2868" s="168"/>
      <c r="I2868" s="168"/>
      <c r="J2868" s="168"/>
      <c r="K2868" s="168"/>
      <c r="L2868" s="168"/>
      <c r="M2868" s="168"/>
      <c r="N2868" s="168"/>
      <c r="O2868" s="168"/>
      <c r="P2868" s="168"/>
      <c r="Q2868" s="168"/>
      <c r="R2868" s="168"/>
      <c r="S2868" s="325"/>
      <c r="T2868" s="1"/>
      <c r="Y2868" s="1"/>
      <c r="Z2868" s="261"/>
      <c r="AA2868" s="1"/>
    </row>
    <row r="2869" spans="1:27" s="5" customFormat="1" ht="15" hidden="1" customHeight="1" outlineLevel="1" x14ac:dyDescent="0.25">
      <c r="A2869" s="564"/>
      <c r="B2869" s="542"/>
      <c r="C2869" s="542" t="s">
        <v>68</v>
      </c>
      <c r="D2869" s="565" t="s">
        <v>66</v>
      </c>
      <c r="E2869" s="161" t="s">
        <v>53</v>
      </c>
      <c r="F2869" s="147"/>
      <c r="G2869" s="204"/>
      <c r="H2869" s="168"/>
      <c r="I2869" s="168"/>
      <c r="J2869" s="168"/>
      <c r="K2869" s="168"/>
      <c r="L2869" s="168"/>
      <c r="M2869" s="168"/>
      <c r="N2869" s="168"/>
      <c r="O2869" s="168"/>
      <c r="P2869" s="168"/>
      <c r="Q2869" s="168"/>
      <c r="R2869" s="168"/>
      <c r="S2869" s="325"/>
      <c r="T2869" s="1"/>
      <c r="Y2869" s="1"/>
      <c r="Z2869" s="261"/>
      <c r="AA2869" s="1"/>
    </row>
    <row r="2870" spans="1:27" s="5" customFormat="1" ht="15" hidden="1" customHeight="1" outlineLevel="1" x14ac:dyDescent="0.25">
      <c r="A2870" s="564"/>
      <c r="B2870" s="542"/>
      <c r="C2870" s="542"/>
      <c r="D2870" s="565"/>
      <c r="E2870" s="163" t="s">
        <v>54</v>
      </c>
      <c r="F2870" s="10"/>
      <c r="G2870" s="7"/>
      <c r="H2870" s="163"/>
      <c r="I2870" s="163"/>
      <c r="J2870" s="163"/>
      <c r="K2870" s="163"/>
      <c r="L2870" s="163"/>
      <c r="M2870" s="163"/>
      <c r="N2870" s="163"/>
      <c r="O2870" s="163"/>
      <c r="P2870" s="163"/>
      <c r="Q2870" s="163"/>
      <c r="R2870" s="163"/>
      <c r="S2870" s="346"/>
      <c r="T2870" s="1"/>
      <c r="Y2870" s="1"/>
      <c r="Z2870" s="261"/>
      <c r="AA2870" s="1"/>
    </row>
    <row r="2871" spans="1:27" s="5" customFormat="1" ht="15" hidden="1" customHeight="1" outlineLevel="1" x14ac:dyDescent="0.25">
      <c r="A2871" s="564"/>
      <c r="B2871" s="542"/>
      <c r="C2871" s="542"/>
      <c r="D2871" s="565"/>
      <c r="E2871" s="163" t="s">
        <v>55</v>
      </c>
      <c r="F2871" s="10"/>
      <c r="G2871" s="7"/>
      <c r="H2871" s="163"/>
      <c r="I2871" s="163"/>
      <c r="J2871" s="163"/>
      <c r="K2871" s="163"/>
      <c r="L2871" s="163"/>
      <c r="M2871" s="163"/>
      <c r="N2871" s="163"/>
      <c r="O2871" s="163"/>
      <c r="P2871" s="163"/>
      <c r="Q2871" s="163"/>
      <c r="R2871" s="163"/>
      <c r="S2871" s="346"/>
      <c r="T2871" s="1"/>
      <c r="Y2871" s="1"/>
      <c r="Z2871" s="261"/>
      <c r="AA2871" s="1"/>
    </row>
    <row r="2872" spans="1:27" s="5" customFormat="1" ht="15" hidden="1" customHeight="1" outlineLevel="1" x14ac:dyDescent="0.25">
      <c r="A2872" s="564"/>
      <c r="B2872" s="542"/>
      <c r="C2872" s="542"/>
      <c r="D2872" s="565"/>
      <c r="E2872" s="163" t="s">
        <v>56</v>
      </c>
      <c r="F2872" s="10"/>
      <c r="G2872" s="7"/>
      <c r="H2872" s="163"/>
      <c r="I2872" s="163"/>
      <c r="J2872" s="163"/>
      <c r="K2872" s="163"/>
      <c r="L2872" s="163"/>
      <c r="M2872" s="163"/>
      <c r="N2872" s="163"/>
      <c r="O2872" s="163"/>
      <c r="P2872" s="163"/>
      <c r="Q2872" s="163"/>
      <c r="R2872" s="163"/>
      <c r="S2872" s="346"/>
      <c r="T2872" s="1"/>
      <c r="Y2872" s="1"/>
      <c r="Z2872" s="261"/>
      <c r="AA2872" s="1"/>
    </row>
    <row r="2873" spans="1:27" s="5" customFormat="1" ht="15" hidden="1" customHeight="1" outlineLevel="1" x14ac:dyDescent="0.25">
      <c r="A2873" s="564"/>
      <c r="B2873" s="542"/>
      <c r="C2873" s="542"/>
      <c r="D2873" s="565"/>
      <c r="E2873" s="163" t="s">
        <v>57</v>
      </c>
      <c r="F2873" s="10"/>
      <c r="G2873" s="7"/>
      <c r="H2873" s="163"/>
      <c r="I2873" s="163"/>
      <c r="J2873" s="163"/>
      <c r="K2873" s="163"/>
      <c r="L2873" s="163"/>
      <c r="M2873" s="163"/>
      <c r="N2873" s="163"/>
      <c r="O2873" s="163"/>
      <c r="P2873" s="163"/>
      <c r="Q2873" s="163"/>
      <c r="R2873" s="163"/>
      <c r="S2873" s="346"/>
      <c r="T2873" s="1"/>
      <c r="Y2873" s="1"/>
      <c r="Z2873" s="261"/>
      <c r="AA2873" s="1"/>
    </row>
    <row r="2874" spans="1:27" s="5" customFormat="1" ht="15" hidden="1" customHeight="1" outlineLevel="1" x14ac:dyDescent="0.25">
      <c r="A2874" s="564"/>
      <c r="B2874" s="542"/>
      <c r="C2874" s="542"/>
      <c r="D2874" s="565"/>
      <c r="E2874" s="161" t="s">
        <v>61</v>
      </c>
      <c r="F2874" s="147"/>
      <c r="G2874" s="204"/>
      <c r="H2874" s="168"/>
      <c r="I2874" s="168"/>
      <c r="J2874" s="168"/>
      <c r="K2874" s="168"/>
      <c r="L2874" s="168"/>
      <c r="M2874" s="168"/>
      <c r="N2874" s="168"/>
      <c r="O2874" s="168"/>
      <c r="P2874" s="168"/>
      <c r="Q2874" s="168"/>
      <c r="R2874" s="168"/>
      <c r="S2874" s="325"/>
      <c r="T2874" s="1"/>
      <c r="Y2874" s="1"/>
      <c r="Z2874" s="261"/>
      <c r="AA2874" s="1"/>
    </row>
    <row r="2875" spans="1:27" s="5" customFormat="1" ht="15" hidden="1" customHeight="1" outlineLevel="1" x14ac:dyDescent="0.25">
      <c r="A2875" s="564"/>
      <c r="B2875" s="542"/>
      <c r="C2875" s="542"/>
      <c r="D2875" s="564" t="s">
        <v>67</v>
      </c>
      <c r="E2875" s="161" t="s">
        <v>53</v>
      </c>
      <c r="F2875" s="147"/>
      <c r="G2875" s="204"/>
      <c r="H2875" s="168"/>
      <c r="I2875" s="168"/>
      <c r="J2875" s="168"/>
      <c r="K2875" s="168"/>
      <c r="L2875" s="168"/>
      <c r="M2875" s="168"/>
      <c r="N2875" s="168"/>
      <c r="O2875" s="168"/>
      <c r="P2875" s="168"/>
      <c r="Q2875" s="168"/>
      <c r="R2875" s="168"/>
      <c r="S2875" s="325"/>
      <c r="T2875" s="1"/>
      <c r="Y2875" s="1"/>
      <c r="Z2875" s="261"/>
      <c r="AA2875" s="1"/>
    </row>
    <row r="2876" spans="1:27" s="5" customFormat="1" ht="15" hidden="1" customHeight="1" outlineLevel="1" x14ac:dyDescent="0.25">
      <c r="A2876" s="564"/>
      <c r="B2876" s="542"/>
      <c r="C2876" s="542"/>
      <c r="D2876" s="564"/>
      <c r="E2876" s="161" t="s">
        <v>54</v>
      </c>
      <c r="F2876" s="147"/>
      <c r="G2876" s="204"/>
      <c r="H2876" s="168"/>
      <c r="I2876" s="168"/>
      <c r="J2876" s="168"/>
      <c r="K2876" s="168"/>
      <c r="L2876" s="168"/>
      <c r="M2876" s="168"/>
      <c r="N2876" s="168"/>
      <c r="O2876" s="168"/>
      <c r="P2876" s="168"/>
      <c r="Q2876" s="168"/>
      <c r="R2876" s="168"/>
      <c r="S2876" s="325"/>
      <c r="T2876" s="1"/>
      <c r="Y2876" s="1"/>
      <c r="Z2876" s="261"/>
      <c r="AA2876" s="1"/>
    </row>
    <row r="2877" spans="1:27" s="5" customFormat="1" ht="15" hidden="1" customHeight="1" outlineLevel="1" x14ac:dyDescent="0.25">
      <c r="A2877" s="564"/>
      <c r="B2877" s="542"/>
      <c r="C2877" s="542"/>
      <c r="D2877" s="564"/>
      <c r="E2877" s="161" t="s">
        <v>55</v>
      </c>
      <c r="F2877" s="147"/>
      <c r="G2877" s="204"/>
      <c r="H2877" s="168"/>
      <c r="I2877" s="168"/>
      <c r="J2877" s="168"/>
      <c r="K2877" s="168"/>
      <c r="L2877" s="168"/>
      <c r="M2877" s="168"/>
      <c r="N2877" s="168"/>
      <c r="O2877" s="168"/>
      <c r="P2877" s="168"/>
      <c r="Q2877" s="168"/>
      <c r="R2877" s="168"/>
      <c r="S2877" s="325"/>
      <c r="T2877" s="1"/>
      <c r="Y2877" s="1"/>
      <c r="Z2877" s="261"/>
      <c r="AA2877" s="1"/>
    </row>
    <row r="2878" spans="1:27" s="5" customFormat="1" ht="15" hidden="1" customHeight="1" outlineLevel="1" x14ac:dyDescent="0.25">
      <c r="A2878" s="564"/>
      <c r="B2878" s="542"/>
      <c r="C2878" s="542"/>
      <c r="D2878" s="564"/>
      <c r="E2878" s="161" t="s">
        <v>56</v>
      </c>
      <c r="F2878" s="147"/>
      <c r="G2878" s="204"/>
      <c r="H2878" s="168"/>
      <c r="I2878" s="168"/>
      <c r="J2878" s="168"/>
      <c r="K2878" s="168"/>
      <c r="L2878" s="168"/>
      <c r="M2878" s="168"/>
      <c r="N2878" s="168"/>
      <c r="O2878" s="168"/>
      <c r="P2878" s="168"/>
      <c r="Q2878" s="168"/>
      <c r="R2878" s="168"/>
      <c r="S2878" s="325"/>
      <c r="T2878" s="1"/>
      <c r="Y2878" s="1"/>
      <c r="Z2878" s="261"/>
      <c r="AA2878" s="1"/>
    </row>
    <row r="2879" spans="1:27" s="5" customFormat="1" ht="15" hidden="1" customHeight="1" outlineLevel="1" x14ac:dyDescent="0.25">
      <c r="A2879" s="564"/>
      <c r="B2879" s="542"/>
      <c r="C2879" s="542"/>
      <c r="D2879" s="564"/>
      <c r="E2879" s="161" t="s">
        <v>57</v>
      </c>
      <c r="F2879" s="147"/>
      <c r="G2879" s="204"/>
      <c r="H2879" s="168"/>
      <c r="I2879" s="168"/>
      <c r="J2879" s="168"/>
      <c r="K2879" s="168"/>
      <c r="L2879" s="168"/>
      <c r="M2879" s="168"/>
      <c r="N2879" s="168"/>
      <c r="O2879" s="168"/>
      <c r="P2879" s="168"/>
      <c r="Q2879" s="168"/>
      <c r="R2879" s="168"/>
      <c r="S2879" s="325"/>
      <c r="T2879" s="1"/>
      <c r="Y2879" s="1"/>
      <c r="Z2879" s="261"/>
      <c r="AA2879" s="1"/>
    </row>
    <row r="2880" spans="1:27" s="5" customFormat="1" ht="15" hidden="1" customHeight="1" outlineLevel="1" x14ac:dyDescent="0.25">
      <c r="A2880" s="564"/>
      <c r="B2880" s="542"/>
      <c r="C2880" s="542"/>
      <c r="D2880" s="564"/>
      <c r="E2880" s="161" t="s">
        <v>61</v>
      </c>
      <c r="F2880" s="147"/>
      <c r="G2880" s="204"/>
      <c r="H2880" s="168"/>
      <c r="I2880" s="168"/>
      <c r="J2880" s="168"/>
      <c r="K2880" s="168"/>
      <c r="L2880" s="168"/>
      <c r="M2880" s="168"/>
      <c r="N2880" s="168"/>
      <c r="O2880" s="168"/>
      <c r="P2880" s="168"/>
      <c r="Q2880" s="168"/>
      <c r="R2880" s="168"/>
      <c r="S2880" s="325"/>
      <c r="T2880" s="1"/>
      <c r="Y2880" s="1"/>
      <c r="Z2880" s="261"/>
      <c r="AA2880" s="1"/>
    </row>
    <row r="2881" spans="1:31" s="146" customFormat="1" hidden="1" collapsed="1" x14ac:dyDescent="0.2">
      <c r="A2881" s="631"/>
      <c r="B2881" s="631"/>
      <c r="C2881" s="631"/>
      <c r="D2881" s="631"/>
      <c r="E2881" s="631"/>
      <c r="F2881" s="631"/>
      <c r="G2881" s="631"/>
      <c r="H2881" s="305">
        <f>H2660</f>
        <v>0</v>
      </c>
      <c r="I2881" s="305">
        <f t="shared" ref="I2881:S2881" si="55">I2660</f>
        <v>0</v>
      </c>
      <c r="J2881" s="305">
        <f t="shared" si="55"/>
        <v>924</v>
      </c>
      <c r="K2881" s="305">
        <f t="shared" si="55"/>
        <v>0</v>
      </c>
      <c r="L2881" s="305">
        <f t="shared" si="55"/>
        <v>0</v>
      </c>
      <c r="M2881" s="305">
        <f t="shared" si="55"/>
        <v>0</v>
      </c>
      <c r="N2881" s="305">
        <f t="shared" si="55"/>
        <v>3500</v>
      </c>
      <c r="O2881" s="305">
        <f t="shared" si="55"/>
        <v>0</v>
      </c>
      <c r="P2881" s="305">
        <f t="shared" si="55"/>
        <v>0</v>
      </c>
      <c r="Q2881" s="305">
        <f t="shared" si="55"/>
        <v>0</v>
      </c>
      <c r="R2881" s="305">
        <f t="shared" si="55"/>
        <v>15108.343000000001</v>
      </c>
      <c r="S2881" s="338">
        <f t="shared" si="55"/>
        <v>0</v>
      </c>
      <c r="T2881" s="357"/>
      <c r="U2881" s="312"/>
      <c r="V2881" s="312"/>
      <c r="W2881" s="312"/>
      <c r="X2881" s="312"/>
      <c r="Y2881" s="224"/>
      <c r="Z2881" s="276"/>
      <c r="AA2881" s="291"/>
      <c r="AB2881" s="363"/>
      <c r="AC2881" s="363"/>
      <c r="AD2881" s="363"/>
      <c r="AE2881" s="363"/>
    </row>
    <row r="2882" spans="1:31" s="308" customFormat="1" ht="15" customHeight="1" x14ac:dyDescent="0.25">
      <c r="A2882" s="116"/>
      <c r="B2882" s="116"/>
      <c r="C2882" s="303"/>
      <c r="D2882" s="116"/>
      <c r="E2882" s="95"/>
      <c r="F2882" s="306"/>
      <c r="G2882" s="307"/>
      <c r="H2882" s="530"/>
      <c r="I2882" s="530"/>
      <c r="J2882" s="530"/>
      <c r="K2882" s="116"/>
      <c r="L2882" s="116"/>
      <c r="M2882" s="116"/>
      <c r="N2882" s="116"/>
      <c r="O2882" s="116"/>
      <c r="P2882" s="116"/>
      <c r="Q2882" s="116"/>
      <c r="R2882" s="116"/>
      <c r="S2882" s="116"/>
      <c r="T2882" s="5"/>
      <c r="U2882" s="5"/>
      <c r="V2882" s="5"/>
      <c r="W2882" s="5"/>
      <c r="X2882" s="5"/>
      <c r="Y2882" s="5"/>
      <c r="Z2882" s="5"/>
      <c r="AA2882" s="5"/>
      <c r="AB2882" s="5"/>
      <c r="AC2882" s="5"/>
      <c r="AD2882" s="5"/>
      <c r="AE2882" s="5"/>
    </row>
    <row r="2883" spans="1:31" s="5" customFormat="1" ht="15" hidden="1" customHeight="1" outlineLevel="1" x14ac:dyDescent="0.25">
      <c r="A2883" s="20"/>
      <c r="B2883" s="20"/>
      <c r="C2883" s="18"/>
      <c r="D2883" s="20"/>
      <c r="E2883" s="17"/>
      <c r="F2883" s="9"/>
      <c r="G2883" s="143"/>
      <c r="H2883" s="20"/>
      <c r="I2883" s="20"/>
      <c r="J2883" s="20"/>
      <c r="K2883" s="20"/>
      <c r="L2883" s="20"/>
      <c r="M2883" s="20"/>
      <c r="N2883" s="20"/>
      <c r="O2883" s="20"/>
      <c r="P2883" s="20"/>
      <c r="Q2883" s="20"/>
      <c r="R2883" s="20"/>
      <c r="S2883" s="20"/>
    </row>
    <row r="2884" spans="1:31" s="5" customFormat="1" ht="15" hidden="1" customHeight="1" outlineLevel="1" x14ac:dyDescent="0.25">
      <c r="A2884" s="20"/>
      <c r="B2884" s="20"/>
      <c r="C2884" s="18"/>
      <c r="D2884" s="20"/>
      <c r="E2884" s="17"/>
      <c r="F2884" s="9"/>
      <c r="G2884" s="143"/>
      <c r="H2884" s="20"/>
      <c r="I2884" s="20"/>
      <c r="J2884" s="20"/>
      <c r="K2884" s="20"/>
      <c r="L2884" s="20"/>
      <c r="M2884" s="20"/>
      <c r="N2884" s="20"/>
      <c r="O2884" s="20"/>
      <c r="P2884" s="20"/>
      <c r="Q2884" s="20"/>
      <c r="R2884" s="20"/>
      <c r="S2884" s="20"/>
    </row>
    <row r="2885" spans="1:31" s="5" customFormat="1" ht="15" hidden="1" customHeight="1" outlineLevel="1" x14ac:dyDescent="0.25">
      <c r="A2885" s="20"/>
      <c r="B2885" s="20"/>
      <c r="C2885" s="18"/>
      <c r="D2885" s="20"/>
      <c r="E2885" s="17"/>
      <c r="F2885" s="9"/>
      <c r="G2885" s="143"/>
      <c r="H2885" s="20"/>
      <c r="I2885" s="20"/>
      <c r="J2885" s="20"/>
      <c r="K2885" s="20"/>
      <c r="L2885" s="20"/>
      <c r="M2885" s="20"/>
      <c r="N2885" s="20"/>
      <c r="O2885" s="20"/>
      <c r="P2885" s="20"/>
      <c r="Q2885" s="20"/>
      <c r="R2885" s="20"/>
      <c r="S2885" s="20"/>
    </row>
    <row r="2886" spans="1:31" s="5" customFormat="1" ht="15" hidden="1" customHeight="1" outlineLevel="1" x14ac:dyDescent="0.25">
      <c r="A2886" s="20"/>
      <c r="B2886" s="20"/>
      <c r="C2886" s="18"/>
      <c r="D2886" s="20"/>
      <c r="E2886" s="17"/>
      <c r="F2886" s="9"/>
      <c r="G2886" s="143"/>
      <c r="H2886" s="20"/>
      <c r="I2886" s="20"/>
      <c r="J2886" s="20"/>
      <c r="K2886" s="20"/>
      <c r="L2886" s="20"/>
      <c r="M2886" s="20"/>
      <c r="N2886" s="20"/>
      <c r="O2886" s="20"/>
      <c r="P2886" s="20"/>
      <c r="Q2886" s="20"/>
      <c r="R2886" s="20"/>
      <c r="S2886" s="20"/>
    </row>
    <row r="2887" spans="1:31" s="5" customFormat="1" ht="15" hidden="1" customHeight="1" outlineLevel="1" x14ac:dyDescent="0.25">
      <c r="A2887" s="20"/>
      <c r="B2887" s="20"/>
      <c r="C2887" s="18"/>
      <c r="D2887" s="20"/>
      <c r="E2887" s="17"/>
      <c r="F2887" s="9"/>
      <c r="G2887" s="143"/>
      <c r="H2887" s="20"/>
      <c r="I2887" s="20"/>
      <c r="J2887" s="20"/>
      <c r="K2887" s="20"/>
      <c r="L2887" s="20"/>
      <c r="M2887" s="20"/>
      <c r="N2887" s="20"/>
      <c r="O2887" s="20"/>
      <c r="P2887" s="20"/>
      <c r="Q2887" s="20"/>
      <c r="R2887" s="20"/>
      <c r="S2887" s="20"/>
    </row>
    <row r="2888" spans="1:31" s="5" customFormat="1" ht="15" hidden="1" customHeight="1" outlineLevel="1" x14ac:dyDescent="0.25">
      <c r="A2888" s="20"/>
      <c r="B2888" s="20"/>
      <c r="C2888" s="18"/>
      <c r="D2888" s="20"/>
      <c r="E2888" s="17"/>
      <c r="F2888" s="9"/>
      <c r="G2888" s="143"/>
      <c r="H2888" s="20"/>
      <c r="I2888" s="20"/>
      <c r="J2888" s="20"/>
      <c r="K2888" s="20"/>
      <c r="L2888" s="20"/>
      <c r="M2888" s="20"/>
      <c r="N2888" s="20"/>
      <c r="O2888" s="20"/>
      <c r="P2888" s="20"/>
      <c r="Q2888" s="20"/>
      <c r="R2888" s="20"/>
      <c r="S2888" s="20"/>
    </row>
    <row r="2889" spans="1:31" s="5" customFormat="1" ht="15" hidden="1" customHeight="1" outlineLevel="1" x14ac:dyDescent="0.25">
      <c r="A2889" s="20"/>
      <c r="B2889" s="20"/>
      <c r="C2889" s="18"/>
      <c r="D2889" s="20"/>
      <c r="E2889" s="17"/>
      <c r="F2889" s="9"/>
      <c r="G2889" s="143"/>
      <c r="H2889" s="20"/>
      <c r="I2889" s="20"/>
      <c r="J2889" s="20"/>
      <c r="K2889" s="20"/>
      <c r="L2889" s="20"/>
      <c r="M2889" s="20"/>
      <c r="N2889" s="20"/>
      <c r="O2889" s="20"/>
      <c r="P2889" s="20"/>
      <c r="Q2889" s="20"/>
      <c r="R2889" s="20"/>
      <c r="S2889" s="20"/>
    </row>
    <row r="2890" spans="1:31" s="5" customFormat="1" ht="15" hidden="1" customHeight="1" outlineLevel="1" x14ac:dyDescent="0.25">
      <c r="A2890" s="20"/>
      <c r="B2890" s="20"/>
      <c r="C2890" s="18"/>
      <c r="D2890" s="20"/>
      <c r="E2890" s="17"/>
      <c r="F2890" s="9"/>
      <c r="G2890" s="143"/>
      <c r="H2890" s="20"/>
      <c r="I2890" s="20"/>
      <c r="J2890" s="20"/>
      <c r="K2890" s="20"/>
      <c r="L2890" s="20"/>
      <c r="M2890" s="20"/>
      <c r="N2890" s="20"/>
      <c r="O2890" s="20"/>
      <c r="P2890" s="20"/>
      <c r="Q2890" s="20"/>
      <c r="R2890" s="20"/>
      <c r="S2890" s="20"/>
    </row>
    <row r="2891" spans="1:31" s="5" customFormat="1" ht="15" hidden="1" customHeight="1" outlineLevel="1" x14ac:dyDescent="0.25">
      <c r="A2891" s="20"/>
      <c r="B2891" s="20"/>
      <c r="C2891" s="18"/>
      <c r="D2891" s="20"/>
      <c r="E2891" s="17"/>
      <c r="F2891" s="9"/>
      <c r="G2891" s="143"/>
      <c r="H2891" s="20"/>
      <c r="I2891" s="20"/>
      <c r="J2891" s="20"/>
      <c r="K2891" s="20"/>
      <c r="L2891" s="20"/>
      <c r="M2891" s="20"/>
      <c r="N2891" s="20"/>
      <c r="O2891" s="20"/>
      <c r="P2891" s="20"/>
      <c r="Q2891" s="20"/>
      <c r="R2891" s="20"/>
      <c r="S2891" s="20"/>
    </row>
    <row r="2892" spans="1:31" s="5" customFormat="1" ht="15" hidden="1" customHeight="1" outlineLevel="1" x14ac:dyDescent="0.25">
      <c r="A2892" s="20"/>
      <c r="B2892" s="20"/>
      <c r="C2892" s="18"/>
      <c r="D2892" s="20"/>
      <c r="E2892" s="17"/>
      <c r="F2892" s="9"/>
      <c r="G2892" s="143"/>
      <c r="H2892" s="20"/>
      <c r="I2892" s="20"/>
      <c r="J2892" s="20"/>
      <c r="K2892" s="20"/>
      <c r="L2892" s="20"/>
      <c r="M2892" s="20"/>
      <c r="N2892" s="20"/>
      <c r="O2892" s="20"/>
      <c r="P2892" s="20"/>
      <c r="Q2892" s="20"/>
      <c r="R2892" s="20"/>
      <c r="S2892" s="20"/>
    </row>
    <row r="2893" spans="1:31" s="5" customFormat="1" ht="15" hidden="1" customHeight="1" outlineLevel="1" x14ac:dyDescent="0.25">
      <c r="A2893" s="20"/>
      <c r="B2893" s="20"/>
      <c r="C2893" s="18"/>
      <c r="D2893" s="20"/>
      <c r="E2893" s="17"/>
      <c r="F2893" s="9"/>
      <c r="G2893" s="143"/>
      <c r="H2893" s="20"/>
      <c r="I2893" s="20"/>
      <c r="J2893" s="20"/>
      <c r="K2893" s="20"/>
      <c r="L2893" s="20"/>
      <c r="M2893" s="20"/>
      <c r="N2893" s="20"/>
      <c r="O2893" s="20"/>
      <c r="P2893" s="20"/>
      <c r="Q2893" s="20"/>
      <c r="R2893" s="20"/>
      <c r="S2893" s="20"/>
    </row>
    <row r="2894" spans="1:31" s="5" customFormat="1" ht="15" hidden="1" customHeight="1" outlineLevel="1" x14ac:dyDescent="0.25">
      <c r="A2894" s="20"/>
      <c r="B2894" s="20"/>
      <c r="C2894" s="18"/>
      <c r="D2894" s="20"/>
      <c r="E2894" s="17"/>
      <c r="F2894" s="9"/>
      <c r="G2894" s="143"/>
      <c r="H2894" s="20"/>
      <c r="I2894" s="20"/>
      <c r="J2894" s="20"/>
      <c r="K2894" s="20"/>
      <c r="L2894" s="20"/>
      <c r="M2894" s="20"/>
      <c r="N2894" s="20"/>
      <c r="O2894" s="20"/>
      <c r="P2894" s="20"/>
      <c r="Q2894" s="20"/>
      <c r="R2894" s="20"/>
      <c r="S2894" s="20"/>
    </row>
    <row r="2895" spans="1:31" s="5" customFormat="1" ht="15" hidden="1" customHeight="1" outlineLevel="1" x14ac:dyDescent="0.25">
      <c r="A2895" s="20"/>
      <c r="B2895" s="20"/>
      <c r="C2895" s="18"/>
      <c r="D2895" s="20"/>
      <c r="E2895" s="17"/>
      <c r="F2895" s="9"/>
      <c r="G2895" s="143"/>
      <c r="H2895" s="20"/>
      <c r="I2895" s="20"/>
      <c r="J2895" s="20"/>
      <c r="K2895" s="20"/>
      <c r="L2895" s="20"/>
      <c r="M2895" s="20"/>
      <c r="N2895" s="20"/>
      <c r="O2895" s="20"/>
      <c r="P2895" s="20"/>
      <c r="Q2895" s="20"/>
      <c r="R2895" s="20"/>
      <c r="S2895" s="20"/>
    </row>
    <row r="2896" spans="1:31" s="5" customFormat="1" ht="15" hidden="1" customHeight="1" outlineLevel="1" x14ac:dyDescent="0.25">
      <c r="A2896" s="20"/>
      <c r="B2896" s="20"/>
      <c r="C2896" s="18"/>
      <c r="D2896" s="20"/>
      <c r="E2896" s="17"/>
      <c r="F2896" s="9"/>
      <c r="G2896" s="143"/>
      <c r="H2896" s="20"/>
      <c r="I2896" s="20"/>
      <c r="J2896" s="20"/>
      <c r="K2896" s="20"/>
      <c r="L2896" s="20"/>
      <c r="M2896" s="20"/>
      <c r="N2896" s="20"/>
      <c r="O2896" s="20"/>
      <c r="P2896" s="20"/>
      <c r="Q2896" s="20"/>
      <c r="R2896" s="20"/>
      <c r="S2896" s="20"/>
    </row>
    <row r="2897" spans="1:19" s="5" customFormat="1" ht="15" hidden="1" customHeight="1" outlineLevel="1" x14ac:dyDescent="0.25">
      <c r="A2897" s="20"/>
      <c r="B2897" s="20"/>
      <c r="C2897" s="18"/>
      <c r="D2897" s="20"/>
      <c r="E2897" s="17"/>
      <c r="F2897" s="9"/>
      <c r="G2897" s="143"/>
      <c r="H2897" s="20"/>
      <c r="I2897" s="20"/>
      <c r="J2897" s="20"/>
      <c r="K2897" s="20"/>
      <c r="L2897" s="20"/>
      <c r="M2897" s="20"/>
      <c r="N2897" s="20"/>
      <c r="O2897" s="20"/>
      <c r="P2897" s="20"/>
      <c r="Q2897" s="20"/>
      <c r="R2897" s="20"/>
      <c r="S2897" s="20"/>
    </row>
    <row r="2898" spans="1:19" s="5" customFormat="1" ht="15" hidden="1" customHeight="1" outlineLevel="1" x14ac:dyDescent="0.25">
      <c r="A2898" s="20"/>
      <c r="B2898" s="20"/>
      <c r="C2898" s="18"/>
      <c r="D2898" s="20"/>
      <c r="E2898" s="17"/>
      <c r="F2898" s="9"/>
      <c r="G2898" s="143"/>
      <c r="H2898" s="20"/>
      <c r="I2898" s="20"/>
      <c r="J2898" s="20"/>
      <c r="K2898" s="20"/>
      <c r="L2898" s="20"/>
      <c r="M2898" s="20"/>
      <c r="N2898" s="20"/>
      <c r="O2898" s="20"/>
      <c r="P2898" s="20"/>
      <c r="Q2898" s="20"/>
      <c r="R2898" s="20"/>
      <c r="S2898" s="20"/>
    </row>
    <row r="2899" spans="1:19" s="5" customFormat="1" ht="15" hidden="1" customHeight="1" outlineLevel="1" x14ac:dyDescent="0.25">
      <c r="A2899" s="20"/>
      <c r="B2899" s="20"/>
      <c r="C2899" s="18"/>
      <c r="D2899" s="20"/>
      <c r="E2899" s="17"/>
      <c r="F2899" s="9"/>
      <c r="G2899" s="143"/>
      <c r="H2899" s="20"/>
      <c r="I2899" s="20"/>
      <c r="J2899" s="20"/>
      <c r="K2899" s="20"/>
      <c r="L2899" s="20"/>
      <c r="M2899" s="20"/>
      <c r="N2899" s="20"/>
      <c r="O2899" s="20"/>
      <c r="P2899" s="20"/>
      <c r="Q2899" s="20"/>
      <c r="R2899" s="20"/>
      <c r="S2899" s="20"/>
    </row>
    <row r="2900" spans="1:19" s="5" customFormat="1" ht="15" hidden="1" customHeight="1" outlineLevel="1" x14ac:dyDescent="0.25">
      <c r="A2900" s="20"/>
      <c r="B2900" s="20"/>
      <c r="C2900" s="18"/>
      <c r="D2900" s="20"/>
      <c r="E2900" s="17"/>
      <c r="F2900" s="9"/>
      <c r="G2900" s="143"/>
      <c r="H2900" s="20"/>
      <c r="I2900" s="20"/>
      <c r="J2900" s="20"/>
      <c r="K2900" s="20"/>
      <c r="L2900" s="20"/>
      <c r="M2900" s="20"/>
      <c r="N2900" s="20"/>
      <c r="O2900" s="20"/>
      <c r="P2900" s="20"/>
      <c r="Q2900" s="20"/>
      <c r="R2900" s="20"/>
      <c r="S2900" s="20"/>
    </row>
    <row r="2901" spans="1:19" s="5" customFormat="1" ht="15" hidden="1" customHeight="1" outlineLevel="1" x14ac:dyDescent="0.25">
      <c r="A2901" s="20"/>
      <c r="B2901" s="20"/>
      <c r="C2901" s="18"/>
      <c r="D2901" s="20"/>
      <c r="E2901" s="17"/>
      <c r="F2901" s="9"/>
      <c r="G2901" s="143"/>
      <c r="H2901" s="20"/>
      <c r="I2901" s="20"/>
      <c r="J2901" s="20"/>
      <c r="K2901" s="20"/>
      <c r="L2901" s="20"/>
      <c r="M2901" s="20"/>
      <c r="N2901" s="20"/>
      <c r="O2901" s="20"/>
      <c r="P2901" s="20"/>
      <c r="Q2901" s="20"/>
      <c r="R2901" s="20"/>
      <c r="S2901" s="20"/>
    </row>
    <row r="2902" spans="1:19" s="5" customFormat="1" ht="15" hidden="1" customHeight="1" outlineLevel="1" x14ac:dyDescent="0.25">
      <c r="A2902" s="20"/>
      <c r="B2902" s="20"/>
      <c r="C2902" s="18"/>
      <c r="D2902" s="20"/>
      <c r="E2902" s="17"/>
      <c r="F2902" s="9"/>
      <c r="G2902" s="143"/>
      <c r="H2902" s="20"/>
      <c r="I2902" s="20"/>
      <c r="J2902" s="20"/>
      <c r="K2902" s="20"/>
      <c r="L2902" s="20"/>
      <c r="M2902" s="20"/>
      <c r="N2902" s="20"/>
      <c r="O2902" s="20"/>
      <c r="P2902" s="20"/>
      <c r="Q2902" s="20"/>
      <c r="R2902" s="20"/>
      <c r="S2902" s="20"/>
    </row>
    <row r="2903" spans="1:19" s="5" customFormat="1" ht="15" hidden="1" customHeight="1" outlineLevel="1" x14ac:dyDescent="0.25">
      <c r="A2903" s="20"/>
      <c r="B2903" s="20"/>
      <c r="C2903" s="18"/>
      <c r="D2903" s="20"/>
      <c r="E2903" s="17"/>
      <c r="F2903" s="9"/>
      <c r="G2903" s="143"/>
      <c r="H2903" s="20"/>
      <c r="I2903" s="20"/>
      <c r="J2903" s="20"/>
      <c r="K2903" s="20"/>
      <c r="L2903" s="20"/>
      <c r="M2903" s="20"/>
      <c r="N2903" s="20"/>
      <c r="O2903" s="20"/>
      <c r="P2903" s="20"/>
      <c r="Q2903" s="20"/>
      <c r="R2903" s="20"/>
      <c r="S2903" s="20"/>
    </row>
    <row r="2904" spans="1:19" s="5" customFormat="1" ht="15" hidden="1" customHeight="1" outlineLevel="1" x14ac:dyDescent="0.25">
      <c r="A2904" s="20"/>
      <c r="B2904" s="20"/>
      <c r="C2904" s="18"/>
      <c r="D2904" s="20"/>
      <c r="E2904" s="17"/>
      <c r="F2904" s="9"/>
      <c r="G2904" s="143"/>
      <c r="H2904" s="20"/>
      <c r="I2904" s="20"/>
      <c r="J2904" s="20"/>
      <c r="K2904" s="20"/>
      <c r="L2904" s="20"/>
      <c r="M2904" s="20"/>
      <c r="N2904" s="20"/>
      <c r="O2904" s="20"/>
      <c r="P2904" s="20"/>
      <c r="Q2904" s="20"/>
      <c r="R2904" s="20"/>
      <c r="S2904" s="20"/>
    </row>
    <row r="2905" spans="1:19" s="5" customFormat="1" ht="15" hidden="1" customHeight="1" outlineLevel="1" x14ac:dyDescent="0.25">
      <c r="A2905" s="20"/>
      <c r="B2905" s="20"/>
      <c r="C2905" s="18"/>
      <c r="D2905" s="20"/>
      <c r="E2905" s="17"/>
      <c r="F2905" s="9"/>
      <c r="G2905" s="143"/>
      <c r="H2905" s="20"/>
      <c r="I2905" s="20"/>
      <c r="J2905" s="20"/>
      <c r="K2905" s="20"/>
      <c r="L2905" s="20"/>
      <c r="M2905" s="20"/>
      <c r="N2905" s="20"/>
      <c r="O2905" s="20"/>
      <c r="P2905" s="20"/>
      <c r="Q2905" s="20"/>
      <c r="R2905" s="20"/>
      <c r="S2905" s="20"/>
    </row>
    <row r="2906" spans="1:19" s="5" customFormat="1" ht="15" hidden="1" customHeight="1" outlineLevel="1" x14ac:dyDescent="0.25">
      <c r="A2906" s="20"/>
      <c r="B2906" s="20"/>
      <c r="C2906" s="18"/>
      <c r="D2906" s="20"/>
      <c r="E2906" s="17"/>
      <c r="F2906" s="9"/>
      <c r="G2906" s="143"/>
      <c r="H2906" s="20"/>
      <c r="I2906" s="20"/>
      <c r="J2906" s="20"/>
      <c r="K2906" s="20"/>
      <c r="L2906" s="20"/>
      <c r="M2906" s="20"/>
      <c r="N2906" s="20"/>
      <c r="O2906" s="20"/>
      <c r="P2906" s="20"/>
      <c r="Q2906" s="20"/>
      <c r="R2906" s="20"/>
      <c r="S2906" s="20"/>
    </row>
    <row r="2907" spans="1:19" s="5" customFormat="1" ht="15" hidden="1" customHeight="1" outlineLevel="1" x14ac:dyDescent="0.25">
      <c r="A2907" s="20"/>
      <c r="B2907" s="20"/>
      <c r="C2907" s="18"/>
      <c r="D2907" s="20"/>
      <c r="E2907" s="17"/>
      <c r="F2907" s="9"/>
      <c r="G2907" s="143"/>
      <c r="H2907" s="20"/>
      <c r="I2907" s="20"/>
      <c r="J2907" s="20"/>
      <c r="K2907" s="20"/>
      <c r="L2907" s="20"/>
      <c r="M2907" s="20"/>
      <c r="N2907" s="20"/>
      <c r="O2907" s="20"/>
      <c r="P2907" s="20"/>
      <c r="Q2907" s="20"/>
      <c r="R2907" s="20"/>
      <c r="S2907" s="20"/>
    </row>
    <row r="2908" spans="1:19" s="5" customFormat="1" ht="15" hidden="1" customHeight="1" outlineLevel="1" x14ac:dyDescent="0.25">
      <c r="A2908" s="20"/>
      <c r="B2908" s="20"/>
      <c r="C2908" s="18"/>
      <c r="D2908" s="20"/>
      <c r="E2908" s="17"/>
      <c r="F2908" s="9"/>
      <c r="G2908" s="143"/>
      <c r="H2908" s="20"/>
      <c r="I2908" s="20"/>
      <c r="J2908" s="20"/>
      <c r="K2908" s="20"/>
      <c r="L2908" s="20"/>
      <c r="M2908" s="20"/>
      <c r="N2908" s="20"/>
      <c r="O2908" s="20"/>
      <c r="P2908" s="20"/>
      <c r="Q2908" s="20"/>
      <c r="R2908" s="20"/>
      <c r="S2908" s="20"/>
    </row>
    <row r="2909" spans="1:19" s="5" customFormat="1" ht="15" hidden="1" customHeight="1" outlineLevel="1" x14ac:dyDescent="0.25">
      <c r="A2909" s="20"/>
      <c r="B2909" s="20"/>
      <c r="C2909" s="18"/>
      <c r="D2909" s="20"/>
      <c r="E2909" s="17"/>
      <c r="F2909" s="9"/>
      <c r="G2909" s="143"/>
      <c r="H2909" s="20"/>
      <c r="I2909" s="20"/>
      <c r="J2909" s="20"/>
      <c r="K2909" s="20"/>
      <c r="L2909" s="20"/>
      <c r="M2909" s="20"/>
      <c r="N2909" s="20"/>
      <c r="O2909" s="20"/>
      <c r="P2909" s="20"/>
      <c r="Q2909" s="20"/>
      <c r="R2909" s="20"/>
      <c r="S2909" s="20"/>
    </row>
    <row r="2910" spans="1:19" s="5" customFormat="1" ht="15" hidden="1" customHeight="1" outlineLevel="1" x14ac:dyDescent="0.25">
      <c r="A2910" s="20"/>
      <c r="B2910" s="20"/>
      <c r="C2910" s="18"/>
      <c r="D2910" s="20"/>
      <c r="E2910" s="17"/>
      <c r="F2910" s="9"/>
      <c r="G2910" s="143"/>
      <c r="H2910" s="20"/>
      <c r="I2910" s="20"/>
      <c r="J2910" s="20"/>
      <c r="K2910" s="20"/>
      <c r="L2910" s="20"/>
      <c r="M2910" s="20"/>
      <c r="N2910" s="20"/>
      <c r="O2910" s="20"/>
      <c r="P2910" s="20"/>
      <c r="Q2910" s="20"/>
      <c r="R2910" s="20"/>
      <c r="S2910" s="20"/>
    </row>
    <row r="2911" spans="1:19" s="5" customFormat="1" ht="15" hidden="1" customHeight="1" outlineLevel="1" x14ac:dyDescent="0.25">
      <c r="A2911" s="20"/>
      <c r="B2911" s="20"/>
      <c r="C2911" s="18"/>
      <c r="D2911" s="20"/>
      <c r="E2911" s="17"/>
      <c r="F2911" s="9"/>
      <c r="G2911" s="143"/>
      <c r="H2911" s="20"/>
      <c r="I2911" s="20"/>
      <c r="J2911" s="20"/>
      <c r="K2911" s="20"/>
      <c r="L2911" s="20"/>
      <c r="M2911" s="20"/>
      <c r="N2911" s="20"/>
      <c r="O2911" s="20"/>
      <c r="P2911" s="20"/>
      <c r="Q2911" s="20"/>
      <c r="R2911" s="20"/>
      <c r="S2911" s="20"/>
    </row>
    <row r="2912" spans="1:19" s="5" customFormat="1" ht="15" hidden="1" customHeight="1" outlineLevel="1" x14ac:dyDescent="0.25">
      <c r="A2912" s="20"/>
      <c r="B2912" s="20"/>
      <c r="C2912" s="18"/>
      <c r="D2912" s="20"/>
      <c r="E2912" s="17"/>
      <c r="F2912" s="9"/>
      <c r="G2912" s="143"/>
      <c r="H2912" s="20"/>
      <c r="I2912" s="20"/>
      <c r="J2912" s="20"/>
      <c r="K2912" s="20"/>
      <c r="L2912" s="20"/>
      <c r="M2912" s="20"/>
      <c r="N2912" s="20"/>
      <c r="O2912" s="20"/>
      <c r="P2912" s="20"/>
      <c r="Q2912" s="20"/>
      <c r="R2912" s="20"/>
      <c r="S2912" s="20"/>
    </row>
    <row r="2913" spans="1:31" s="5" customFormat="1" ht="15" hidden="1" customHeight="1" outlineLevel="1" x14ac:dyDescent="0.25">
      <c r="A2913" s="20"/>
      <c r="B2913" s="20"/>
      <c r="C2913" s="18"/>
      <c r="D2913" s="20"/>
      <c r="E2913" s="17"/>
      <c r="F2913" s="9"/>
      <c r="G2913" s="143"/>
      <c r="H2913" s="20"/>
      <c r="I2913" s="20"/>
      <c r="J2913" s="20"/>
      <c r="K2913" s="20"/>
      <c r="L2913" s="20"/>
      <c r="M2913" s="20"/>
      <c r="N2913" s="20"/>
      <c r="O2913" s="20"/>
      <c r="P2913" s="20"/>
      <c r="Q2913" s="20"/>
      <c r="R2913" s="20"/>
      <c r="S2913" s="20"/>
    </row>
    <row r="2914" spans="1:31" s="5" customFormat="1" ht="15" hidden="1" customHeight="1" outlineLevel="1" x14ac:dyDescent="0.25">
      <c r="A2914" s="20"/>
      <c r="B2914" s="20"/>
      <c r="C2914" s="18"/>
      <c r="D2914" s="20"/>
      <c r="E2914" s="17"/>
      <c r="F2914" s="9"/>
      <c r="G2914" s="143"/>
      <c r="H2914" s="20"/>
      <c r="I2914" s="20"/>
      <c r="J2914" s="20"/>
      <c r="K2914" s="20"/>
      <c r="L2914" s="20"/>
      <c r="M2914" s="20"/>
      <c r="N2914" s="20"/>
      <c r="O2914" s="20"/>
      <c r="P2914" s="20"/>
      <c r="Q2914" s="20"/>
      <c r="R2914" s="20"/>
      <c r="S2914" s="20"/>
    </row>
    <row r="2915" spans="1:31" s="5" customFormat="1" ht="15" hidden="1" customHeight="1" outlineLevel="1" x14ac:dyDescent="0.25">
      <c r="A2915" s="20"/>
      <c r="B2915" s="20"/>
      <c r="C2915" s="18"/>
      <c r="D2915" s="20"/>
      <c r="E2915" s="17"/>
      <c r="F2915" s="9"/>
      <c r="G2915" s="143"/>
      <c r="H2915" s="20"/>
      <c r="I2915" s="20"/>
      <c r="J2915" s="20"/>
      <c r="K2915" s="20"/>
      <c r="L2915" s="20"/>
      <c r="M2915" s="20"/>
      <c r="N2915" s="20"/>
      <c r="O2915" s="20"/>
      <c r="P2915" s="20"/>
      <c r="Q2915" s="20"/>
      <c r="R2915" s="20"/>
      <c r="S2915" s="20"/>
    </row>
    <row r="2916" spans="1:31" s="5" customFormat="1" ht="15" hidden="1" customHeight="1" outlineLevel="1" x14ac:dyDescent="0.25">
      <c r="A2916" s="20"/>
      <c r="B2916" s="20"/>
      <c r="C2916" s="18"/>
      <c r="D2916" s="20"/>
      <c r="E2916" s="17"/>
      <c r="F2916" s="9"/>
      <c r="G2916" s="143"/>
      <c r="H2916" s="20"/>
      <c r="I2916" s="20"/>
      <c r="J2916" s="20"/>
      <c r="K2916" s="20"/>
      <c r="L2916" s="20"/>
      <c r="M2916" s="20"/>
      <c r="N2916" s="20"/>
      <c r="O2916" s="20"/>
      <c r="P2916" s="20"/>
      <c r="Q2916" s="20"/>
      <c r="R2916" s="20"/>
      <c r="S2916" s="20"/>
    </row>
    <row r="2917" spans="1:31" s="5" customFormat="1" ht="15" hidden="1" customHeight="1" outlineLevel="1" x14ac:dyDescent="0.25">
      <c r="A2917" s="20"/>
      <c r="B2917" s="20"/>
      <c r="C2917" s="18"/>
      <c r="D2917" s="20"/>
      <c r="E2917" s="17"/>
      <c r="F2917" s="9"/>
      <c r="G2917" s="143"/>
      <c r="H2917" s="20"/>
      <c r="I2917" s="20"/>
      <c r="J2917" s="20"/>
      <c r="K2917" s="20"/>
      <c r="L2917" s="20"/>
      <c r="M2917" s="20"/>
      <c r="N2917" s="20"/>
      <c r="O2917" s="20"/>
      <c r="P2917" s="20"/>
      <c r="Q2917" s="20"/>
      <c r="R2917" s="20"/>
      <c r="S2917" s="20"/>
    </row>
    <row r="2918" spans="1:31" s="5" customFormat="1" ht="15" hidden="1" customHeight="1" outlineLevel="1" x14ac:dyDescent="0.25">
      <c r="A2918" s="20"/>
      <c r="B2918" s="20"/>
      <c r="C2918" s="18"/>
      <c r="D2918" s="20"/>
      <c r="E2918" s="17"/>
      <c r="F2918" s="9"/>
      <c r="G2918" s="143"/>
      <c r="H2918" s="20"/>
      <c r="I2918" s="20"/>
      <c r="J2918" s="20"/>
      <c r="K2918" s="20"/>
      <c r="L2918" s="20"/>
      <c r="M2918" s="20"/>
      <c r="N2918" s="20"/>
      <c r="O2918" s="20"/>
      <c r="P2918" s="20"/>
      <c r="Q2918" s="20"/>
      <c r="R2918" s="20"/>
      <c r="S2918" s="20"/>
    </row>
    <row r="2919" spans="1:31" s="5" customFormat="1" ht="15" hidden="1" customHeight="1" outlineLevel="1" x14ac:dyDescent="0.25">
      <c r="A2919" s="20"/>
      <c r="B2919" s="20"/>
      <c r="C2919" s="18"/>
      <c r="D2919" s="20"/>
      <c r="E2919" s="17"/>
      <c r="F2919" s="9"/>
      <c r="G2919" s="143"/>
      <c r="H2919" s="20"/>
      <c r="I2919" s="20"/>
      <c r="J2919" s="20"/>
      <c r="K2919" s="20"/>
      <c r="L2919" s="20"/>
      <c r="M2919" s="20"/>
      <c r="N2919" s="20"/>
      <c r="O2919" s="20"/>
      <c r="P2919" s="20"/>
      <c r="Q2919" s="20"/>
      <c r="R2919" s="20"/>
      <c r="S2919" s="20"/>
    </row>
    <row r="2920" spans="1:31" s="5" customFormat="1" ht="15" hidden="1" customHeight="1" outlineLevel="1" x14ac:dyDescent="0.25">
      <c r="A2920" s="20"/>
      <c r="B2920" s="20"/>
      <c r="C2920" s="18"/>
      <c r="D2920" s="18"/>
      <c r="E2920" s="17"/>
      <c r="F2920" s="9"/>
      <c r="G2920" s="143"/>
      <c r="H2920" s="20"/>
      <c r="I2920" s="20"/>
      <c r="J2920" s="20"/>
      <c r="K2920" s="20"/>
      <c r="L2920" s="20"/>
      <c r="M2920" s="20"/>
      <c r="N2920" s="20"/>
      <c r="O2920" s="20"/>
      <c r="P2920" s="20"/>
      <c r="Q2920" s="20"/>
      <c r="R2920" s="20"/>
      <c r="S2920" s="20"/>
    </row>
    <row r="2921" spans="1:31" s="5" customFormat="1" ht="21" customHeight="1" collapsed="1" x14ac:dyDescent="0.25">
      <c r="A2921" s="531" t="s">
        <v>84</v>
      </c>
      <c r="B2921" s="531"/>
      <c r="C2921" s="531"/>
      <c r="D2921" s="531"/>
      <c r="E2921" s="531"/>
      <c r="F2921" s="531"/>
      <c r="G2921" s="531"/>
      <c r="H2921" s="531"/>
      <c r="I2921" s="531"/>
      <c r="J2921" s="531"/>
      <c r="K2921" s="531"/>
      <c r="L2921" s="531"/>
      <c r="M2921" s="531"/>
      <c r="N2921" s="531"/>
      <c r="O2921" s="531"/>
      <c r="P2921" s="531"/>
      <c r="Q2921" s="531"/>
      <c r="R2921" s="531"/>
      <c r="S2921" s="531"/>
    </row>
    <row r="2922" spans="1:31" s="19" customFormat="1" ht="39" customHeight="1" x14ac:dyDescent="0.25">
      <c r="A2922" s="559" t="s">
        <v>110</v>
      </c>
      <c r="B2922" s="680"/>
      <c r="C2922" s="560"/>
      <c r="D2922" s="574" t="s">
        <v>111</v>
      </c>
      <c r="E2922" s="559" t="s">
        <v>112</v>
      </c>
      <c r="F2922" s="560"/>
      <c r="G2922" s="600" t="str">
        <f>G2514</f>
        <v>Объект электросетевого хозяйства *</v>
      </c>
      <c r="H2922" s="574" t="s">
        <v>50</v>
      </c>
      <c r="I2922" s="574"/>
      <c r="J2922" s="574"/>
      <c r="K2922" s="574"/>
      <c r="L2922" s="574" t="str">
        <f>L10</f>
        <v>Максимальная мощность, кВт</v>
      </c>
      <c r="M2922" s="574"/>
      <c r="N2922" s="574"/>
      <c r="O2922" s="574"/>
      <c r="P2922" s="574" t="str">
        <f>P2514</f>
        <v>Расходы на строительство объекта, тыс. руб.</v>
      </c>
      <c r="Q2922" s="574"/>
      <c r="R2922" s="574"/>
      <c r="S2922" s="595"/>
      <c r="T2922" s="33"/>
      <c r="U2922" s="590"/>
      <c r="V2922" s="590"/>
      <c r="W2922" s="590"/>
      <c r="X2922" s="590"/>
      <c r="Y2922" s="350"/>
      <c r="Z2922" s="350"/>
      <c r="AA2922" s="350"/>
      <c r="AB2922" s="5"/>
      <c r="AC2922" s="5"/>
      <c r="AD2922" s="5"/>
      <c r="AE2922" s="5"/>
    </row>
    <row r="2923" spans="1:31" s="19" customFormat="1" ht="80.25" customHeight="1" x14ac:dyDescent="0.25">
      <c r="A2923" s="556"/>
      <c r="B2923" s="557"/>
      <c r="C2923" s="558"/>
      <c r="D2923" s="574"/>
      <c r="E2923" s="556"/>
      <c r="F2923" s="558"/>
      <c r="G2923" s="594"/>
      <c r="H2923" s="165">
        <f>H11</f>
        <v>2017</v>
      </c>
      <c r="I2923" s="165">
        <f>I11</f>
        <v>2018</v>
      </c>
      <c r="J2923" s="165">
        <f>J11</f>
        <v>2019</v>
      </c>
      <c r="K2923" s="165" t="str">
        <f>K2515</f>
        <v>План  ( в случае отсутствия фактических значений)</v>
      </c>
      <c r="L2923" s="165">
        <f>H2923</f>
        <v>2017</v>
      </c>
      <c r="M2923" s="165">
        <f>I2923</f>
        <v>2018</v>
      </c>
      <c r="N2923" s="165">
        <f>J2923</f>
        <v>2019</v>
      </c>
      <c r="O2923" s="165" t="str">
        <f>O2515</f>
        <v>План  ( в случае отсутствия фактических значений)</v>
      </c>
      <c r="P2923" s="165">
        <f>H2923</f>
        <v>2017</v>
      </c>
      <c r="Q2923" s="165">
        <f>I2923</f>
        <v>2018</v>
      </c>
      <c r="R2923" s="165">
        <f>J2923</f>
        <v>2019</v>
      </c>
      <c r="S2923" s="324" t="str">
        <f>S2515</f>
        <v>План  ( в случае отсутствия фактических значений)</v>
      </c>
      <c r="T2923" s="351"/>
      <c r="U2923" s="20"/>
      <c r="V2923" s="20"/>
      <c r="W2923" s="20"/>
      <c r="X2923" s="20"/>
      <c r="Y2923" s="20"/>
      <c r="Z2923" s="20"/>
      <c r="AA2923" s="20"/>
      <c r="AB2923" s="5"/>
      <c r="AC2923" s="5"/>
      <c r="AD2923" s="5"/>
      <c r="AE2923" s="5"/>
    </row>
    <row r="2924" spans="1:31" x14ac:dyDescent="0.25">
      <c r="A2924" s="581">
        <v>1</v>
      </c>
      <c r="B2924" s="582"/>
      <c r="C2924" s="563"/>
      <c r="D2924" s="581">
        <v>2</v>
      </c>
      <c r="E2924" s="582"/>
      <c r="F2924" s="563"/>
      <c r="G2924" s="292">
        <v>3</v>
      </c>
      <c r="H2924" s="574">
        <v>4</v>
      </c>
      <c r="I2924" s="574"/>
      <c r="J2924" s="574"/>
      <c r="K2924" s="574"/>
      <c r="L2924" s="574">
        <v>5</v>
      </c>
      <c r="M2924" s="574"/>
      <c r="N2924" s="574"/>
      <c r="O2924" s="574"/>
      <c r="P2924" s="574">
        <v>6</v>
      </c>
      <c r="Q2924" s="574"/>
      <c r="R2924" s="574"/>
      <c r="S2924" s="595"/>
      <c r="T2924" s="261"/>
      <c r="U2924" s="589"/>
      <c r="V2924" s="589"/>
      <c r="W2924" s="589"/>
      <c r="X2924" s="589"/>
      <c r="Y2924" s="261"/>
      <c r="Z2924" s="261"/>
      <c r="AA2924" s="261"/>
      <c r="AB2924" s="1"/>
      <c r="AC2924" s="1"/>
      <c r="AD2924" s="1"/>
      <c r="AE2924" s="1"/>
    </row>
    <row r="2925" spans="1:31" s="5" customFormat="1" ht="15" hidden="1" customHeight="1" outlineLevel="1" x14ac:dyDescent="0.25">
      <c r="A2925" s="561" t="s">
        <v>63</v>
      </c>
      <c r="B2925" s="562"/>
      <c r="C2925" s="562"/>
      <c r="D2925" s="562" t="s">
        <v>80</v>
      </c>
      <c r="E2925" s="167" t="s">
        <v>75</v>
      </c>
      <c r="F2925" s="120"/>
      <c r="G2925" s="142"/>
      <c r="H2925" s="170"/>
      <c r="I2925" s="170"/>
      <c r="J2925" s="170"/>
      <c r="K2925" s="170"/>
      <c r="L2925" s="170"/>
      <c r="M2925" s="170"/>
      <c r="N2925" s="170"/>
      <c r="O2925" s="170"/>
      <c r="P2925" s="56"/>
      <c r="Q2925" s="56"/>
      <c r="R2925" s="60"/>
      <c r="S2925" s="60"/>
      <c r="T2925" s="378"/>
      <c r="Y2925" s="1"/>
      <c r="Z2925" s="261"/>
      <c r="AA2925" s="1"/>
    </row>
    <row r="2926" spans="1:31" s="5" customFormat="1" ht="15" hidden="1" customHeight="1" outlineLevel="1" x14ac:dyDescent="0.25">
      <c r="A2926" s="563"/>
      <c r="B2926" s="551"/>
      <c r="C2926" s="551"/>
      <c r="D2926" s="551"/>
      <c r="E2926" s="43" t="s">
        <v>76</v>
      </c>
      <c r="F2926" s="121"/>
      <c r="G2926" s="144"/>
      <c r="H2926" s="49"/>
      <c r="I2926" s="49"/>
      <c r="J2926" s="49"/>
      <c r="K2926" s="49"/>
      <c r="L2926" s="49"/>
      <c r="M2926" s="49"/>
      <c r="N2926" s="49"/>
      <c r="O2926" s="49"/>
      <c r="P2926" s="49"/>
      <c r="Q2926" s="49"/>
      <c r="R2926" s="67"/>
      <c r="S2926" s="67"/>
      <c r="T2926" s="378"/>
      <c r="Y2926" s="1"/>
      <c r="Z2926" s="261"/>
      <c r="AA2926" s="1"/>
    </row>
    <row r="2927" spans="1:31" s="5" customFormat="1" ht="15" hidden="1" customHeight="1" outlineLevel="1" x14ac:dyDescent="0.25">
      <c r="A2927" s="563"/>
      <c r="B2927" s="551"/>
      <c r="C2927" s="551"/>
      <c r="D2927" s="551"/>
      <c r="E2927" s="43" t="s">
        <v>77</v>
      </c>
      <c r="F2927" s="121"/>
      <c r="G2927" s="144"/>
      <c r="H2927" s="49"/>
      <c r="I2927" s="49"/>
      <c r="J2927" s="49"/>
      <c r="K2927" s="49"/>
      <c r="L2927" s="49"/>
      <c r="M2927" s="49"/>
      <c r="N2927" s="49"/>
      <c r="O2927" s="49"/>
      <c r="P2927" s="49"/>
      <c r="Q2927" s="49"/>
      <c r="R2927" s="67"/>
      <c r="S2927" s="67"/>
      <c r="T2927" s="378"/>
      <c r="Y2927" s="1"/>
      <c r="Z2927" s="261"/>
      <c r="AA2927" s="1"/>
    </row>
    <row r="2928" spans="1:31" s="5" customFormat="1" ht="15" hidden="1" customHeight="1" outlineLevel="1" x14ac:dyDescent="0.25">
      <c r="A2928" s="563"/>
      <c r="B2928" s="551"/>
      <c r="C2928" s="551"/>
      <c r="D2928" s="551"/>
      <c r="E2928" s="43" t="s">
        <v>78</v>
      </c>
      <c r="F2928" s="121"/>
      <c r="G2928" s="144"/>
      <c r="H2928" s="49"/>
      <c r="I2928" s="49"/>
      <c r="J2928" s="49"/>
      <c r="K2928" s="49"/>
      <c r="L2928" s="49"/>
      <c r="M2928" s="49"/>
      <c r="N2928" s="49"/>
      <c r="O2928" s="49"/>
      <c r="P2928" s="49"/>
      <c r="Q2928" s="49"/>
      <c r="R2928" s="67"/>
      <c r="S2928" s="67"/>
      <c r="T2928" s="378"/>
      <c r="Y2928" s="1"/>
      <c r="Z2928" s="261"/>
      <c r="AA2928" s="1"/>
    </row>
    <row r="2929" spans="1:118" ht="15" hidden="1" customHeight="1" outlineLevel="1" x14ac:dyDescent="0.25">
      <c r="A2929" s="563"/>
      <c r="B2929" s="551"/>
      <c r="C2929" s="551"/>
      <c r="D2929" s="551"/>
      <c r="E2929" s="43" t="s">
        <v>79</v>
      </c>
      <c r="F2929" s="121"/>
      <c r="G2929" s="144"/>
      <c r="H2929" s="49"/>
      <c r="I2929" s="49"/>
      <c r="J2929" s="49"/>
      <c r="K2929" s="49"/>
      <c r="L2929" s="49"/>
      <c r="M2929" s="49"/>
      <c r="N2929" s="49"/>
      <c r="O2929" s="49"/>
      <c r="P2929" s="49"/>
      <c r="Q2929" s="49"/>
      <c r="R2929" s="67"/>
      <c r="S2929" s="67"/>
      <c r="T2929" s="378"/>
      <c r="U2929" s="5"/>
      <c r="V2929" s="5"/>
      <c r="W2929" s="5"/>
      <c r="X2929" s="5"/>
      <c r="Y2929" s="1"/>
      <c r="Z2929" s="261"/>
      <c r="AA2929" s="1"/>
      <c r="AB2929" s="5"/>
      <c r="AC2929" s="5"/>
      <c r="AD2929" s="5"/>
      <c r="AE2929" s="5"/>
      <c r="AF2929" s="19"/>
      <c r="AG2929" s="19"/>
      <c r="AH2929" s="19"/>
      <c r="AI2929" s="19"/>
      <c r="AJ2929" s="19"/>
      <c r="AK2929" s="19"/>
      <c r="AL2929" s="19"/>
      <c r="AM2929" s="19"/>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c r="BW2929" s="19"/>
      <c r="BX2929" s="19"/>
      <c r="BY2929" s="19"/>
      <c r="BZ2929" s="19"/>
      <c r="CA2929" s="19"/>
      <c r="CB2929" s="19"/>
      <c r="CC2929" s="19"/>
      <c r="CD2929" s="19"/>
      <c r="CE2929" s="19"/>
      <c r="CF2929" s="19"/>
      <c r="CG2929" s="19"/>
      <c r="CH2929" s="19"/>
      <c r="CI2929" s="19"/>
      <c r="CJ2929" s="19"/>
      <c r="CK2929" s="19"/>
      <c r="CL2929" s="19"/>
      <c r="CM2929" s="19"/>
      <c r="CN2929" s="19"/>
      <c r="CO2929" s="19"/>
      <c r="CP2929" s="19"/>
      <c r="CQ2929" s="19"/>
      <c r="CR2929" s="19"/>
      <c r="CS2929" s="19"/>
      <c r="CT2929" s="19"/>
      <c r="CU2929" s="19"/>
      <c r="CV2929" s="19"/>
      <c r="CW2929" s="19"/>
      <c r="CX2929" s="19"/>
      <c r="CY2929" s="19"/>
      <c r="CZ2929" s="19"/>
      <c r="DA2929" s="19"/>
      <c r="DB2929" s="19"/>
      <c r="DC2929" s="19"/>
      <c r="DD2929" s="19"/>
      <c r="DE2929" s="19"/>
      <c r="DF2929" s="19"/>
      <c r="DG2929" s="19"/>
      <c r="DH2929" s="19"/>
      <c r="DI2929" s="19"/>
      <c r="DJ2929" s="19"/>
      <c r="DK2929" s="19"/>
      <c r="DL2929" s="19"/>
      <c r="DM2929" s="19"/>
      <c r="DN2929" s="19"/>
    </row>
    <row r="2930" spans="1:118" ht="30" hidden="1" customHeight="1" outlineLevel="1" x14ac:dyDescent="0.25">
      <c r="A2930" s="563"/>
      <c r="B2930" s="551"/>
      <c r="C2930" s="551"/>
      <c r="D2930" s="551" t="s">
        <v>81</v>
      </c>
      <c r="E2930" s="43" t="s">
        <v>75</v>
      </c>
      <c r="F2930" s="121"/>
      <c r="G2930" s="144"/>
      <c r="H2930" s="47"/>
      <c r="I2930" s="47"/>
      <c r="J2930" s="47"/>
      <c r="K2930" s="47"/>
      <c r="L2930" s="47"/>
      <c r="M2930" s="47"/>
      <c r="N2930" s="47"/>
      <c r="O2930" s="47"/>
      <c r="P2930" s="47"/>
      <c r="Q2930" s="47"/>
      <c r="R2930" s="34"/>
      <c r="S2930" s="34"/>
      <c r="T2930" s="378"/>
      <c r="U2930" s="5"/>
      <c r="V2930" s="5"/>
      <c r="W2930" s="5"/>
      <c r="X2930" s="5"/>
      <c r="Y2930" s="1"/>
      <c r="Z2930" s="261"/>
      <c r="AA2930" s="1"/>
      <c r="AB2930" s="5"/>
      <c r="AC2930" s="5"/>
      <c r="AD2930" s="5"/>
      <c r="AE2930" s="5"/>
      <c r="AF2930" s="19"/>
      <c r="AG2930" s="19"/>
      <c r="AH2930" s="19"/>
      <c r="AI2930" s="19"/>
      <c r="AJ2930" s="19"/>
      <c r="AK2930" s="19"/>
      <c r="AL2930" s="19"/>
      <c r="AM2930" s="19"/>
      <c r="AN2930" s="19"/>
      <c r="AO2930" s="19"/>
      <c r="AP2930" s="19"/>
      <c r="AQ2930" s="19"/>
      <c r="AR2930" s="19"/>
      <c r="AS2930" s="19"/>
      <c r="AT2930" s="19"/>
      <c r="AU2930" s="19"/>
      <c r="AV2930" s="19"/>
      <c r="AW2930" s="19"/>
      <c r="AX2930" s="19"/>
      <c r="AY2930" s="19"/>
      <c r="AZ2930" s="19"/>
      <c r="BA2930" s="19"/>
      <c r="BB2930" s="19"/>
      <c r="BC2930" s="19"/>
      <c r="BD2930" s="19"/>
      <c r="BE2930" s="19"/>
      <c r="BF2930" s="19"/>
      <c r="BG2930" s="19"/>
      <c r="BH2930" s="19"/>
      <c r="BI2930" s="19"/>
      <c r="BJ2930" s="19"/>
      <c r="BK2930" s="19"/>
      <c r="BL2930" s="19"/>
      <c r="BM2930" s="19"/>
      <c r="BN2930" s="19"/>
      <c r="BO2930" s="19"/>
      <c r="BP2930" s="19"/>
      <c r="BQ2930" s="19"/>
      <c r="BR2930" s="19"/>
      <c r="BS2930" s="19"/>
      <c r="BT2930" s="19"/>
      <c r="BU2930" s="19"/>
      <c r="BV2930" s="19"/>
      <c r="BW2930" s="19"/>
      <c r="BX2930" s="19"/>
      <c r="BY2930" s="19"/>
      <c r="BZ2930" s="19"/>
      <c r="CA2930" s="19"/>
      <c r="CB2930" s="19"/>
      <c r="CC2930" s="19"/>
      <c r="CD2930" s="19"/>
      <c r="CE2930" s="19"/>
      <c r="CF2930" s="19"/>
      <c r="CG2930" s="19"/>
      <c r="CH2930" s="19"/>
      <c r="CI2930" s="19"/>
      <c r="CJ2930" s="19"/>
      <c r="CK2930" s="19"/>
      <c r="CL2930" s="19"/>
      <c r="CM2930" s="19"/>
      <c r="CN2930" s="19"/>
      <c r="CO2930" s="19"/>
      <c r="CP2930" s="19"/>
      <c r="CQ2930" s="19"/>
      <c r="CR2930" s="19"/>
      <c r="CS2930" s="19"/>
      <c r="CT2930" s="19"/>
      <c r="CU2930" s="19"/>
      <c r="CV2930" s="19"/>
      <c r="CW2930" s="19"/>
      <c r="CX2930" s="19"/>
      <c r="CY2930" s="19"/>
      <c r="CZ2930" s="19"/>
      <c r="DA2930" s="19"/>
      <c r="DB2930" s="19"/>
      <c r="DC2930" s="19"/>
      <c r="DD2930" s="19"/>
      <c r="DE2930" s="19"/>
      <c r="DF2930" s="19"/>
      <c r="DG2930" s="19"/>
      <c r="DH2930" s="19"/>
      <c r="DI2930" s="19"/>
      <c r="DJ2930" s="19"/>
      <c r="DK2930" s="19"/>
      <c r="DL2930" s="19"/>
      <c r="DM2930" s="19"/>
      <c r="DN2930" s="19"/>
    </row>
    <row r="2931" spans="1:118" ht="15" hidden="1" customHeight="1" outlineLevel="1" x14ac:dyDescent="0.25">
      <c r="A2931" s="563"/>
      <c r="B2931" s="551"/>
      <c r="C2931" s="551"/>
      <c r="D2931" s="551"/>
      <c r="E2931" s="43" t="s">
        <v>76</v>
      </c>
      <c r="F2931" s="121"/>
      <c r="G2931" s="144"/>
      <c r="H2931" s="47"/>
      <c r="I2931" s="47"/>
      <c r="J2931" s="47"/>
      <c r="K2931" s="47"/>
      <c r="L2931" s="47"/>
      <c r="M2931" s="47"/>
      <c r="N2931" s="47"/>
      <c r="O2931" s="47"/>
      <c r="P2931" s="47"/>
      <c r="Q2931" s="47"/>
      <c r="R2931" s="34"/>
      <c r="S2931" s="34"/>
      <c r="T2931" s="378"/>
      <c r="U2931" s="5"/>
      <c r="V2931" s="5"/>
      <c r="W2931" s="5"/>
      <c r="X2931" s="5"/>
      <c r="Y2931" s="1"/>
      <c r="Z2931" s="261"/>
      <c r="AA2931" s="1"/>
      <c r="AB2931" s="5"/>
      <c r="AC2931" s="5"/>
      <c r="AD2931" s="5"/>
      <c r="AE2931" s="5"/>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c r="CA2931" s="19"/>
      <c r="CB2931" s="19"/>
      <c r="CC2931" s="19"/>
      <c r="CD2931" s="19"/>
      <c r="CE2931" s="19"/>
      <c r="CF2931" s="19"/>
      <c r="CG2931" s="19"/>
      <c r="CH2931" s="19"/>
      <c r="CI2931" s="19"/>
      <c r="CJ2931" s="19"/>
      <c r="CK2931" s="19"/>
      <c r="CL2931" s="19"/>
      <c r="CM2931" s="19"/>
      <c r="CN2931" s="19"/>
      <c r="CO2931" s="19"/>
      <c r="CP2931" s="19"/>
      <c r="CQ2931" s="19"/>
      <c r="CR2931" s="19"/>
      <c r="CS2931" s="19"/>
      <c r="CT2931" s="19"/>
      <c r="CU2931" s="19"/>
      <c r="CV2931" s="19"/>
      <c r="CW2931" s="19"/>
      <c r="CX2931" s="19"/>
      <c r="CY2931" s="19"/>
      <c r="CZ2931" s="19"/>
      <c r="DA2931" s="19"/>
      <c r="DB2931" s="19"/>
      <c r="DC2931" s="19"/>
      <c r="DD2931" s="19"/>
      <c r="DE2931" s="19"/>
      <c r="DF2931" s="19"/>
      <c r="DG2931" s="19"/>
      <c r="DH2931" s="19"/>
      <c r="DI2931" s="19"/>
      <c r="DJ2931" s="19"/>
      <c r="DK2931" s="19"/>
      <c r="DL2931" s="19"/>
      <c r="DM2931" s="19"/>
      <c r="DN2931" s="19"/>
    </row>
    <row r="2932" spans="1:118" ht="15" hidden="1" customHeight="1" outlineLevel="1" x14ac:dyDescent="0.25">
      <c r="A2932" s="563"/>
      <c r="B2932" s="551"/>
      <c r="C2932" s="551"/>
      <c r="D2932" s="551"/>
      <c r="E2932" s="43" t="s">
        <v>77</v>
      </c>
      <c r="F2932" s="121"/>
      <c r="G2932" s="144"/>
      <c r="H2932" s="47"/>
      <c r="I2932" s="47"/>
      <c r="J2932" s="47"/>
      <c r="K2932" s="47"/>
      <c r="L2932" s="47"/>
      <c r="M2932" s="47"/>
      <c r="N2932" s="47"/>
      <c r="O2932" s="47"/>
      <c r="P2932" s="47"/>
      <c r="Q2932" s="47"/>
      <c r="R2932" s="34"/>
      <c r="S2932" s="34"/>
      <c r="T2932" s="378"/>
      <c r="U2932" s="5"/>
      <c r="V2932" s="5"/>
      <c r="W2932" s="5"/>
      <c r="X2932" s="5"/>
      <c r="Y2932" s="1"/>
      <c r="Z2932" s="261"/>
      <c r="AA2932" s="1"/>
      <c r="AB2932" s="5"/>
      <c r="AC2932" s="5"/>
      <c r="AD2932" s="5"/>
      <c r="AE2932" s="5"/>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c r="CA2932" s="19"/>
      <c r="CB2932" s="19"/>
      <c r="CC2932" s="19"/>
      <c r="CD2932" s="19"/>
      <c r="CE2932" s="19"/>
      <c r="CF2932" s="19"/>
      <c r="CG2932" s="19"/>
      <c r="CH2932" s="19"/>
      <c r="CI2932" s="19"/>
      <c r="CJ2932" s="19"/>
      <c r="CK2932" s="19"/>
      <c r="CL2932" s="19"/>
      <c r="CM2932" s="19"/>
      <c r="CN2932" s="19"/>
      <c r="CO2932" s="19"/>
      <c r="CP2932" s="19"/>
      <c r="CQ2932" s="19"/>
      <c r="CR2932" s="19"/>
      <c r="CS2932" s="19"/>
      <c r="CT2932" s="19"/>
      <c r="CU2932" s="19"/>
      <c r="CV2932" s="19"/>
      <c r="CW2932" s="19"/>
      <c r="CX2932" s="19"/>
      <c r="CY2932" s="19"/>
      <c r="CZ2932" s="19"/>
      <c r="DA2932" s="19"/>
      <c r="DB2932" s="19"/>
      <c r="DC2932" s="19"/>
      <c r="DD2932" s="19"/>
      <c r="DE2932" s="19"/>
      <c r="DF2932" s="19"/>
      <c r="DG2932" s="19"/>
      <c r="DH2932" s="19"/>
      <c r="DI2932" s="19"/>
      <c r="DJ2932" s="19"/>
      <c r="DK2932" s="19"/>
      <c r="DL2932" s="19"/>
      <c r="DM2932" s="19"/>
      <c r="DN2932" s="19"/>
    </row>
    <row r="2933" spans="1:118" s="38" customFormat="1" ht="43.5" customHeight="1" collapsed="1" x14ac:dyDescent="0.2">
      <c r="A2933" s="563"/>
      <c r="B2933" s="551"/>
      <c r="C2933" s="551"/>
      <c r="D2933" s="551"/>
      <c r="E2933" s="585" t="s">
        <v>78</v>
      </c>
      <c r="F2933" s="586"/>
      <c r="G2933" s="213"/>
      <c r="H2933" s="122">
        <f>H2934</f>
        <v>1</v>
      </c>
      <c r="I2933" s="122"/>
      <c r="J2933" s="122"/>
      <c r="K2933" s="122"/>
      <c r="L2933" s="122">
        <f t="shared" ref="L2933:P2933" si="56">L2934</f>
        <v>1196</v>
      </c>
      <c r="M2933" s="122"/>
      <c r="N2933" s="122"/>
      <c r="O2933" s="122"/>
      <c r="P2933" s="128">
        <f t="shared" si="56"/>
        <v>9483.2080800000003</v>
      </c>
      <c r="Q2933" s="128"/>
      <c r="R2933" s="128"/>
      <c r="S2933" s="516"/>
      <c r="T2933" s="276"/>
      <c r="U2933" s="85"/>
      <c r="V2933" s="85"/>
      <c r="W2933" s="85"/>
      <c r="X2933" s="85"/>
      <c r="Y2933" s="221"/>
      <c r="Z2933" s="224"/>
      <c r="AA2933" s="173"/>
      <c r="AB2933" s="85"/>
      <c r="AC2933" s="85"/>
      <c r="AD2933" s="85"/>
      <c r="AE2933" s="85"/>
      <c r="AF2933" s="84"/>
      <c r="AG2933" s="84"/>
      <c r="AH2933" s="84"/>
      <c r="AI2933" s="84"/>
      <c r="AJ2933" s="84"/>
      <c r="AK2933" s="84"/>
      <c r="AL2933" s="84"/>
      <c r="AM2933" s="84"/>
      <c r="AN2933" s="84"/>
      <c r="AO2933" s="84"/>
      <c r="AP2933" s="84"/>
      <c r="AQ2933" s="84"/>
      <c r="AR2933" s="84"/>
      <c r="AS2933" s="84"/>
      <c r="AT2933" s="84"/>
      <c r="AU2933" s="84"/>
      <c r="AV2933" s="84"/>
      <c r="AW2933" s="84"/>
      <c r="AX2933" s="84"/>
      <c r="AY2933" s="84"/>
      <c r="AZ2933" s="84"/>
      <c r="BA2933" s="84"/>
      <c r="BB2933" s="84"/>
      <c r="BC2933" s="84"/>
      <c r="BD2933" s="84"/>
      <c r="BE2933" s="84"/>
      <c r="BF2933" s="84"/>
      <c r="BG2933" s="84"/>
      <c r="BH2933" s="84"/>
      <c r="BI2933" s="84"/>
      <c r="BJ2933" s="84"/>
      <c r="BK2933" s="84"/>
      <c r="BL2933" s="84"/>
      <c r="BM2933" s="84"/>
      <c r="BN2933" s="84"/>
      <c r="BO2933" s="84"/>
      <c r="BP2933" s="84"/>
      <c r="BQ2933" s="84"/>
      <c r="BR2933" s="84"/>
      <c r="BS2933" s="84"/>
      <c r="BT2933" s="84"/>
      <c r="BU2933" s="84"/>
      <c r="BV2933" s="84"/>
      <c r="BW2933" s="84"/>
      <c r="BX2933" s="84"/>
      <c r="BY2933" s="84"/>
      <c r="BZ2933" s="84"/>
      <c r="CA2933" s="84"/>
      <c r="CB2933" s="84"/>
      <c r="CC2933" s="84"/>
      <c r="CD2933" s="84"/>
      <c r="CE2933" s="84"/>
      <c r="CF2933" s="84"/>
      <c r="CG2933" s="84"/>
      <c r="CH2933" s="84"/>
      <c r="CI2933" s="84"/>
      <c r="CJ2933" s="84"/>
      <c r="CK2933" s="84"/>
      <c r="CL2933" s="84"/>
      <c r="CM2933" s="84"/>
      <c r="CN2933" s="84"/>
      <c r="CO2933" s="84"/>
      <c r="CP2933" s="84"/>
      <c r="CQ2933" s="84"/>
      <c r="CR2933" s="84"/>
      <c r="CS2933" s="84"/>
      <c r="CT2933" s="84"/>
      <c r="CU2933" s="84"/>
      <c r="CV2933" s="84"/>
      <c r="CW2933" s="84"/>
      <c r="CX2933" s="84"/>
      <c r="CY2933" s="84"/>
      <c r="CZ2933" s="84"/>
      <c r="DA2933" s="84"/>
      <c r="DB2933" s="84"/>
      <c r="DC2933" s="84"/>
      <c r="DD2933" s="84"/>
      <c r="DE2933" s="84"/>
      <c r="DF2933" s="84"/>
      <c r="DG2933" s="84"/>
      <c r="DH2933" s="84"/>
      <c r="DI2933" s="84"/>
      <c r="DJ2933" s="84"/>
      <c r="DK2933" s="84"/>
      <c r="DL2933" s="84"/>
      <c r="DM2933" s="84"/>
      <c r="DN2933" s="84"/>
    </row>
    <row r="2934" spans="1:118" s="19" customFormat="1" ht="60" hidden="1" customHeight="1" outlineLevel="1" x14ac:dyDescent="0.25">
      <c r="A2934" s="563"/>
      <c r="B2934" s="551"/>
      <c r="C2934" s="551"/>
      <c r="D2934" s="551"/>
      <c r="E2934" s="587"/>
      <c r="F2934" s="588"/>
      <c r="G2934" s="101" t="s">
        <v>1925</v>
      </c>
      <c r="H2934" s="132">
        <v>1</v>
      </c>
      <c r="I2934" s="132"/>
      <c r="J2934" s="132"/>
      <c r="K2934" s="132"/>
      <c r="L2934" s="122">
        <v>1196</v>
      </c>
      <c r="M2934" s="122"/>
      <c r="N2934" s="122"/>
      <c r="O2934" s="122"/>
      <c r="P2934" s="128">
        <v>9483.2080800000003</v>
      </c>
      <c r="Q2934" s="128"/>
      <c r="R2934" s="128"/>
      <c r="S2934" s="516"/>
      <c r="T2934" s="276"/>
      <c r="U2934" s="57"/>
      <c r="V2934" s="57"/>
      <c r="W2934" s="57"/>
      <c r="X2934" s="57"/>
      <c r="Y2934" s="221"/>
      <c r="Z2934" s="367"/>
      <c r="AA2934" s="173"/>
      <c r="AB2934" s="5"/>
      <c r="AC2934" s="5"/>
      <c r="AD2934" s="5"/>
      <c r="AE2934" s="5"/>
    </row>
    <row r="2935" spans="1:118" ht="15" hidden="1" customHeight="1" outlineLevel="1" x14ac:dyDescent="0.25">
      <c r="A2935" s="563"/>
      <c r="B2935" s="551"/>
      <c r="C2935" s="551"/>
      <c r="D2935" s="551"/>
      <c r="E2935" s="43" t="s">
        <v>79</v>
      </c>
      <c r="F2935" s="147"/>
      <c r="G2935" s="204"/>
      <c r="H2935" s="300"/>
      <c r="I2935" s="300"/>
      <c r="J2935" s="300"/>
      <c r="K2935" s="300"/>
      <c r="L2935" s="300"/>
      <c r="M2935" s="300"/>
      <c r="N2935" s="300"/>
      <c r="O2935" s="300"/>
      <c r="P2935" s="129"/>
      <c r="Q2935" s="129"/>
      <c r="R2935" s="517"/>
      <c r="S2935" s="517"/>
      <c r="T2935" s="276"/>
      <c r="U2935" s="5"/>
      <c r="V2935" s="5"/>
      <c r="W2935" s="5"/>
      <c r="X2935" s="5"/>
      <c r="Y2935" s="221"/>
      <c r="Z2935" s="367"/>
      <c r="AA2935" s="173"/>
      <c r="AB2935" s="5"/>
      <c r="AC2935" s="5"/>
      <c r="AD2935" s="5"/>
      <c r="AE2935" s="5"/>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c r="CA2935" s="19"/>
      <c r="CB2935" s="19"/>
      <c r="CC2935" s="19"/>
      <c r="CD2935" s="19"/>
      <c r="CE2935" s="19"/>
      <c r="CF2935" s="19"/>
      <c r="CG2935" s="19"/>
      <c r="CH2935" s="19"/>
      <c r="CI2935" s="19"/>
      <c r="CJ2935" s="19"/>
      <c r="CK2935" s="19"/>
      <c r="CL2935" s="19"/>
      <c r="CM2935" s="19"/>
      <c r="CN2935" s="19"/>
      <c r="CO2935" s="19"/>
      <c r="CP2935" s="19"/>
      <c r="CQ2935" s="19"/>
      <c r="CR2935" s="19"/>
      <c r="CS2935" s="19"/>
      <c r="CT2935" s="19"/>
      <c r="CU2935" s="19"/>
      <c r="CV2935" s="19"/>
      <c r="CW2935" s="19"/>
      <c r="CX2935" s="19"/>
      <c r="CY2935" s="19"/>
      <c r="CZ2935" s="19"/>
      <c r="DA2935" s="19"/>
      <c r="DB2935" s="19"/>
      <c r="DC2935" s="19"/>
      <c r="DD2935" s="19"/>
      <c r="DE2935" s="19"/>
      <c r="DF2935" s="19"/>
      <c r="DG2935" s="19"/>
      <c r="DH2935" s="19"/>
      <c r="DI2935" s="19"/>
      <c r="DJ2935" s="19"/>
      <c r="DK2935" s="19"/>
      <c r="DL2935" s="19"/>
      <c r="DM2935" s="19"/>
      <c r="DN2935" s="19"/>
    </row>
    <row r="2936" spans="1:118" ht="30" hidden="1" customHeight="1" outlineLevel="1" x14ac:dyDescent="0.25">
      <c r="A2936" s="563"/>
      <c r="B2936" s="551"/>
      <c r="C2936" s="551"/>
      <c r="D2936" s="551" t="s">
        <v>82</v>
      </c>
      <c r="E2936" s="43" t="s">
        <v>75</v>
      </c>
      <c r="F2936" s="147"/>
      <c r="G2936" s="204"/>
      <c r="H2936" s="300"/>
      <c r="I2936" s="300"/>
      <c r="J2936" s="300"/>
      <c r="K2936" s="300"/>
      <c r="L2936" s="300"/>
      <c r="M2936" s="300"/>
      <c r="N2936" s="300"/>
      <c r="O2936" s="300"/>
      <c r="P2936" s="129"/>
      <c r="Q2936" s="129"/>
      <c r="R2936" s="517"/>
      <c r="S2936" s="517"/>
      <c r="T2936" s="276"/>
      <c r="U2936" s="5"/>
      <c r="V2936" s="5"/>
      <c r="W2936" s="5"/>
      <c r="X2936" s="5"/>
      <c r="Y2936" s="221"/>
      <c r="Z2936" s="367"/>
      <c r="AA2936" s="173"/>
      <c r="AB2936" s="5"/>
      <c r="AC2936" s="5"/>
      <c r="AD2936" s="5"/>
      <c r="AE2936" s="5"/>
      <c r="AF2936" s="19"/>
      <c r="AG2936" s="19"/>
      <c r="AH2936" s="19"/>
      <c r="AI2936" s="19"/>
      <c r="AJ2936" s="19"/>
      <c r="AK2936" s="19"/>
      <c r="AL2936" s="19"/>
      <c r="AM2936" s="19"/>
      <c r="AN2936" s="19"/>
      <c r="AO2936" s="19"/>
      <c r="AP2936" s="19"/>
      <c r="AQ2936" s="19"/>
      <c r="AR2936" s="19"/>
      <c r="AS2936" s="19"/>
      <c r="AT2936" s="19"/>
      <c r="AU2936" s="19"/>
      <c r="AV2936" s="19"/>
      <c r="AW2936" s="19"/>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c r="BW2936" s="19"/>
      <c r="BX2936" s="19"/>
      <c r="BY2936" s="19"/>
      <c r="BZ2936" s="19"/>
      <c r="CA2936" s="19"/>
      <c r="CB2936" s="19"/>
      <c r="CC2936" s="19"/>
      <c r="CD2936" s="19"/>
      <c r="CE2936" s="19"/>
      <c r="CF2936" s="19"/>
      <c r="CG2936" s="19"/>
      <c r="CH2936" s="19"/>
      <c r="CI2936" s="19"/>
      <c r="CJ2936" s="19"/>
      <c r="CK2936" s="19"/>
      <c r="CL2936" s="19"/>
      <c r="CM2936" s="19"/>
      <c r="CN2936" s="19"/>
      <c r="CO2936" s="19"/>
      <c r="CP2936" s="19"/>
      <c r="CQ2936" s="19"/>
      <c r="CR2936" s="19"/>
      <c r="CS2936" s="19"/>
      <c r="CT2936" s="19"/>
      <c r="CU2936" s="19"/>
      <c r="CV2936" s="19"/>
      <c r="CW2936" s="19"/>
      <c r="CX2936" s="19"/>
      <c r="CY2936" s="19"/>
      <c r="CZ2936" s="19"/>
      <c r="DA2936" s="19"/>
      <c r="DB2936" s="19"/>
      <c r="DC2936" s="19"/>
      <c r="DD2936" s="19"/>
      <c r="DE2936" s="19"/>
      <c r="DF2936" s="19"/>
      <c r="DG2936" s="19"/>
      <c r="DH2936" s="19"/>
      <c r="DI2936" s="19"/>
      <c r="DJ2936" s="19"/>
      <c r="DK2936" s="19"/>
      <c r="DL2936" s="19"/>
      <c r="DM2936" s="19"/>
      <c r="DN2936" s="19"/>
    </row>
    <row r="2937" spans="1:118" ht="15" hidden="1" customHeight="1" outlineLevel="1" x14ac:dyDescent="0.25">
      <c r="A2937" s="563"/>
      <c r="B2937" s="551"/>
      <c r="C2937" s="551"/>
      <c r="D2937" s="551"/>
      <c r="E2937" s="43" t="s">
        <v>76</v>
      </c>
      <c r="F2937" s="147"/>
      <c r="G2937" s="204"/>
      <c r="H2937" s="300"/>
      <c r="I2937" s="300"/>
      <c r="J2937" s="300"/>
      <c r="K2937" s="300"/>
      <c r="L2937" s="300"/>
      <c r="M2937" s="300"/>
      <c r="N2937" s="300"/>
      <c r="O2937" s="300"/>
      <c r="P2937" s="129"/>
      <c r="Q2937" s="129"/>
      <c r="R2937" s="517"/>
      <c r="S2937" s="517"/>
      <c r="T2937" s="276"/>
      <c r="U2937" s="5"/>
      <c r="V2937" s="5"/>
      <c r="W2937" s="5"/>
      <c r="X2937" s="5"/>
      <c r="Y2937" s="221"/>
      <c r="Z2937" s="367"/>
      <c r="AA2937" s="173"/>
      <c r="AB2937" s="5"/>
      <c r="AC2937" s="5"/>
      <c r="AD2937" s="5"/>
      <c r="AE2937" s="5"/>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c r="CA2937" s="19"/>
      <c r="CB2937" s="19"/>
      <c r="CC2937" s="19"/>
      <c r="CD2937" s="19"/>
      <c r="CE2937" s="19"/>
      <c r="CF2937" s="19"/>
      <c r="CG2937" s="19"/>
      <c r="CH2937" s="19"/>
      <c r="CI2937" s="19"/>
      <c r="CJ2937" s="19"/>
      <c r="CK2937" s="19"/>
      <c r="CL2937" s="19"/>
      <c r="CM2937" s="19"/>
      <c r="CN2937" s="19"/>
      <c r="CO2937" s="19"/>
      <c r="CP2937" s="19"/>
      <c r="CQ2937" s="19"/>
      <c r="CR2937" s="19"/>
      <c r="CS2937" s="19"/>
      <c r="CT2937" s="19"/>
      <c r="CU2937" s="19"/>
      <c r="CV2937" s="19"/>
      <c r="CW2937" s="19"/>
      <c r="CX2937" s="19"/>
      <c r="CY2937" s="19"/>
      <c r="CZ2937" s="19"/>
      <c r="DA2937" s="19"/>
      <c r="DB2937" s="19"/>
      <c r="DC2937" s="19"/>
      <c r="DD2937" s="19"/>
      <c r="DE2937" s="19"/>
      <c r="DF2937" s="19"/>
      <c r="DG2937" s="19"/>
      <c r="DH2937" s="19"/>
      <c r="DI2937" s="19"/>
      <c r="DJ2937" s="19"/>
      <c r="DK2937" s="19"/>
      <c r="DL2937" s="19"/>
      <c r="DM2937" s="19"/>
      <c r="DN2937" s="19"/>
    </row>
    <row r="2938" spans="1:118" ht="15" hidden="1" customHeight="1" outlineLevel="1" x14ac:dyDescent="0.25">
      <c r="A2938" s="563"/>
      <c r="B2938" s="551"/>
      <c r="C2938" s="551"/>
      <c r="D2938" s="551"/>
      <c r="E2938" s="43" t="s">
        <v>77</v>
      </c>
      <c r="F2938" s="147"/>
      <c r="G2938" s="204"/>
      <c r="H2938" s="300"/>
      <c r="I2938" s="300"/>
      <c r="J2938" s="389"/>
      <c r="K2938" s="389"/>
      <c r="L2938" s="389"/>
      <c r="M2938" s="389"/>
      <c r="N2938" s="389"/>
      <c r="O2938" s="300"/>
      <c r="P2938" s="129"/>
      <c r="Q2938" s="129"/>
      <c r="R2938" s="517"/>
      <c r="S2938" s="517"/>
      <c r="T2938" s="276"/>
      <c r="U2938" s="5"/>
      <c r="V2938" s="5"/>
      <c r="W2938" s="5"/>
      <c r="X2938" s="5"/>
      <c r="Y2938" s="221"/>
      <c r="Z2938" s="367"/>
      <c r="AA2938" s="173"/>
      <c r="AB2938" s="5"/>
      <c r="AC2938" s="5"/>
      <c r="AD2938" s="5"/>
      <c r="AE2938" s="5"/>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c r="CA2938" s="19"/>
      <c r="CB2938" s="19"/>
      <c r="CC2938" s="19"/>
      <c r="CD2938" s="19"/>
      <c r="CE2938" s="19"/>
      <c r="CF2938" s="19"/>
      <c r="CG2938" s="19"/>
      <c r="CH2938" s="19"/>
      <c r="CI2938" s="19"/>
      <c r="CJ2938" s="19"/>
      <c r="CK2938" s="19"/>
      <c r="CL2938" s="19"/>
      <c r="CM2938" s="19"/>
      <c r="CN2938" s="19"/>
      <c r="CO2938" s="19"/>
      <c r="CP2938" s="19"/>
      <c r="CQ2938" s="19"/>
      <c r="CR2938" s="19"/>
      <c r="CS2938" s="19"/>
      <c r="CT2938" s="19"/>
      <c r="CU2938" s="19"/>
      <c r="CV2938" s="19"/>
      <c r="CW2938" s="19"/>
      <c r="CX2938" s="19"/>
      <c r="CY2938" s="19"/>
      <c r="CZ2938" s="19"/>
      <c r="DA2938" s="19"/>
      <c r="DB2938" s="19"/>
      <c r="DC2938" s="19"/>
      <c r="DD2938" s="19"/>
      <c r="DE2938" s="19"/>
      <c r="DF2938" s="19"/>
      <c r="DG2938" s="19"/>
      <c r="DH2938" s="19"/>
      <c r="DI2938" s="19"/>
      <c r="DJ2938" s="19"/>
      <c r="DK2938" s="19"/>
      <c r="DL2938" s="19"/>
      <c r="DM2938" s="19"/>
      <c r="DN2938" s="19"/>
    </row>
    <row r="2939" spans="1:118" ht="15" hidden="1" customHeight="1" outlineLevel="1" x14ac:dyDescent="0.25">
      <c r="A2939" s="563"/>
      <c r="B2939" s="551"/>
      <c r="C2939" s="551"/>
      <c r="D2939" s="551"/>
      <c r="E2939" s="43" t="s">
        <v>78</v>
      </c>
      <c r="F2939" s="147"/>
      <c r="G2939" s="204"/>
      <c r="H2939" s="300"/>
      <c r="I2939" s="300"/>
      <c r="J2939" s="389"/>
      <c r="K2939" s="389"/>
      <c r="L2939" s="389"/>
      <c r="M2939" s="389"/>
      <c r="N2939" s="389"/>
      <c r="O2939" s="300"/>
      <c r="P2939" s="129"/>
      <c r="Q2939" s="129"/>
      <c r="R2939" s="517"/>
      <c r="S2939" s="517"/>
      <c r="T2939" s="276"/>
      <c r="U2939" s="5"/>
      <c r="V2939" s="5"/>
      <c r="W2939" s="5"/>
      <c r="X2939" s="5"/>
      <c r="Y2939" s="221"/>
      <c r="Z2939" s="367"/>
      <c r="AA2939" s="173"/>
      <c r="AB2939" s="5"/>
      <c r="AC2939" s="5"/>
      <c r="AD2939" s="5"/>
      <c r="AE2939" s="5"/>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c r="CA2939" s="19"/>
      <c r="CB2939" s="19"/>
      <c r="CC2939" s="19"/>
      <c r="CD2939" s="19"/>
      <c r="CE2939" s="19"/>
      <c r="CF2939" s="19"/>
      <c r="CG2939" s="19"/>
      <c r="CH2939" s="19"/>
      <c r="CI2939" s="19"/>
      <c r="CJ2939" s="19"/>
      <c r="CK2939" s="19"/>
      <c r="CL2939" s="19"/>
      <c r="CM2939" s="19"/>
      <c r="CN2939" s="19"/>
      <c r="CO2939" s="19"/>
      <c r="CP2939" s="19"/>
      <c r="CQ2939" s="19"/>
      <c r="CR2939" s="19"/>
      <c r="CS2939" s="19"/>
      <c r="CT2939" s="19"/>
      <c r="CU2939" s="19"/>
      <c r="CV2939" s="19"/>
      <c r="CW2939" s="19"/>
      <c r="CX2939" s="19"/>
      <c r="CY2939" s="19"/>
      <c r="CZ2939" s="19"/>
      <c r="DA2939" s="19"/>
      <c r="DB2939" s="19"/>
      <c r="DC2939" s="19"/>
      <c r="DD2939" s="19"/>
      <c r="DE2939" s="19"/>
      <c r="DF2939" s="19"/>
      <c r="DG2939" s="19"/>
      <c r="DH2939" s="19"/>
      <c r="DI2939" s="19"/>
      <c r="DJ2939" s="19"/>
      <c r="DK2939" s="19"/>
      <c r="DL2939" s="19"/>
      <c r="DM2939" s="19"/>
      <c r="DN2939" s="19"/>
    </row>
    <row r="2940" spans="1:118" ht="15" hidden="1" customHeight="1" outlineLevel="1" x14ac:dyDescent="0.25">
      <c r="A2940" s="563"/>
      <c r="B2940" s="551"/>
      <c r="C2940" s="551"/>
      <c r="D2940" s="551"/>
      <c r="E2940" s="43" t="s">
        <v>79</v>
      </c>
      <c r="F2940" s="147"/>
      <c r="G2940" s="204"/>
      <c r="H2940" s="300"/>
      <c r="I2940" s="300"/>
      <c r="J2940" s="389"/>
      <c r="K2940" s="389"/>
      <c r="L2940" s="389"/>
      <c r="M2940" s="389"/>
      <c r="N2940" s="389"/>
      <c r="O2940" s="300"/>
      <c r="P2940" s="129"/>
      <c r="Q2940" s="129"/>
      <c r="R2940" s="517"/>
      <c r="S2940" s="517"/>
      <c r="T2940" s="276"/>
      <c r="U2940" s="5"/>
      <c r="V2940" s="5"/>
      <c r="W2940" s="5"/>
      <c r="X2940" s="5"/>
      <c r="Y2940" s="221"/>
      <c r="Z2940" s="367"/>
      <c r="AA2940" s="173"/>
      <c r="AB2940" s="5"/>
      <c r="AC2940" s="5"/>
      <c r="AD2940" s="5"/>
      <c r="AE2940" s="5"/>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c r="CA2940" s="19"/>
      <c r="CB2940" s="19"/>
      <c r="CC2940" s="19"/>
      <c r="CD2940" s="19"/>
      <c r="CE2940" s="19"/>
      <c r="CF2940" s="19"/>
      <c r="CG2940" s="19"/>
      <c r="CH2940" s="19"/>
      <c r="CI2940" s="19"/>
      <c r="CJ2940" s="19"/>
      <c r="CK2940" s="19"/>
      <c r="CL2940" s="19"/>
      <c r="CM2940" s="19"/>
      <c r="CN2940" s="19"/>
      <c r="CO2940" s="19"/>
      <c r="CP2940" s="19"/>
      <c r="CQ2940" s="19"/>
      <c r="CR2940" s="19"/>
      <c r="CS2940" s="19"/>
      <c r="CT2940" s="19"/>
      <c r="CU2940" s="19"/>
      <c r="CV2940" s="19"/>
      <c r="CW2940" s="19"/>
      <c r="CX2940" s="19"/>
      <c r="CY2940" s="19"/>
      <c r="CZ2940" s="19"/>
      <c r="DA2940" s="19"/>
      <c r="DB2940" s="19"/>
      <c r="DC2940" s="19"/>
      <c r="DD2940" s="19"/>
      <c r="DE2940" s="19"/>
      <c r="DF2940" s="19"/>
      <c r="DG2940" s="19"/>
      <c r="DH2940" s="19"/>
      <c r="DI2940" s="19"/>
      <c r="DJ2940" s="19"/>
      <c r="DK2940" s="19"/>
      <c r="DL2940" s="19"/>
      <c r="DM2940" s="19"/>
      <c r="DN2940" s="19"/>
    </row>
    <row r="2941" spans="1:118" s="102" customFormat="1" ht="31.5" customHeight="1" collapsed="1" x14ac:dyDescent="0.25">
      <c r="A2941" s="552" t="s">
        <v>72</v>
      </c>
      <c r="B2941" s="552"/>
      <c r="C2941" s="552"/>
      <c r="D2941" s="551" t="s">
        <v>80</v>
      </c>
      <c r="E2941" s="585" t="s">
        <v>75</v>
      </c>
      <c r="F2941" s="586"/>
      <c r="G2941" s="204"/>
      <c r="H2941" s="122"/>
      <c r="I2941" s="122">
        <f t="shared" ref="I2941:Q2941" si="57">I2942</f>
        <v>1</v>
      </c>
      <c r="J2941" s="393"/>
      <c r="K2941" s="393"/>
      <c r="L2941" s="393"/>
      <c r="M2941" s="393">
        <f t="shared" si="57"/>
        <v>250</v>
      </c>
      <c r="N2941" s="393"/>
      <c r="O2941" s="122"/>
      <c r="P2941" s="128"/>
      <c r="Q2941" s="128">
        <f t="shared" si="57"/>
        <v>685</v>
      </c>
      <c r="R2941" s="128"/>
      <c r="S2941" s="516"/>
      <c r="T2941" s="276"/>
      <c r="U2941" s="85"/>
      <c r="V2941" s="85"/>
      <c r="W2941" s="85"/>
      <c r="X2941" s="85"/>
      <c r="Y2941" s="221"/>
      <c r="Z2941" s="276"/>
      <c r="AA2941" s="173"/>
      <c r="AB2941" s="379"/>
      <c r="AC2941" s="379"/>
      <c r="AD2941" s="379"/>
      <c r="AE2941" s="379"/>
    </row>
    <row r="2942" spans="1:118" s="19" customFormat="1" ht="45" hidden="1" customHeight="1" outlineLevel="1" x14ac:dyDescent="0.25">
      <c r="A2942" s="552"/>
      <c r="B2942" s="552"/>
      <c r="C2942" s="552"/>
      <c r="D2942" s="551"/>
      <c r="E2942" s="587"/>
      <c r="F2942" s="588"/>
      <c r="G2942" s="61" t="s">
        <v>2188</v>
      </c>
      <c r="H2942" s="131"/>
      <c r="I2942" s="131">
        <v>1</v>
      </c>
      <c r="J2942" s="394"/>
      <c r="K2942" s="394"/>
      <c r="L2942" s="394"/>
      <c r="M2942" s="394">
        <v>250</v>
      </c>
      <c r="N2942" s="394"/>
      <c r="O2942" s="131"/>
      <c r="P2942" s="513"/>
      <c r="Q2942" s="513">
        <v>685</v>
      </c>
      <c r="R2942" s="513"/>
      <c r="S2942" s="518"/>
      <c r="T2942" s="276"/>
      <c r="U2942" s="85"/>
      <c r="V2942" s="85"/>
      <c r="W2942" s="85"/>
      <c r="X2942" s="85"/>
      <c r="Y2942" s="221"/>
      <c r="Z2942" s="276"/>
      <c r="AA2942" s="173"/>
      <c r="AB2942" s="5"/>
      <c r="AC2942" s="5"/>
      <c r="AD2942" s="5"/>
      <c r="AE2942" s="5"/>
    </row>
    <row r="2943" spans="1:118" ht="15" hidden="1" customHeight="1" outlineLevel="1" x14ac:dyDescent="0.25">
      <c r="A2943" s="552"/>
      <c r="B2943" s="552"/>
      <c r="C2943" s="552"/>
      <c r="D2943" s="551"/>
      <c r="E2943" s="288" t="s">
        <v>76</v>
      </c>
      <c r="F2943" s="147"/>
      <c r="G2943" s="204"/>
      <c r="H2943" s="300"/>
      <c r="I2943" s="300"/>
      <c r="J2943" s="389"/>
      <c r="K2943" s="389"/>
      <c r="L2943" s="389"/>
      <c r="M2943" s="389"/>
      <c r="N2943" s="389"/>
      <c r="O2943" s="300"/>
      <c r="P2943" s="129"/>
      <c r="Q2943" s="129"/>
      <c r="R2943" s="517"/>
      <c r="S2943" s="517"/>
      <c r="T2943" s="276"/>
      <c r="U2943" s="85"/>
      <c r="V2943" s="85"/>
      <c r="W2943" s="85"/>
      <c r="X2943" s="85"/>
      <c r="Y2943" s="221"/>
      <c r="Z2943" s="276"/>
      <c r="AA2943" s="173"/>
      <c r="AB2943" s="5"/>
      <c r="AC2943" s="5"/>
      <c r="AD2943" s="5"/>
      <c r="AE2943" s="5"/>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c r="CA2943" s="19"/>
      <c r="CB2943" s="19"/>
      <c r="CC2943" s="19"/>
      <c r="CD2943" s="19"/>
      <c r="CE2943" s="19"/>
      <c r="CF2943" s="19"/>
      <c r="CG2943" s="19"/>
      <c r="CH2943" s="19"/>
      <c r="CI2943" s="19"/>
      <c r="CJ2943" s="19"/>
      <c r="CK2943" s="19"/>
      <c r="CL2943" s="19"/>
      <c r="CM2943" s="19"/>
      <c r="CN2943" s="19"/>
      <c r="CO2943" s="19"/>
      <c r="CP2943" s="19"/>
      <c r="CQ2943" s="19"/>
      <c r="CR2943" s="19"/>
      <c r="CS2943" s="19"/>
      <c r="CT2943" s="19"/>
      <c r="CU2943" s="19"/>
      <c r="CV2943" s="19"/>
      <c r="CW2943" s="19"/>
      <c r="CX2943" s="19"/>
      <c r="CY2943" s="19"/>
      <c r="CZ2943" s="19"/>
      <c r="DA2943" s="19"/>
      <c r="DB2943" s="19"/>
      <c r="DC2943" s="19"/>
      <c r="DD2943" s="19"/>
      <c r="DE2943" s="19"/>
      <c r="DF2943" s="19"/>
      <c r="DG2943" s="19"/>
      <c r="DH2943" s="19"/>
      <c r="DI2943" s="19"/>
      <c r="DJ2943" s="19"/>
      <c r="DK2943" s="19"/>
      <c r="DL2943" s="19"/>
      <c r="DM2943" s="19"/>
      <c r="DN2943" s="19"/>
    </row>
    <row r="2944" spans="1:118" ht="15" hidden="1" customHeight="1" outlineLevel="1" x14ac:dyDescent="0.25">
      <c r="A2944" s="552"/>
      <c r="B2944" s="552"/>
      <c r="C2944" s="552"/>
      <c r="D2944" s="551"/>
      <c r="E2944" s="288" t="s">
        <v>77</v>
      </c>
      <c r="F2944" s="147"/>
      <c r="G2944" s="204"/>
      <c r="H2944" s="300"/>
      <c r="I2944" s="300"/>
      <c r="J2944" s="389"/>
      <c r="K2944" s="389"/>
      <c r="L2944" s="389"/>
      <c r="M2944" s="389"/>
      <c r="N2944" s="389"/>
      <c r="O2944" s="300"/>
      <c r="P2944" s="129"/>
      <c r="Q2944" s="129"/>
      <c r="R2944" s="517"/>
      <c r="S2944" s="517"/>
      <c r="T2944" s="276"/>
      <c r="U2944" s="85"/>
      <c r="V2944" s="85"/>
      <c r="W2944" s="85"/>
      <c r="X2944" s="85"/>
      <c r="Y2944" s="221"/>
      <c r="Z2944" s="276"/>
      <c r="AA2944" s="173"/>
      <c r="AB2944" s="5"/>
      <c r="AC2944" s="5"/>
      <c r="AD2944" s="5"/>
      <c r="AE2944" s="5"/>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c r="CA2944" s="19"/>
      <c r="CB2944" s="19"/>
      <c r="CC2944" s="19"/>
      <c r="CD2944" s="19"/>
      <c r="CE2944" s="19"/>
      <c r="CF2944" s="19"/>
      <c r="CG2944" s="19"/>
      <c r="CH2944" s="19"/>
      <c r="CI2944" s="19"/>
      <c r="CJ2944" s="19"/>
      <c r="CK2944" s="19"/>
      <c r="CL2944" s="19"/>
      <c r="CM2944" s="19"/>
      <c r="CN2944" s="19"/>
      <c r="CO2944" s="19"/>
      <c r="CP2944" s="19"/>
      <c r="CQ2944" s="19"/>
      <c r="CR2944" s="19"/>
      <c r="CS2944" s="19"/>
      <c r="CT2944" s="19"/>
      <c r="CU2944" s="19"/>
      <c r="CV2944" s="19"/>
      <c r="CW2944" s="19"/>
      <c r="CX2944" s="19"/>
      <c r="CY2944" s="19"/>
      <c r="CZ2944" s="19"/>
      <c r="DA2944" s="19"/>
      <c r="DB2944" s="19"/>
      <c r="DC2944" s="19"/>
      <c r="DD2944" s="19"/>
      <c r="DE2944" s="19"/>
      <c r="DF2944" s="19"/>
      <c r="DG2944" s="19"/>
      <c r="DH2944" s="19"/>
      <c r="DI2944" s="19"/>
      <c r="DJ2944" s="19"/>
      <c r="DK2944" s="19"/>
      <c r="DL2944" s="19"/>
      <c r="DM2944" s="19"/>
      <c r="DN2944" s="19"/>
    </row>
    <row r="2945" spans="1:118" ht="24.75" customHeight="1" collapsed="1" x14ac:dyDescent="0.25">
      <c r="A2945" s="552"/>
      <c r="B2945" s="552"/>
      <c r="C2945" s="552"/>
      <c r="D2945" s="551"/>
      <c r="E2945" s="585" t="s">
        <v>78</v>
      </c>
      <c r="F2945" s="586"/>
      <c r="G2945" s="204"/>
      <c r="H2945" s="122">
        <f>SUM(H2946:H2951)</f>
        <v>6</v>
      </c>
      <c r="I2945" s="122"/>
      <c r="J2945" s="393">
        <f t="shared" ref="J2945:R2945" si="58">SUM(J2946:J2951)</f>
        <v>1</v>
      </c>
      <c r="K2945" s="393"/>
      <c r="L2945" s="393">
        <f t="shared" si="58"/>
        <v>2687</v>
      </c>
      <c r="M2945" s="393"/>
      <c r="N2945" s="393">
        <f t="shared" si="58"/>
        <v>15</v>
      </c>
      <c r="O2945" s="122"/>
      <c r="P2945" s="128">
        <f t="shared" si="58"/>
        <v>4898.6698999999999</v>
      </c>
      <c r="Q2945" s="128"/>
      <c r="R2945" s="128">
        <f t="shared" si="58"/>
        <v>1529.09602</v>
      </c>
      <c r="S2945" s="516"/>
      <c r="T2945" s="276"/>
      <c r="U2945" s="85"/>
      <c r="V2945" s="85"/>
      <c r="W2945" s="85"/>
      <c r="X2945" s="85"/>
      <c r="Y2945" s="221"/>
      <c r="Z2945" s="276"/>
      <c r="AA2945" s="173"/>
      <c r="AB2945" s="5"/>
      <c r="AC2945" s="5"/>
      <c r="AD2945" s="5"/>
      <c r="AE2945" s="5"/>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c r="CA2945" s="19"/>
      <c r="CB2945" s="19"/>
      <c r="CC2945" s="19"/>
      <c r="CD2945" s="19"/>
      <c r="CE2945" s="19"/>
      <c r="CF2945" s="19"/>
      <c r="CG2945" s="19"/>
      <c r="CH2945" s="19"/>
      <c r="CI2945" s="19"/>
      <c r="CJ2945" s="19"/>
      <c r="CK2945" s="19"/>
      <c r="CL2945" s="19"/>
      <c r="CM2945" s="19"/>
      <c r="CN2945" s="19"/>
      <c r="CO2945" s="19"/>
      <c r="CP2945" s="19"/>
      <c r="CQ2945" s="19"/>
      <c r="CR2945" s="19"/>
      <c r="CS2945" s="19"/>
      <c r="CT2945" s="19"/>
      <c r="CU2945" s="19"/>
      <c r="CV2945" s="19"/>
      <c r="CW2945" s="19"/>
      <c r="CX2945" s="19"/>
      <c r="CY2945" s="19"/>
      <c r="CZ2945" s="19"/>
      <c r="DA2945" s="19"/>
      <c r="DB2945" s="19"/>
      <c r="DC2945" s="19"/>
      <c r="DD2945" s="19"/>
      <c r="DE2945" s="19"/>
      <c r="DF2945" s="19"/>
      <c r="DG2945" s="19"/>
      <c r="DH2945" s="19"/>
      <c r="DI2945" s="19"/>
      <c r="DJ2945" s="19"/>
      <c r="DK2945" s="19"/>
      <c r="DL2945" s="19"/>
      <c r="DM2945" s="19"/>
      <c r="DN2945" s="19"/>
    </row>
    <row r="2946" spans="1:118" s="19" customFormat="1" ht="30" hidden="1" customHeight="1" outlineLevel="1" x14ac:dyDescent="0.25">
      <c r="A2946" s="552"/>
      <c r="B2946" s="552"/>
      <c r="C2946" s="552"/>
      <c r="D2946" s="551"/>
      <c r="E2946" s="645"/>
      <c r="F2946" s="646"/>
      <c r="G2946" s="216" t="s">
        <v>1926</v>
      </c>
      <c r="H2946" s="89">
        <v>1</v>
      </c>
      <c r="I2946" s="89"/>
      <c r="J2946" s="395"/>
      <c r="K2946" s="395"/>
      <c r="L2946" s="395"/>
      <c r="M2946" s="395"/>
      <c r="N2946" s="395"/>
      <c r="O2946" s="89"/>
      <c r="P2946" s="89">
        <v>865.43389999999999</v>
      </c>
      <c r="Q2946" s="89"/>
      <c r="R2946" s="89"/>
      <c r="S2946" s="333"/>
      <c r="T2946" s="105"/>
      <c r="U2946" s="85"/>
      <c r="V2946" s="85"/>
      <c r="W2946" s="85"/>
      <c r="X2946" s="85"/>
      <c r="Y2946" s="20"/>
      <c r="Z2946" s="20"/>
      <c r="AA2946" s="62"/>
      <c r="AB2946" s="5"/>
      <c r="AC2946" s="5"/>
      <c r="AD2946" s="5"/>
      <c r="AE2946" s="5"/>
    </row>
    <row r="2947" spans="1:118" s="19" customFormat="1" ht="45" hidden="1" customHeight="1" outlineLevel="1" x14ac:dyDescent="0.25">
      <c r="A2947" s="552"/>
      <c r="B2947" s="552"/>
      <c r="C2947" s="552"/>
      <c r="D2947" s="551"/>
      <c r="E2947" s="645"/>
      <c r="F2947" s="646"/>
      <c r="G2947" s="216" t="s">
        <v>1772</v>
      </c>
      <c r="H2947" s="89">
        <v>1</v>
      </c>
      <c r="I2947" s="89"/>
      <c r="J2947" s="395"/>
      <c r="K2947" s="395"/>
      <c r="L2947" s="395">
        <v>2280</v>
      </c>
      <c r="M2947" s="395"/>
      <c r="N2947" s="395"/>
      <c r="O2947" s="89"/>
      <c r="P2947" s="89">
        <v>824.54</v>
      </c>
      <c r="Q2947" s="89"/>
      <c r="R2947" s="89"/>
      <c r="S2947" s="333"/>
      <c r="T2947" s="105"/>
      <c r="U2947" s="85"/>
      <c r="V2947" s="85"/>
      <c r="W2947" s="85"/>
      <c r="X2947" s="85"/>
      <c r="Y2947" s="20"/>
      <c r="Z2947" s="20"/>
      <c r="AA2947" s="62"/>
      <c r="AB2947" s="5"/>
      <c r="AC2947" s="5"/>
      <c r="AD2947" s="5"/>
      <c r="AE2947" s="5"/>
    </row>
    <row r="2948" spans="1:118" s="19" customFormat="1" ht="30" hidden="1" customHeight="1" outlineLevel="1" x14ac:dyDescent="0.25">
      <c r="A2948" s="552"/>
      <c r="B2948" s="552"/>
      <c r="C2948" s="552"/>
      <c r="D2948" s="551"/>
      <c r="E2948" s="645"/>
      <c r="F2948" s="646"/>
      <c r="G2948" s="216" t="s">
        <v>1927</v>
      </c>
      <c r="H2948" s="89">
        <v>1</v>
      </c>
      <c r="I2948" s="89"/>
      <c r="J2948" s="395"/>
      <c r="K2948" s="395"/>
      <c r="L2948" s="395"/>
      <c r="M2948" s="395"/>
      <c r="N2948" s="395"/>
      <c r="O2948" s="89"/>
      <c r="P2948" s="89">
        <v>772.61599999999999</v>
      </c>
      <c r="Q2948" s="89"/>
      <c r="R2948" s="89"/>
      <c r="S2948" s="333"/>
      <c r="T2948" s="105"/>
      <c r="U2948" s="85"/>
      <c r="V2948" s="85"/>
      <c r="W2948" s="85"/>
      <c r="X2948" s="85"/>
      <c r="Y2948" s="20"/>
      <c r="Z2948" s="20"/>
      <c r="AA2948" s="62"/>
      <c r="AB2948" s="5"/>
      <c r="AC2948" s="5"/>
      <c r="AD2948" s="5"/>
      <c r="AE2948" s="5"/>
    </row>
    <row r="2949" spans="1:118" s="19" customFormat="1" ht="45" hidden="1" customHeight="1" outlineLevel="1" x14ac:dyDescent="0.25">
      <c r="A2949" s="552"/>
      <c r="B2949" s="552"/>
      <c r="C2949" s="552"/>
      <c r="D2949" s="551"/>
      <c r="E2949" s="645"/>
      <c r="F2949" s="646"/>
      <c r="G2949" s="216" t="s">
        <v>1787</v>
      </c>
      <c r="H2949" s="89">
        <v>2</v>
      </c>
      <c r="I2949" s="89"/>
      <c r="J2949" s="395"/>
      <c r="K2949" s="395"/>
      <c r="L2949" s="395">
        <v>7</v>
      </c>
      <c r="M2949" s="395"/>
      <c r="N2949" s="395"/>
      <c r="O2949" s="89"/>
      <c r="P2949" s="89">
        <v>1193.29</v>
      </c>
      <c r="Q2949" s="89"/>
      <c r="R2949" s="89"/>
      <c r="S2949" s="333"/>
      <c r="T2949" s="105"/>
      <c r="U2949" s="85"/>
      <c r="V2949" s="85"/>
      <c r="W2949" s="85"/>
      <c r="X2949" s="85"/>
      <c r="Y2949" s="20"/>
      <c r="Z2949" s="20"/>
      <c r="AA2949" s="62"/>
      <c r="AB2949" s="5"/>
      <c r="AC2949" s="5"/>
      <c r="AD2949" s="5"/>
      <c r="AE2949" s="5"/>
    </row>
    <row r="2950" spans="1:118" s="19" customFormat="1" ht="45" hidden="1" customHeight="1" outlineLevel="1" x14ac:dyDescent="0.25">
      <c r="A2950" s="552"/>
      <c r="B2950" s="552"/>
      <c r="C2950" s="552"/>
      <c r="D2950" s="551"/>
      <c r="E2950" s="645"/>
      <c r="F2950" s="646"/>
      <c r="G2950" s="61" t="s">
        <v>1928</v>
      </c>
      <c r="H2950" s="89">
        <v>1</v>
      </c>
      <c r="I2950" s="89"/>
      <c r="J2950" s="89"/>
      <c r="K2950" s="89"/>
      <c r="L2950" s="89">
        <v>400</v>
      </c>
      <c r="M2950" s="89"/>
      <c r="N2950" s="89"/>
      <c r="O2950" s="89"/>
      <c r="P2950" s="89">
        <v>1242.79</v>
      </c>
      <c r="Q2950" s="89"/>
      <c r="R2950" s="89"/>
      <c r="S2950" s="333"/>
      <c r="T2950" s="105"/>
      <c r="U2950" s="85"/>
      <c r="V2950" s="85"/>
      <c r="W2950" s="85"/>
      <c r="X2950" s="85"/>
      <c r="Y2950" s="57"/>
      <c r="Z2950" s="20"/>
      <c r="AA2950" s="20"/>
      <c r="AB2950" s="5"/>
      <c r="AC2950" s="5"/>
      <c r="AD2950" s="5"/>
      <c r="AE2950" s="5"/>
    </row>
    <row r="2951" spans="1:118" s="19" customFormat="1" ht="45" hidden="1" customHeight="1" outlineLevel="1" x14ac:dyDescent="0.25">
      <c r="A2951" s="552"/>
      <c r="B2951" s="552"/>
      <c r="C2951" s="552"/>
      <c r="D2951" s="551"/>
      <c r="E2951" s="587"/>
      <c r="F2951" s="588"/>
      <c r="G2951" s="133" t="s">
        <v>2151</v>
      </c>
      <c r="H2951" s="4"/>
      <c r="I2951" s="4"/>
      <c r="J2951" s="4">
        <v>1</v>
      </c>
      <c r="K2951" s="4"/>
      <c r="L2951" s="4"/>
      <c r="M2951" s="4"/>
      <c r="N2951" s="4">
        <v>15</v>
      </c>
      <c r="O2951" s="4"/>
      <c r="P2951" s="4"/>
      <c r="Q2951" s="4"/>
      <c r="R2951" s="129">
        <v>1529.09602</v>
      </c>
      <c r="S2951" s="21"/>
      <c r="T2951" s="5"/>
      <c r="U2951" s="85"/>
      <c r="V2951" s="85"/>
      <c r="W2951" s="85"/>
      <c r="X2951" s="85"/>
      <c r="Y2951" s="5"/>
      <c r="Z2951" s="65"/>
      <c r="AA2951" s="5"/>
      <c r="AB2951" s="5"/>
      <c r="AC2951" s="5"/>
      <c r="AD2951" s="5"/>
      <c r="AE2951" s="5"/>
    </row>
    <row r="2952" spans="1:118" ht="15" hidden="1" customHeight="1" outlineLevel="1" x14ac:dyDescent="0.25">
      <c r="A2952" s="552"/>
      <c r="B2952" s="552"/>
      <c r="C2952" s="552"/>
      <c r="D2952" s="551"/>
      <c r="E2952" s="288" t="s">
        <v>79</v>
      </c>
      <c r="F2952" s="147"/>
      <c r="G2952" s="204"/>
      <c r="H2952" s="229"/>
      <c r="I2952" s="229"/>
      <c r="J2952" s="229"/>
      <c r="K2952" s="229"/>
      <c r="L2952" s="229"/>
      <c r="M2952" s="229"/>
      <c r="N2952" s="229"/>
      <c r="O2952" s="229"/>
      <c r="P2952" s="229"/>
      <c r="Q2952" s="229"/>
      <c r="R2952" s="34"/>
      <c r="S2952" s="34"/>
      <c r="T2952" s="5"/>
      <c r="U2952" s="85"/>
      <c r="V2952" s="85"/>
      <c r="W2952" s="85"/>
      <c r="X2952" s="85"/>
      <c r="Y2952" s="1"/>
      <c r="Z2952" s="261"/>
      <c r="AA2952" s="1"/>
      <c r="AB2952" s="5"/>
      <c r="AC2952" s="5"/>
      <c r="AD2952" s="5"/>
      <c r="AE2952" s="5"/>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c r="CA2952" s="19"/>
      <c r="CB2952" s="19"/>
      <c r="CC2952" s="19"/>
      <c r="CD2952" s="19"/>
      <c r="CE2952" s="19"/>
      <c r="CF2952" s="19"/>
      <c r="CG2952" s="19"/>
      <c r="CH2952" s="19"/>
      <c r="CI2952" s="19"/>
      <c r="CJ2952" s="19"/>
      <c r="CK2952" s="19"/>
      <c r="CL2952" s="19"/>
      <c r="CM2952" s="19"/>
      <c r="CN2952" s="19"/>
      <c r="CO2952" s="19"/>
      <c r="CP2952" s="19"/>
      <c r="CQ2952" s="19"/>
      <c r="CR2952" s="19"/>
      <c r="CS2952" s="19"/>
      <c r="CT2952" s="19"/>
      <c r="CU2952" s="19"/>
      <c r="CV2952" s="19"/>
      <c r="CW2952" s="19"/>
      <c r="CX2952" s="19"/>
      <c r="CY2952" s="19"/>
      <c r="CZ2952" s="19"/>
      <c r="DA2952" s="19"/>
      <c r="DB2952" s="19"/>
      <c r="DC2952" s="19"/>
      <c r="DD2952" s="19"/>
      <c r="DE2952" s="19"/>
      <c r="DF2952" s="19"/>
      <c r="DG2952" s="19"/>
      <c r="DH2952" s="19"/>
      <c r="DI2952" s="19"/>
      <c r="DJ2952" s="19"/>
      <c r="DK2952" s="19"/>
      <c r="DL2952" s="19"/>
      <c r="DM2952" s="19"/>
      <c r="DN2952" s="19"/>
    </row>
    <row r="2953" spans="1:118" ht="30" hidden="1" customHeight="1" outlineLevel="1" x14ac:dyDescent="0.25">
      <c r="A2953" s="552"/>
      <c r="B2953" s="552"/>
      <c r="C2953" s="552"/>
      <c r="D2953" s="551" t="s">
        <v>81</v>
      </c>
      <c r="E2953" s="288" t="s">
        <v>75</v>
      </c>
      <c r="F2953" s="147"/>
      <c r="G2953" s="204"/>
      <c r="H2953" s="229"/>
      <c r="I2953" s="229"/>
      <c r="J2953" s="229"/>
      <c r="K2953" s="229"/>
      <c r="L2953" s="229"/>
      <c r="M2953" s="229"/>
      <c r="N2953" s="229"/>
      <c r="O2953" s="229"/>
      <c r="P2953" s="229"/>
      <c r="Q2953" s="229"/>
      <c r="R2953" s="34"/>
      <c r="S2953" s="34"/>
      <c r="T2953" s="5"/>
      <c r="U2953" s="85"/>
      <c r="V2953" s="85"/>
      <c r="W2953" s="85"/>
      <c r="X2953" s="85"/>
      <c r="Y2953" s="1"/>
      <c r="Z2953" s="261"/>
      <c r="AA2953" s="1"/>
      <c r="AB2953" s="5"/>
      <c r="AC2953" s="5"/>
      <c r="AD2953" s="5"/>
      <c r="AE2953" s="5"/>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c r="AZ2953" s="19"/>
      <c r="BA2953" s="19"/>
      <c r="BB2953" s="19"/>
      <c r="BC2953" s="19"/>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c r="CA2953" s="19"/>
      <c r="CB2953" s="19"/>
      <c r="CC2953" s="19"/>
      <c r="CD2953" s="19"/>
      <c r="CE2953" s="19"/>
      <c r="CF2953" s="19"/>
      <c r="CG2953" s="19"/>
      <c r="CH2953" s="19"/>
      <c r="CI2953" s="19"/>
      <c r="CJ2953" s="19"/>
      <c r="CK2953" s="19"/>
      <c r="CL2953" s="19"/>
      <c r="CM2953" s="19"/>
      <c r="CN2953" s="19"/>
      <c r="CO2953" s="19"/>
      <c r="CP2953" s="19"/>
      <c r="CQ2953" s="19"/>
      <c r="CR2953" s="19"/>
      <c r="CS2953" s="19"/>
      <c r="CT2953" s="19"/>
      <c r="CU2953" s="19"/>
      <c r="CV2953" s="19"/>
      <c r="CW2953" s="19"/>
      <c r="CX2953" s="19"/>
      <c r="CY2953" s="19"/>
      <c r="CZ2953" s="19"/>
      <c r="DA2953" s="19"/>
      <c r="DB2953" s="19"/>
      <c r="DC2953" s="19"/>
      <c r="DD2953" s="19"/>
      <c r="DE2953" s="19"/>
      <c r="DF2953" s="19"/>
      <c r="DG2953" s="19"/>
      <c r="DH2953" s="19"/>
      <c r="DI2953" s="19"/>
      <c r="DJ2953" s="19"/>
      <c r="DK2953" s="19"/>
      <c r="DL2953" s="19"/>
      <c r="DM2953" s="19"/>
      <c r="DN2953" s="19"/>
    </row>
    <row r="2954" spans="1:118" ht="15" hidden="1" customHeight="1" outlineLevel="1" x14ac:dyDescent="0.25">
      <c r="A2954" s="552"/>
      <c r="B2954" s="552"/>
      <c r="C2954" s="552"/>
      <c r="D2954" s="551"/>
      <c r="E2954" s="288" t="s">
        <v>76</v>
      </c>
      <c r="F2954" s="147"/>
      <c r="G2954" s="204"/>
      <c r="H2954" s="229"/>
      <c r="I2954" s="229"/>
      <c r="J2954" s="229"/>
      <c r="K2954" s="229"/>
      <c r="L2954" s="229"/>
      <c r="M2954" s="229"/>
      <c r="N2954" s="229"/>
      <c r="O2954" s="229"/>
      <c r="P2954" s="229"/>
      <c r="Q2954" s="229"/>
      <c r="R2954" s="34"/>
      <c r="S2954" s="34"/>
      <c r="T2954" s="5"/>
      <c r="U2954" s="85"/>
      <c r="V2954" s="85"/>
      <c r="W2954" s="85"/>
      <c r="X2954" s="85"/>
      <c r="Y2954" s="1"/>
      <c r="Z2954" s="261"/>
      <c r="AA2954" s="1"/>
      <c r="AB2954" s="5"/>
      <c r="AC2954" s="5"/>
      <c r="AD2954" s="5"/>
      <c r="AE2954" s="5"/>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19"/>
      <c r="BA2954" s="19"/>
      <c r="BB2954" s="19"/>
      <c r="BC2954" s="19"/>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c r="CA2954" s="19"/>
      <c r="CB2954" s="19"/>
      <c r="CC2954" s="19"/>
      <c r="CD2954" s="19"/>
      <c r="CE2954" s="19"/>
      <c r="CF2954" s="19"/>
      <c r="CG2954" s="19"/>
      <c r="CH2954" s="19"/>
      <c r="CI2954" s="19"/>
      <c r="CJ2954" s="19"/>
      <c r="CK2954" s="19"/>
      <c r="CL2954" s="19"/>
      <c r="CM2954" s="19"/>
      <c r="CN2954" s="19"/>
      <c r="CO2954" s="19"/>
      <c r="CP2954" s="19"/>
      <c r="CQ2954" s="19"/>
      <c r="CR2954" s="19"/>
      <c r="CS2954" s="19"/>
      <c r="CT2954" s="19"/>
      <c r="CU2954" s="19"/>
      <c r="CV2954" s="19"/>
      <c r="CW2954" s="19"/>
      <c r="CX2954" s="19"/>
      <c r="CY2954" s="19"/>
      <c r="CZ2954" s="19"/>
      <c r="DA2954" s="19"/>
      <c r="DB2954" s="19"/>
      <c r="DC2954" s="19"/>
      <c r="DD2954" s="19"/>
      <c r="DE2954" s="19"/>
      <c r="DF2954" s="19"/>
      <c r="DG2954" s="19"/>
      <c r="DH2954" s="19"/>
      <c r="DI2954" s="19"/>
      <c r="DJ2954" s="19"/>
      <c r="DK2954" s="19"/>
      <c r="DL2954" s="19"/>
      <c r="DM2954" s="19"/>
      <c r="DN2954" s="19"/>
    </row>
    <row r="2955" spans="1:118" ht="15" hidden="1" customHeight="1" outlineLevel="1" x14ac:dyDescent="0.25">
      <c r="A2955" s="552"/>
      <c r="B2955" s="552"/>
      <c r="C2955" s="552"/>
      <c r="D2955" s="551"/>
      <c r="E2955" s="288" t="s">
        <v>77</v>
      </c>
      <c r="F2955" s="147"/>
      <c r="G2955" s="204"/>
      <c r="H2955" s="229"/>
      <c r="I2955" s="229"/>
      <c r="J2955" s="229"/>
      <c r="K2955" s="229"/>
      <c r="L2955" s="229"/>
      <c r="M2955" s="229"/>
      <c r="N2955" s="229"/>
      <c r="O2955" s="229"/>
      <c r="P2955" s="229"/>
      <c r="Q2955" s="229"/>
      <c r="R2955" s="34"/>
      <c r="S2955" s="34"/>
      <c r="T2955" s="5"/>
      <c r="U2955" s="85"/>
      <c r="V2955" s="85"/>
      <c r="W2955" s="85"/>
      <c r="X2955" s="85"/>
      <c r="Y2955" s="1"/>
      <c r="Z2955" s="261"/>
      <c r="AA2955" s="1"/>
      <c r="AB2955" s="5"/>
      <c r="AC2955" s="5"/>
      <c r="AD2955" s="5"/>
      <c r="AE2955" s="5"/>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c r="AZ2955" s="19"/>
      <c r="BA2955" s="19"/>
      <c r="BB2955" s="19"/>
      <c r="BC2955" s="19"/>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c r="CA2955" s="19"/>
      <c r="CB2955" s="19"/>
      <c r="CC2955" s="19"/>
      <c r="CD2955" s="19"/>
      <c r="CE2955" s="19"/>
      <c r="CF2955" s="19"/>
      <c r="CG2955" s="19"/>
      <c r="CH2955" s="19"/>
      <c r="CI2955" s="19"/>
      <c r="CJ2955" s="19"/>
      <c r="CK2955" s="19"/>
      <c r="CL2955" s="19"/>
      <c r="CM2955" s="19"/>
      <c r="CN2955" s="19"/>
      <c r="CO2955" s="19"/>
      <c r="CP2955" s="19"/>
      <c r="CQ2955" s="19"/>
      <c r="CR2955" s="19"/>
      <c r="CS2955" s="19"/>
      <c r="CT2955" s="19"/>
      <c r="CU2955" s="19"/>
      <c r="CV2955" s="19"/>
      <c r="CW2955" s="19"/>
      <c r="CX2955" s="19"/>
      <c r="CY2955" s="19"/>
      <c r="CZ2955" s="19"/>
      <c r="DA2955" s="19"/>
      <c r="DB2955" s="19"/>
      <c r="DC2955" s="19"/>
      <c r="DD2955" s="19"/>
      <c r="DE2955" s="19"/>
      <c r="DF2955" s="19"/>
      <c r="DG2955" s="19"/>
      <c r="DH2955" s="19"/>
      <c r="DI2955" s="19"/>
      <c r="DJ2955" s="19"/>
      <c r="DK2955" s="19"/>
      <c r="DL2955" s="19"/>
      <c r="DM2955" s="19"/>
      <c r="DN2955" s="19"/>
    </row>
    <row r="2956" spans="1:118" ht="15" hidden="1" customHeight="1" outlineLevel="1" x14ac:dyDescent="0.25">
      <c r="A2956" s="552"/>
      <c r="B2956" s="552"/>
      <c r="C2956" s="552"/>
      <c r="D2956" s="551"/>
      <c r="E2956" s="288" t="s">
        <v>78</v>
      </c>
      <c r="F2956" s="147"/>
      <c r="G2956" s="204"/>
      <c r="H2956" s="229"/>
      <c r="I2956" s="229"/>
      <c r="J2956" s="229"/>
      <c r="K2956" s="229"/>
      <c r="L2956" s="229"/>
      <c r="M2956" s="229"/>
      <c r="N2956" s="229"/>
      <c r="O2956" s="229"/>
      <c r="P2956" s="229"/>
      <c r="Q2956" s="229"/>
      <c r="R2956" s="34"/>
      <c r="S2956" s="34"/>
      <c r="T2956" s="5"/>
      <c r="U2956" s="85"/>
      <c r="V2956" s="85"/>
      <c r="W2956" s="85"/>
      <c r="X2956" s="85"/>
      <c r="Y2956" s="1"/>
      <c r="Z2956" s="261"/>
      <c r="AA2956" s="1"/>
      <c r="AB2956" s="5"/>
      <c r="AC2956" s="5"/>
      <c r="AD2956" s="5"/>
      <c r="AE2956" s="5"/>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c r="AZ2956" s="19"/>
      <c r="BA2956" s="19"/>
      <c r="BB2956" s="19"/>
      <c r="BC2956" s="19"/>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c r="CA2956" s="19"/>
      <c r="CB2956" s="19"/>
      <c r="CC2956" s="19"/>
      <c r="CD2956" s="19"/>
      <c r="CE2956" s="19"/>
      <c r="CF2956" s="19"/>
      <c r="CG2956" s="19"/>
      <c r="CH2956" s="19"/>
      <c r="CI2956" s="19"/>
      <c r="CJ2956" s="19"/>
      <c r="CK2956" s="19"/>
      <c r="CL2956" s="19"/>
      <c r="CM2956" s="19"/>
      <c r="CN2956" s="19"/>
      <c r="CO2956" s="19"/>
      <c r="CP2956" s="19"/>
      <c r="CQ2956" s="19"/>
      <c r="CR2956" s="19"/>
      <c r="CS2956" s="19"/>
      <c r="CT2956" s="19"/>
      <c r="CU2956" s="19"/>
      <c r="CV2956" s="19"/>
      <c r="CW2956" s="19"/>
      <c r="CX2956" s="19"/>
      <c r="CY2956" s="19"/>
      <c r="CZ2956" s="19"/>
      <c r="DA2956" s="19"/>
      <c r="DB2956" s="19"/>
      <c r="DC2956" s="19"/>
      <c r="DD2956" s="19"/>
      <c r="DE2956" s="19"/>
      <c r="DF2956" s="19"/>
      <c r="DG2956" s="19"/>
      <c r="DH2956" s="19"/>
      <c r="DI2956" s="19"/>
      <c r="DJ2956" s="19"/>
      <c r="DK2956" s="19"/>
      <c r="DL2956" s="19"/>
      <c r="DM2956" s="19"/>
      <c r="DN2956" s="19"/>
    </row>
    <row r="2957" spans="1:118" ht="15" hidden="1" customHeight="1" outlineLevel="1" x14ac:dyDescent="0.25">
      <c r="A2957" s="552"/>
      <c r="B2957" s="552"/>
      <c r="C2957" s="552"/>
      <c r="D2957" s="551"/>
      <c r="E2957" s="288" t="s">
        <v>79</v>
      </c>
      <c r="F2957" s="147"/>
      <c r="G2957" s="204"/>
      <c r="H2957" s="229"/>
      <c r="I2957" s="229"/>
      <c r="J2957" s="229"/>
      <c r="K2957" s="229"/>
      <c r="L2957" s="229"/>
      <c r="M2957" s="229"/>
      <c r="N2957" s="229"/>
      <c r="O2957" s="229"/>
      <c r="P2957" s="229"/>
      <c r="Q2957" s="229"/>
      <c r="R2957" s="34"/>
      <c r="S2957" s="34"/>
      <c r="T2957" s="5"/>
      <c r="U2957" s="85"/>
      <c r="V2957" s="85"/>
      <c r="W2957" s="85"/>
      <c r="X2957" s="85"/>
      <c r="Y2957" s="1"/>
      <c r="Z2957" s="261"/>
      <c r="AA2957" s="1"/>
      <c r="AB2957" s="5"/>
      <c r="AC2957" s="5"/>
      <c r="AD2957" s="5"/>
      <c r="AE2957" s="5"/>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19"/>
      <c r="BA2957" s="19"/>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9"/>
      <c r="CE2957" s="19"/>
      <c r="CF2957" s="19"/>
      <c r="CG2957" s="19"/>
      <c r="CH2957" s="19"/>
      <c r="CI2957" s="19"/>
      <c r="CJ2957" s="19"/>
      <c r="CK2957" s="19"/>
      <c r="CL2957" s="19"/>
      <c r="CM2957" s="19"/>
      <c r="CN2957" s="19"/>
      <c r="CO2957" s="19"/>
      <c r="CP2957" s="19"/>
      <c r="CQ2957" s="19"/>
      <c r="CR2957" s="19"/>
      <c r="CS2957" s="19"/>
      <c r="CT2957" s="19"/>
      <c r="CU2957" s="19"/>
      <c r="CV2957" s="19"/>
      <c r="CW2957" s="19"/>
      <c r="CX2957" s="19"/>
      <c r="CY2957" s="19"/>
      <c r="CZ2957" s="19"/>
      <c r="DA2957" s="19"/>
      <c r="DB2957" s="19"/>
      <c r="DC2957" s="19"/>
      <c r="DD2957" s="19"/>
      <c r="DE2957" s="19"/>
      <c r="DF2957" s="19"/>
      <c r="DG2957" s="19"/>
      <c r="DH2957" s="19"/>
      <c r="DI2957" s="19"/>
      <c r="DJ2957" s="19"/>
      <c r="DK2957" s="19"/>
      <c r="DL2957" s="19"/>
      <c r="DM2957" s="19"/>
      <c r="DN2957" s="19"/>
    </row>
    <row r="2958" spans="1:118" ht="30" hidden="1" customHeight="1" outlineLevel="1" x14ac:dyDescent="0.25">
      <c r="A2958" s="552"/>
      <c r="B2958" s="552"/>
      <c r="C2958" s="552"/>
      <c r="D2958" s="551" t="s">
        <v>82</v>
      </c>
      <c r="E2958" s="288" t="s">
        <v>75</v>
      </c>
      <c r="F2958" s="147"/>
      <c r="G2958" s="204"/>
      <c r="H2958" s="229"/>
      <c r="I2958" s="229"/>
      <c r="J2958" s="229"/>
      <c r="K2958" s="229"/>
      <c r="L2958" s="229"/>
      <c r="M2958" s="229"/>
      <c r="N2958" s="542"/>
      <c r="O2958" s="542"/>
      <c r="P2958" s="542"/>
      <c r="Q2958" s="229"/>
      <c r="R2958" s="34"/>
      <c r="S2958" s="34"/>
      <c r="T2958" s="5"/>
      <c r="U2958" s="85"/>
      <c r="V2958" s="85"/>
      <c r="W2958" s="85"/>
      <c r="X2958" s="85"/>
      <c r="Y2958" s="1"/>
      <c r="Z2958" s="261"/>
      <c r="AA2958" s="1"/>
      <c r="AB2958" s="5"/>
      <c r="AC2958" s="5"/>
      <c r="AD2958" s="5"/>
      <c r="AE2958" s="5"/>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c r="DF2958" s="19"/>
      <c r="DG2958" s="19"/>
      <c r="DH2958" s="19"/>
      <c r="DI2958" s="19"/>
      <c r="DJ2958" s="19"/>
      <c r="DK2958" s="19"/>
      <c r="DL2958" s="19"/>
      <c r="DM2958" s="19"/>
      <c r="DN2958" s="19"/>
    </row>
    <row r="2959" spans="1:118" ht="15" hidden="1" customHeight="1" outlineLevel="1" x14ac:dyDescent="0.25">
      <c r="A2959" s="552"/>
      <c r="B2959" s="552"/>
      <c r="C2959" s="552"/>
      <c r="D2959" s="551"/>
      <c r="E2959" s="288" t="s">
        <v>76</v>
      </c>
      <c r="F2959" s="147"/>
      <c r="G2959" s="204"/>
      <c r="H2959" s="229"/>
      <c r="I2959" s="229"/>
      <c r="J2959" s="229"/>
      <c r="K2959" s="229"/>
      <c r="L2959" s="229"/>
      <c r="M2959" s="229"/>
      <c r="N2959" s="229"/>
      <c r="O2959" s="229"/>
      <c r="P2959" s="229"/>
      <c r="Q2959" s="229"/>
      <c r="R2959" s="34"/>
      <c r="S2959" s="34"/>
      <c r="T2959" s="5"/>
      <c r="U2959" s="85"/>
      <c r="V2959" s="85"/>
      <c r="W2959" s="85"/>
      <c r="X2959" s="85"/>
      <c r="Y2959" s="1"/>
      <c r="Z2959" s="261"/>
      <c r="AA2959" s="1"/>
      <c r="AB2959" s="5"/>
      <c r="AC2959" s="5"/>
      <c r="AD2959" s="5"/>
      <c r="AE2959" s="5"/>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19"/>
      <c r="BA2959" s="19"/>
      <c r="BB2959" s="19"/>
      <c r="BC2959" s="19"/>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c r="CA2959" s="19"/>
      <c r="CB2959" s="19"/>
      <c r="CC2959" s="19"/>
      <c r="CD2959" s="19"/>
      <c r="CE2959" s="19"/>
      <c r="CF2959" s="19"/>
      <c r="CG2959" s="19"/>
      <c r="CH2959" s="19"/>
      <c r="CI2959" s="19"/>
      <c r="CJ2959" s="19"/>
      <c r="CK2959" s="19"/>
      <c r="CL2959" s="19"/>
      <c r="CM2959" s="19"/>
      <c r="CN2959" s="19"/>
      <c r="CO2959" s="19"/>
      <c r="CP2959" s="19"/>
      <c r="CQ2959" s="19"/>
      <c r="CR2959" s="19"/>
      <c r="CS2959" s="19"/>
      <c r="CT2959" s="19"/>
      <c r="CU2959" s="19"/>
      <c r="CV2959" s="19"/>
      <c r="CW2959" s="19"/>
      <c r="CX2959" s="19"/>
      <c r="CY2959" s="19"/>
      <c r="CZ2959" s="19"/>
      <c r="DA2959" s="19"/>
      <c r="DB2959" s="19"/>
      <c r="DC2959" s="19"/>
      <c r="DD2959" s="19"/>
      <c r="DE2959" s="19"/>
      <c r="DF2959" s="19"/>
      <c r="DG2959" s="19"/>
      <c r="DH2959" s="19"/>
      <c r="DI2959" s="19"/>
      <c r="DJ2959" s="19"/>
      <c r="DK2959" s="19"/>
      <c r="DL2959" s="19"/>
      <c r="DM2959" s="19"/>
      <c r="DN2959" s="19"/>
    </row>
    <row r="2960" spans="1:118" ht="15" hidden="1" customHeight="1" outlineLevel="1" x14ac:dyDescent="0.25">
      <c r="A2960" s="552"/>
      <c r="B2960" s="552"/>
      <c r="C2960" s="552"/>
      <c r="D2960" s="551"/>
      <c r="E2960" s="288" t="s">
        <v>77</v>
      </c>
      <c r="F2960" s="147"/>
      <c r="G2960" s="204"/>
      <c r="H2960" s="229"/>
      <c r="I2960" s="229"/>
      <c r="J2960" s="229"/>
      <c r="K2960" s="229"/>
      <c r="L2960" s="229"/>
      <c r="M2960" s="229"/>
      <c r="N2960" s="229"/>
      <c r="O2960" s="229"/>
      <c r="P2960" s="229"/>
      <c r="Q2960" s="229"/>
      <c r="R2960" s="34"/>
      <c r="S2960" s="34"/>
      <c r="T2960" s="5"/>
      <c r="U2960" s="85"/>
      <c r="V2960" s="85"/>
      <c r="W2960" s="85"/>
      <c r="X2960" s="85"/>
      <c r="Y2960" s="1"/>
      <c r="Z2960" s="261"/>
      <c r="AA2960" s="1"/>
      <c r="AB2960" s="5"/>
      <c r="AC2960" s="5"/>
      <c r="AD2960" s="5"/>
      <c r="AE2960" s="5"/>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19"/>
      <c r="BA2960" s="19"/>
      <c r="BB2960" s="19"/>
      <c r="BC2960" s="19"/>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c r="CA2960" s="19"/>
      <c r="CB2960" s="19"/>
      <c r="CC2960" s="19"/>
      <c r="CD2960" s="19"/>
      <c r="CE2960" s="19"/>
      <c r="CF2960" s="19"/>
      <c r="CG2960" s="19"/>
      <c r="CH2960" s="19"/>
      <c r="CI2960" s="19"/>
      <c r="CJ2960" s="19"/>
      <c r="CK2960" s="19"/>
      <c r="CL2960" s="19"/>
      <c r="CM2960" s="19"/>
      <c r="CN2960" s="19"/>
      <c r="CO2960" s="19"/>
      <c r="CP2960" s="19"/>
      <c r="CQ2960" s="19"/>
      <c r="CR2960" s="19"/>
      <c r="CS2960" s="19"/>
      <c r="CT2960" s="19"/>
      <c r="CU2960" s="19"/>
      <c r="CV2960" s="19"/>
      <c r="CW2960" s="19"/>
      <c r="CX2960" s="19"/>
      <c r="CY2960" s="19"/>
      <c r="CZ2960" s="19"/>
      <c r="DA2960" s="19"/>
      <c r="DB2960" s="19"/>
      <c r="DC2960" s="19"/>
      <c r="DD2960" s="19"/>
      <c r="DE2960" s="19"/>
      <c r="DF2960" s="19"/>
      <c r="DG2960" s="19"/>
      <c r="DH2960" s="19"/>
      <c r="DI2960" s="19"/>
      <c r="DJ2960" s="19"/>
      <c r="DK2960" s="19"/>
      <c r="DL2960" s="19"/>
      <c r="DM2960" s="19"/>
      <c r="DN2960" s="19"/>
    </row>
    <row r="2961" spans="1:118" ht="15" hidden="1" customHeight="1" outlineLevel="1" x14ac:dyDescent="0.25">
      <c r="A2961" s="552"/>
      <c r="B2961" s="552"/>
      <c r="C2961" s="552"/>
      <c r="D2961" s="551"/>
      <c r="E2961" s="288" t="s">
        <v>78</v>
      </c>
      <c r="F2961" s="147"/>
      <c r="G2961" s="204"/>
      <c r="H2961" s="229"/>
      <c r="I2961" s="229"/>
      <c r="J2961" s="229"/>
      <c r="K2961" s="229"/>
      <c r="L2961" s="229"/>
      <c r="M2961" s="229"/>
      <c r="N2961" s="229"/>
      <c r="O2961" s="229"/>
      <c r="P2961" s="229"/>
      <c r="Q2961" s="229"/>
      <c r="R2961" s="34"/>
      <c r="S2961" s="34"/>
      <c r="T2961" s="5"/>
      <c r="U2961" s="85"/>
      <c r="V2961" s="85"/>
      <c r="W2961" s="85"/>
      <c r="X2961" s="85"/>
      <c r="Y2961" s="1"/>
      <c r="Z2961" s="261"/>
      <c r="AA2961" s="1"/>
      <c r="AB2961" s="5"/>
      <c r="AC2961" s="5"/>
      <c r="AD2961" s="5"/>
      <c r="AE2961" s="5"/>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9"/>
      <c r="CE2961" s="19"/>
      <c r="CF2961" s="19"/>
      <c r="CG2961" s="19"/>
      <c r="CH2961" s="19"/>
      <c r="CI2961" s="19"/>
      <c r="CJ2961" s="19"/>
      <c r="CK2961" s="19"/>
      <c r="CL2961" s="19"/>
      <c r="CM2961" s="19"/>
      <c r="CN2961" s="19"/>
      <c r="CO2961" s="19"/>
      <c r="CP2961" s="19"/>
      <c r="CQ2961" s="19"/>
      <c r="CR2961" s="19"/>
      <c r="CS2961" s="19"/>
      <c r="CT2961" s="19"/>
      <c r="CU2961" s="19"/>
      <c r="CV2961" s="19"/>
      <c r="CW2961" s="19"/>
      <c r="CX2961" s="19"/>
      <c r="CY2961" s="19"/>
      <c r="CZ2961" s="19"/>
      <c r="DA2961" s="19"/>
      <c r="DB2961" s="19"/>
      <c r="DC2961" s="19"/>
      <c r="DD2961" s="19"/>
      <c r="DE2961" s="19"/>
      <c r="DF2961" s="19"/>
      <c r="DG2961" s="19"/>
      <c r="DH2961" s="19"/>
      <c r="DI2961" s="19"/>
      <c r="DJ2961" s="19"/>
      <c r="DK2961" s="19"/>
      <c r="DL2961" s="19"/>
      <c r="DM2961" s="19"/>
      <c r="DN2961" s="19"/>
    </row>
    <row r="2962" spans="1:118" ht="15" hidden="1" customHeight="1" outlineLevel="1" x14ac:dyDescent="0.25">
      <c r="A2962" s="552"/>
      <c r="B2962" s="552"/>
      <c r="C2962" s="552"/>
      <c r="D2962" s="551"/>
      <c r="E2962" s="288" t="s">
        <v>79</v>
      </c>
      <c r="F2962" s="199"/>
      <c r="G2962" s="263"/>
      <c r="H2962" s="230"/>
      <c r="I2962" s="230"/>
      <c r="J2962" s="230"/>
      <c r="K2962" s="230"/>
      <c r="L2962" s="230"/>
      <c r="M2962" s="230"/>
      <c r="N2962" s="230"/>
      <c r="O2962" s="230"/>
      <c r="P2962" s="230"/>
      <c r="Q2962" s="230"/>
      <c r="R2962" s="264"/>
      <c r="S2962" s="264"/>
      <c r="T2962" s="5"/>
      <c r="U2962" s="85"/>
      <c r="V2962" s="85"/>
      <c r="W2962" s="85"/>
      <c r="X2962" s="85"/>
      <c r="Y2962" s="1"/>
      <c r="Z2962" s="261"/>
      <c r="AA2962" s="1"/>
      <c r="AB2962" s="5"/>
      <c r="AC2962" s="5"/>
      <c r="AD2962" s="5"/>
      <c r="AE2962" s="5"/>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19"/>
      <c r="BA2962" s="19"/>
      <c r="BB2962" s="19"/>
      <c r="BC2962" s="19"/>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9"/>
      <c r="CE2962" s="19"/>
      <c r="CF2962" s="19"/>
      <c r="CG2962" s="19"/>
      <c r="CH2962" s="19"/>
      <c r="CI2962" s="19"/>
      <c r="CJ2962" s="19"/>
      <c r="CK2962" s="19"/>
      <c r="CL2962" s="19"/>
      <c r="CM2962" s="19"/>
      <c r="CN2962" s="19"/>
      <c r="CO2962" s="19"/>
      <c r="CP2962" s="19"/>
      <c r="CQ2962" s="19"/>
      <c r="CR2962" s="19"/>
      <c r="CS2962" s="19"/>
      <c r="CT2962" s="19"/>
      <c r="CU2962" s="19"/>
      <c r="CV2962" s="19"/>
      <c r="CW2962" s="19"/>
      <c r="CX2962" s="19"/>
      <c r="CY2962" s="19"/>
      <c r="CZ2962" s="19"/>
      <c r="DA2962" s="19"/>
      <c r="DB2962" s="19"/>
      <c r="DC2962" s="19"/>
      <c r="DD2962" s="19"/>
      <c r="DE2962" s="19"/>
      <c r="DF2962" s="19"/>
      <c r="DG2962" s="19"/>
      <c r="DH2962" s="19"/>
      <c r="DI2962" s="19"/>
      <c r="DJ2962" s="19"/>
      <c r="DK2962" s="19"/>
      <c r="DL2962" s="19"/>
      <c r="DM2962" s="19"/>
      <c r="DN2962" s="19"/>
    </row>
    <row r="2963" spans="1:118" s="265" customFormat="1" ht="14.25" hidden="1" customHeight="1" outlineLevel="1" x14ac:dyDescent="0.2">
      <c r="A2963" s="653"/>
      <c r="B2963" s="653"/>
      <c r="C2963" s="653"/>
      <c r="D2963" s="653"/>
      <c r="E2963" s="653"/>
      <c r="F2963" s="653"/>
      <c r="G2963" s="653"/>
      <c r="H2963" s="271"/>
      <c r="I2963" s="271"/>
      <c r="J2963" s="271"/>
      <c r="K2963" s="271"/>
      <c r="L2963" s="271"/>
      <c r="M2963" s="271"/>
      <c r="N2963" s="271"/>
      <c r="O2963" s="271"/>
      <c r="P2963" s="271"/>
      <c r="Q2963" s="271"/>
      <c r="R2963" s="271"/>
      <c r="S2963" s="348">
        <f t="shared" ref="S2963" si="59">S2941+S2945</f>
        <v>0</v>
      </c>
      <c r="T2963" s="224"/>
      <c r="U2963" s="85"/>
      <c r="V2963" s="85"/>
      <c r="W2963" s="85"/>
      <c r="X2963" s="85"/>
      <c r="Y2963" s="85"/>
      <c r="Z2963" s="85"/>
      <c r="AA2963" s="85"/>
      <c r="AB2963" s="85"/>
      <c r="AC2963" s="85"/>
      <c r="AD2963" s="85"/>
      <c r="AE2963" s="85"/>
    </row>
    <row r="2964" spans="1:118" s="270" customFormat="1" collapsed="1" x14ac:dyDescent="0.25">
      <c r="A2964" s="309"/>
      <c r="B2964" s="309"/>
      <c r="C2964" s="309"/>
      <c r="D2964" s="309"/>
      <c r="E2964" s="310"/>
      <c r="F2964" s="306"/>
      <c r="G2964" s="143"/>
      <c r="H2964" s="498"/>
      <c r="I2964" s="498"/>
      <c r="J2964" s="498"/>
      <c r="K2964" s="498"/>
      <c r="L2964" s="498"/>
      <c r="M2964" s="498"/>
      <c r="N2964" s="498"/>
      <c r="O2964" s="498"/>
      <c r="P2964" s="526"/>
      <c r="Q2964" s="526"/>
      <c r="R2964" s="526"/>
      <c r="S2964" s="498"/>
      <c r="T2964" s="5"/>
      <c r="U2964" s="5"/>
      <c r="V2964" s="5"/>
      <c r="W2964" s="5"/>
      <c r="X2964" s="5"/>
      <c r="Y2964" s="5"/>
      <c r="Z2964" s="5"/>
      <c r="AA2964" s="5"/>
      <c r="AB2964" s="5"/>
      <c r="AC2964" s="5"/>
      <c r="AD2964" s="5"/>
      <c r="AE2964" s="5"/>
      <c r="AF2964" s="269"/>
      <c r="AG2964" s="269"/>
      <c r="AH2964" s="269"/>
      <c r="AI2964" s="269"/>
      <c r="AJ2964" s="269"/>
      <c r="AK2964" s="269"/>
      <c r="AL2964" s="269"/>
      <c r="AM2964" s="269"/>
      <c r="AN2964" s="269"/>
      <c r="AO2964" s="269"/>
      <c r="AP2964" s="269"/>
      <c r="AQ2964" s="269"/>
      <c r="AR2964" s="269"/>
      <c r="AS2964" s="269"/>
      <c r="AT2964" s="269"/>
      <c r="AU2964" s="269"/>
      <c r="AV2964" s="269"/>
      <c r="AW2964" s="269"/>
      <c r="AX2964" s="269"/>
      <c r="AY2964" s="269"/>
      <c r="AZ2964" s="269"/>
      <c r="BA2964" s="269"/>
      <c r="BB2964" s="269"/>
      <c r="BC2964" s="269"/>
      <c r="BD2964" s="269"/>
      <c r="BE2964" s="269"/>
      <c r="BF2964" s="269"/>
      <c r="BG2964" s="269"/>
      <c r="BH2964" s="269"/>
      <c r="BI2964" s="269"/>
      <c r="BJ2964" s="269"/>
      <c r="BK2964" s="269"/>
      <c r="BL2964" s="269"/>
      <c r="BM2964" s="269"/>
      <c r="BN2964" s="269"/>
      <c r="BO2964" s="269"/>
      <c r="BP2964" s="269"/>
      <c r="BQ2964" s="269"/>
      <c r="BR2964" s="269"/>
      <c r="BS2964" s="269"/>
      <c r="BT2964" s="269"/>
      <c r="BU2964" s="269"/>
      <c r="BV2964" s="269"/>
      <c r="BW2964" s="269"/>
      <c r="BX2964" s="269"/>
      <c r="BY2964" s="269"/>
      <c r="BZ2964" s="269"/>
      <c r="CA2964" s="269"/>
      <c r="CB2964" s="269"/>
      <c r="CC2964" s="269"/>
      <c r="CD2964" s="269"/>
      <c r="CE2964" s="269"/>
      <c r="CF2964" s="269"/>
      <c r="CG2964" s="269"/>
      <c r="CH2964" s="269"/>
      <c r="CI2964" s="269"/>
      <c r="CJ2964" s="269"/>
      <c r="CK2964" s="269"/>
      <c r="CL2964" s="269"/>
      <c r="CM2964" s="269"/>
      <c r="CN2964" s="269"/>
      <c r="CO2964" s="269"/>
      <c r="CP2964" s="269"/>
      <c r="CQ2964" s="269"/>
      <c r="CR2964" s="269"/>
      <c r="CS2964" s="269"/>
      <c r="CT2964" s="269"/>
      <c r="CU2964" s="269"/>
      <c r="CV2964" s="269"/>
      <c r="CW2964" s="269"/>
      <c r="CX2964" s="269"/>
      <c r="CY2964" s="269"/>
      <c r="CZ2964" s="269"/>
      <c r="DA2964" s="269"/>
      <c r="DB2964" s="269"/>
      <c r="DC2964" s="269"/>
      <c r="DD2964" s="269"/>
      <c r="DE2964" s="269"/>
      <c r="DF2964" s="269"/>
      <c r="DG2964" s="269"/>
      <c r="DH2964" s="269"/>
      <c r="DI2964" s="269"/>
      <c r="DJ2964" s="269"/>
      <c r="DK2964" s="269"/>
      <c r="DL2964" s="269"/>
      <c r="DM2964" s="269"/>
      <c r="DN2964" s="269"/>
    </row>
    <row r="2965" spans="1:118" ht="23.25" customHeight="1" x14ac:dyDescent="0.25">
      <c r="A2965" s="531" t="s">
        <v>83</v>
      </c>
      <c r="B2965" s="531"/>
      <c r="C2965" s="531"/>
      <c r="D2965" s="531"/>
      <c r="E2965" s="531"/>
      <c r="F2965" s="531"/>
      <c r="G2965" s="531"/>
      <c r="H2965" s="531"/>
      <c r="I2965" s="531"/>
      <c r="J2965" s="531"/>
      <c r="K2965" s="531"/>
      <c r="L2965" s="531"/>
      <c r="M2965" s="531"/>
      <c r="N2965" s="531"/>
      <c r="O2965" s="531"/>
      <c r="P2965" s="531"/>
      <c r="Q2965" s="531"/>
      <c r="R2965" s="531"/>
      <c r="S2965" s="531"/>
      <c r="T2965" s="5"/>
      <c r="U2965" s="5"/>
      <c r="V2965" s="5"/>
      <c r="W2965" s="5"/>
      <c r="X2965" s="5"/>
      <c r="Y2965" s="5"/>
      <c r="Z2965" s="5"/>
      <c r="AA2965" s="5"/>
      <c r="AB2965" s="5"/>
      <c r="AC2965" s="5"/>
      <c r="AD2965" s="5"/>
      <c r="AE2965" s="5"/>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19"/>
      <c r="BA2965" s="19"/>
      <c r="BB2965" s="19"/>
      <c r="BC2965" s="19"/>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c r="CA2965" s="19"/>
      <c r="CB2965" s="19"/>
      <c r="CC2965" s="19"/>
      <c r="CD2965" s="19"/>
      <c r="CE2965" s="19"/>
      <c r="CF2965" s="19"/>
      <c r="CG2965" s="19"/>
      <c r="CH2965" s="19"/>
      <c r="CI2965" s="19"/>
      <c r="CJ2965" s="19"/>
      <c r="CK2965" s="19"/>
      <c r="CL2965" s="19"/>
      <c r="CM2965" s="19"/>
      <c r="CN2965" s="19"/>
      <c r="CO2965" s="19"/>
      <c r="CP2965" s="19"/>
      <c r="CQ2965" s="19"/>
      <c r="CR2965" s="19"/>
      <c r="CS2965" s="19"/>
      <c r="CT2965" s="19"/>
      <c r="CU2965" s="19"/>
      <c r="CV2965" s="19"/>
      <c r="CW2965" s="19"/>
      <c r="CX2965" s="19"/>
      <c r="CY2965" s="19"/>
      <c r="CZ2965" s="19"/>
      <c r="DA2965" s="19"/>
      <c r="DB2965" s="19"/>
      <c r="DC2965" s="19"/>
      <c r="DD2965" s="19"/>
      <c r="DE2965" s="19"/>
      <c r="DF2965" s="19"/>
      <c r="DG2965" s="19"/>
      <c r="DH2965" s="19"/>
      <c r="DI2965" s="19"/>
      <c r="DJ2965" s="19"/>
      <c r="DK2965" s="19"/>
      <c r="DL2965" s="19"/>
      <c r="DM2965" s="19"/>
      <c r="DN2965" s="19"/>
    </row>
    <row r="2966" spans="1:118" s="19" customFormat="1" ht="39" customHeight="1" x14ac:dyDescent="0.25">
      <c r="A2966" s="553" t="s">
        <v>110</v>
      </c>
      <c r="B2966" s="554"/>
      <c r="C2966" s="555"/>
      <c r="D2966" s="594" t="s">
        <v>113</v>
      </c>
      <c r="E2966" s="553" t="s">
        <v>86</v>
      </c>
      <c r="F2966" s="554"/>
      <c r="G2966" s="593" t="str">
        <f>G2514</f>
        <v>Объект электросетевого хозяйства *</v>
      </c>
      <c r="H2966" s="594" t="s">
        <v>50</v>
      </c>
      <c r="I2966" s="594"/>
      <c r="J2966" s="594"/>
      <c r="K2966" s="594"/>
      <c r="L2966" s="594" t="s">
        <v>117</v>
      </c>
      <c r="M2966" s="594"/>
      <c r="N2966" s="594"/>
      <c r="O2966" s="594"/>
      <c r="P2966" s="594" t="str">
        <f>P2922</f>
        <v>Расходы на строительство объекта, тыс. руб.</v>
      </c>
      <c r="Q2966" s="594"/>
      <c r="R2966" s="594"/>
      <c r="S2966" s="556"/>
      <c r="T2966" s="33"/>
      <c r="U2966" s="590"/>
      <c r="V2966" s="590"/>
      <c r="W2966" s="590"/>
      <c r="X2966" s="590"/>
      <c r="Y2966" s="350"/>
      <c r="Z2966" s="350"/>
      <c r="AA2966" s="350"/>
      <c r="AB2966" s="5"/>
      <c r="AC2966" s="5"/>
      <c r="AD2966" s="5"/>
      <c r="AE2966" s="5"/>
    </row>
    <row r="2967" spans="1:118" s="19" customFormat="1" ht="80.25" customHeight="1" x14ac:dyDescent="0.25">
      <c r="A2967" s="556"/>
      <c r="B2967" s="557"/>
      <c r="C2967" s="558"/>
      <c r="D2967" s="574"/>
      <c r="E2967" s="556"/>
      <c r="F2967" s="557"/>
      <c r="G2967" s="594"/>
      <c r="H2967" s="180">
        <f>H11</f>
        <v>2017</v>
      </c>
      <c r="I2967" s="180">
        <f>I11</f>
        <v>2018</v>
      </c>
      <c r="J2967" s="180">
        <f>J11</f>
        <v>2019</v>
      </c>
      <c r="K2967" s="180" t="str">
        <f>K2923</f>
        <v>План  ( в случае отсутствия фактических значений)</v>
      </c>
      <c r="L2967" s="180">
        <f>H2967</f>
        <v>2017</v>
      </c>
      <c r="M2967" s="180">
        <f>I2967</f>
        <v>2018</v>
      </c>
      <c r="N2967" s="180">
        <f>J2967</f>
        <v>2019</v>
      </c>
      <c r="O2967" s="180" t="str">
        <f>O2923</f>
        <v>План  ( в случае отсутствия фактических значений)</v>
      </c>
      <c r="P2967" s="180">
        <f>H2967</f>
        <v>2017</v>
      </c>
      <c r="Q2967" s="180">
        <f>I2967</f>
        <v>2018</v>
      </c>
      <c r="R2967" s="180">
        <f>J2967</f>
        <v>2019</v>
      </c>
      <c r="S2967" s="324" t="str">
        <f>S2923</f>
        <v>План  ( в случае отсутствия фактических значений)</v>
      </c>
      <c r="T2967" s="351"/>
      <c r="U2967" s="20"/>
      <c r="V2967" s="20"/>
      <c r="W2967" s="20"/>
      <c r="X2967" s="20"/>
      <c r="Y2967" s="20"/>
      <c r="Z2967" s="20"/>
      <c r="AA2967" s="20"/>
      <c r="AB2967" s="5"/>
      <c r="AC2967" s="5"/>
      <c r="AD2967" s="5"/>
      <c r="AE2967" s="5"/>
    </row>
    <row r="2968" spans="1:118" x14ac:dyDescent="0.25">
      <c r="A2968" s="581">
        <v>1</v>
      </c>
      <c r="B2968" s="582"/>
      <c r="C2968" s="563"/>
      <c r="D2968" s="581">
        <v>2</v>
      </c>
      <c r="E2968" s="582"/>
      <c r="F2968" s="563"/>
      <c r="G2968" s="295">
        <v>3</v>
      </c>
      <c r="H2968" s="600">
        <v>4</v>
      </c>
      <c r="I2968" s="600"/>
      <c r="J2968" s="600"/>
      <c r="K2968" s="600"/>
      <c r="L2968" s="600">
        <v>5</v>
      </c>
      <c r="M2968" s="600"/>
      <c r="N2968" s="600"/>
      <c r="O2968" s="600"/>
      <c r="P2968" s="600">
        <v>6</v>
      </c>
      <c r="Q2968" s="600"/>
      <c r="R2968" s="600"/>
      <c r="S2968" s="559"/>
      <c r="T2968" s="261"/>
      <c r="U2968" s="589"/>
      <c r="V2968" s="589"/>
      <c r="W2968" s="589"/>
      <c r="X2968" s="589"/>
      <c r="Y2968" s="261"/>
      <c r="Z2968" s="261"/>
      <c r="AA2968" s="261"/>
      <c r="AB2968" s="1"/>
      <c r="AC2968" s="1"/>
      <c r="AD2968" s="1"/>
      <c r="AE2968" s="1"/>
    </row>
    <row r="2969" spans="1:118" ht="15" customHeight="1" x14ac:dyDescent="0.25">
      <c r="A2969" s="542" t="s">
        <v>63</v>
      </c>
      <c r="B2969" s="542"/>
      <c r="C2969" s="542"/>
      <c r="D2969" s="592" t="s">
        <v>51</v>
      </c>
      <c r="E2969" s="559" t="s">
        <v>47</v>
      </c>
      <c r="F2969" s="560"/>
      <c r="G2969" s="292"/>
      <c r="H2969" s="122">
        <f>SUM(H2970:H2986)</f>
        <v>7</v>
      </c>
      <c r="I2969" s="122"/>
      <c r="J2969" s="122">
        <f t="shared" ref="J2969:R2969" si="60">SUM(J2970:J2986)</f>
        <v>10</v>
      </c>
      <c r="K2969" s="122"/>
      <c r="L2969" s="122">
        <f t="shared" si="60"/>
        <v>210</v>
      </c>
      <c r="M2969" s="122"/>
      <c r="N2969" s="122">
        <f t="shared" si="60"/>
        <v>146.57999999999998</v>
      </c>
      <c r="O2969" s="122"/>
      <c r="P2969" s="128">
        <f t="shared" si="60"/>
        <v>2035.24272</v>
      </c>
      <c r="Q2969" s="128"/>
      <c r="R2969" s="128">
        <f t="shared" si="60"/>
        <v>3717.2539999999999</v>
      </c>
      <c r="S2969" s="516"/>
      <c r="T2969" s="274"/>
      <c r="U2969" s="5"/>
      <c r="V2969" s="5"/>
      <c r="W2969" s="5"/>
      <c r="X2969" s="5"/>
      <c r="Y2969" s="261"/>
      <c r="Z2969" s="380"/>
      <c r="AA2969" s="381"/>
      <c r="AB2969" s="5"/>
      <c r="AC2969" s="5"/>
      <c r="AD2969" s="5"/>
      <c r="AE2969" s="5"/>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c r="CA2969" s="19"/>
      <c r="CB2969" s="19"/>
      <c r="CC2969" s="19"/>
      <c r="CD2969" s="19"/>
      <c r="CE2969" s="19"/>
      <c r="CF2969" s="19"/>
      <c r="CG2969" s="19"/>
      <c r="CH2969" s="19"/>
      <c r="CI2969" s="19"/>
      <c r="CJ2969" s="19"/>
      <c r="CK2969" s="19"/>
      <c r="CL2969" s="19"/>
      <c r="CM2969" s="19"/>
      <c r="CN2969" s="19"/>
      <c r="CO2969" s="19"/>
      <c r="CP2969" s="19"/>
      <c r="CQ2969" s="19"/>
      <c r="CR2969" s="19"/>
      <c r="CS2969" s="19"/>
      <c r="CT2969" s="19"/>
      <c r="CU2969" s="19"/>
      <c r="CV2969" s="19"/>
      <c r="CW2969" s="19"/>
      <c r="CX2969" s="19"/>
      <c r="CY2969" s="19"/>
      <c r="CZ2969" s="19"/>
      <c r="DA2969" s="19"/>
      <c r="DB2969" s="19"/>
      <c r="DC2969" s="19"/>
      <c r="DD2969" s="19"/>
      <c r="DE2969" s="19"/>
      <c r="DF2969" s="19"/>
      <c r="DG2969" s="19"/>
      <c r="DH2969" s="19"/>
      <c r="DI2969" s="19"/>
      <c r="DJ2969" s="19"/>
      <c r="DK2969" s="19"/>
      <c r="DL2969" s="19"/>
      <c r="DM2969" s="19"/>
      <c r="DN2969" s="19"/>
    </row>
    <row r="2970" spans="1:118" s="19" customFormat="1" ht="135" hidden="1" customHeight="1" outlineLevel="1" x14ac:dyDescent="0.25">
      <c r="A2970" s="542"/>
      <c r="B2970" s="542"/>
      <c r="C2970" s="542"/>
      <c r="D2970" s="592"/>
      <c r="E2970" s="553"/>
      <c r="F2970" s="555"/>
      <c r="G2970" s="64" t="s">
        <v>1768</v>
      </c>
      <c r="H2970" s="122">
        <v>1</v>
      </c>
      <c r="I2970" s="122"/>
      <c r="J2970" s="122"/>
      <c r="K2970" s="122"/>
      <c r="L2970" s="122">
        <v>50</v>
      </c>
      <c r="M2970" s="122"/>
      <c r="N2970" s="122"/>
      <c r="O2970" s="122"/>
      <c r="P2970" s="128">
        <v>413.24272000000002</v>
      </c>
      <c r="Q2970" s="128"/>
      <c r="R2970" s="128"/>
      <c r="S2970" s="516"/>
      <c r="T2970" s="382"/>
      <c r="U2970" s="57"/>
      <c r="V2970" s="57"/>
      <c r="W2970" s="57"/>
      <c r="X2970" s="57"/>
      <c r="Y2970" s="20"/>
      <c r="Z2970" s="86"/>
      <c r="AA2970" s="59"/>
      <c r="AB2970" s="5"/>
      <c r="AC2970" s="5"/>
      <c r="AD2970" s="5"/>
      <c r="AE2970" s="5"/>
    </row>
    <row r="2971" spans="1:118" s="19" customFormat="1" ht="60" hidden="1" customHeight="1" outlineLevel="1" x14ac:dyDescent="0.25">
      <c r="A2971" s="542"/>
      <c r="B2971" s="542"/>
      <c r="C2971" s="542"/>
      <c r="D2971" s="592"/>
      <c r="E2971" s="553"/>
      <c r="F2971" s="555"/>
      <c r="G2971" s="64" t="s">
        <v>1728</v>
      </c>
      <c r="H2971" s="122">
        <v>1</v>
      </c>
      <c r="I2971" s="122"/>
      <c r="J2971" s="122"/>
      <c r="K2971" s="122"/>
      <c r="L2971" s="122">
        <v>30</v>
      </c>
      <c r="M2971" s="122"/>
      <c r="N2971" s="122"/>
      <c r="O2971" s="122"/>
      <c r="P2971" s="128">
        <v>253</v>
      </c>
      <c r="Q2971" s="128"/>
      <c r="R2971" s="128"/>
      <c r="S2971" s="516"/>
      <c r="T2971" s="382"/>
      <c r="U2971" s="57"/>
      <c r="V2971" s="57"/>
      <c r="W2971" s="57"/>
      <c r="X2971" s="57"/>
      <c r="Y2971" s="20"/>
      <c r="Z2971" s="86"/>
      <c r="AA2971" s="59"/>
      <c r="AB2971" s="5"/>
      <c r="AC2971" s="5"/>
      <c r="AD2971" s="5"/>
      <c r="AE2971" s="5"/>
    </row>
    <row r="2972" spans="1:118" s="19" customFormat="1" ht="45" hidden="1" customHeight="1" outlineLevel="1" x14ac:dyDescent="0.25">
      <c r="A2972" s="542"/>
      <c r="B2972" s="542"/>
      <c r="C2972" s="542"/>
      <c r="D2972" s="592"/>
      <c r="E2972" s="553"/>
      <c r="F2972" s="555"/>
      <c r="G2972" s="83" t="s">
        <v>1929</v>
      </c>
      <c r="H2972" s="122">
        <v>1</v>
      </c>
      <c r="I2972" s="122"/>
      <c r="J2972" s="122"/>
      <c r="K2972" s="122"/>
      <c r="L2972" s="122">
        <v>20</v>
      </c>
      <c r="M2972" s="122"/>
      <c r="N2972" s="122"/>
      <c r="O2972" s="122"/>
      <c r="P2972" s="128">
        <v>268</v>
      </c>
      <c r="Q2972" s="128"/>
      <c r="R2972" s="128"/>
      <c r="S2972" s="516"/>
      <c r="T2972" s="382"/>
      <c r="U2972" s="57"/>
      <c r="V2972" s="57"/>
      <c r="W2972" s="57"/>
      <c r="X2972" s="57"/>
      <c r="Y2972" s="20"/>
      <c r="Z2972" s="86"/>
      <c r="AA2972" s="59"/>
      <c r="AB2972" s="5"/>
      <c r="AC2972" s="5"/>
      <c r="AD2972" s="5"/>
      <c r="AE2972" s="5"/>
    </row>
    <row r="2973" spans="1:118" s="19" customFormat="1" ht="43.5" hidden="1" customHeight="1" outlineLevel="1" x14ac:dyDescent="0.25">
      <c r="A2973" s="542"/>
      <c r="B2973" s="542"/>
      <c r="C2973" s="542"/>
      <c r="D2973" s="592"/>
      <c r="E2973" s="553"/>
      <c r="F2973" s="555"/>
      <c r="G2973" s="83" t="s">
        <v>1930</v>
      </c>
      <c r="H2973" s="122">
        <v>1</v>
      </c>
      <c r="I2973" s="122"/>
      <c r="J2973" s="122"/>
      <c r="K2973" s="122"/>
      <c r="L2973" s="122">
        <v>30</v>
      </c>
      <c r="M2973" s="122"/>
      <c r="N2973" s="122"/>
      <c r="O2973" s="122"/>
      <c r="P2973" s="128">
        <v>285</v>
      </c>
      <c r="Q2973" s="128"/>
      <c r="R2973" s="128"/>
      <c r="S2973" s="516"/>
      <c r="T2973" s="382"/>
      <c r="U2973" s="57"/>
      <c r="V2973" s="57"/>
      <c r="W2973" s="57"/>
      <c r="X2973" s="57"/>
      <c r="Y2973" s="20"/>
      <c r="Z2973" s="86"/>
      <c r="AA2973" s="59"/>
      <c r="AB2973" s="5"/>
      <c r="AC2973" s="5"/>
      <c r="AD2973" s="5"/>
      <c r="AE2973" s="5"/>
    </row>
    <row r="2974" spans="1:118" s="19" customFormat="1" ht="60" hidden="1" customHeight="1" outlineLevel="1" x14ac:dyDescent="0.25">
      <c r="A2974" s="542"/>
      <c r="B2974" s="542"/>
      <c r="C2974" s="542"/>
      <c r="D2974" s="592"/>
      <c r="E2974" s="553"/>
      <c r="F2974" s="555"/>
      <c r="G2974" s="83" t="s">
        <v>1931</v>
      </c>
      <c r="H2974" s="122">
        <v>1</v>
      </c>
      <c r="I2974" s="122"/>
      <c r="J2974" s="122"/>
      <c r="K2974" s="122"/>
      <c r="L2974" s="122">
        <v>35</v>
      </c>
      <c r="M2974" s="122"/>
      <c r="N2974" s="122"/>
      <c r="O2974" s="122"/>
      <c r="P2974" s="128">
        <v>229</v>
      </c>
      <c r="Q2974" s="128"/>
      <c r="R2974" s="128"/>
      <c r="S2974" s="516"/>
      <c r="T2974" s="382"/>
      <c r="U2974" s="57"/>
      <c r="V2974" s="57"/>
      <c r="W2974" s="57"/>
      <c r="X2974" s="57"/>
      <c r="Y2974" s="20"/>
      <c r="Z2974" s="86"/>
      <c r="AA2974" s="59"/>
      <c r="AB2974" s="5"/>
      <c r="AC2974" s="5"/>
      <c r="AD2974" s="5"/>
      <c r="AE2974" s="5"/>
    </row>
    <row r="2975" spans="1:118" s="19" customFormat="1" ht="60" hidden="1" customHeight="1" outlineLevel="1" x14ac:dyDescent="0.25">
      <c r="A2975" s="542"/>
      <c r="B2975" s="542"/>
      <c r="C2975" s="542"/>
      <c r="D2975" s="592"/>
      <c r="E2975" s="553"/>
      <c r="F2975" s="555"/>
      <c r="G2975" s="83" t="s">
        <v>1932</v>
      </c>
      <c r="H2975" s="122">
        <v>1</v>
      </c>
      <c r="I2975" s="122"/>
      <c r="J2975" s="122"/>
      <c r="K2975" s="122"/>
      <c r="L2975" s="122">
        <v>25</v>
      </c>
      <c r="M2975" s="122"/>
      <c r="N2975" s="122"/>
      <c r="O2975" s="122"/>
      <c r="P2975" s="128">
        <v>215</v>
      </c>
      <c r="Q2975" s="128"/>
      <c r="R2975" s="128"/>
      <c r="S2975" s="516"/>
      <c r="T2975" s="382"/>
      <c r="U2975" s="57"/>
      <c r="V2975" s="57"/>
      <c r="W2975" s="57"/>
      <c r="X2975" s="57"/>
      <c r="Y2975" s="20"/>
      <c r="Z2975" s="86"/>
      <c r="AA2975" s="59"/>
      <c r="AB2975" s="5"/>
      <c r="AC2975" s="5"/>
      <c r="AD2975" s="5"/>
      <c r="AE2975" s="5"/>
    </row>
    <row r="2976" spans="1:118" s="19" customFormat="1" ht="75" hidden="1" customHeight="1" outlineLevel="1" x14ac:dyDescent="0.25">
      <c r="A2976" s="542"/>
      <c r="B2976" s="542"/>
      <c r="C2976" s="542"/>
      <c r="D2976" s="592"/>
      <c r="E2976" s="553"/>
      <c r="F2976" s="555"/>
      <c r="G2976" s="83" t="s">
        <v>1933</v>
      </c>
      <c r="H2976" s="122">
        <v>1</v>
      </c>
      <c r="I2976" s="122"/>
      <c r="J2976" s="122"/>
      <c r="K2976" s="122"/>
      <c r="L2976" s="122">
        <v>20</v>
      </c>
      <c r="M2976" s="122"/>
      <c r="N2976" s="122"/>
      <c r="O2976" s="122"/>
      <c r="P2976" s="128">
        <v>372</v>
      </c>
      <c r="Q2976" s="128"/>
      <c r="R2976" s="128"/>
      <c r="S2976" s="516"/>
      <c r="T2976" s="382"/>
      <c r="U2976" s="57"/>
      <c r="V2976" s="57"/>
      <c r="W2976" s="57"/>
      <c r="X2976" s="57"/>
      <c r="Y2976" s="20"/>
      <c r="Z2976" s="86"/>
      <c r="AA2976" s="59"/>
      <c r="AB2976" s="5"/>
      <c r="AC2976" s="5"/>
      <c r="AD2976" s="5"/>
      <c r="AE2976" s="5"/>
    </row>
    <row r="2977" spans="1:118" s="19" customFormat="1" ht="94.5" hidden="1" customHeight="1" outlineLevel="1" x14ac:dyDescent="0.25">
      <c r="A2977" s="542"/>
      <c r="B2977" s="542"/>
      <c r="C2977" s="542"/>
      <c r="D2977" s="592"/>
      <c r="E2977" s="553"/>
      <c r="F2977" s="555"/>
      <c r="G2977" s="61" t="s">
        <v>466</v>
      </c>
      <c r="H2977" s="300"/>
      <c r="I2977" s="300"/>
      <c r="J2977" s="300">
        <v>1</v>
      </c>
      <c r="K2977" s="300"/>
      <c r="L2977" s="300"/>
      <c r="M2977" s="300"/>
      <c r="N2977" s="300">
        <v>15</v>
      </c>
      <c r="O2977" s="300"/>
      <c r="P2977" s="129"/>
      <c r="Q2977" s="129"/>
      <c r="R2977" s="129">
        <v>391.61</v>
      </c>
      <c r="S2977" s="517"/>
      <c r="T2977" s="274"/>
      <c r="U2977" s="5"/>
      <c r="V2977" s="5"/>
      <c r="W2977" s="5"/>
      <c r="X2977" s="5"/>
      <c r="Y2977" s="65"/>
      <c r="Z2977" s="86"/>
      <c r="AA2977" s="65"/>
      <c r="AB2977" s="5"/>
      <c r="AC2977" s="5"/>
      <c r="AD2977" s="5"/>
      <c r="AE2977" s="5"/>
    </row>
    <row r="2978" spans="1:118" s="19" customFormat="1" ht="72" hidden="1" customHeight="1" outlineLevel="1" x14ac:dyDescent="0.25">
      <c r="A2978" s="542"/>
      <c r="B2978" s="542"/>
      <c r="C2978" s="542"/>
      <c r="D2978" s="592"/>
      <c r="E2978" s="553"/>
      <c r="F2978" s="555"/>
      <c r="G2978" s="61" t="s">
        <v>337</v>
      </c>
      <c r="H2978" s="300"/>
      <c r="I2978" s="300"/>
      <c r="J2978" s="300">
        <v>1</v>
      </c>
      <c r="K2978" s="300"/>
      <c r="L2978" s="300"/>
      <c r="M2978" s="300"/>
      <c r="N2978" s="300">
        <v>16.579999999999998</v>
      </c>
      <c r="O2978" s="300"/>
      <c r="P2978" s="129"/>
      <c r="Q2978" s="129"/>
      <c r="R2978" s="129">
        <v>260.27199999999999</v>
      </c>
      <c r="S2978" s="517"/>
      <c r="T2978" s="274"/>
      <c r="U2978" s="5"/>
      <c r="V2978" s="5"/>
      <c r="W2978" s="5"/>
      <c r="X2978" s="5"/>
      <c r="Y2978" s="65"/>
      <c r="Z2978" s="86"/>
      <c r="AA2978" s="65"/>
      <c r="AB2978" s="5"/>
      <c r="AC2978" s="5"/>
      <c r="AD2978" s="5"/>
      <c r="AE2978" s="5"/>
    </row>
    <row r="2979" spans="1:118" s="19" customFormat="1" ht="70.5" hidden="1" customHeight="1" outlineLevel="1" x14ac:dyDescent="0.25">
      <c r="A2979" s="542"/>
      <c r="B2979" s="542"/>
      <c r="C2979" s="542"/>
      <c r="D2979" s="592"/>
      <c r="E2979" s="553"/>
      <c r="F2979" s="555"/>
      <c r="G2979" s="61" t="s">
        <v>469</v>
      </c>
      <c r="H2979" s="300"/>
      <c r="I2979" s="300"/>
      <c r="J2979" s="300">
        <v>1</v>
      </c>
      <c r="K2979" s="300"/>
      <c r="L2979" s="300"/>
      <c r="M2979" s="300"/>
      <c r="N2979" s="300">
        <v>15</v>
      </c>
      <c r="O2979" s="300"/>
      <c r="P2979" s="129"/>
      <c r="Q2979" s="129"/>
      <c r="R2979" s="129">
        <v>336.42</v>
      </c>
      <c r="S2979" s="517"/>
      <c r="T2979" s="274"/>
      <c r="U2979" s="5"/>
      <c r="V2979" s="5"/>
      <c r="W2979" s="5"/>
      <c r="X2979" s="5"/>
      <c r="Y2979" s="65"/>
      <c r="Z2979" s="86"/>
      <c r="AA2979" s="65"/>
      <c r="AB2979" s="5"/>
      <c r="AC2979" s="5"/>
      <c r="AD2979" s="5"/>
      <c r="AE2979" s="5"/>
    </row>
    <row r="2980" spans="1:118" s="19" customFormat="1" ht="60" hidden="1" customHeight="1" outlineLevel="1" x14ac:dyDescent="0.25">
      <c r="A2980" s="542"/>
      <c r="B2980" s="542"/>
      <c r="C2980" s="542"/>
      <c r="D2980" s="592"/>
      <c r="E2980" s="553"/>
      <c r="F2980" s="555"/>
      <c r="G2980" s="61" t="s">
        <v>470</v>
      </c>
      <c r="H2980" s="300"/>
      <c r="I2980" s="300"/>
      <c r="J2980" s="300">
        <v>1</v>
      </c>
      <c r="K2980" s="300"/>
      <c r="L2980" s="300"/>
      <c r="M2980" s="300"/>
      <c r="N2980" s="300">
        <v>15</v>
      </c>
      <c r="O2980" s="300"/>
      <c r="P2980" s="129"/>
      <c r="Q2980" s="129"/>
      <c r="R2980" s="129">
        <v>396.64</v>
      </c>
      <c r="S2980" s="517"/>
      <c r="T2980" s="274"/>
      <c r="U2980" s="5"/>
      <c r="V2980" s="5"/>
      <c r="W2980" s="5"/>
      <c r="X2980" s="5"/>
      <c r="Y2980" s="65"/>
      <c r="Z2980" s="86"/>
      <c r="AA2980" s="65"/>
      <c r="AB2980" s="5"/>
      <c r="AC2980" s="5"/>
      <c r="AD2980" s="5"/>
      <c r="AE2980" s="5"/>
    </row>
    <row r="2981" spans="1:118" s="19" customFormat="1" ht="58.5" hidden="1" customHeight="1" outlineLevel="1" x14ac:dyDescent="0.25">
      <c r="A2981" s="542"/>
      <c r="B2981" s="542"/>
      <c r="C2981" s="542"/>
      <c r="D2981" s="592"/>
      <c r="E2981" s="553"/>
      <c r="F2981" s="555"/>
      <c r="G2981" s="61" t="s">
        <v>472</v>
      </c>
      <c r="H2981" s="300"/>
      <c r="I2981" s="300"/>
      <c r="J2981" s="300">
        <v>1</v>
      </c>
      <c r="K2981" s="300"/>
      <c r="L2981" s="300"/>
      <c r="M2981" s="300"/>
      <c r="N2981" s="300">
        <v>15</v>
      </c>
      <c r="O2981" s="300"/>
      <c r="P2981" s="129"/>
      <c r="Q2981" s="129"/>
      <c r="R2981" s="129">
        <v>384.72199999999998</v>
      </c>
      <c r="S2981" s="517"/>
      <c r="T2981" s="274"/>
      <c r="U2981" s="5"/>
      <c r="V2981" s="5"/>
      <c r="W2981" s="5"/>
      <c r="X2981" s="5"/>
      <c r="Y2981" s="65"/>
      <c r="Z2981" s="86"/>
      <c r="AA2981" s="65"/>
      <c r="AB2981" s="5"/>
      <c r="AC2981" s="5"/>
      <c r="AD2981" s="5"/>
      <c r="AE2981" s="5"/>
    </row>
    <row r="2982" spans="1:118" s="19" customFormat="1" ht="45" hidden="1" customHeight="1" outlineLevel="1" x14ac:dyDescent="0.25">
      <c r="A2982" s="542"/>
      <c r="B2982" s="542"/>
      <c r="C2982" s="542"/>
      <c r="D2982" s="592"/>
      <c r="E2982" s="553"/>
      <c r="F2982" s="555"/>
      <c r="G2982" s="61" t="s">
        <v>476</v>
      </c>
      <c r="H2982" s="300"/>
      <c r="I2982" s="300"/>
      <c r="J2982" s="300">
        <v>1</v>
      </c>
      <c r="K2982" s="300"/>
      <c r="L2982" s="300"/>
      <c r="M2982" s="300"/>
      <c r="N2982" s="300">
        <v>15</v>
      </c>
      <c r="O2982" s="300"/>
      <c r="P2982" s="129"/>
      <c r="Q2982" s="129"/>
      <c r="R2982" s="129">
        <v>308.54899999999998</v>
      </c>
      <c r="S2982" s="517"/>
      <c r="T2982" s="274"/>
      <c r="U2982" s="5"/>
      <c r="V2982" s="5"/>
      <c r="W2982" s="5"/>
      <c r="X2982" s="5"/>
      <c r="Y2982" s="65"/>
      <c r="Z2982" s="86"/>
      <c r="AA2982" s="65"/>
      <c r="AB2982" s="5"/>
      <c r="AC2982" s="5"/>
      <c r="AD2982" s="5"/>
      <c r="AE2982" s="5"/>
    </row>
    <row r="2983" spans="1:118" s="19" customFormat="1" ht="55.5" hidden="1" customHeight="1" outlineLevel="1" x14ac:dyDescent="0.25">
      <c r="A2983" s="542"/>
      <c r="B2983" s="542"/>
      <c r="C2983" s="542"/>
      <c r="D2983" s="592"/>
      <c r="E2983" s="553"/>
      <c r="F2983" s="555"/>
      <c r="G2983" s="61" t="s">
        <v>248</v>
      </c>
      <c r="H2983" s="300"/>
      <c r="I2983" s="300"/>
      <c r="J2983" s="300">
        <v>1</v>
      </c>
      <c r="K2983" s="300"/>
      <c r="L2983" s="300"/>
      <c r="M2983" s="300"/>
      <c r="N2983" s="300">
        <v>15</v>
      </c>
      <c r="O2983" s="300"/>
      <c r="P2983" s="129"/>
      <c r="Q2983" s="129"/>
      <c r="R2983" s="129">
        <v>319</v>
      </c>
      <c r="S2983" s="517"/>
      <c r="T2983" s="274"/>
      <c r="U2983" s="5"/>
      <c r="V2983" s="5"/>
      <c r="W2983" s="5"/>
      <c r="X2983" s="5"/>
      <c r="Y2983" s="65"/>
      <c r="Z2983" s="86"/>
      <c r="AA2983" s="65"/>
      <c r="AB2983" s="5"/>
      <c r="AC2983" s="5"/>
      <c r="AD2983" s="5"/>
      <c r="AE2983" s="5"/>
    </row>
    <row r="2984" spans="1:118" s="19" customFormat="1" ht="46.5" hidden="1" customHeight="1" outlineLevel="1" x14ac:dyDescent="0.25">
      <c r="A2984" s="542"/>
      <c r="B2984" s="542"/>
      <c r="C2984" s="542"/>
      <c r="D2984" s="592"/>
      <c r="E2984" s="553"/>
      <c r="F2984" s="555"/>
      <c r="G2984" s="61" t="s">
        <v>263</v>
      </c>
      <c r="H2984" s="300"/>
      <c r="I2984" s="300"/>
      <c r="J2984" s="300">
        <v>1</v>
      </c>
      <c r="K2984" s="300"/>
      <c r="L2984" s="300"/>
      <c r="M2984" s="300"/>
      <c r="N2984" s="299">
        <v>15</v>
      </c>
      <c r="O2984" s="300"/>
      <c r="P2984" s="129"/>
      <c r="Q2984" s="129"/>
      <c r="R2984" s="129">
        <f>410-30</f>
        <v>380</v>
      </c>
      <c r="S2984" s="517"/>
      <c r="T2984" s="274"/>
      <c r="U2984" s="5"/>
      <c r="V2984" s="5"/>
      <c r="W2984" s="5"/>
      <c r="X2984" s="5"/>
      <c r="Y2984" s="65"/>
      <c r="Z2984" s="86"/>
      <c r="AA2984" s="65"/>
      <c r="AB2984" s="5"/>
      <c r="AC2984" s="5"/>
      <c r="AD2984" s="5"/>
      <c r="AE2984" s="5"/>
    </row>
    <row r="2985" spans="1:118" s="19" customFormat="1" ht="103.5" hidden="1" customHeight="1" outlineLevel="1" x14ac:dyDescent="0.25">
      <c r="A2985" s="551"/>
      <c r="B2985" s="551"/>
      <c r="C2985" s="551"/>
      <c r="D2985" s="574"/>
      <c r="E2985" s="553"/>
      <c r="F2985" s="555"/>
      <c r="G2985" s="292" t="s">
        <v>449</v>
      </c>
      <c r="H2985" s="300"/>
      <c r="I2985" s="300"/>
      <c r="J2985" s="300">
        <v>1</v>
      </c>
      <c r="K2985" s="300"/>
      <c r="L2985" s="300"/>
      <c r="M2985" s="300"/>
      <c r="N2985" s="300">
        <v>10</v>
      </c>
      <c r="O2985" s="300"/>
      <c r="P2985" s="129"/>
      <c r="Q2985" s="129"/>
      <c r="R2985" s="129">
        <v>353.18400000000003</v>
      </c>
      <c r="S2985" s="517"/>
      <c r="T2985" s="274"/>
      <c r="U2985" s="5"/>
      <c r="V2985" s="5"/>
      <c r="W2985" s="5"/>
      <c r="X2985" s="5"/>
      <c r="Y2985" s="65"/>
      <c r="Z2985" s="86"/>
      <c r="AA2985" s="65"/>
      <c r="AB2985" s="5"/>
      <c r="AC2985" s="5"/>
      <c r="AD2985" s="5"/>
      <c r="AE2985" s="5"/>
    </row>
    <row r="2986" spans="1:118" s="19" customFormat="1" ht="60" hidden="1" customHeight="1" outlineLevel="1" x14ac:dyDescent="0.25">
      <c r="A2986" s="551"/>
      <c r="B2986" s="551"/>
      <c r="C2986" s="551"/>
      <c r="D2986" s="574"/>
      <c r="E2986" s="556"/>
      <c r="F2986" s="558"/>
      <c r="G2986" s="292" t="s">
        <v>1934</v>
      </c>
      <c r="H2986" s="300"/>
      <c r="I2986" s="300"/>
      <c r="J2986" s="300">
        <v>1</v>
      </c>
      <c r="K2986" s="300"/>
      <c r="L2986" s="300"/>
      <c r="M2986" s="300"/>
      <c r="N2986" s="300">
        <v>15</v>
      </c>
      <c r="O2986" s="300"/>
      <c r="P2986" s="129"/>
      <c r="Q2986" s="129"/>
      <c r="R2986" s="129">
        <v>586.85699999999997</v>
      </c>
      <c r="S2986" s="517"/>
      <c r="T2986" s="274"/>
      <c r="U2986" s="5"/>
      <c r="V2986" s="5"/>
      <c r="W2986" s="5"/>
      <c r="X2986" s="5"/>
      <c r="Y2986" s="65"/>
      <c r="Z2986" s="86"/>
      <c r="AA2986" s="65"/>
      <c r="AB2986" s="5"/>
      <c r="AC2986" s="5"/>
      <c r="AD2986" s="5"/>
      <c r="AE2986" s="5"/>
    </row>
    <row r="2987" spans="1:118" ht="15" customHeight="1" collapsed="1" x14ac:dyDescent="0.25">
      <c r="A2987" s="542"/>
      <c r="B2987" s="542"/>
      <c r="C2987" s="542"/>
      <c r="D2987" s="592"/>
      <c r="E2987" s="559" t="s">
        <v>48</v>
      </c>
      <c r="F2987" s="560"/>
      <c r="G2987" s="292"/>
      <c r="H2987" s="122">
        <f>SUM(H2988:H3033)</f>
        <v>16</v>
      </c>
      <c r="I2987" s="122"/>
      <c r="J2987" s="122">
        <f t="shared" ref="J2987:R2987" si="61">SUM(J2988:J3033)</f>
        <v>30</v>
      </c>
      <c r="K2987" s="122"/>
      <c r="L2987" s="122">
        <f t="shared" si="61"/>
        <v>704</v>
      </c>
      <c r="M2987" s="122"/>
      <c r="N2987" s="122">
        <f t="shared" si="61"/>
        <v>1057.51</v>
      </c>
      <c r="O2987" s="122"/>
      <c r="P2987" s="128">
        <f t="shared" si="61"/>
        <v>4873.9608099999996</v>
      </c>
      <c r="Q2987" s="128"/>
      <c r="R2987" s="128">
        <f t="shared" si="61"/>
        <v>12865.362999999999</v>
      </c>
      <c r="S2987" s="516"/>
      <c r="T2987" s="274"/>
      <c r="U2987" s="5"/>
      <c r="V2987" s="5"/>
      <c r="W2987" s="5"/>
      <c r="X2987" s="5"/>
      <c r="Y2987" s="261"/>
      <c r="Z2987" s="380"/>
      <c r="AA2987" s="261"/>
      <c r="AB2987" s="5"/>
      <c r="AC2987" s="5"/>
      <c r="AD2987" s="5"/>
      <c r="AE2987" s="5"/>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19"/>
      <c r="BW2987" s="19"/>
      <c r="BX2987" s="19"/>
      <c r="BY2987" s="19"/>
      <c r="BZ2987" s="19"/>
      <c r="CA2987" s="19"/>
      <c r="CB2987" s="19"/>
      <c r="CC2987" s="19"/>
      <c r="CD2987" s="19"/>
      <c r="CE2987" s="19"/>
      <c r="CF2987" s="19"/>
      <c r="CG2987" s="19"/>
      <c r="CH2987" s="19"/>
      <c r="CI2987" s="19"/>
      <c r="CJ2987" s="19"/>
      <c r="CK2987" s="19"/>
      <c r="CL2987" s="19"/>
      <c r="CM2987" s="19"/>
      <c r="CN2987" s="19"/>
      <c r="CO2987" s="19"/>
      <c r="CP2987" s="19"/>
      <c r="CQ2987" s="19"/>
      <c r="CR2987" s="19"/>
      <c r="CS2987" s="19"/>
      <c r="CT2987" s="19"/>
      <c r="CU2987" s="19"/>
      <c r="CV2987" s="19"/>
      <c r="CW2987" s="19"/>
      <c r="CX2987" s="19"/>
      <c r="CY2987" s="19"/>
      <c r="CZ2987" s="19"/>
      <c r="DA2987" s="19"/>
      <c r="DB2987" s="19"/>
      <c r="DC2987" s="19"/>
      <c r="DD2987" s="19"/>
      <c r="DE2987" s="19"/>
      <c r="DF2987" s="19"/>
      <c r="DG2987" s="19"/>
      <c r="DH2987" s="19"/>
      <c r="DI2987" s="19"/>
      <c r="DJ2987" s="19"/>
      <c r="DK2987" s="19"/>
      <c r="DL2987" s="19"/>
      <c r="DM2987" s="19"/>
      <c r="DN2987" s="19"/>
    </row>
    <row r="2988" spans="1:118" s="19" customFormat="1" ht="60" hidden="1" customHeight="1" outlineLevel="1" x14ac:dyDescent="0.25">
      <c r="A2988" s="542"/>
      <c r="B2988" s="542"/>
      <c r="C2988" s="542"/>
      <c r="D2988" s="592"/>
      <c r="E2988" s="553"/>
      <c r="F2988" s="555"/>
      <c r="G2988" s="64" t="s">
        <v>1889</v>
      </c>
      <c r="H2988" s="122">
        <v>1</v>
      </c>
      <c r="I2988" s="122"/>
      <c r="J2988" s="122"/>
      <c r="K2988" s="122"/>
      <c r="L2988" s="122">
        <v>65</v>
      </c>
      <c r="M2988" s="122"/>
      <c r="N2988" s="122"/>
      <c r="O2988" s="122"/>
      <c r="P2988" s="128">
        <v>277.32112000000001</v>
      </c>
      <c r="Q2988" s="128"/>
      <c r="R2988" s="128"/>
      <c r="S2988" s="516"/>
      <c r="T2988" s="382"/>
      <c r="U2988" s="20"/>
      <c r="V2988" s="20"/>
      <c r="W2988" s="20"/>
      <c r="X2988" s="20"/>
      <c r="Y2988" s="20"/>
      <c r="Z2988" s="86"/>
      <c r="AA2988" s="59"/>
      <c r="AB2988" s="5"/>
      <c r="AC2988" s="5"/>
      <c r="AD2988" s="5"/>
      <c r="AE2988" s="5"/>
    </row>
    <row r="2989" spans="1:118" s="19" customFormat="1" ht="48" hidden="1" customHeight="1" outlineLevel="1" x14ac:dyDescent="0.25">
      <c r="A2989" s="542"/>
      <c r="B2989" s="542"/>
      <c r="C2989" s="542"/>
      <c r="D2989" s="592"/>
      <c r="E2989" s="553"/>
      <c r="F2989" s="555"/>
      <c r="G2989" s="64" t="s">
        <v>1734</v>
      </c>
      <c r="H2989" s="122">
        <v>1</v>
      </c>
      <c r="I2989" s="122"/>
      <c r="J2989" s="122"/>
      <c r="K2989" s="122"/>
      <c r="L2989" s="122">
        <v>150</v>
      </c>
      <c r="M2989" s="122"/>
      <c r="N2989" s="122"/>
      <c r="O2989" s="122"/>
      <c r="P2989" s="128">
        <v>365.82969000000003</v>
      </c>
      <c r="Q2989" s="128"/>
      <c r="R2989" s="128"/>
      <c r="S2989" s="516"/>
      <c r="T2989" s="382"/>
      <c r="U2989" s="20"/>
      <c r="V2989" s="20"/>
      <c r="W2989" s="20"/>
      <c r="X2989" s="20"/>
      <c r="Y2989" s="20"/>
      <c r="Z2989" s="86"/>
      <c r="AA2989" s="59"/>
      <c r="AB2989" s="5"/>
      <c r="AC2989" s="5"/>
      <c r="AD2989" s="5"/>
      <c r="AE2989" s="5"/>
    </row>
    <row r="2990" spans="1:118" s="19" customFormat="1" ht="45" hidden="1" customHeight="1" outlineLevel="1" x14ac:dyDescent="0.25">
      <c r="A2990" s="542"/>
      <c r="B2990" s="542"/>
      <c r="C2990" s="542"/>
      <c r="D2990" s="592"/>
      <c r="E2990" s="553"/>
      <c r="F2990" s="555"/>
      <c r="G2990" s="64" t="s">
        <v>193</v>
      </c>
      <c r="H2990" s="122">
        <v>1</v>
      </c>
      <c r="I2990" s="122"/>
      <c r="J2990" s="122"/>
      <c r="K2990" s="122"/>
      <c r="L2990" s="122">
        <v>30</v>
      </c>
      <c r="M2990" s="122"/>
      <c r="N2990" s="122"/>
      <c r="O2990" s="122"/>
      <c r="P2990" s="128">
        <v>258.03199999999998</v>
      </c>
      <c r="Q2990" s="128"/>
      <c r="R2990" s="128"/>
      <c r="S2990" s="516"/>
      <c r="T2990" s="382"/>
      <c r="U2990" s="20"/>
      <c r="V2990" s="20"/>
      <c r="W2990" s="20"/>
      <c r="X2990" s="20"/>
      <c r="Y2990" s="20"/>
      <c r="Z2990" s="86"/>
      <c r="AA2990" s="59"/>
      <c r="AB2990" s="5"/>
      <c r="AC2990" s="5"/>
      <c r="AD2990" s="5"/>
      <c r="AE2990" s="5"/>
    </row>
    <row r="2991" spans="1:118" s="19" customFormat="1" ht="45" hidden="1" customHeight="1" outlineLevel="1" x14ac:dyDescent="0.25">
      <c r="A2991" s="542"/>
      <c r="B2991" s="542"/>
      <c r="C2991" s="542"/>
      <c r="D2991" s="592"/>
      <c r="E2991" s="553"/>
      <c r="F2991" s="555"/>
      <c r="G2991" s="64" t="s">
        <v>197</v>
      </c>
      <c r="H2991" s="122">
        <v>1</v>
      </c>
      <c r="I2991" s="122"/>
      <c r="J2991" s="122"/>
      <c r="K2991" s="122"/>
      <c r="L2991" s="122">
        <v>30</v>
      </c>
      <c r="M2991" s="122"/>
      <c r="N2991" s="122"/>
      <c r="O2991" s="122"/>
      <c r="P2991" s="128">
        <v>242.78800000000001</v>
      </c>
      <c r="Q2991" s="128"/>
      <c r="R2991" s="128"/>
      <c r="S2991" s="516"/>
      <c r="T2991" s="382"/>
      <c r="U2991" s="20"/>
      <c r="V2991" s="20"/>
      <c r="W2991" s="20"/>
      <c r="X2991" s="20"/>
      <c r="Y2991" s="20"/>
      <c r="Z2991" s="86"/>
      <c r="AA2991" s="59"/>
      <c r="AB2991" s="5"/>
      <c r="AC2991" s="5"/>
      <c r="AD2991" s="5"/>
      <c r="AE2991" s="5"/>
    </row>
    <row r="2992" spans="1:118" s="19" customFormat="1" ht="64.5" hidden="1" customHeight="1" outlineLevel="1" x14ac:dyDescent="0.25">
      <c r="A2992" s="542"/>
      <c r="B2992" s="542"/>
      <c r="C2992" s="542"/>
      <c r="D2992" s="592"/>
      <c r="E2992" s="553"/>
      <c r="F2992" s="555"/>
      <c r="G2992" s="64" t="s">
        <v>1730</v>
      </c>
      <c r="H2992" s="122">
        <v>1</v>
      </c>
      <c r="I2992" s="122"/>
      <c r="J2992" s="122"/>
      <c r="K2992" s="122"/>
      <c r="L2992" s="122">
        <v>55</v>
      </c>
      <c r="M2992" s="122"/>
      <c r="N2992" s="122"/>
      <c r="O2992" s="122"/>
      <c r="P2992" s="128">
        <v>411</v>
      </c>
      <c r="Q2992" s="128"/>
      <c r="R2992" s="128"/>
      <c r="S2992" s="516"/>
      <c r="T2992" s="382"/>
      <c r="U2992" s="20"/>
      <c r="V2992" s="20"/>
      <c r="W2992" s="20"/>
      <c r="X2992" s="20"/>
      <c r="Y2992" s="20"/>
      <c r="Z2992" s="86"/>
      <c r="AA2992" s="59"/>
      <c r="AB2992" s="5"/>
      <c r="AC2992" s="5"/>
      <c r="AD2992" s="5"/>
      <c r="AE2992" s="5"/>
    </row>
    <row r="2993" spans="1:31" s="19" customFormat="1" ht="105" hidden="1" customHeight="1" outlineLevel="1" x14ac:dyDescent="0.25">
      <c r="A2993" s="542"/>
      <c r="B2993" s="542"/>
      <c r="C2993" s="542"/>
      <c r="D2993" s="592"/>
      <c r="E2993" s="553"/>
      <c r="F2993" s="555"/>
      <c r="G2993" s="64" t="s">
        <v>1752</v>
      </c>
      <c r="H2993" s="122">
        <v>1</v>
      </c>
      <c r="I2993" s="122"/>
      <c r="J2993" s="122"/>
      <c r="K2993" s="122"/>
      <c r="L2993" s="122">
        <v>50</v>
      </c>
      <c r="M2993" s="122"/>
      <c r="N2993" s="122"/>
      <c r="O2993" s="122"/>
      <c r="P2993" s="128">
        <v>300</v>
      </c>
      <c r="Q2993" s="128"/>
      <c r="R2993" s="128"/>
      <c r="S2993" s="516"/>
      <c r="T2993" s="382"/>
      <c r="U2993" s="57"/>
      <c r="V2993" s="57"/>
      <c r="W2993" s="20"/>
      <c r="X2993" s="20"/>
      <c r="Y2993" s="20"/>
      <c r="Z2993" s="86"/>
      <c r="AA2993" s="59"/>
      <c r="AB2993" s="5"/>
      <c r="AC2993" s="5"/>
      <c r="AD2993" s="5"/>
      <c r="AE2993" s="5"/>
    </row>
    <row r="2994" spans="1:31" s="19" customFormat="1" ht="75" hidden="1" customHeight="1" outlineLevel="1" x14ac:dyDescent="0.25">
      <c r="A2994" s="542"/>
      <c r="B2994" s="542"/>
      <c r="C2994" s="542"/>
      <c r="D2994" s="592"/>
      <c r="E2994" s="553"/>
      <c r="F2994" s="555"/>
      <c r="G2994" s="83" t="s">
        <v>1935</v>
      </c>
      <c r="H2994" s="122">
        <v>1</v>
      </c>
      <c r="I2994" s="122"/>
      <c r="J2994" s="122"/>
      <c r="K2994" s="122"/>
      <c r="L2994" s="122">
        <v>45</v>
      </c>
      <c r="M2994" s="122"/>
      <c r="N2994" s="122"/>
      <c r="O2994" s="122"/>
      <c r="P2994" s="128">
        <v>496</v>
      </c>
      <c r="Q2994" s="128"/>
      <c r="R2994" s="128"/>
      <c r="S2994" s="516"/>
      <c r="T2994" s="382"/>
      <c r="U2994" s="20"/>
      <c r="V2994" s="20"/>
      <c r="W2994" s="20"/>
      <c r="X2994" s="20"/>
      <c r="Y2994" s="20"/>
      <c r="Z2994" s="86"/>
      <c r="AA2994" s="59"/>
      <c r="AB2994" s="5"/>
      <c r="AC2994" s="5"/>
      <c r="AD2994" s="5"/>
      <c r="AE2994" s="5"/>
    </row>
    <row r="2995" spans="1:31" s="19" customFormat="1" ht="75" hidden="1" customHeight="1" outlineLevel="1" x14ac:dyDescent="0.25">
      <c r="A2995" s="542"/>
      <c r="B2995" s="542"/>
      <c r="C2995" s="542"/>
      <c r="D2995" s="592"/>
      <c r="E2995" s="553"/>
      <c r="F2995" s="555"/>
      <c r="G2995" s="64" t="s">
        <v>1492</v>
      </c>
      <c r="H2995" s="122">
        <v>1</v>
      </c>
      <c r="I2995" s="122"/>
      <c r="J2995" s="122"/>
      <c r="K2995" s="122"/>
      <c r="L2995" s="122">
        <v>30</v>
      </c>
      <c r="M2995" s="122"/>
      <c r="N2995" s="122"/>
      <c r="O2995" s="122"/>
      <c r="P2995" s="128">
        <v>252.71</v>
      </c>
      <c r="Q2995" s="128"/>
      <c r="R2995" s="128"/>
      <c r="S2995" s="516"/>
      <c r="T2995" s="382"/>
      <c r="U2995" s="57"/>
      <c r="V2995" s="57"/>
      <c r="W2995" s="20"/>
      <c r="X2995" s="20"/>
      <c r="Y2995" s="20"/>
      <c r="Z2995" s="86"/>
      <c r="AA2995" s="59"/>
      <c r="AB2995" s="5"/>
      <c r="AC2995" s="5"/>
      <c r="AD2995" s="5"/>
      <c r="AE2995" s="5"/>
    </row>
    <row r="2996" spans="1:31" s="19" customFormat="1" ht="75" hidden="1" customHeight="1" outlineLevel="1" x14ac:dyDescent="0.25">
      <c r="A2996" s="542"/>
      <c r="B2996" s="542"/>
      <c r="C2996" s="542"/>
      <c r="D2996" s="592"/>
      <c r="E2996" s="553"/>
      <c r="F2996" s="555"/>
      <c r="G2996" s="64" t="s">
        <v>1784</v>
      </c>
      <c r="H2996" s="122">
        <v>1</v>
      </c>
      <c r="I2996" s="122"/>
      <c r="J2996" s="122"/>
      <c r="K2996" s="122"/>
      <c r="L2996" s="122">
        <v>15</v>
      </c>
      <c r="M2996" s="122"/>
      <c r="N2996" s="122"/>
      <c r="O2996" s="122"/>
      <c r="P2996" s="128">
        <v>301.74</v>
      </c>
      <c r="Q2996" s="128"/>
      <c r="R2996" s="128"/>
      <c r="S2996" s="516"/>
      <c r="T2996" s="382"/>
      <c r="U2996" s="57"/>
      <c r="V2996" s="57"/>
      <c r="W2996" s="20"/>
      <c r="X2996" s="20"/>
      <c r="Y2996" s="20"/>
      <c r="Z2996" s="86"/>
      <c r="AA2996" s="59"/>
      <c r="AB2996" s="5"/>
      <c r="AC2996" s="5"/>
      <c r="AD2996" s="5"/>
      <c r="AE2996" s="5"/>
    </row>
    <row r="2997" spans="1:31" s="19" customFormat="1" ht="90" hidden="1" customHeight="1" outlineLevel="1" x14ac:dyDescent="0.25">
      <c r="A2997" s="542"/>
      <c r="B2997" s="542"/>
      <c r="C2997" s="542"/>
      <c r="D2997" s="592"/>
      <c r="E2997" s="553"/>
      <c r="F2997" s="555"/>
      <c r="G2997" s="64" t="s">
        <v>1936</v>
      </c>
      <c r="H2997" s="122">
        <v>1</v>
      </c>
      <c r="I2997" s="122"/>
      <c r="J2997" s="122"/>
      <c r="K2997" s="122"/>
      <c r="L2997" s="122">
        <v>50</v>
      </c>
      <c r="M2997" s="122"/>
      <c r="N2997" s="122"/>
      <c r="O2997" s="122"/>
      <c r="P2997" s="128">
        <v>294.3</v>
      </c>
      <c r="Q2997" s="128"/>
      <c r="R2997" s="128"/>
      <c r="S2997" s="516"/>
      <c r="T2997" s="382"/>
      <c r="U2997" s="20"/>
      <c r="V2997" s="20"/>
      <c r="W2997" s="20"/>
      <c r="X2997" s="20"/>
      <c r="Y2997" s="20"/>
      <c r="Z2997" s="86"/>
      <c r="AA2997" s="59"/>
      <c r="AB2997" s="5"/>
      <c r="AC2997" s="5"/>
      <c r="AD2997" s="5"/>
      <c r="AE2997" s="5"/>
    </row>
    <row r="2998" spans="1:31" s="19" customFormat="1" ht="75" hidden="1" customHeight="1" outlineLevel="1" x14ac:dyDescent="0.25">
      <c r="A2998" s="542"/>
      <c r="B2998" s="542"/>
      <c r="C2998" s="542"/>
      <c r="D2998" s="592"/>
      <c r="E2998" s="553"/>
      <c r="F2998" s="555"/>
      <c r="G2998" s="64" t="s">
        <v>1516</v>
      </c>
      <c r="H2998" s="122">
        <v>1</v>
      </c>
      <c r="I2998" s="122"/>
      <c r="J2998" s="122"/>
      <c r="K2998" s="122"/>
      <c r="L2998" s="122">
        <v>9</v>
      </c>
      <c r="M2998" s="122"/>
      <c r="N2998" s="122"/>
      <c r="O2998" s="122"/>
      <c r="P2998" s="128">
        <v>280.57</v>
      </c>
      <c r="Q2998" s="128"/>
      <c r="R2998" s="128"/>
      <c r="S2998" s="516"/>
      <c r="T2998" s="382"/>
      <c r="U2998" s="20"/>
      <c r="V2998" s="20"/>
      <c r="W2998" s="20"/>
      <c r="X2998" s="20"/>
      <c r="Y2998" s="20"/>
      <c r="Z2998" s="86"/>
      <c r="AA2998" s="59"/>
      <c r="AB2998" s="5"/>
      <c r="AC2998" s="5"/>
      <c r="AD2998" s="5"/>
      <c r="AE2998" s="5"/>
    </row>
    <row r="2999" spans="1:31" s="19" customFormat="1" ht="60.75" hidden="1" customHeight="1" outlineLevel="1" x14ac:dyDescent="0.25">
      <c r="A2999" s="542"/>
      <c r="B2999" s="542"/>
      <c r="C2999" s="542"/>
      <c r="D2999" s="592"/>
      <c r="E2999" s="553"/>
      <c r="F2999" s="555"/>
      <c r="G2999" s="64" t="s">
        <v>1937</v>
      </c>
      <c r="H2999" s="122">
        <v>1</v>
      </c>
      <c r="I2999" s="122"/>
      <c r="J2999" s="122"/>
      <c r="K2999" s="122"/>
      <c r="L2999" s="122">
        <v>30</v>
      </c>
      <c r="M2999" s="122"/>
      <c r="N2999" s="122"/>
      <c r="O2999" s="122"/>
      <c r="P2999" s="128">
        <v>256.43</v>
      </c>
      <c r="Q2999" s="128"/>
      <c r="R2999" s="128"/>
      <c r="S2999" s="516"/>
      <c r="T2999" s="382"/>
      <c r="U2999" s="20"/>
      <c r="V2999" s="20"/>
      <c r="W2999" s="20"/>
      <c r="X2999" s="20"/>
      <c r="Y2999" s="20"/>
      <c r="Z2999" s="86"/>
      <c r="AA2999" s="59"/>
      <c r="AB2999" s="5"/>
      <c r="AC2999" s="5"/>
      <c r="AD2999" s="5"/>
      <c r="AE2999" s="5"/>
    </row>
    <row r="3000" spans="1:31" s="19" customFormat="1" ht="90" hidden="1" customHeight="1" outlineLevel="1" x14ac:dyDescent="0.25">
      <c r="A3000" s="542"/>
      <c r="B3000" s="542"/>
      <c r="C3000" s="542"/>
      <c r="D3000" s="592"/>
      <c r="E3000" s="553"/>
      <c r="F3000" s="555"/>
      <c r="G3000" s="64" t="s">
        <v>1938</v>
      </c>
      <c r="H3000" s="122">
        <v>1</v>
      </c>
      <c r="I3000" s="122"/>
      <c r="J3000" s="122"/>
      <c r="K3000" s="122"/>
      <c r="L3000" s="122">
        <v>30</v>
      </c>
      <c r="M3000" s="122"/>
      <c r="N3000" s="122"/>
      <c r="O3000" s="122"/>
      <c r="P3000" s="128">
        <v>304.77999999999997</v>
      </c>
      <c r="Q3000" s="128"/>
      <c r="R3000" s="128"/>
      <c r="S3000" s="516"/>
      <c r="T3000" s="382"/>
      <c r="U3000" s="20"/>
      <c r="V3000" s="20"/>
      <c r="W3000" s="20"/>
      <c r="X3000" s="20"/>
      <c r="Y3000" s="20"/>
      <c r="Z3000" s="86"/>
      <c r="AA3000" s="59"/>
      <c r="AB3000" s="5"/>
      <c r="AC3000" s="5"/>
      <c r="AD3000" s="5"/>
      <c r="AE3000" s="5"/>
    </row>
    <row r="3001" spans="1:31" s="19" customFormat="1" ht="75" hidden="1" customHeight="1" outlineLevel="1" x14ac:dyDescent="0.25">
      <c r="A3001" s="542"/>
      <c r="B3001" s="542"/>
      <c r="C3001" s="542"/>
      <c r="D3001" s="592"/>
      <c r="E3001" s="553"/>
      <c r="F3001" s="555"/>
      <c r="G3001" s="64" t="s">
        <v>1546</v>
      </c>
      <c r="H3001" s="122">
        <v>1</v>
      </c>
      <c r="I3001" s="122"/>
      <c r="J3001" s="122"/>
      <c r="K3001" s="122"/>
      <c r="L3001" s="122">
        <v>30</v>
      </c>
      <c r="M3001" s="122"/>
      <c r="N3001" s="122"/>
      <c r="O3001" s="122"/>
      <c r="P3001" s="128">
        <v>205.39</v>
      </c>
      <c r="Q3001" s="128"/>
      <c r="R3001" s="128"/>
      <c r="S3001" s="516"/>
      <c r="T3001" s="382"/>
      <c r="U3001" s="57"/>
      <c r="V3001" s="57"/>
      <c r="W3001" s="20"/>
      <c r="X3001" s="20"/>
      <c r="Y3001" s="20"/>
      <c r="Z3001" s="86"/>
      <c r="AA3001" s="59"/>
      <c r="AB3001" s="5"/>
      <c r="AC3001" s="5"/>
      <c r="AD3001" s="5"/>
      <c r="AE3001" s="5"/>
    </row>
    <row r="3002" spans="1:31" s="19" customFormat="1" ht="45" hidden="1" customHeight="1" outlineLevel="1" x14ac:dyDescent="0.25">
      <c r="A3002" s="542"/>
      <c r="B3002" s="542"/>
      <c r="C3002" s="542"/>
      <c r="D3002" s="592"/>
      <c r="E3002" s="553"/>
      <c r="F3002" s="555"/>
      <c r="G3002" s="64" t="s">
        <v>1939</v>
      </c>
      <c r="H3002" s="122">
        <v>1</v>
      </c>
      <c r="I3002" s="122"/>
      <c r="J3002" s="122"/>
      <c r="K3002" s="122"/>
      <c r="L3002" s="122">
        <v>25</v>
      </c>
      <c r="M3002" s="122"/>
      <c r="N3002" s="122"/>
      <c r="O3002" s="122"/>
      <c r="P3002" s="128">
        <v>324.20999999999998</v>
      </c>
      <c r="Q3002" s="128"/>
      <c r="R3002" s="128"/>
      <c r="S3002" s="516"/>
      <c r="T3002" s="382"/>
      <c r="U3002" s="57"/>
      <c r="V3002" s="57"/>
      <c r="W3002" s="20"/>
      <c r="X3002" s="20"/>
      <c r="Y3002" s="20"/>
      <c r="Z3002" s="86"/>
      <c r="AA3002" s="59"/>
      <c r="AB3002" s="5"/>
      <c r="AC3002" s="5"/>
      <c r="AD3002" s="5"/>
      <c r="AE3002" s="5"/>
    </row>
    <row r="3003" spans="1:31" s="19" customFormat="1" ht="105" hidden="1" customHeight="1" outlineLevel="1" x14ac:dyDescent="0.25">
      <c r="A3003" s="542"/>
      <c r="B3003" s="542"/>
      <c r="C3003" s="542"/>
      <c r="D3003" s="592"/>
      <c r="E3003" s="553"/>
      <c r="F3003" s="555"/>
      <c r="G3003" s="64" t="s">
        <v>1921</v>
      </c>
      <c r="H3003" s="122">
        <v>1</v>
      </c>
      <c r="I3003" s="122"/>
      <c r="J3003" s="122"/>
      <c r="K3003" s="122"/>
      <c r="L3003" s="122">
        <v>60</v>
      </c>
      <c r="M3003" s="122"/>
      <c r="N3003" s="122"/>
      <c r="O3003" s="122"/>
      <c r="P3003" s="128">
        <v>302.86</v>
      </c>
      <c r="Q3003" s="128"/>
      <c r="R3003" s="128"/>
      <c r="S3003" s="516"/>
      <c r="T3003" s="382"/>
      <c r="U3003" s="57"/>
      <c r="V3003" s="57"/>
      <c r="W3003" s="20"/>
      <c r="X3003" s="20"/>
      <c r="Y3003" s="20"/>
      <c r="Z3003" s="86"/>
      <c r="AA3003" s="59"/>
      <c r="AB3003" s="5"/>
      <c r="AC3003" s="5"/>
      <c r="AD3003" s="5"/>
      <c r="AE3003" s="5"/>
    </row>
    <row r="3004" spans="1:31" s="19" customFormat="1" ht="57.75" hidden="1" customHeight="1" outlineLevel="1" x14ac:dyDescent="0.25">
      <c r="A3004" s="542"/>
      <c r="B3004" s="542"/>
      <c r="C3004" s="542"/>
      <c r="D3004" s="592"/>
      <c r="E3004" s="553"/>
      <c r="F3004" s="555"/>
      <c r="G3004" s="61" t="s">
        <v>465</v>
      </c>
      <c r="H3004" s="300"/>
      <c r="I3004" s="300"/>
      <c r="J3004" s="300">
        <v>1</v>
      </c>
      <c r="K3004" s="300"/>
      <c r="L3004" s="300"/>
      <c r="M3004" s="300"/>
      <c r="N3004" s="300">
        <v>30</v>
      </c>
      <c r="O3004" s="300"/>
      <c r="P3004" s="129"/>
      <c r="Q3004" s="129"/>
      <c r="R3004" s="129">
        <v>494.92200000000003</v>
      </c>
      <c r="S3004" s="517"/>
      <c r="T3004" s="274"/>
      <c r="U3004" s="5"/>
      <c r="V3004" s="5"/>
      <c r="W3004" s="5"/>
      <c r="X3004" s="5"/>
      <c r="Y3004" s="65"/>
      <c r="Z3004" s="86"/>
      <c r="AA3004" s="65"/>
      <c r="AB3004" s="5"/>
      <c r="AC3004" s="5"/>
      <c r="AD3004" s="5"/>
      <c r="AE3004" s="5"/>
    </row>
    <row r="3005" spans="1:31" s="19" customFormat="1" ht="63.75" hidden="1" customHeight="1" outlineLevel="1" x14ac:dyDescent="0.25">
      <c r="A3005" s="542"/>
      <c r="B3005" s="542"/>
      <c r="C3005" s="542"/>
      <c r="D3005" s="592"/>
      <c r="E3005" s="553"/>
      <c r="F3005" s="555"/>
      <c r="G3005" s="61" t="s">
        <v>471</v>
      </c>
      <c r="H3005" s="300"/>
      <c r="I3005" s="300"/>
      <c r="J3005" s="300">
        <v>1</v>
      </c>
      <c r="K3005" s="300"/>
      <c r="L3005" s="300"/>
      <c r="M3005" s="300"/>
      <c r="N3005" s="300">
        <v>25</v>
      </c>
      <c r="O3005" s="300"/>
      <c r="P3005" s="129"/>
      <c r="Q3005" s="129"/>
      <c r="R3005" s="129">
        <f>620.297-100</f>
        <v>520.29700000000003</v>
      </c>
      <c r="S3005" s="517"/>
      <c r="T3005" s="274"/>
      <c r="U3005" s="5"/>
      <c r="V3005" s="5"/>
      <c r="W3005" s="5"/>
      <c r="X3005" s="5"/>
      <c r="Y3005" s="65"/>
      <c r="Z3005" s="86"/>
      <c r="AA3005" s="65"/>
      <c r="AB3005" s="5"/>
      <c r="AC3005" s="5"/>
      <c r="AD3005" s="5"/>
      <c r="AE3005" s="5"/>
    </row>
    <row r="3006" spans="1:31" s="19" customFormat="1" ht="66.75" hidden="1" customHeight="1" outlineLevel="1" x14ac:dyDescent="0.25">
      <c r="A3006" s="542"/>
      <c r="B3006" s="542"/>
      <c r="C3006" s="542"/>
      <c r="D3006" s="592"/>
      <c r="E3006" s="553"/>
      <c r="F3006" s="555"/>
      <c r="G3006" s="61" t="s">
        <v>473</v>
      </c>
      <c r="H3006" s="300"/>
      <c r="I3006" s="300"/>
      <c r="J3006" s="300">
        <v>1</v>
      </c>
      <c r="K3006" s="300"/>
      <c r="L3006" s="300"/>
      <c r="M3006" s="300"/>
      <c r="N3006" s="300">
        <v>46.14</v>
      </c>
      <c r="O3006" s="300"/>
      <c r="P3006" s="129"/>
      <c r="Q3006" s="129"/>
      <c r="R3006" s="129">
        <v>407.738</v>
      </c>
      <c r="S3006" s="517"/>
      <c r="T3006" s="274"/>
      <c r="U3006" s="5"/>
      <c r="V3006" s="5"/>
      <c r="W3006" s="5"/>
      <c r="X3006" s="5"/>
      <c r="Y3006" s="65"/>
      <c r="Z3006" s="86"/>
      <c r="AA3006" s="65"/>
      <c r="AB3006" s="5"/>
      <c r="AC3006" s="5"/>
      <c r="AD3006" s="5"/>
      <c r="AE3006" s="5"/>
    </row>
    <row r="3007" spans="1:31" s="19" customFormat="1" ht="54" hidden="1" customHeight="1" outlineLevel="1" x14ac:dyDescent="0.25">
      <c r="A3007" s="542"/>
      <c r="B3007" s="542"/>
      <c r="C3007" s="542"/>
      <c r="D3007" s="592"/>
      <c r="E3007" s="553"/>
      <c r="F3007" s="555"/>
      <c r="G3007" s="61" t="s">
        <v>477</v>
      </c>
      <c r="H3007" s="300"/>
      <c r="I3007" s="300"/>
      <c r="J3007" s="300">
        <v>1</v>
      </c>
      <c r="K3007" s="300"/>
      <c r="L3007" s="300"/>
      <c r="M3007" s="300"/>
      <c r="N3007" s="300">
        <v>90</v>
      </c>
      <c r="O3007" s="300"/>
      <c r="P3007" s="129"/>
      <c r="Q3007" s="129"/>
      <c r="R3007" s="129">
        <f>790.336-50</f>
        <v>740.33600000000001</v>
      </c>
      <c r="S3007" s="517"/>
      <c r="T3007" s="274"/>
      <c r="U3007" s="5"/>
      <c r="V3007" s="5"/>
      <c r="W3007" s="5"/>
      <c r="X3007" s="5"/>
      <c r="Y3007" s="65"/>
      <c r="Z3007" s="86"/>
      <c r="AA3007" s="65"/>
      <c r="AB3007" s="5"/>
      <c r="AC3007" s="5"/>
      <c r="AD3007" s="5"/>
      <c r="AE3007" s="5"/>
    </row>
    <row r="3008" spans="1:31" s="19" customFormat="1" ht="61.5" hidden="1" customHeight="1" outlineLevel="1" x14ac:dyDescent="0.25">
      <c r="A3008" s="542"/>
      <c r="B3008" s="542"/>
      <c r="C3008" s="542"/>
      <c r="D3008" s="592"/>
      <c r="E3008" s="553"/>
      <c r="F3008" s="555"/>
      <c r="G3008" s="61" t="s">
        <v>482</v>
      </c>
      <c r="H3008" s="300"/>
      <c r="I3008" s="300"/>
      <c r="J3008" s="300">
        <v>1</v>
      </c>
      <c r="K3008" s="300"/>
      <c r="L3008" s="300"/>
      <c r="M3008" s="300"/>
      <c r="N3008" s="300">
        <v>36.369999999999997</v>
      </c>
      <c r="O3008" s="300"/>
      <c r="P3008" s="129"/>
      <c r="Q3008" s="129"/>
      <c r="R3008" s="129">
        <v>520.178</v>
      </c>
      <c r="S3008" s="517"/>
      <c r="T3008" s="274"/>
      <c r="U3008" s="5"/>
      <c r="V3008" s="5"/>
      <c r="W3008" s="5"/>
      <c r="X3008" s="5"/>
      <c r="Y3008" s="65"/>
      <c r="Z3008" s="86"/>
      <c r="AA3008" s="65"/>
      <c r="AB3008" s="5"/>
      <c r="AC3008" s="5"/>
      <c r="AD3008" s="5"/>
      <c r="AE3008" s="5"/>
    </row>
    <row r="3009" spans="1:31" s="19" customFormat="1" ht="67.5" hidden="1" customHeight="1" outlineLevel="1" x14ac:dyDescent="0.25">
      <c r="A3009" s="542"/>
      <c r="B3009" s="542"/>
      <c r="C3009" s="542"/>
      <c r="D3009" s="592"/>
      <c r="E3009" s="553"/>
      <c r="F3009" s="555"/>
      <c r="G3009" s="61" t="s">
        <v>1759</v>
      </c>
      <c r="H3009" s="300"/>
      <c r="I3009" s="300"/>
      <c r="J3009" s="300">
        <v>1</v>
      </c>
      <c r="K3009" s="300"/>
      <c r="L3009" s="300"/>
      <c r="M3009" s="300"/>
      <c r="N3009" s="300">
        <v>40</v>
      </c>
      <c r="O3009" s="300"/>
      <c r="P3009" s="129"/>
      <c r="Q3009" s="129"/>
      <c r="R3009" s="129">
        <v>520.21900000000005</v>
      </c>
      <c r="S3009" s="517"/>
      <c r="T3009" s="274"/>
      <c r="U3009" s="5"/>
      <c r="V3009" s="5"/>
      <c r="W3009" s="5"/>
      <c r="X3009" s="5"/>
      <c r="Y3009" s="65"/>
      <c r="Z3009" s="86"/>
      <c r="AA3009" s="65"/>
      <c r="AB3009" s="5"/>
      <c r="AC3009" s="5"/>
      <c r="AD3009" s="5"/>
      <c r="AE3009" s="5"/>
    </row>
    <row r="3010" spans="1:31" s="19" customFormat="1" ht="70.5" hidden="1" customHeight="1" outlineLevel="1" x14ac:dyDescent="0.25">
      <c r="A3010" s="542"/>
      <c r="B3010" s="542"/>
      <c r="C3010" s="542"/>
      <c r="D3010" s="592"/>
      <c r="E3010" s="553"/>
      <c r="F3010" s="555"/>
      <c r="G3010" s="61" t="s">
        <v>274</v>
      </c>
      <c r="H3010" s="300"/>
      <c r="I3010" s="300"/>
      <c r="J3010" s="300">
        <v>1</v>
      </c>
      <c r="K3010" s="300"/>
      <c r="L3010" s="300"/>
      <c r="M3010" s="300"/>
      <c r="N3010" s="300">
        <v>25</v>
      </c>
      <c r="O3010" s="300"/>
      <c r="P3010" s="129"/>
      <c r="Q3010" s="129"/>
      <c r="R3010" s="70">
        <v>405.67</v>
      </c>
      <c r="S3010" s="517"/>
      <c r="T3010" s="274"/>
      <c r="U3010" s="5"/>
      <c r="V3010" s="5"/>
      <c r="W3010" s="5"/>
      <c r="X3010" s="5"/>
      <c r="Y3010" s="65"/>
      <c r="Z3010" s="86"/>
      <c r="AA3010" s="65"/>
      <c r="AB3010" s="5"/>
      <c r="AC3010" s="5"/>
      <c r="AD3010" s="5"/>
      <c r="AE3010" s="5"/>
    </row>
    <row r="3011" spans="1:31" s="19" customFormat="1" ht="105" hidden="1" customHeight="1" outlineLevel="1" x14ac:dyDescent="0.25">
      <c r="A3011" s="542"/>
      <c r="B3011" s="542"/>
      <c r="C3011" s="542"/>
      <c r="D3011" s="592"/>
      <c r="E3011" s="553"/>
      <c r="F3011" s="555"/>
      <c r="G3011" s="61" t="s">
        <v>275</v>
      </c>
      <c r="H3011" s="300"/>
      <c r="I3011" s="300"/>
      <c r="J3011" s="300">
        <v>1</v>
      </c>
      <c r="K3011" s="300"/>
      <c r="L3011" s="300"/>
      <c r="M3011" s="300"/>
      <c r="N3011" s="300">
        <v>15</v>
      </c>
      <c r="O3011" s="300"/>
      <c r="P3011" s="129"/>
      <c r="Q3011" s="129"/>
      <c r="R3011" s="129">
        <v>333.46</v>
      </c>
      <c r="S3011" s="517"/>
      <c r="T3011" s="274"/>
      <c r="U3011" s="5"/>
      <c r="V3011" s="5"/>
      <c r="W3011" s="5"/>
      <c r="X3011" s="5"/>
      <c r="Y3011" s="65"/>
      <c r="Z3011" s="86"/>
      <c r="AA3011" s="65"/>
      <c r="AB3011" s="5"/>
      <c r="AC3011" s="5"/>
      <c r="AD3011" s="5"/>
      <c r="AE3011" s="5"/>
    </row>
    <row r="3012" spans="1:31" s="19" customFormat="1" ht="100.5" hidden="1" customHeight="1" outlineLevel="1" x14ac:dyDescent="0.25">
      <c r="A3012" s="542"/>
      <c r="B3012" s="542"/>
      <c r="C3012" s="542"/>
      <c r="D3012" s="592"/>
      <c r="E3012" s="553"/>
      <c r="F3012" s="555"/>
      <c r="G3012" s="61" t="s">
        <v>276</v>
      </c>
      <c r="H3012" s="300"/>
      <c r="I3012" s="300"/>
      <c r="J3012" s="300">
        <v>1</v>
      </c>
      <c r="K3012" s="300"/>
      <c r="L3012" s="300"/>
      <c r="M3012" s="300"/>
      <c r="N3012" s="300">
        <v>70</v>
      </c>
      <c r="O3012" s="300"/>
      <c r="P3012" s="129"/>
      <c r="Q3012" s="129"/>
      <c r="R3012" s="129">
        <v>618.14400000000001</v>
      </c>
      <c r="S3012" s="517"/>
      <c r="T3012" s="274"/>
      <c r="U3012" s="5"/>
      <c r="V3012" s="5"/>
      <c r="W3012" s="5"/>
      <c r="X3012" s="5"/>
      <c r="Y3012" s="65"/>
      <c r="Z3012" s="86"/>
      <c r="AA3012" s="65"/>
      <c r="AB3012" s="5"/>
      <c r="AC3012" s="5"/>
      <c r="AD3012" s="5"/>
      <c r="AE3012" s="5"/>
    </row>
    <row r="3013" spans="1:31" s="19" customFormat="1" ht="100.5" hidden="1" customHeight="1" outlineLevel="1" x14ac:dyDescent="0.25">
      <c r="A3013" s="542"/>
      <c r="B3013" s="542"/>
      <c r="C3013" s="542"/>
      <c r="D3013" s="592"/>
      <c r="E3013" s="553"/>
      <c r="F3013" s="555"/>
      <c r="G3013" s="61" t="s">
        <v>1739</v>
      </c>
      <c r="H3013" s="300"/>
      <c r="I3013" s="300"/>
      <c r="J3013" s="300">
        <v>1</v>
      </c>
      <c r="K3013" s="300"/>
      <c r="L3013" s="300"/>
      <c r="M3013" s="300"/>
      <c r="N3013" s="300">
        <v>15</v>
      </c>
      <c r="O3013" s="300"/>
      <c r="P3013" s="129"/>
      <c r="Q3013" s="129"/>
      <c r="R3013" s="129">
        <v>336.64</v>
      </c>
      <c r="S3013" s="517"/>
      <c r="T3013" s="274"/>
      <c r="U3013" s="5"/>
      <c r="V3013" s="5"/>
      <c r="W3013" s="5"/>
      <c r="X3013" s="5"/>
      <c r="Y3013" s="65"/>
      <c r="Z3013" s="86"/>
      <c r="AA3013" s="65"/>
      <c r="AB3013" s="5"/>
      <c r="AC3013" s="5"/>
      <c r="AD3013" s="5"/>
      <c r="AE3013" s="5"/>
    </row>
    <row r="3014" spans="1:31" s="19" customFormat="1" ht="90" hidden="1" customHeight="1" outlineLevel="1" x14ac:dyDescent="0.25">
      <c r="A3014" s="542"/>
      <c r="B3014" s="542"/>
      <c r="C3014" s="542"/>
      <c r="D3014" s="592"/>
      <c r="E3014" s="553"/>
      <c r="F3014" s="555"/>
      <c r="G3014" s="61" t="s">
        <v>282</v>
      </c>
      <c r="H3014" s="300"/>
      <c r="I3014" s="300"/>
      <c r="J3014" s="300">
        <v>1</v>
      </c>
      <c r="K3014" s="300"/>
      <c r="L3014" s="300"/>
      <c r="M3014" s="300"/>
      <c r="N3014" s="300">
        <v>15</v>
      </c>
      <c r="O3014" s="300"/>
      <c r="P3014" s="129"/>
      <c r="Q3014" s="129"/>
      <c r="R3014" s="129">
        <v>305.07</v>
      </c>
      <c r="S3014" s="517"/>
      <c r="T3014" s="274"/>
      <c r="U3014" s="5"/>
      <c r="V3014" s="5"/>
      <c r="W3014" s="5"/>
      <c r="X3014" s="5"/>
      <c r="Y3014" s="65"/>
      <c r="Z3014" s="86"/>
      <c r="AA3014" s="65"/>
      <c r="AB3014" s="5"/>
      <c r="AC3014" s="5"/>
      <c r="AD3014" s="5"/>
      <c r="AE3014" s="5"/>
    </row>
    <row r="3015" spans="1:31" s="19" customFormat="1" ht="90" hidden="1" customHeight="1" outlineLevel="1" x14ac:dyDescent="0.25">
      <c r="A3015" s="542"/>
      <c r="B3015" s="542"/>
      <c r="C3015" s="542"/>
      <c r="D3015" s="592"/>
      <c r="E3015" s="553"/>
      <c r="F3015" s="555"/>
      <c r="G3015" s="80" t="s">
        <v>1756</v>
      </c>
      <c r="H3015" s="300"/>
      <c r="I3015" s="300"/>
      <c r="J3015" s="300">
        <v>1</v>
      </c>
      <c r="K3015" s="300"/>
      <c r="L3015" s="300"/>
      <c r="M3015" s="300"/>
      <c r="N3015" s="300">
        <v>15</v>
      </c>
      <c r="O3015" s="300"/>
      <c r="P3015" s="129"/>
      <c r="Q3015" s="129"/>
      <c r="R3015" s="129">
        <f>465-40</f>
        <v>425</v>
      </c>
      <c r="S3015" s="517"/>
      <c r="T3015" s="274"/>
      <c r="U3015" s="5"/>
      <c r="V3015" s="5"/>
      <c r="W3015" s="5"/>
      <c r="X3015" s="5"/>
      <c r="Y3015" s="65"/>
      <c r="Z3015" s="86"/>
      <c r="AA3015" s="65"/>
      <c r="AB3015" s="5"/>
      <c r="AC3015" s="5"/>
      <c r="AD3015" s="5"/>
      <c r="AE3015" s="5"/>
    </row>
    <row r="3016" spans="1:31" s="19" customFormat="1" ht="36" hidden="1" customHeight="1" outlineLevel="1" x14ac:dyDescent="0.25">
      <c r="A3016" s="542"/>
      <c r="B3016" s="542"/>
      <c r="C3016" s="542"/>
      <c r="D3016" s="592"/>
      <c r="E3016" s="553"/>
      <c r="F3016" s="555"/>
      <c r="G3016" s="80" t="s">
        <v>419</v>
      </c>
      <c r="H3016" s="300"/>
      <c r="I3016" s="300"/>
      <c r="J3016" s="300">
        <v>1</v>
      </c>
      <c r="K3016" s="300"/>
      <c r="L3016" s="300"/>
      <c r="M3016" s="300"/>
      <c r="N3016" s="300">
        <v>15</v>
      </c>
      <c r="O3016" s="300"/>
      <c r="P3016" s="129"/>
      <c r="Q3016" s="129"/>
      <c r="R3016" s="129">
        <v>339</v>
      </c>
      <c r="S3016" s="517"/>
      <c r="T3016" s="274"/>
      <c r="U3016" s="5"/>
      <c r="V3016" s="5"/>
      <c r="W3016" s="5"/>
      <c r="X3016" s="5"/>
      <c r="Y3016" s="65"/>
      <c r="Z3016" s="86"/>
      <c r="AA3016" s="65"/>
      <c r="AB3016" s="5"/>
      <c r="AC3016" s="5"/>
      <c r="AD3016" s="5"/>
      <c r="AE3016" s="5"/>
    </row>
    <row r="3017" spans="1:31" s="19" customFormat="1" ht="36" hidden="1" customHeight="1" outlineLevel="1" x14ac:dyDescent="0.25">
      <c r="A3017" s="542"/>
      <c r="B3017" s="542"/>
      <c r="C3017" s="542"/>
      <c r="D3017" s="592"/>
      <c r="E3017" s="553"/>
      <c r="F3017" s="555"/>
      <c r="G3017" s="80" t="s">
        <v>424</v>
      </c>
      <c r="H3017" s="300"/>
      <c r="I3017" s="300"/>
      <c r="J3017" s="300">
        <v>1</v>
      </c>
      <c r="K3017" s="300"/>
      <c r="L3017" s="300"/>
      <c r="M3017" s="300"/>
      <c r="N3017" s="300">
        <v>15</v>
      </c>
      <c r="O3017" s="300"/>
      <c r="P3017" s="129"/>
      <c r="Q3017" s="129"/>
      <c r="R3017" s="129">
        <v>514</v>
      </c>
      <c r="S3017" s="517"/>
      <c r="T3017" s="274"/>
      <c r="U3017" s="5"/>
      <c r="V3017" s="5"/>
      <c r="W3017" s="5"/>
      <c r="X3017" s="5"/>
      <c r="Y3017" s="65"/>
      <c r="Z3017" s="86"/>
      <c r="AA3017" s="65"/>
      <c r="AB3017" s="5"/>
      <c r="AC3017" s="5"/>
      <c r="AD3017" s="5"/>
      <c r="AE3017" s="5"/>
    </row>
    <row r="3018" spans="1:31" s="19" customFormat="1" ht="36" hidden="1" customHeight="1" outlineLevel="1" x14ac:dyDescent="0.25">
      <c r="A3018" s="542"/>
      <c r="B3018" s="542"/>
      <c r="C3018" s="542"/>
      <c r="D3018" s="592"/>
      <c r="E3018" s="553"/>
      <c r="F3018" s="555"/>
      <c r="G3018" s="90" t="s">
        <v>425</v>
      </c>
      <c r="H3018" s="300"/>
      <c r="I3018" s="300"/>
      <c r="J3018" s="300">
        <v>1</v>
      </c>
      <c r="K3018" s="300"/>
      <c r="L3018" s="300"/>
      <c r="M3018" s="300"/>
      <c r="N3018" s="300">
        <v>15</v>
      </c>
      <c r="O3018" s="300"/>
      <c r="P3018" s="129"/>
      <c r="Q3018" s="129"/>
      <c r="R3018" s="129">
        <v>473</v>
      </c>
      <c r="S3018" s="517"/>
      <c r="T3018" s="274"/>
      <c r="U3018" s="5"/>
      <c r="V3018" s="5"/>
      <c r="W3018" s="5"/>
      <c r="X3018" s="5"/>
      <c r="Y3018" s="65"/>
      <c r="Z3018" s="86"/>
      <c r="AA3018" s="65"/>
      <c r="AB3018" s="5"/>
      <c r="AC3018" s="5"/>
      <c r="AD3018" s="5"/>
      <c r="AE3018" s="5"/>
    </row>
    <row r="3019" spans="1:31" s="19" customFormat="1" ht="36" hidden="1" customHeight="1" outlineLevel="1" x14ac:dyDescent="0.25">
      <c r="A3019" s="542"/>
      <c r="B3019" s="542"/>
      <c r="C3019" s="542"/>
      <c r="D3019" s="592"/>
      <c r="E3019" s="553"/>
      <c r="F3019" s="555"/>
      <c r="G3019" s="93" t="s">
        <v>426</v>
      </c>
      <c r="H3019" s="300"/>
      <c r="I3019" s="300"/>
      <c r="J3019" s="300">
        <v>1</v>
      </c>
      <c r="K3019" s="300"/>
      <c r="L3019" s="300"/>
      <c r="M3019" s="300"/>
      <c r="N3019" s="300">
        <v>15</v>
      </c>
      <c r="O3019" s="300"/>
      <c r="P3019" s="129"/>
      <c r="Q3019" s="129"/>
      <c r="R3019" s="129">
        <v>445.22</v>
      </c>
      <c r="S3019" s="517"/>
      <c r="T3019" s="274"/>
      <c r="U3019" s="5"/>
      <c r="V3019" s="5"/>
      <c r="W3019" s="5"/>
      <c r="X3019" s="5"/>
      <c r="Y3019" s="65"/>
      <c r="Z3019" s="86"/>
      <c r="AA3019" s="65"/>
      <c r="AB3019" s="5"/>
      <c r="AC3019" s="5"/>
      <c r="AD3019" s="5"/>
      <c r="AE3019" s="5"/>
    </row>
    <row r="3020" spans="1:31" s="19" customFormat="1" ht="36" hidden="1" customHeight="1" outlineLevel="1" x14ac:dyDescent="0.25">
      <c r="A3020" s="542"/>
      <c r="B3020" s="542"/>
      <c r="C3020" s="542"/>
      <c r="D3020" s="592"/>
      <c r="E3020" s="553"/>
      <c r="F3020" s="555"/>
      <c r="G3020" s="90" t="s">
        <v>428</v>
      </c>
      <c r="H3020" s="300"/>
      <c r="I3020" s="300"/>
      <c r="J3020" s="300">
        <v>1</v>
      </c>
      <c r="K3020" s="300"/>
      <c r="L3020" s="300"/>
      <c r="M3020" s="300"/>
      <c r="N3020" s="300">
        <v>15</v>
      </c>
      <c r="O3020" s="300"/>
      <c r="P3020" s="129"/>
      <c r="Q3020" s="129"/>
      <c r="R3020" s="129">
        <v>354</v>
      </c>
      <c r="S3020" s="517"/>
      <c r="T3020" s="274"/>
      <c r="U3020" s="5"/>
      <c r="V3020" s="5"/>
      <c r="W3020" s="5"/>
      <c r="X3020" s="5"/>
      <c r="Y3020" s="65"/>
      <c r="Z3020" s="86"/>
      <c r="AA3020" s="65"/>
      <c r="AB3020" s="5"/>
      <c r="AC3020" s="5"/>
      <c r="AD3020" s="5"/>
      <c r="AE3020" s="5"/>
    </row>
    <row r="3021" spans="1:31" s="19" customFormat="1" ht="36" hidden="1" customHeight="1" outlineLevel="1" x14ac:dyDescent="0.25">
      <c r="A3021" s="542"/>
      <c r="B3021" s="542"/>
      <c r="C3021" s="542"/>
      <c r="D3021" s="592"/>
      <c r="E3021" s="553"/>
      <c r="F3021" s="555"/>
      <c r="G3021" s="90" t="s">
        <v>429</v>
      </c>
      <c r="H3021" s="300"/>
      <c r="I3021" s="300"/>
      <c r="J3021" s="300">
        <v>1</v>
      </c>
      <c r="K3021" s="300"/>
      <c r="L3021" s="300"/>
      <c r="M3021" s="300"/>
      <c r="N3021" s="300">
        <v>15</v>
      </c>
      <c r="O3021" s="300"/>
      <c r="P3021" s="129"/>
      <c r="Q3021" s="129"/>
      <c r="R3021" s="129">
        <v>536</v>
      </c>
      <c r="S3021" s="517"/>
      <c r="T3021" s="274"/>
      <c r="U3021" s="5"/>
      <c r="V3021" s="5"/>
      <c r="W3021" s="5"/>
      <c r="X3021" s="5"/>
      <c r="Y3021" s="65"/>
      <c r="Z3021" s="86"/>
      <c r="AA3021" s="65"/>
      <c r="AB3021" s="5"/>
      <c r="AC3021" s="5"/>
      <c r="AD3021" s="5"/>
      <c r="AE3021" s="5"/>
    </row>
    <row r="3022" spans="1:31" s="19" customFormat="1" ht="36" hidden="1" customHeight="1" outlineLevel="1" x14ac:dyDescent="0.25">
      <c r="A3022" s="542"/>
      <c r="B3022" s="542"/>
      <c r="C3022" s="542"/>
      <c r="D3022" s="592"/>
      <c r="E3022" s="553"/>
      <c r="F3022" s="555"/>
      <c r="G3022" s="90" t="s">
        <v>430</v>
      </c>
      <c r="H3022" s="300"/>
      <c r="I3022" s="300"/>
      <c r="J3022" s="300">
        <v>1</v>
      </c>
      <c r="K3022" s="300"/>
      <c r="L3022" s="300"/>
      <c r="M3022" s="300"/>
      <c r="N3022" s="300">
        <v>15</v>
      </c>
      <c r="O3022" s="300"/>
      <c r="P3022" s="129"/>
      <c r="Q3022" s="129"/>
      <c r="R3022" s="129">
        <f>507+30</f>
        <v>537</v>
      </c>
      <c r="S3022" s="517"/>
      <c r="T3022" s="274"/>
      <c r="U3022" s="5"/>
      <c r="V3022" s="5"/>
      <c r="W3022" s="5"/>
      <c r="X3022" s="5"/>
      <c r="Y3022" s="65"/>
      <c r="Z3022" s="86"/>
      <c r="AA3022" s="65"/>
      <c r="AB3022" s="5"/>
      <c r="AC3022" s="5"/>
      <c r="AD3022" s="5"/>
      <c r="AE3022" s="5"/>
    </row>
    <row r="3023" spans="1:31" s="19" customFormat="1" ht="36" hidden="1" customHeight="1" outlineLevel="1" x14ac:dyDescent="0.25">
      <c r="A3023" s="542"/>
      <c r="B3023" s="542"/>
      <c r="C3023" s="542"/>
      <c r="D3023" s="592"/>
      <c r="E3023" s="553"/>
      <c r="F3023" s="555"/>
      <c r="G3023" s="68" t="s">
        <v>413</v>
      </c>
      <c r="H3023" s="300"/>
      <c r="I3023" s="300"/>
      <c r="J3023" s="300">
        <v>1</v>
      </c>
      <c r="K3023" s="300"/>
      <c r="L3023" s="300"/>
      <c r="M3023" s="300"/>
      <c r="N3023" s="300">
        <v>15</v>
      </c>
      <c r="O3023" s="300"/>
      <c r="P3023" s="129"/>
      <c r="Q3023" s="129"/>
      <c r="R3023" s="129">
        <v>424</v>
      </c>
      <c r="S3023" s="517"/>
      <c r="T3023" s="274"/>
      <c r="U3023" s="5"/>
      <c r="V3023" s="5"/>
      <c r="W3023" s="5"/>
      <c r="X3023" s="5"/>
      <c r="Y3023" s="65"/>
      <c r="Z3023" s="86"/>
      <c r="AA3023" s="65"/>
      <c r="AB3023" s="5"/>
      <c r="AC3023" s="5"/>
      <c r="AD3023" s="5"/>
      <c r="AE3023" s="5"/>
    </row>
    <row r="3024" spans="1:31" s="19" customFormat="1" ht="36" hidden="1" customHeight="1" outlineLevel="1" x14ac:dyDescent="0.25">
      <c r="A3024" s="542"/>
      <c r="B3024" s="542"/>
      <c r="C3024" s="542"/>
      <c r="D3024" s="592"/>
      <c r="E3024" s="553"/>
      <c r="F3024" s="555"/>
      <c r="G3024" s="68" t="s">
        <v>416</v>
      </c>
      <c r="H3024" s="300"/>
      <c r="I3024" s="300"/>
      <c r="J3024" s="300">
        <v>1</v>
      </c>
      <c r="K3024" s="300"/>
      <c r="L3024" s="300"/>
      <c r="M3024" s="300"/>
      <c r="N3024" s="300">
        <v>25</v>
      </c>
      <c r="O3024" s="300"/>
      <c r="P3024" s="129"/>
      <c r="Q3024" s="129"/>
      <c r="R3024" s="129">
        <v>482</v>
      </c>
      <c r="S3024" s="517"/>
      <c r="T3024" s="274"/>
      <c r="U3024" s="5"/>
      <c r="V3024" s="5"/>
      <c r="W3024" s="5"/>
      <c r="X3024" s="5"/>
      <c r="Y3024" s="65"/>
      <c r="Z3024" s="86"/>
      <c r="AA3024" s="65"/>
      <c r="AB3024" s="5"/>
      <c r="AC3024" s="5"/>
      <c r="AD3024" s="5"/>
      <c r="AE3024" s="5"/>
    </row>
    <row r="3025" spans="1:118" s="19" customFormat="1" ht="36" hidden="1" customHeight="1" outlineLevel="1" x14ac:dyDescent="0.25">
      <c r="A3025" s="542"/>
      <c r="B3025" s="542"/>
      <c r="C3025" s="542"/>
      <c r="D3025" s="592"/>
      <c r="E3025" s="553"/>
      <c r="F3025" s="555"/>
      <c r="G3025" s="68" t="s">
        <v>491</v>
      </c>
      <c r="H3025" s="300"/>
      <c r="I3025" s="300"/>
      <c r="J3025" s="300">
        <v>1</v>
      </c>
      <c r="K3025" s="300"/>
      <c r="L3025" s="300"/>
      <c r="M3025" s="300"/>
      <c r="N3025" s="300">
        <v>15</v>
      </c>
      <c r="O3025" s="300"/>
      <c r="P3025" s="129"/>
      <c r="Q3025" s="129"/>
      <c r="R3025" s="129">
        <f>411-20</f>
        <v>391</v>
      </c>
      <c r="S3025" s="517"/>
      <c r="T3025" s="274"/>
      <c r="U3025" s="5"/>
      <c r="V3025" s="5"/>
      <c r="W3025" s="5"/>
      <c r="X3025" s="5"/>
      <c r="Y3025" s="65"/>
      <c r="Z3025" s="86"/>
      <c r="AA3025" s="65"/>
      <c r="AB3025" s="5"/>
      <c r="AC3025" s="5"/>
      <c r="AD3025" s="5"/>
      <c r="AE3025" s="5"/>
    </row>
    <row r="3026" spans="1:118" s="19" customFormat="1" ht="36" hidden="1" customHeight="1" outlineLevel="1" x14ac:dyDescent="0.25">
      <c r="A3026" s="542"/>
      <c r="B3026" s="542"/>
      <c r="C3026" s="542"/>
      <c r="D3026" s="592"/>
      <c r="E3026" s="553"/>
      <c r="F3026" s="555"/>
      <c r="G3026" s="68" t="s">
        <v>1940</v>
      </c>
      <c r="H3026" s="300"/>
      <c r="I3026" s="300"/>
      <c r="J3026" s="300">
        <v>1</v>
      </c>
      <c r="K3026" s="300"/>
      <c r="L3026" s="300"/>
      <c r="M3026" s="300"/>
      <c r="N3026" s="300">
        <v>45</v>
      </c>
      <c r="O3026" s="300"/>
      <c r="P3026" s="129"/>
      <c r="Q3026" s="129"/>
      <c r="R3026" s="129">
        <v>190</v>
      </c>
      <c r="S3026" s="517"/>
      <c r="T3026" s="274"/>
      <c r="U3026" s="5"/>
      <c r="V3026" s="5"/>
      <c r="W3026" s="5"/>
      <c r="X3026" s="5"/>
      <c r="Y3026" s="65"/>
      <c r="Z3026" s="86"/>
      <c r="AA3026" s="65"/>
      <c r="AB3026" s="5"/>
      <c r="AC3026" s="5"/>
      <c r="AD3026" s="5"/>
      <c r="AE3026" s="5"/>
    </row>
    <row r="3027" spans="1:118" s="19" customFormat="1" ht="36" hidden="1" customHeight="1" outlineLevel="1" x14ac:dyDescent="0.25">
      <c r="A3027" s="542"/>
      <c r="B3027" s="542"/>
      <c r="C3027" s="542"/>
      <c r="D3027" s="592"/>
      <c r="E3027" s="553"/>
      <c r="F3027" s="555"/>
      <c r="G3027" s="93" t="s">
        <v>427</v>
      </c>
      <c r="H3027" s="300"/>
      <c r="I3027" s="300"/>
      <c r="J3027" s="300">
        <v>1</v>
      </c>
      <c r="K3027" s="300"/>
      <c r="L3027" s="300"/>
      <c r="M3027" s="300"/>
      <c r="N3027" s="300">
        <v>30</v>
      </c>
      <c r="O3027" s="300"/>
      <c r="P3027" s="129"/>
      <c r="Q3027" s="129"/>
      <c r="R3027" s="129">
        <v>552</v>
      </c>
      <c r="S3027" s="517"/>
      <c r="T3027" s="274"/>
      <c r="U3027" s="5"/>
      <c r="V3027" s="5"/>
      <c r="W3027" s="5"/>
      <c r="X3027" s="5"/>
      <c r="Y3027" s="65"/>
      <c r="Z3027" s="86"/>
      <c r="AA3027" s="65"/>
      <c r="AB3027" s="5"/>
      <c r="AC3027" s="5"/>
      <c r="AD3027" s="5"/>
      <c r="AE3027" s="5"/>
    </row>
    <row r="3028" spans="1:118" s="19" customFormat="1" ht="52.5" hidden="1" customHeight="1" outlineLevel="1" x14ac:dyDescent="0.25">
      <c r="A3028" s="542"/>
      <c r="B3028" s="542"/>
      <c r="C3028" s="542"/>
      <c r="D3028" s="592"/>
      <c r="E3028" s="553"/>
      <c r="F3028" s="555"/>
      <c r="G3028" s="61" t="s">
        <v>245</v>
      </c>
      <c r="H3028" s="300"/>
      <c r="I3028" s="300"/>
      <c r="J3028" s="300">
        <v>1</v>
      </c>
      <c r="K3028" s="300"/>
      <c r="L3028" s="300"/>
      <c r="M3028" s="300"/>
      <c r="N3028" s="300">
        <v>65</v>
      </c>
      <c r="O3028" s="300"/>
      <c r="P3028" s="129"/>
      <c r="Q3028" s="129"/>
      <c r="R3028" s="129">
        <v>385</v>
      </c>
      <c r="S3028" s="517"/>
      <c r="T3028" s="274"/>
      <c r="U3028" s="5"/>
      <c r="V3028" s="5"/>
      <c r="W3028" s="5"/>
      <c r="X3028" s="5"/>
      <c r="Y3028" s="65"/>
      <c r="Z3028" s="86"/>
      <c r="AA3028" s="65"/>
      <c r="AB3028" s="5"/>
      <c r="AC3028" s="5"/>
      <c r="AD3028" s="5"/>
      <c r="AE3028" s="5"/>
    </row>
    <row r="3029" spans="1:118" s="19" customFormat="1" ht="105" hidden="1" customHeight="1" outlineLevel="1" x14ac:dyDescent="0.25">
      <c r="A3029" s="542"/>
      <c r="B3029" s="542"/>
      <c r="C3029" s="542"/>
      <c r="D3029" s="592"/>
      <c r="E3029" s="553"/>
      <c r="F3029" s="555"/>
      <c r="G3029" s="292" t="s">
        <v>1941</v>
      </c>
      <c r="H3029" s="300"/>
      <c r="I3029" s="300"/>
      <c r="J3029" s="300">
        <v>1</v>
      </c>
      <c r="K3029" s="300"/>
      <c r="L3029" s="300"/>
      <c r="M3029" s="300"/>
      <c r="N3029" s="300">
        <v>50</v>
      </c>
      <c r="O3029" s="300"/>
      <c r="P3029" s="129"/>
      <c r="Q3029" s="129"/>
      <c r="R3029" s="129">
        <v>205.62299999999999</v>
      </c>
      <c r="S3029" s="517"/>
      <c r="T3029" s="274"/>
      <c r="U3029" s="5"/>
      <c r="V3029" s="5"/>
      <c r="W3029" s="5"/>
      <c r="X3029" s="5"/>
      <c r="Y3029" s="65"/>
      <c r="Z3029" s="86"/>
      <c r="AA3029" s="65"/>
      <c r="AB3029" s="5"/>
      <c r="AC3029" s="5"/>
      <c r="AD3029" s="5"/>
      <c r="AE3029" s="5"/>
    </row>
    <row r="3030" spans="1:118" s="19" customFormat="1" ht="60" hidden="1" customHeight="1" outlineLevel="1" x14ac:dyDescent="0.25">
      <c r="A3030" s="542"/>
      <c r="B3030" s="542"/>
      <c r="C3030" s="542"/>
      <c r="D3030" s="592"/>
      <c r="E3030" s="553"/>
      <c r="F3030" s="555"/>
      <c r="G3030" s="61" t="s">
        <v>280</v>
      </c>
      <c r="H3030" s="300"/>
      <c r="I3030" s="300"/>
      <c r="J3030" s="300">
        <v>1</v>
      </c>
      <c r="K3030" s="300"/>
      <c r="L3030" s="300"/>
      <c r="M3030" s="300"/>
      <c r="N3030" s="300">
        <v>15</v>
      </c>
      <c r="O3030" s="300"/>
      <c r="P3030" s="129"/>
      <c r="Q3030" s="129"/>
      <c r="R3030" s="70">
        <v>265.70999999999998</v>
      </c>
      <c r="S3030" s="517"/>
      <c r="T3030" s="274"/>
      <c r="U3030" s="5"/>
      <c r="V3030" s="5"/>
      <c r="W3030" s="5"/>
      <c r="X3030" s="5"/>
      <c r="Y3030" s="65"/>
      <c r="Z3030" s="86"/>
      <c r="AA3030" s="65"/>
      <c r="AB3030" s="5"/>
      <c r="AC3030" s="5"/>
      <c r="AD3030" s="5"/>
      <c r="AE3030" s="5"/>
    </row>
    <row r="3031" spans="1:118" s="19" customFormat="1" ht="75" hidden="1" customHeight="1" outlineLevel="1" x14ac:dyDescent="0.25">
      <c r="A3031" s="542"/>
      <c r="B3031" s="542"/>
      <c r="C3031" s="542"/>
      <c r="D3031" s="592"/>
      <c r="E3031" s="553"/>
      <c r="F3031" s="555"/>
      <c r="G3031" s="63" t="s">
        <v>281</v>
      </c>
      <c r="H3031" s="300"/>
      <c r="I3031" s="300"/>
      <c r="J3031" s="300">
        <v>1</v>
      </c>
      <c r="K3031" s="300"/>
      <c r="L3031" s="300"/>
      <c r="M3031" s="300"/>
      <c r="N3031" s="300">
        <v>45</v>
      </c>
      <c r="O3031" s="300"/>
      <c r="P3031" s="129"/>
      <c r="Q3031" s="129"/>
      <c r="R3031" s="70">
        <v>234.15</v>
      </c>
      <c r="S3031" s="517"/>
      <c r="T3031" s="274"/>
      <c r="U3031" s="5"/>
      <c r="V3031" s="5"/>
      <c r="W3031" s="5"/>
      <c r="X3031" s="5"/>
      <c r="Y3031" s="65"/>
      <c r="Z3031" s="86"/>
      <c r="AA3031" s="65"/>
      <c r="AB3031" s="5"/>
      <c r="AC3031" s="5"/>
      <c r="AD3031" s="5"/>
      <c r="AE3031" s="5"/>
    </row>
    <row r="3032" spans="1:118" s="19" customFormat="1" ht="34.5" hidden="1" customHeight="1" outlineLevel="1" x14ac:dyDescent="0.25">
      <c r="A3032" s="542"/>
      <c r="B3032" s="542"/>
      <c r="C3032" s="542"/>
      <c r="D3032" s="592"/>
      <c r="E3032" s="553"/>
      <c r="F3032" s="555"/>
      <c r="G3032" s="68" t="s">
        <v>488</v>
      </c>
      <c r="H3032" s="300"/>
      <c r="I3032" s="300"/>
      <c r="J3032" s="300">
        <v>1</v>
      </c>
      <c r="K3032" s="300"/>
      <c r="L3032" s="300"/>
      <c r="M3032" s="300"/>
      <c r="N3032" s="300">
        <v>15</v>
      </c>
      <c r="O3032" s="300"/>
      <c r="P3032" s="129"/>
      <c r="Q3032" s="129"/>
      <c r="R3032" s="129">
        <v>367</v>
      </c>
      <c r="S3032" s="517"/>
      <c r="T3032" s="274"/>
      <c r="U3032" s="5"/>
      <c r="V3032" s="5"/>
      <c r="W3032" s="5"/>
      <c r="X3032" s="5"/>
      <c r="Y3032" s="65"/>
      <c r="Z3032" s="86"/>
      <c r="AA3032" s="65"/>
      <c r="AB3032" s="5"/>
      <c r="AC3032" s="5"/>
      <c r="AD3032" s="5"/>
      <c r="AE3032" s="5"/>
    </row>
    <row r="3033" spans="1:118" s="19" customFormat="1" ht="156.75" hidden="1" customHeight="1" outlineLevel="1" x14ac:dyDescent="0.25">
      <c r="A3033" s="542"/>
      <c r="B3033" s="542"/>
      <c r="C3033" s="542"/>
      <c r="D3033" s="592"/>
      <c r="E3033" s="556"/>
      <c r="F3033" s="558"/>
      <c r="G3033" s="292" t="s">
        <v>451</v>
      </c>
      <c r="H3033" s="300"/>
      <c r="I3033" s="300"/>
      <c r="J3033" s="300">
        <v>1</v>
      </c>
      <c r="K3033" s="300"/>
      <c r="L3033" s="300"/>
      <c r="M3033" s="300"/>
      <c r="N3033" s="300">
        <v>210</v>
      </c>
      <c r="O3033" s="300"/>
      <c r="P3033" s="129"/>
      <c r="Q3033" s="129"/>
      <c r="R3033" s="129">
        <v>542.98599999999999</v>
      </c>
      <c r="S3033" s="517"/>
      <c r="T3033" s="274"/>
      <c r="U3033" s="5"/>
      <c r="V3033" s="5"/>
      <c r="W3033" s="5"/>
      <c r="X3033" s="5"/>
      <c r="Y3033" s="65"/>
      <c r="Z3033" s="86"/>
      <c r="AA3033" s="65"/>
      <c r="AB3033" s="5"/>
      <c r="AC3033" s="5"/>
      <c r="AD3033" s="5"/>
      <c r="AE3033" s="5"/>
    </row>
    <row r="3034" spans="1:118" ht="15" customHeight="1" collapsed="1" x14ac:dyDescent="0.25">
      <c r="A3034" s="542"/>
      <c r="B3034" s="542"/>
      <c r="C3034" s="542"/>
      <c r="D3034" s="592"/>
      <c r="E3034" s="559" t="s">
        <v>49</v>
      </c>
      <c r="F3034" s="560"/>
      <c r="G3034" s="292"/>
      <c r="H3034" s="122">
        <f t="shared" ref="H3034:R3034" si="62">SUM(H3035:H3068)</f>
        <v>9</v>
      </c>
      <c r="I3034" s="122"/>
      <c r="J3034" s="122">
        <f t="shared" si="62"/>
        <v>25</v>
      </c>
      <c r="K3034" s="122"/>
      <c r="L3034" s="122">
        <f t="shared" si="62"/>
        <v>463</v>
      </c>
      <c r="M3034" s="122"/>
      <c r="N3034" s="122">
        <f t="shared" si="62"/>
        <v>2722</v>
      </c>
      <c r="O3034" s="122"/>
      <c r="P3034" s="128">
        <f t="shared" si="62"/>
        <v>3769.9247</v>
      </c>
      <c r="Q3034" s="128"/>
      <c r="R3034" s="128">
        <f t="shared" si="62"/>
        <v>14310.65</v>
      </c>
      <c r="S3034" s="516"/>
      <c r="T3034" s="274"/>
      <c r="U3034" s="5"/>
      <c r="V3034" s="5"/>
      <c r="W3034" s="5"/>
      <c r="X3034" s="5"/>
      <c r="Y3034" s="261"/>
      <c r="Z3034" s="380"/>
      <c r="AA3034" s="261"/>
      <c r="AB3034" s="5"/>
      <c r="AC3034" s="5"/>
      <c r="AD3034" s="5"/>
      <c r="AE3034" s="5"/>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c r="AZ3034" s="19"/>
      <c r="BA3034" s="19"/>
      <c r="BB3034" s="19"/>
      <c r="BC3034" s="19"/>
      <c r="BD3034" s="19"/>
      <c r="BE3034" s="19"/>
      <c r="BF3034" s="19"/>
      <c r="BG3034" s="19"/>
      <c r="BH3034" s="19"/>
      <c r="BI3034" s="19"/>
      <c r="BJ3034" s="19"/>
      <c r="BK3034" s="19"/>
      <c r="BL3034" s="19"/>
      <c r="BM3034" s="19"/>
      <c r="BN3034" s="19"/>
      <c r="BO3034" s="19"/>
      <c r="BP3034" s="19"/>
      <c r="BQ3034" s="19"/>
      <c r="BR3034" s="19"/>
      <c r="BS3034" s="19"/>
      <c r="BT3034" s="19"/>
      <c r="BU3034" s="19"/>
      <c r="BV3034" s="19"/>
      <c r="BW3034" s="19"/>
      <c r="BX3034" s="19"/>
      <c r="BY3034" s="19"/>
      <c r="BZ3034" s="19"/>
      <c r="CA3034" s="19"/>
      <c r="CB3034" s="19"/>
      <c r="CC3034" s="19"/>
      <c r="CD3034" s="19"/>
      <c r="CE3034" s="19"/>
      <c r="CF3034" s="19"/>
      <c r="CG3034" s="19"/>
      <c r="CH3034" s="19"/>
      <c r="CI3034" s="19"/>
      <c r="CJ3034" s="19"/>
      <c r="CK3034" s="19"/>
      <c r="CL3034" s="19"/>
      <c r="CM3034" s="19"/>
      <c r="CN3034" s="19"/>
      <c r="CO3034" s="19"/>
      <c r="CP3034" s="19"/>
      <c r="CQ3034" s="19"/>
      <c r="CR3034" s="19"/>
      <c r="CS3034" s="19"/>
      <c r="CT3034" s="19"/>
      <c r="CU3034" s="19"/>
      <c r="CV3034" s="19"/>
      <c r="CW3034" s="19"/>
      <c r="CX3034" s="19"/>
      <c r="CY3034" s="19"/>
      <c r="CZ3034" s="19"/>
      <c r="DA3034" s="19"/>
      <c r="DB3034" s="19"/>
      <c r="DC3034" s="19"/>
      <c r="DD3034" s="19"/>
      <c r="DE3034" s="19"/>
      <c r="DF3034" s="19"/>
      <c r="DG3034" s="19"/>
      <c r="DH3034" s="19"/>
      <c r="DI3034" s="19"/>
      <c r="DJ3034" s="19"/>
      <c r="DK3034" s="19"/>
      <c r="DL3034" s="19"/>
      <c r="DM3034" s="19"/>
      <c r="DN3034" s="19"/>
    </row>
    <row r="3035" spans="1:118" s="19" customFormat="1" ht="60" hidden="1" customHeight="1" outlineLevel="1" x14ac:dyDescent="0.25">
      <c r="A3035" s="542"/>
      <c r="B3035" s="542"/>
      <c r="C3035" s="542"/>
      <c r="D3035" s="592"/>
      <c r="E3035" s="553"/>
      <c r="F3035" s="555"/>
      <c r="G3035" s="64" t="s">
        <v>268</v>
      </c>
      <c r="H3035" s="122">
        <v>1</v>
      </c>
      <c r="I3035" s="122"/>
      <c r="J3035" s="122"/>
      <c r="K3035" s="122"/>
      <c r="L3035" s="122">
        <v>60</v>
      </c>
      <c r="M3035" s="122"/>
      <c r="N3035" s="122"/>
      <c r="O3035" s="122"/>
      <c r="P3035" s="128">
        <v>660.39574000000005</v>
      </c>
      <c r="Q3035" s="128"/>
      <c r="R3035" s="128"/>
      <c r="S3035" s="516"/>
      <c r="T3035" s="382"/>
      <c r="U3035" s="57"/>
      <c r="V3035" s="57"/>
      <c r="W3035" s="57"/>
      <c r="X3035" s="57"/>
      <c r="Y3035" s="20"/>
      <c r="Z3035" s="86"/>
      <c r="AA3035" s="59"/>
      <c r="AB3035" s="5"/>
      <c r="AC3035" s="5"/>
      <c r="AD3035" s="5"/>
      <c r="AE3035" s="5"/>
    </row>
    <row r="3036" spans="1:118" s="19" customFormat="1" ht="45" hidden="1" customHeight="1" outlineLevel="1" x14ac:dyDescent="0.25">
      <c r="A3036" s="542"/>
      <c r="B3036" s="542"/>
      <c r="C3036" s="542"/>
      <c r="D3036" s="592"/>
      <c r="E3036" s="553"/>
      <c r="F3036" s="555"/>
      <c r="G3036" s="64" t="s">
        <v>190</v>
      </c>
      <c r="H3036" s="122">
        <v>1</v>
      </c>
      <c r="I3036" s="122"/>
      <c r="J3036" s="122"/>
      <c r="K3036" s="122"/>
      <c r="L3036" s="122">
        <v>61</v>
      </c>
      <c r="M3036" s="122"/>
      <c r="N3036" s="122"/>
      <c r="O3036" s="122"/>
      <c r="P3036" s="128">
        <v>387.69200000000001</v>
      </c>
      <c r="Q3036" s="128"/>
      <c r="R3036" s="128"/>
      <c r="S3036" s="516"/>
      <c r="T3036" s="382"/>
      <c r="U3036" s="57"/>
      <c r="V3036" s="57"/>
      <c r="W3036" s="57"/>
      <c r="X3036" s="57"/>
      <c r="Y3036" s="20"/>
      <c r="Z3036" s="86"/>
      <c r="AA3036" s="59"/>
      <c r="AB3036" s="5"/>
      <c r="AC3036" s="5"/>
      <c r="AD3036" s="5"/>
      <c r="AE3036" s="5"/>
    </row>
    <row r="3037" spans="1:118" s="19" customFormat="1" ht="45" hidden="1" customHeight="1" outlineLevel="1" x14ac:dyDescent="0.25">
      <c r="A3037" s="542"/>
      <c r="B3037" s="542"/>
      <c r="C3037" s="542"/>
      <c r="D3037" s="592"/>
      <c r="E3037" s="553"/>
      <c r="F3037" s="555"/>
      <c r="G3037" s="64" t="s">
        <v>270</v>
      </c>
      <c r="H3037" s="122">
        <v>1</v>
      </c>
      <c r="I3037" s="122"/>
      <c r="J3037" s="122"/>
      <c r="K3037" s="122"/>
      <c r="L3037" s="122">
        <v>150</v>
      </c>
      <c r="M3037" s="122"/>
      <c r="N3037" s="122"/>
      <c r="O3037" s="122"/>
      <c r="P3037" s="128">
        <v>324.04000000000002</v>
      </c>
      <c r="Q3037" s="128"/>
      <c r="R3037" s="128"/>
      <c r="S3037" s="516"/>
      <c r="T3037" s="382"/>
      <c r="U3037" s="57"/>
      <c r="V3037" s="57"/>
      <c r="W3037" s="57"/>
      <c r="X3037" s="57"/>
      <c r="Y3037" s="20"/>
      <c r="Z3037" s="86"/>
      <c r="AA3037" s="59"/>
      <c r="AB3037" s="5"/>
      <c r="AC3037" s="5"/>
      <c r="AD3037" s="5"/>
      <c r="AE3037" s="5"/>
    </row>
    <row r="3038" spans="1:118" s="19" customFormat="1" ht="47.25" hidden="1" customHeight="1" outlineLevel="1" x14ac:dyDescent="0.25">
      <c r="A3038" s="542"/>
      <c r="B3038" s="542"/>
      <c r="C3038" s="542"/>
      <c r="D3038" s="592"/>
      <c r="E3038" s="553"/>
      <c r="F3038" s="555"/>
      <c r="G3038" s="64" t="s">
        <v>232</v>
      </c>
      <c r="H3038" s="122">
        <v>1</v>
      </c>
      <c r="I3038" s="122"/>
      <c r="J3038" s="122"/>
      <c r="K3038" s="122"/>
      <c r="L3038" s="122">
        <v>50</v>
      </c>
      <c r="M3038" s="122"/>
      <c r="N3038" s="122"/>
      <c r="O3038" s="122"/>
      <c r="P3038" s="128">
        <v>316.483</v>
      </c>
      <c r="Q3038" s="128"/>
      <c r="R3038" s="128"/>
      <c r="S3038" s="516"/>
      <c r="T3038" s="382"/>
      <c r="U3038" s="57"/>
      <c r="V3038" s="57"/>
      <c r="W3038" s="57"/>
      <c r="X3038" s="57"/>
      <c r="Y3038" s="20"/>
      <c r="Z3038" s="86"/>
      <c r="AA3038" s="59"/>
      <c r="AB3038" s="5"/>
      <c r="AC3038" s="5"/>
      <c r="AD3038" s="5"/>
      <c r="AE3038" s="5"/>
    </row>
    <row r="3039" spans="1:118" s="19" customFormat="1" ht="75" hidden="1" customHeight="1" outlineLevel="1" x14ac:dyDescent="0.25">
      <c r="A3039" s="542"/>
      <c r="B3039" s="542"/>
      <c r="C3039" s="542"/>
      <c r="D3039" s="592"/>
      <c r="E3039" s="553"/>
      <c r="F3039" s="555"/>
      <c r="G3039" s="64" t="s">
        <v>233</v>
      </c>
      <c r="H3039" s="122">
        <v>1</v>
      </c>
      <c r="I3039" s="122"/>
      <c r="J3039" s="122"/>
      <c r="K3039" s="122"/>
      <c r="L3039" s="122">
        <v>50</v>
      </c>
      <c r="M3039" s="122"/>
      <c r="N3039" s="122"/>
      <c r="O3039" s="122"/>
      <c r="P3039" s="128">
        <v>502.73795999999999</v>
      </c>
      <c r="Q3039" s="128"/>
      <c r="R3039" s="128"/>
      <c r="S3039" s="516"/>
      <c r="T3039" s="382"/>
      <c r="U3039" s="57"/>
      <c r="V3039" s="57"/>
      <c r="W3039" s="57"/>
      <c r="X3039" s="57"/>
      <c r="Y3039" s="20"/>
      <c r="Z3039" s="86"/>
      <c r="AA3039" s="59"/>
      <c r="AB3039" s="5"/>
      <c r="AC3039" s="5"/>
      <c r="AD3039" s="5"/>
      <c r="AE3039" s="5"/>
    </row>
    <row r="3040" spans="1:118" s="19" customFormat="1" ht="45" hidden="1" customHeight="1" outlineLevel="1" x14ac:dyDescent="0.25">
      <c r="A3040" s="542"/>
      <c r="B3040" s="542"/>
      <c r="C3040" s="542"/>
      <c r="D3040" s="592"/>
      <c r="E3040" s="553"/>
      <c r="F3040" s="555"/>
      <c r="G3040" s="64" t="s">
        <v>1735</v>
      </c>
      <c r="H3040" s="122">
        <v>1</v>
      </c>
      <c r="I3040" s="122"/>
      <c r="J3040" s="122"/>
      <c r="K3040" s="122"/>
      <c r="L3040" s="122">
        <v>54</v>
      </c>
      <c r="M3040" s="122"/>
      <c r="N3040" s="122"/>
      <c r="O3040" s="122"/>
      <c r="P3040" s="128">
        <v>500.02600000000001</v>
      </c>
      <c r="Q3040" s="128"/>
      <c r="R3040" s="128"/>
      <c r="S3040" s="516"/>
      <c r="T3040" s="382"/>
      <c r="U3040" s="57"/>
      <c r="V3040" s="57"/>
      <c r="W3040" s="57"/>
      <c r="X3040" s="57"/>
      <c r="Y3040" s="20"/>
      <c r="Z3040" s="86"/>
      <c r="AA3040" s="59"/>
      <c r="AB3040" s="5"/>
      <c r="AC3040" s="5"/>
      <c r="AD3040" s="5"/>
      <c r="AE3040" s="5"/>
    </row>
    <row r="3041" spans="1:31" s="19" customFormat="1" ht="47.25" hidden="1" customHeight="1" outlineLevel="1" x14ac:dyDescent="0.25">
      <c r="A3041" s="542"/>
      <c r="B3041" s="542"/>
      <c r="C3041" s="542"/>
      <c r="D3041" s="592"/>
      <c r="E3041" s="553"/>
      <c r="F3041" s="555"/>
      <c r="G3041" s="83" t="s">
        <v>1942</v>
      </c>
      <c r="H3041" s="122">
        <v>1</v>
      </c>
      <c r="I3041" s="122"/>
      <c r="J3041" s="122"/>
      <c r="K3041" s="122"/>
      <c r="L3041" s="122">
        <v>15</v>
      </c>
      <c r="M3041" s="122"/>
      <c r="N3041" s="122"/>
      <c r="O3041" s="122"/>
      <c r="P3041" s="128">
        <v>278</v>
      </c>
      <c r="Q3041" s="128"/>
      <c r="R3041" s="128"/>
      <c r="S3041" s="516"/>
      <c r="T3041" s="382"/>
      <c r="U3041" s="57"/>
      <c r="V3041" s="57"/>
      <c r="W3041" s="57"/>
      <c r="X3041" s="57"/>
      <c r="Y3041" s="20"/>
      <c r="Z3041" s="86"/>
      <c r="AA3041" s="59"/>
      <c r="AB3041" s="5"/>
      <c r="AC3041" s="5"/>
      <c r="AD3041" s="5"/>
      <c r="AE3041" s="5"/>
    </row>
    <row r="3042" spans="1:31" s="19" customFormat="1" ht="60" hidden="1" customHeight="1" outlineLevel="1" x14ac:dyDescent="0.25">
      <c r="A3042" s="542"/>
      <c r="B3042" s="542"/>
      <c r="C3042" s="542"/>
      <c r="D3042" s="592"/>
      <c r="E3042" s="553"/>
      <c r="F3042" s="555"/>
      <c r="G3042" s="64" t="s">
        <v>1515</v>
      </c>
      <c r="H3042" s="122">
        <v>1</v>
      </c>
      <c r="I3042" s="122"/>
      <c r="J3042" s="122"/>
      <c r="K3042" s="122"/>
      <c r="L3042" s="122">
        <v>8</v>
      </c>
      <c r="M3042" s="122"/>
      <c r="N3042" s="122"/>
      <c r="O3042" s="122"/>
      <c r="P3042" s="128">
        <v>413.78</v>
      </c>
      <c r="Q3042" s="128"/>
      <c r="R3042" s="128"/>
      <c r="S3042" s="516"/>
      <c r="T3042" s="382"/>
      <c r="U3042" s="57"/>
      <c r="V3042" s="57"/>
      <c r="W3042" s="57"/>
      <c r="X3042" s="57"/>
      <c r="Y3042" s="20"/>
      <c r="Z3042" s="86"/>
      <c r="AA3042" s="59"/>
      <c r="AB3042" s="5"/>
      <c r="AC3042" s="5"/>
      <c r="AD3042" s="5"/>
      <c r="AE3042" s="5"/>
    </row>
    <row r="3043" spans="1:31" s="19" customFormat="1" ht="60" hidden="1" customHeight="1" outlineLevel="1" x14ac:dyDescent="0.25">
      <c r="A3043" s="542"/>
      <c r="B3043" s="542"/>
      <c r="C3043" s="542"/>
      <c r="D3043" s="592"/>
      <c r="E3043" s="553"/>
      <c r="F3043" s="555"/>
      <c r="G3043" s="64" t="s">
        <v>1766</v>
      </c>
      <c r="H3043" s="122">
        <v>1</v>
      </c>
      <c r="I3043" s="122"/>
      <c r="J3043" s="122"/>
      <c r="K3043" s="122"/>
      <c r="L3043" s="122">
        <v>15</v>
      </c>
      <c r="M3043" s="122"/>
      <c r="N3043" s="122"/>
      <c r="O3043" s="122"/>
      <c r="P3043" s="128">
        <v>386.77</v>
      </c>
      <c r="Q3043" s="128"/>
      <c r="R3043" s="128"/>
      <c r="S3043" s="516"/>
      <c r="T3043" s="382"/>
      <c r="U3043" s="57"/>
      <c r="V3043" s="57"/>
      <c r="W3043" s="57"/>
      <c r="X3043" s="57"/>
      <c r="Y3043" s="20"/>
      <c r="Z3043" s="86"/>
      <c r="AA3043" s="59"/>
      <c r="AB3043" s="5"/>
      <c r="AC3043" s="5"/>
      <c r="AD3043" s="5"/>
      <c r="AE3043" s="5"/>
    </row>
    <row r="3044" spans="1:31" s="19" customFormat="1" ht="74.25" hidden="1" customHeight="1" outlineLevel="1" x14ac:dyDescent="0.25">
      <c r="A3044" s="542"/>
      <c r="B3044" s="542"/>
      <c r="C3044" s="542"/>
      <c r="D3044" s="592"/>
      <c r="E3044" s="553"/>
      <c r="F3044" s="555"/>
      <c r="G3044" s="61" t="s">
        <v>467</v>
      </c>
      <c r="H3044" s="300"/>
      <c r="I3044" s="300"/>
      <c r="J3044" s="300">
        <v>1</v>
      </c>
      <c r="K3044" s="300"/>
      <c r="L3044" s="300"/>
      <c r="M3044" s="300"/>
      <c r="N3044" s="300">
        <v>115</v>
      </c>
      <c r="O3044" s="300"/>
      <c r="P3044" s="129"/>
      <c r="Q3044" s="129"/>
      <c r="R3044" s="129">
        <v>575.38</v>
      </c>
      <c r="S3044" s="517"/>
      <c r="T3044" s="274"/>
      <c r="U3044" s="5"/>
      <c r="V3044" s="5"/>
      <c r="W3044" s="5"/>
      <c r="X3044" s="5"/>
      <c r="Y3044" s="65"/>
      <c r="Z3044" s="86"/>
      <c r="AA3044" s="65"/>
      <c r="AB3044" s="5"/>
      <c r="AC3044" s="5"/>
      <c r="AD3044" s="5"/>
      <c r="AE3044" s="5"/>
    </row>
    <row r="3045" spans="1:31" s="19" customFormat="1" ht="78.75" hidden="1" customHeight="1" outlineLevel="1" x14ac:dyDescent="0.25">
      <c r="A3045" s="542"/>
      <c r="B3045" s="542"/>
      <c r="C3045" s="542"/>
      <c r="D3045" s="592"/>
      <c r="E3045" s="553"/>
      <c r="F3045" s="555"/>
      <c r="G3045" s="61" t="s">
        <v>483</v>
      </c>
      <c r="H3045" s="300"/>
      <c r="I3045" s="300"/>
      <c r="J3045" s="300">
        <v>1</v>
      </c>
      <c r="K3045" s="300"/>
      <c r="L3045" s="300"/>
      <c r="M3045" s="300"/>
      <c r="N3045" s="300">
        <v>120</v>
      </c>
      <c r="O3045" s="300"/>
      <c r="P3045" s="129"/>
      <c r="Q3045" s="129"/>
      <c r="R3045" s="129">
        <f>635.89-100</f>
        <v>535.89</v>
      </c>
      <c r="S3045" s="517"/>
      <c r="T3045" s="274"/>
      <c r="U3045" s="5"/>
      <c r="V3045" s="5"/>
      <c r="W3045" s="5"/>
      <c r="X3045" s="5"/>
      <c r="Y3045" s="65"/>
      <c r="Z3045" s="86"/>
      <c r="AA3045" s="65"/>
      <c r="AB3045" s="5"/>
      <c r="AC3045" s="5"/>
      <c r="AD3045" s="5"/>
      <c r="AE3045" s="5"/>
    </row>
    <row r="3046" spans="1:31" s="19" customFormat="1" ht="66" hidden="1" customHeight="1" outlineLevel="1" x14ac:dyDescent="0.25">
      <c r="A3046" s="542"/>
      <c r="B3046" s="542"/>
      <c r="C3046" s="542"/>
      <c r="D3046" s="592"/>
      <c r="E3046" s="553"/>
      <c r="F3046" s="555"/>
      <c r="G3046" s="61" t="s">
        <v>1743</v>
      </c>
      <c r="H3046" s="300"/>
      <c r="I3046" s="300"/>
      <c r="J3046" s="300">
        <v>1</v>
      </c>
      <c r="K3046" s="300"/>
      <c r="L3046" s="300"/>
      <c r="M3046" s="300"/>
      <c r="N3046" s="300">
        <v>120</v>
      </c>
      <c r="O3046" s="300"/>
      <c r="P3046" s="129"/>
      <c r="Q3046" s="129"/>
      <c r="R3046" s="129">
        <f>610.194+60</f>
        <v>670.19399999999996</v>
      </c>
      <c r="S3046" s="517"/>
      <c r="T3046" s="274"/>
      <c r="U3046" s="5"/>
      <c r="V3046" s="5"/>
      <c r="W3046" s="5"/>
      <c r="X3046" s="5"/>
      <c r="Y3046" s="65"/>
      <c r="Z3046" s="86"/>
      <c r="AA3046" s="65"/>
      <c r="AB3046" s="5"/>
      <c r="AC3046" s="5"/>
      <c r="AD3046" s="5"/>
      <c r="AE3046" s="5"/>
    </row>
    <row r="3047" spans="1:31" s="19" customFormat="1" ht="58.5" hidden="1" customHeight="1" outlineLevel="1" x14ac:dyDescent="0.25">
      <c r="A3047" s="542"/>
      <c r="B3047" s="542"/>
      <c r="C3047" s="542"/>
      <c r="D3047" s="592"/>
      <c r="E3047" s="553"/>
      <c r="F3047" s="555"/>
      <c r="G3047" s="63" t="s">
        <v>273</v>
      </c>
      <c r="H3047" s="300"/>
      <c r="I3047" s="300"/>
      <c r="J3047" s="300">
        <v>1</v>
      </c>
      <c r="K3047" s="300"/>
      <c r="L3047" s="300"/>
      <c r="M3047" s="300"/>
      <c r="N3047" s="300">
        <v>95</v>
      </c>
      <c r="O3047" s="300"/>
      <c r="P3047" s="129"/>
      <c r="Q3047" s="129"/>
      <c r="R3047" s="70">
        <v>518</v>
      </c>
      <c r="S3047" s="517"/>
      <c r="T3047" s="274"/>
      <c r="U3047" s="5"/>
      <c r="V3047" s="5"/>
      <c r="W3047" s="5"/>
      <c r="X3047" s="5"/>
      <c r="Y3047" s="65"/>
      <c r="Z3047" s="86"/>
      <c r="AA3047" s="65"/>
      <c r="AB3047" s="5"/>
      <c r="AC3047" s="5"/>
      <c r="AD3047" s="5"/>
      <c r="AE3047" s="5"/>
    </row>
    <row r="3048" spans="1:31" s="19" customFormat="1" ht="64.5" hidden="1" customHeight="1" outlineLevel="1" x14ac:dyDescent="0.25">
      <c r="A3048" s="542"/>
      <c r="B3048" s="542"/>
      <c r="C3048" s="542"/>
      <c r="D3048" s="592"/>
      <c r="E3048" s="553"/>
      <c r="F3048" s="555"/>
      <c r="G3048" s="61" t="s">
        <v>278</v>
      </c>
      <c r="H3048" s="300"/>
      <c r="I3048" s="300"/>
      <c r="J3048" s="300">
        <v>1</v>
      </c>
      <c r="K3048" s="300"/>
      <c r="L3048" s="300"/>
      <c r="M3048" s="300"/>
      <c r="N3048" s="300">
        <v>100</v>
      </c>
      <c r="O3048" s="300"/>
      <c r="P3048" s="129"/>
      <c r="Q3048" s="129"/>
      <c r="R3048" s="70">
        <v>524.70000000000005</v>
      </c>
      <c r="S3048" s="517"/>
      <c r="T3048" s="274"/>
      <c r="U3048" s="5"/>
      <c r="V3048" s="5"/>
      <c r="W3048" s="5"/>
      <c r="X3048" s="5"/>
      <c r="Y3048" s="65"/>
      <c r="Z3048" s="86"/>
      <c r="AA3048" s="65"/>
      <c r="AB3048" s="5"/>
      <c r="AC3048" s="5"/>
      <c r="AD3048" s="5"/>
      <c r="AE3048" s="5"/>
    </row>
    <row r="3049" spans="1:31" s="19" customFormat="1" ht="105" hidden="1" customHeight="1" outlineLevel="1" x14ac:dyDescent="0.25">
      <c r="A3049" s="542"/>
      <c r="B3049" s="542"/>
      <c r="C3049" s="542"/>
      <c r="D3049" s="592"/>
      <c r="E3049" s="553"/>
      <c r="F3049" s="555"/>
      <c r="G3049" s="61" t="s">
        <v>277</v>
      </c>
      <c r="H3049" s="300"/>
      <c r="I3049" s="300"/>
      <c r="J3049" s="300">
        <v>1</v>
      </c>
      <c r="K3049" s="300"/>
      <c r="L3049" s="300"/>
      <c r="M3049" s="300"/>
      <c r="N3049" s="300">
        <v>122</v>
      </c>
      <c r="O3049" s="300"/>
      <c r="P3049" s="129"/>
      <c r="Q3049" s="129"/>
      <c r="R3049" s="129">
        <v>622.49</v>
      </c>
      <c r="S3049" s="517"/>
      <c r="T3049" s="274"/>
      <c r="U3049" s="5"/>
      <c r="V3049" s="5"/>
      <c r="W3049" s="5"/>
      <c r="X3049" s="5"/>
      <c r="Y3049" s="65"/>
      <c r="Z3049" s="86"/>
      <c r="AA3049" s="65"/>
      <c r="AB3049" s="5"/>
      <c r="AC3049" s="5"/>
      <c r="AD3049" s="5"/>
      <c r="AE3049" s="5"/>
    </row>
    <row r="3050" spans="1:31" s="19" customFormat="1" ht="60" hidden="1" customHeight="1" outlineLevel="1" x14ac:dyDescent="0.25">
      <c r="A3050" s="542"/>
      <c r="B3050" s="542"/>
      <c r="C3050" s="542"/>
      <c r="D3050" s="592"/>
      <c r="E3050" s="553"/>
      <c r="F3050" s="555"/>
      <c r="G3050" s="63" t="s">
        <v>1738</v>
      </c>
      <c r="H3050" s="300"/>
      <c r="I3050" s="300"/>
      <c r="J3050" s="300">
        <v>1</v>
      </c>
      <c r="K3050" s="300"/>
      <c r="L3050" s="300"/>
      <c r="M3050" s="300"/>
      <c r="N3050" s="300">
        <v>145</v>
      </c>
      <c r="O3050" s="300"/>
      <c r="P3050" s="129"/>
      <c r="Q3050" s="129"/>
      <c r="R3050" s="70">
        <v>409.53</v>
      </c>
      <c r="S3050" s="517"/>
      <c r="T3050" s="274"/>
      <c r="U3050" s="5"/>
      <c r="V3050" s="5"/>
      <c r="W3050" s="5"/>
      <c r="X3050" s="5"/>
      <c r="Y3050" s="65"/>
      <c r="Z3050" s="86"/>
      <c r="AA3050" s="65"/>
      <c r="AB3050" s="5"/>
      <c r="AC3050" s="5"/>
      <c r="AD3050" s="5"/>
      <c r="AE3050" s="5"/>
    </row>
    <row r="3051" spans="1:31" s="19" customFormat="1" ht="96" hidden="1" customHeight="1" outlineLevel="1" x14ac:dyDescent="0.25">
      <c r="A3051" s="542"/>
      <c r="B3051" s="542"/>
      <c r="C3051" s="542"/>
      <c r="D3051" s="592"/>
      <c r="E3051" s="553"/>
      <c r="F3051" s="555"/>
      <c r="G3051" s="61" t="s">
        <v>283</v>
      </c>
      <c r="H3051" s="300"/>
      <c r="I3051" s="300"/>
      <c r="J3051" s="300">
        <v>1</v>
      </c>
      <c r="K3051" s="300"/>
      <c r="L3051" s="300"/>
      <c r="M3051" s="300"/>
      <c r="N3051" s="300">
        <v>145</v>
      </c>
      <c r="O3051" s="300"/>
      <c r="P3051" s="129"/>
      <c r="Q3051" s="129"/>
      <c r="R3051" s="70">
        <v>514.41999999999996</v>
      </c>
      <c r="S3051" s="517"/>
      <c r="T3051" s="274"/>
      <c r="U3051" s="5"/>
      <c r="V3051" s="5"/>
      <c r="W3051" s="5"/>
      <c r="X3051" s="5"/>
      <c r="Y3051" s="65"/>
      <c r="Z3051" s="86"/>
      <c r="AA3051" s="65"/>
      <c r="AB3051" s="5"/>
      <c r="AC3051" s="5"/>
      <c r="AD3051" s="5"/>
      <c r="AE3051" s="5"/>
    </row>
    <row r="3052" spans="1:31" s="19" customFormat="1" ht="33" hidden="1" customHeight="1" outlineLevel="1" x14ac:dyDescent="0.25">
      <c r="A3052" s="542"/>
      <c r="B3052" s="542"/>
      <c r="C3052" s="542"/>
      <c r="D3052" s="592"/>
      <c r="E3052" s="553"/>
      <c r="F3052" s="555"/>
      <c r="G3052" s="68" t="s">
        <v>1748</v>
      </c>
      <c r="H3052" s="300"/>
      <c r="I3052" s="300"/>
      <c r="J3052" s="300">
        <v>1</v>
      </c>
      <c r="K3052" s="300"/>
      <c r="L3052" s="300"/>
      <c r="M3052" s="300"/>
      <c r="N3052" s="300">
        <v>70</v>
      </c>
      <c r="O3052" s="300"/>
      <c r="P3052" s="129"/>
      <c r="Q3052" s="129"/>
      <c r="R3052" s="129">
        <v>546</v>
      </c>
      <c r="S3052" s="517"/>
      <c r="T3052" s="274"/>
      <c r="U3052" s="5"/>
      <c r="V3052" s="5"/>
      <c r="W3052" s="5"/>
      <c r="X3052" s="5"/>
      <c r="Y3052" s="65"/>
      <c r="Z3052" s="86"/>
      <c r="AA3052" s="65"/>
      <c r="AB3052" s="5"/>
      <c r="AC3052" s="5"/>
      <c r="AD3052" s="5"/>
      <c r="AE3052" s="5"/>
    </row>
    <row r="3053" spans="1:31" s="19" customFormat="1" ht="30" hidden="1" customHeight="1" outlineLevel="1" x14ac:dyDescent="0.25">
      <c r="A3053" s="542"/>
      <c r="B3053" s="542"/>
      <c r="C3053" s="542"/>
      <c r="D3053" s="592"/>
      <c r="E3053" s="553"/>
      <c r="F3053" s="555"/>
      <c r="G3053" s="68" t="s">
        <v>394</v>
      </c>
      <c r="H3053" s="300"/>
      <c r="I3053" s="300"/>
      <c r="J3053" s="300">
        <v>1</v>
      </c>
      <c r="K3053" s="300"/>
      <c r="L3053" s="300"/>
      <c r="M3053" s="300"/>
      <c r="N3053" s="300">
        <v>15</v>
      </c>
      <c r="O3053" s="300"/>
      <c r="P3053" s="129"/>
      <c r="Q3053" s="129"/>
      <c r="R3053" s="129">
        <f>632+30</f>
        <v>662</v>
      </c>
      <c r="S3053" s="517"/>
      <c r="T3053" s="274"/>
      <c r="U3053" s="5"/>
      <c r="V3053" s="5"/>
      <c r="W3053" s="5"/>
      <c r="X3053" s="5"/>
      <c r="Y3053" s="65"/>
      <c r="Z3053" s="86"/>
      <c r="AA3053" s="65"/>
      <c r="AB3053" s="5"/>
      <c r="AC3053" s="5"/>
      <c r="AD3053" s="5"/>
      <c r="AE3053" s="5"/>
    </row>
    <row r="3054" spans="1:31" s="19" customFormat="1" ht="21" hidden="1" customHeight="1" outlineLevel="1" x14ac:dyDescent="0.25">
      <c r="A3054" s="542"/>
      <c r="B3054" s="542"/>
      <c r="C3054" s="542"/>
      <c r="D3054" s="592"/>
      <c r="E3054" s="553"/>
      <c r="F3054" s="555"/>
      <c r="G3054" s="80" t="s">
        <v>1757</v>
      </c>
      <c r="H3054" s="300"/>
      <c r="I3054" s="300"/>
      <c r="J3054" s="300">
        <v>1</v>
      </c>
      <c r="K3054" s="300"/>
      <c r="L3054" s="300"/>
      <c r="M3054" s="300"/>
      <c r="N3054" s="300">
        <v>111</v>
      </c>
      <c r="O3054" s="300"/>
      <c r="P3054" s="129"/>
      <c r="Q3054" s="129"/>
      <c r="R3054" s="129">
        <v>612</v>
      </c>
      <c r="S3054" s="517"/>
      <c r="T3054" s="274"/>
      <c r="U3054" s="5"/>
      <c r="V3054" s="5"/>
      <c r="W3054" s="5"/>
      <c r="X3054" s="5"/>
      <c r="Y3054" s="65"/>
      <c r="Z3054" s="86"/>
      <c r="AA3054" s="65"/>
      <c r="AB3054" s="5"/>
      <c r="AC3054" s="5"/>
      <c r="AD3054" s="5"/>
      <c r="AE3054" s="5"/>
    </row>
    <row r="3055" spans="1:31" s="19" customFormat="1" ht="28.5" hidden="1" customHeight="1" outlineLevel="1" x14ac:dyDescent="0.25">
      <c r="A3055" s="542"/>
      <c r="B3055" s="542"/>
      <c r="C3055" s="542"/>
      <c r="D3055" s="592"/>
      <c r="E3055" s="553"/>
      <c r="F3055" s="555"/>
      <c r="G3055" s="80" t="s">
        <v>399</v>
      </c>
      <c r="H3055" s="300"/>
      <c r="I3055" s="300"/>
      <c r="J3055" s="300">
        <v>1</v>
      </c>
      <c r="K3055" s="300"/>
      <c r="L3055" s="300"/>
      <c r="M3055" s="300"/>
      <c r="N3055" s="300">
        <v>15</v>
      </c>
      <c r="O3055" s="300"/>
      <c r="P3055" s="129"/>
      <c r="Q3055" s="129"/>
      <c r="R3055" s="129">
        <v>516</v>
      </c>
      <c r="S3055" s="517"/>
      <c r="T3055" s="274"/>
      <c r="U3055" s="5"/>
      <c r="V3055" s="5"/>
      <c r="W3055" s="5"/>
      <c r="X3055" s="5"/>
      <c r="Y3055" s="65"/>
      <c r="Z3055" s="86"/>
      <c r="AA3055" s="65"/>
      <c r="AB3055" s="5"/>
      <c r="AC3055" s="5"/>
      <c r="AD3055" s="5"/>
      <c r="AE3055" s="5"/>
    </row>
    <row r="3056" spans="1:31" s="19" customFormat="1" ht="27" hidden="1" customHeight="1" outlineLevel="1" x14ac:dyDescent="0.25">
      <c r="A3056" s="542"/>
      <c r="B3056" s="542"/>
      <c r="C3056" s="542"/>
      <c r="D3056" s="592"/>
      <c r="E3056" s="553"/>
      <c r="F3056" s="555"/>
      <c r="G3056" s="80" t="s">
        <v>420</v>
      </c>
      <c r="H3056" s="300"/>
      <c r="I3056" s="300"/>
      <c r="J3056" s="300">
        <v>1</v>
      </c>
      <c r="K3056" s="300"/>
      <c r="L3056" s="300"/>
      <c r="M3056" s="300"/>
      <c r="N3056" s="300">
        <v>150</v>
      </c>
      <c r="O3056" s="300"/>
      <c r="P3056" s="129"/>
      <c r="Q3056" s="129"/>
      <c r="R3056" s="129">
        <v>308</v>
      </c>
      <c r="S3056" s="517"/>
      <c r="T3056" s="274"/>
      <c r="U3056" s="5"/>
      <c r="V3056" s="5"/>
      <c r="W3056" s="5"/>
      <c r="X3056" s="5"/>
      <c r="Y3056" s="65"/>
      <c r="Z3056" s="86"/>
      <c r="AA3056" s="65"/>
      <c r="AB3056" s="5"/>
      <c r="AC3056" s="5"/>
      <c r="AD3056" s="5"/>
      <c r="AE3056" s="5"/>
    </row>
    <row r="3057" spans="1:118" s="19" customFormat="1" ht="22.5" hidden="1" customHeight="1" outlineLevel="1" x14ac:dyDescent="0.25">
      <c r="A3057" s="542"/>
      <c r="B3057" s="542"/>
      <c r="C3057" s="542"/>
      <c r="D3057" s="592"/>
      <c r="E3057" s="553"/>
      <c r="F3057" s="555"/>
      <c r="G3057" s="80" t="s">
        <v>421</v>
      </c>
      <c r="H3057" s="300"/>
      <c r="I3057" s="300"/>
      <c r="J3057" s="300">
        <v>1</v>
      </c>
      <c r="K3057" s="300"/>
      <c r="L3057" s="300"/>
      <c r="M3057" s="300"/>
      <c r="N3057" s="300">
        <v>150</v>
      </c>
      <c r="O3057" s="300"/>
      <c r="P3057" s="129"/>
      <c r="Q3057" s="129"/>
      <c r="R3057" s="129">
        <v>519</v>
      </c>
      <c r="S3057" s="517"/>
      <c r="T3057" s="274"/>
      <c r="U3057" s="5"/>
      <c r="V3057" s="5"/>
      <c r="W3057" s="5"/>
      <c r="X3057" s="5"/>
      <c r="Y3057" s="65"/>
      <c r="Z3057" s="86"/>
      <c r="AA3057" s="65"/>
      <c r="AB3057" s="5"/>
      <c r="AC3057" s="5"/>
      <c r="AD3057" s="5"/>
      <c r="AE3057" s="5"/>
    </row>
    <row r="3058" spans="1:118" s="19" customFormat="1" ht="22.5" hidden="1" customHeight="1" outlineLevel="1" x14ac:dyDescent="0.25">
      <c r="A3058" s="542"/>
      <c r="B3058" s="542"/>
      <c r="C3058" s="542"/>
      <c r="D3058" s="592"/>
      <c r="E3058" s="553"/>
      <c r="F3058" s="555"/>
      <c r="G3058" s="133" t="s">
        <v>422</v>
      </c>
      <c r="H3058" s="300"/>
      <c r="I3058" s="300"/>
      <c r="J3058" s="300">
        <v>1</v>
      </c>
      <c r="K3058" s="300"/>
      <c r="L3058" s="300"/>
      <c r="M3058" s="300"/>
      <c r="N3058" s="300">
        <v>150</v>
      </c>
      <c r="O3058" s="300"/>
      <c r="P3058" s="129"/>
      <c r="Q3058" s="129"/>
      <c r="R3058" s="129">
        <v>622</v>
      </c>
      <c r="S3058" s="517"/>
      <c r="T3058" s="274"/>
      <c r="U3058" s="5"/>
      <c r="V3058" s="5"/>
      <c r="W3058" s="5"/>
      <c r="X3058" s="5"/>
      <c r="Y3058" s="65"/>
      <c r="Z3058" s="86"/>
      <c r="AA3058" s="65"/>
      <c r="AB3058" s="5"/>
      <c r="AC3058" s="5"/>
      <c r="AD3058" s="5"/>
      <c r="AE3058" s="5"/>
    </row>
    <row r="3059" spans="1:118" s="19" customFormat="1" ht="22.5" hidden="1" customHeight="1" outlineLevel="1" x14ac:dyDescent="0.25">
      <c r="A3059" s="542"/>
      <c r="B3059" s="542"/>
      <c r="C3059" s="542"/>
      <c r="D3059" s="592"/>
      <c r="E3059" s="553"/>
      <c r="F3059" s="555"/>
      <c r="G3059" s="93" t="s">
        <v>423</v>
      </c>
      <c r="H3059" s="300"/>
      <c r="I3059" s="300"/>
      <c r="J3059" s="300">
        <v>1</v>
      </c>
      <c r="K3059" s="300"/>
      <c r="L3059" s="300"/>
      <c r="M3059" s="300"/>
      <c r="N3059" s="300">
        <v>150</v>
      </c>
      <c r="O3059" s="300"/>
      <c r="P3059" s="129"/>
      <c r="Q3059" s="129"/>
      <c r="R3059" s="129">
        <v>509</v>
      </c>
      <c r="S3059" s="517"/>
      <c r="T3059" s="274"/>
      <c r="U3059" s="5"/>
      <c r="V3059" s="5"/>
      <c r="W3059" s="5"/>
      <c r="X3059" s="5"/>
      <c r="Y3059" s="65"/>
      <c r="Z3059" s="86"/>
      <c r="AA3059" s="65"/>
      <c r="AB3059" s="5"/>
      <c r="AC3059" s="5"/>
      <c r="AD3059" s="5"/>
      <c r="AE3059" s="5"/>
    </row>
    <row r="3060" spans="1:118" s="19" customFormat="1" ht="22.5" hidden="1" customHeight="1" outlineLevel="1" x14ac:dyDescent="0.25">
      <c r="A3060" s="542"/>
      <c r="B3060" s="542"/>
      <c r="C3060" s="542"/>
      <c r="D3060" s="592"/>
      <c r="E3060" s="553"/>
      <c r="F3060" s="555"/>
      <c r="G3060" s="93" t="s">
        <v>1943</v>
      </c>
      <c r="H3060" s="300"/>
      <c r="I3060" s="300"/>
      <c r="J3060" s="300">
        <v>1</v>
      </c>
      <c r="K3060" s="300"/>
      <c r="L3060" s="300"/>
      <c r="M3060" s="300"/>
      <c r="N3060" s="300">
        <v>15</v>
      </c>
      <c r="O3060" s="300"/>
      <c r="P3060" s="129"/>
      <c r="Q3060" s="129"/>
      <c r="R3060" s="129">
        <v>662</v>
      </c>
      <c r="S3060" s="517"/>
      <c r="T3060" s="274"/>
      <c r="U3060" s="5"/>
      <c r="V3060" s="5"/>
      <c r="W3060" s="5"/>
      <c r="X3060" s="5"/>
      <c r="Y3060" s="65"/>
      <c r="Z3060" s="86"/>
      <c r="AA3060" s="65"/>
      <c r="AB3060" s="5"/>
      <c r="AC3060" s="5"/>
      <c r="AD3060" s="5"/>
      <c r="AE3060" s="5"/>
    </row>
    <row r="3061" spans="1:118" s="19" customFormat="1" ht="22.5" hidden="1" customHeight="1" outlineLevel="1" x14ac:dyDescent="0.25">
      <c r="A3061" s="542"/>
      <c r="B3061" s="542"/>
      <c r="C3061" s="542"/>
      <c r="D3061" s="592"/>
      <c r="E3061" s="553"/>
      <c r="F3061" s="555"/>
      <c r="G3061" s="61" t="s">
        <v>243</v>
      </c>
      <c r="H3061" s="300"/>
      <c r="I3061" s="300"/>
      <c r="J3061" s="300">
        <v>1</v>
      </c>
      <c r="K3061" s="300"/>
      <c r="L3061" s="300"/>
      <c r="M3061" s="300"/>
      <c r="N3061" s="300">
        <v>145</v>
      </c>
      <c r="O3061" s="300"/>
      <c r="P3061" s="129"/>
      <c r="Q3061" s="129"/>
      <c r="R3061" s="129">
        <v>712</v>
      </c>
      <c r="S3061" s="517"/>
      <c r="T3061" s="274"/>
      <c r="U3061" s="5"/>
      <c r="V3061" s="5"/>
      <c r="W3061" s="5"/>
      <c r="X3061" s="5"/>
      <c r="Y3061" s="65"/>
      <c r="Z3061" s="86"/>
      <c r="AA3061" s="65"/>
      <c r="AB3061" s="5"/>
      <c r="AC3061" s="5"/>
      <c r="AD3061" s="5"/>
      <c r="AE3061" s="5"/>
    </row>
    <row r="3062" spans="1:118" s="19" customFormat="1" ht="135" hidden="1" customHeight="1" outlineLevel="1" x14ac:dyDescent="0.25">
      <c r="A3062" s="542"/>
      <c r="B3062" s="542"/>
      <c r="C3062" s="542"/>
      <c r="D3062" s="592"/>
      <c r="E3062" s="553"/>
      <c r="F3062" s="555"/>
      <c r="G3062" s="61" t="s">
        <v>1944</v>
      </c>
      <c r="H3062" s="300"/>
      <c r="I3062" s="300"/>
      <c r="J3062" s="300">
        <v>1</v>
      </c>
      <c r="K3062" s="300"/>
      <c r="L3062" s="300"/>
      <c r="M3062" s="300"/>
      <c r="N3062" s="300">
        <v>147</v>
      </c>
      <c r="O3062" s="300"/>
      <c r="P3062" s="129"/>
      <c r="Q3062" s="129"/>
      <c r="R3062" s="129">
        <v>451</v>
      </c>
      <c r="S3062" s="517"/>
      <c r="T3062" s="274"/>
      <c r="U3062" s="5"/>
      <c r="V3062" s="5"/>
      <c r="W3062" s="5"/>
      <c r="X3062" s="5"/>
      <c r="Y3062" s="65"/>
      <c r="Z3062" s="86"/>
      <c r="AA3062" s="65"/>
      <c r="AB3062" s="5"/>
      <c r="AC3062" s="5"/>
      <c r="AD3062" s="5"/>
      <c r="AE3062" s="5"/>
    </row>
    <row r="3063" spans="1:118" s="19" customFormat="1" ht="105" hidden="1" customHeight="1" outlineLevel="1" x14ac:dyDescent="0.25">
      <c r="A3063" s="542"/>
      <c r="B3063" s="542"/>
      <c r="C3063" s="542"/>
      <c r="D3063" s="592"/>
      <c r="E3063" s="553"/>
      <c r="F3063" s="555"/>
      <c r="G3063" s="61" t="s">
        <v>254</v>
      </c>
      <c r="H3063" s="300"/>
      <c r="I3063" s="300"/>
      <c r="J3063" s="300">
        <v>1</v>
      </c>
      <c r="K3063" s="300"/>
      <c r="L3063" s="300"/>
      <c r="M3063" s="300"/>
      <c r="N3063" s="300">
        <v>140</v>
      </c>
      <c r="O3063" s="300"/>
      <c r="P3063" s="129"/>
      <c r="Q3063" s="129"/>
      <c r="R3063" s="129">
        <v>661</v>
      </c>
      <c r="S3063" s="517"/>
      <c r="T3063" s="274"/>
      <c r="U3063" s="5"/>
      <c r="V3063" s="5"/>
      <c r="W3063" s="5"/>
      <c r="X3063" s="5"/>
      <c r="Y3063" s="65"/>
      <c r="Z3063" s="86"/>
      <c r="AA3063" s="65"/>
      <c r="AB3063" s="5"/>
      <c r="AC3063" s="5"/>
      <c r="AD3063" s="5"/>
      <c r="AE3063" s="5"/>
    </row>
    <row r="3064" spans="1:118" s="19" customFormat="1" ht="22.5" hidden="1" customHeight="1" outlineLevel="1" x14ac:dyDescent="0.25">
      <c r="A3064" s="542"/>
      <c r="B3064" s="542"/>
      <c r="C3064" s="542"/>
      <c r="D3064" s="592"/>
      <c r="E3064" s="553"/>
      <c r="F3064" s="555"/>
      <c r="G3064" s="61" t="s">
        <v>255</v>
      </c>
      <c r="H3064" s="300"/>
      <c r="I3064" s="300"/>
      <c r="J3064" s="300">
        <v>1</v>
      </c>
      <c r="K3064" s="300"/>
      <c r="L3064" s="300"/>
      <c r="M3064" s="300"/>
      <c r="N3064" s="299">
        <v>65</v>
      </c>
      <c r="O3064" s="300"/>
      <c r="P3064" s="129"/>
      <c r="Q3064" s="129"/>
      <c r="R3064" s="129">
        <v>472</v>
      </c>
      <c r="S3064" s="517"/>
      <c r="T3064" s="274"/>
      <c r="U3064" s="5"/>
      <c r="V3064" s="5"/>
      <c r="W3064" s="5"/>
      <c r="X3064" s="5"/>
      <c r="Y3064" s="65"/>
      <c r="Z3064" s="86"/>
      <c r="AA3064" s="65"/>
      <c r="AB3064" s="5"/>
      <c r="AC3064" s="5"/>
      <c r="AD3064" s="5"/>
      <c r="AE3064" s="5"/>
    </row>
    <row r="3065" spans="1:118" s="19" customFormat="1" ht="22.5" hidden="1" customHeight="1" outlineLevel="1" x14ac:dyDescent="0.25">
      <c r="A3065" s="542"/>
      <c r="B3065" s="542"/>
      <c r="C3065" s="542"/>
      <c r="D3065" s="592"/>
      <c r="E3065" s="553"/>
      <c r="F3065" s="555"/>
      <c r="G3065" s="61" t="s">
        <v>1732</v>
      </c>
      <c r="H3065" s="300"/>
      <c r="I3065" s="300"/>
      <c r="J3065" s="300">
        <v>1</v>
      </c>
      <c r="K3065" s="300"/>
      <c r="L3065" s="300"/>
      <c r="M3065" s="300"/>
      <c r="N3065" s="299">
        <v>98</v>
      </c>
      <c r="O3065" s="300"/>
      <c r="P3065" s="129"/>
      <c r="Q3065" s="129"/>
      <c r="R3065" s="129">
        <v>688</v>
      </c>
      <c r="S3065" s="517"/>
      <c r="T3065" s="274"/>
      <c r="U3065" s="5"/>
      <c r="V3065" s="5"/>
      <c r="W3065" s="5"/>
      <c r="X3065" s="5"/>
      <c r="Y3065" s="65"/>
      <c r="Z3065" s="86"/>
      <c r="AA3065" s="65"/>
      <c r="AB3065" s="5"/>
      <c r="AC3065" s="5"/>
      <c r="AD3065" s="5"/>
      <c r="AE3065" s="5"/>
    </row>
    <row r="3066" spans="1:118" s="19" customFormat="1" ht="22.5" hidden="1" customHeight="1" outlineLevel="1" x14ac:dyDescent="0.25">
      <c r="A3066" s="542"/>
      <c r="B3066" s="542"/>
      <c r="C3066" s="542"/>
      <c r="D3066" s="592"/>
      <c r="E3066" s="553"/>
      <c r="F3066" s="555"/>
      <c r="G3066" s="61" t="s">
        <v>260</v>
      </c>
      <c r="H3066" s="300"/>
      <c r="I3066" s="300"/>
      <c r="J3066" s="300">
        <v>1</v>
      </c>
      <c r="K3066" s="300"/>
      <c r="L3066" s="300"/>
      <c r="M3066" s="300"/>
      <c r="N3066" s="299">
        <v>149</v>
      </c>
      <c r="O3066" s="300"/>
      <c r="P3066" s="129"/>
      <c r="Q3066" s="129"/>
      <c r="R3066" s="129">
        <v>641.41899999999998</v>
      </c>
      <c r="S3066" s="517"/>
      <c r="T3066" s="274"/>
      <c r="U3066" s="5"/>
      <c r="V3066" s="5"/>
      <c r="W3066" s="5"/>
      <c r="X3066" s="5"/>
      <c r="Y3066" s="65"/>
      <c r="Z3066" s="86"/>
      <c r="AA3066" s="65"/>
      <c r="AB3066" s="5"/>
      <c r="AC3066" s="5"/>
      <c r="AD3066" s="5"/>
      <c r="AE3066" s="5"/>
    </row>
    <row r="3067" spans="1:118" s="19" customFormat="1" ht="22.5" hidden="1" customHeight="1" outlineLevel="1" x14ac:dyDescent="0.25">
      <c r="A3067" s="542"/>
      <c r="B3067" s="542"/>
      <c r="C3067" s="542"/>
      <c r="D3067" s="592"/>
      <c r="E3067" s="553"/>
      <c r="F3067" s="555"/>
      <c r="G3067" s="61" t="s">
        <v>1751</v>
      </c>
      <c r="H3067" s="300"/>
      <c r="I3067" s="300"/>
      <c r="J3067" s="300">
        <v>1</v>
      </c>
      <c r="K3067" s="300"/>
      <c r="L3067" s="300"/>
      <c r="M3067" s="300"/>
      <c r="N3067" s="300">
        <v>90</v>
      </c>
      <c r="O3067" s="300"/>
      <c r="P3067" s="129"/>
      <c r="Q3067" s="129"/>
      <c r="R3067" s="129">
        <v>743.11800000000005</v>
      </c>
      <c r="S3067" s="517"/>
      <c r="T3067" s="274"/>
      <c r="U3067" s="5"/>
      <c r="V3067" s="5"/>
      <c r="W3067" s="5"/>
      <c r="X3067" s="5"/>
      <c r="Y3067" s="65"/>
      <c r="Z3067" s="86"/>
      <c r="AA3067" s="65"/>
      <c r="AB3067" s="5"/>
      <c r="AC3067" s="5"/>
      <c r="AD3067" s="5"/>
      <c r="AE3067" s="5"/>
    </row>
    <row r="3068" spans="1:118" s="19" customFormat="1" ht="22.5" hidden="1" customHeight="1" outlineLevel="1" x14ac:dyDescent="0.25">
      <c r="A3068" s="542"/>
      <c r="B3068" s="542"/>
      <c r="C3068" s="542"/>
      <c r="D3068" s="592"/>
      <c r="E3068" s="556"/>
      <c r="F3068" s="558"/>
      <c r="G3068" s="61" t="s">
        <v>453</v>
      </c>
      <c r="H3068" s="300"/>
      <c r="I3068" s="300"/>
      <c r="J3068" s="300">
        <v>1</v>
      </c>
      <c r="K3068" s="300"/>
      <c r="L3068" s="300"/>
      <c r="M3068" s="300"/>
      <c r="N3068" s="300">
        <v>100</v>
      </c>
      <c r="O3068" s="300"/>
      <c r="P3068" s="129"/>
      <c r="Q3068" s="129"/>
      <c r="R3068" s="129">
        <v>615.50900000000001</v>
      </c>
      <c r="S3068" s="517"/>
      <c r="T3068" s="274"/>
      <c r="U3068" s="5"/>
      <c r="V3068" s="5"/>
      <c r="W3068" s="5"/>
      <c r="X3068" s="5"/>
      <c r="Y3068" s="65"/>
      <c r="Z3068" s="86"/>
      <c r="AA3068" s="65"/>
      <c r="AB3068" s="5"/>
      <c r="AC3068" s="5"/>
      <c r="AD3068" s="5"/>
      <c r="AE3068" s="5"/>
    </row>
    <row r="3069" spans="1:118" ht="15" customHeight="1" collapsed="1" x14ac:dyDescent="0.25">
      <c r="A3069" s="542"/>
      <c r="B3069" s="542"/>
      <c r="C3069" s="542"/>
      <c r="D3069" s="592"/>
      <c r="E3069" s="559" t="s">
        <v>2184</v>
      </c>
      <c r="F3069" s="560"/>
      <c r="G3069" s="292"/>
      <c r="H3069" s="122">
        <f t="shared" ref="H3069:R3069" si="63">SUM(H3070:H3078)</f>
        <v>4</v>
      </c>
      <c r="I3069" s="122">
        <f t="shared" si="63"/>
        <v>4</v>
      </c>
      <c r="J3069" s="122">
        <f t="shared" si="63"/>
        <v>3</v>
      </c>
      <c r="K3069" s="122"/>
      <c r="L3069" s="122">
        <f t="shared" si="63"/>
        <v>310</v>
      </c>
      <c r="M3069" s="122">
        <f t="shared" si="63"/>
        <v>121.6</v>
      </c>
      <c r="N3069" s="122">
        <f t="shared" si="63"/>
        <v>310</v>
      </c>
      <c r="O3069" s="122"/>
      <c r="P3069" s="128">
        <f t="shared" si="63"/>
        <v>4843.0738099999999</v>
      </c>
      <c r="Q3069" s="128">
        <f t="shared" si="63"/>
        <v>4765.5465100000001</v>
      </c>
      <c r="R3069" s="128">
        <f t="shared" si="63"/>
        <v>1655.9499999999998</v>
      </c>
      <c r="S3069" s="516"/>
      <c r="T3069" s="367"/>
      <c r="U3069" s="5"/>
      <c r="V3069" s="5"/>
      <c r="W3069" s="5"/>
      <c r="X3069" s="5"/>
      <c r="Y3069" s="261"/>
      <c r="Z3069" s="380"/>
      <c r="AA3069" s="381"/>
      <c r="AB3069" s="5"/>
      <c r="AC3069" s="5"/>
      <c r="AD3069" s="5"/>
      <c r="AE3069" s="5"/>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c r="AZ3069" s="19"/>
      <c r="BA3069" s="19"/>
      <c r="BB3069" s="19"/>
      <c r="BC3069" s="19"/>
      <c r="BD3069" s="19"/>
      <c r="BE3069" s="19"/>
      <c r="BF3069" s="19"/>
      <c r="BG3069" s="19"/>
      <c r="BH3069" s="19"/>
      <c r="BI3069" s="19"/>
      <c r="BJ3069" s="19"/>
      <c r="BK3069" s="19"/>
      <c r="BL3069" s="19"/>
      <c r="BM3069" s="19"/>
      <c r="BN3069" s="19"/>
      <c r="BO3069" s="19"/>
      <c r="BP3069" s="19"/>
      <c r="BQ3069" s="19"/>
      <c r="BR3069" s="19"/>
      <c r="BS3069" s="19"/>
      <c r="BT3069" s="19"/>
      <c r="BU3069" s="19"/>
      <c r="BV3069" s="19"/>
      <c r="BW3069" s="19"/>
      <c r="BX3069" s="19"/>
      <c r="BY3069" s="19"/>
      <c r="BZ3069" s="19"/>
      <c r="CA3069" s="19"/>
      <c r="CB3069" s="19"/>
      <c r="CC3069" s="19"/>
      <c r="CD3069" s="19"/>
      <c r="CE3069" s="19"/>
      <c r="CF3069" s="19"/>
      <c r="CG3069" s="19"/>
      <c r="CH3069" s="19"/>
      <c r="CI3069" s="19"/>
      <c r="CJ3069" s="19"/>
      <c r="CK3069" s="19"/>
      <c r="CL3069" s="19"/>
      <c r="CM3069" s="19"/>
      <c r="CN3069" s="19"/>
      <c r="CO3069" s="19"/>
      <c r="CP3069" s="19"/>
      <c r="CQ3069" s="19"/>
      <c r="CR3069" s="19"/>
      <c r="CS3069" s="19"/>
      <c r="CT3069" s="19"/>
      <c r="CU3069" s="19"/>
      <c r="CV3069" s="19"/>
      <c r="CW3069" s="19"/>
      <c r="CX3069" s="19"/>
      <c r="CY3069" s="19"/>
      <c r="CZ3069" s="19"/>
      <c r="DA3069" s="19"/>
      <c r="DB3069" s="19"/>
      <c r="DC3069" s="19"/>
      <c r="DD3069" s="19"/>
      <c r="DE3069" s="19"/>
      <c r="DF3069" s="19"/>
      <c r="DG3069" s="19"/>
      <c r="DH3069" s="19"/>
      <c r="DI3069" s="19"/>
      <c r="DJ3069" s="19"/>
      <c r="DK3069" s="19"/>
      <c r="DL3069" s="19"/>
      <c r="DM3069" s="19"/>
      <c r="DN3069" s="19"/>
    </row>
    <row r="3070" spans="1:118" s="19" customFormat="1" ht="45" hidden="1" customHeight="1" outlineLevel="1" x14ac:dyDescent="0.25">
      <c r="A3070" s="542"/>
      <c r="B3070" s="542"/>
      <c r="C3070" s="542"/>
      <c r="D3070" s="592"/>
      <c r="E3070" s="553"/>
      <c r="F3070" s="555"/>
      <c r="G3070" s="64" t="s">
        <v>1916</v>
      </c>
      <c r="H3070" s="122">
        <v>1</v>
      </c>
      <c r="I3070" s="122"/>
      <c r="J3070" s="122"/>
      <c r="K3070" s="122"/>
      <c r="L3070" s="122">
        <v>200</v>
      </c>
      <c r="M3070" s="122"/>
      <c r="N3070" s="122"/>
      <c r="O3070" s="122"/>
      <c r="P3070" s="128">
        <v>3419.3138100000001</v>
      </c>
      <c r="Q3070" s="128"/>
      <c r="R3070" s="128"/>
      <c r="S3070" s="516"/>
      <c r="T3070" s="382"/>
      <c r="U3070" s="57"/>
      <c r="V3070" s="57"/>
      <c r="W3070" s="57"/>
      <c r="X3070" s="57"/>
      <c r="Y3070" s="20"/>
      <c r="Z3070" s="86"/>
      <c r="AA3070" s="59"/>
      <c r="AB3070" s="5"/>
      <c r="AC3070" s="5"/>
      <c r="AD3070" s="5"/>
      <c r="AE3070" s="5"/>
    </row>
    <row r="3071" spans="1:118" s="19" customFormat="1" ht="60" hidden="1" customHeight="1" outlineLevel="1" x14ac:dyDescent="0.25">
      <c r="A3071" s="542"/>
      <c r="B3071" s="542"/>
      <c r="C3071" s="542"/>
      <c r="D3071" s="592"/>
      <c r="E3071" s="553"/>
      <c r="F3071" s="555"/>
      <c r="G3071" s="64" t="s">
        <v>1781</v>
      </c>
      <c r="H3071" s="122">
        <v>1</v>
      </c>
      <c r="I3071" s="122"/>
      <c r="J3071" s="122"/>
      <c r="K3071" s="122"/>
      <c r="L3071" s="122">
        <v>40</v>
      </c>
      <c r="M3071" s="122"/>
      <c r="N3071" s="122"/>
      <c r="O3071" s="122"/>
      <c r="P3071" s="128">
        <v>424.01</v>
      </c>
      <c r="Q3071" s="128"/>
      <c r="R3071" s="128"/>
      <c r="S3071" s="516"/>
      <c r="T3071" s="382"/>
      <c r="U3071" s="57"/>
      <c r="V3071" s="57"/>
      <c r="W3071" s="57"/>
      <c r="X3071" s="57"/>
      <c r="Y3071" s="20"/>
      <c r="Z3071" s="86"/>
      <c r="AA3071" s="59"/>
      <c r="AB3071" s="5"/>
      <c r="AC3071" s="5"/>
      <c r="AD3071" s="5"/>
      <c r="AE3071" s="5"/>
    </row>
    <row r="3072" spans="1:118" s="19" customFormat="1" ht="60" hidden="1" customHeight="1" outlineLevel="1" x14ac:dyDescent="0.25">
      <c r="A3072" s="542"/>
      <c r="B3072" s="542"/>
      <c r="C3072" s="542"/>
      <c r="D3072" s="592"/>
      <c r="E3072" s="553"/>
      <c r="F3072" s="555"/>
      <c r="G3072" s="64" t="s">
        <v>1531</v>
      </c>
      <c r="H3072" s="122">
        <v>1</v>
      </c>
      <c r="I3072" s="122"/>
      <c r="J3072" s="122"/>
      <c r="K3072" s="122"/>
      <c r="L3072" s="122">
        <v>40</v>
      </c>
      <c r="M3072" s="122"/>
      <c r="N3072" s="122"/>
      <c r="O3072" s="122"/>
      <c r="P3072" s="128">
        <v>495.67</v>
      </c>
      <c r="Q3072" s="128"/>
      <c r="R3072" s="128"/>
      <c r="S3072" s="516"/>
      <c r="T3072" s="382"/>
      <c r="U3072" s="57"/>
      <c r="V3072" s="57"/>
      <c r="W3072" s="57"/>
      <c r="X3072" s="57"/>
      <c r="Y3072" s="20"/>
      <c r="Z3072" s="86"/>
      <c r="AA3072" s="59"/>
      <c r="AB3072" s="5"/>
      <c r="AC3072" s="5"/>
      <c r="AD3072" s="5"/>
      <c r="AE3072" s="5"/>
    </row>
    <row r="3073" spans="1:118" s="19" customFormat="1" ht="75" hidden="1" customHeight="1" outlineLevel="1" x14ac:dyDescent="0.25">
      <c r="A3073" s="542"/>
      <c r="B3073" s="542"/>
      <c r="C3073" s="542"/>
      <c r="D3073" s="592"/>
      <c r="E3073" s="553"/>
      <c r="F3073" s="555"/>
      <c r="G3073" s="64" t="s">
        <v>1533</v>
      </c>
      <c r="H3073" s="122">
        <v>1</v>
      </c>
      <c r="I3073" s="122"/>
      <c r="J3073" s="122"/>
      <c r="K3073" s="122"/>
      <c r="L3073" s="122">
        <v>30</v>
      </c>
      <c r="M3073" s="122"/>
      <c r="N3073" s="122"/>
      <c r="O3073" s="122"/>
      <c r="P3073" s="128">
        <v>504.08</v>
      </c>
      <c r="Q3073" s="128"/>
      <c r="R3073" s="128"/>
      <c r="S3073" s="516"/>
      <c r="T3073" s="382"/>
      <c r="U3073" s="57"/>
      <c r="V3073" s="57"/>
      <c r="W3073" s="57"/>
      <c r="X3073" s="57"/>
      <c r="Y3073" s="20"/>
      <c r="Z3073" s="86"/>
      <c r="AA3073" s="59"/>
      <c r="AB3073" s="5"/>
      <c r="AC3073" s="5"/>
      <c r="AD3073" s="5"/>
      <c r="AE3073" s="5"/>
    </row>
    <row r="3074" spans="1:118" s="19" customFormat="1" ht="60" hidden="1" customHeight="1" outlineLevel="1" x14ac:dyDescent="0.25">
      <c r="A3074" s="542"/>
      <c r="B3074" s="542"/>
      <c r="C3074" s="542"/>
      <c r="D3074" s="592"/>
      <c r="E3074" s="553"/>
      <c r="F3074" s="555"/>
      <c r="G3074" s="292" t="s">
        <v>1918</v>
      </c>
      <c r="H3074" s="122"/>
      <c r="I3074" s="122">
        <v>2</v>
      </c>
      <c r="J3074" s="122"/>
      <c r="K3074" s="122"/>
      <c r="L3074" s="122"/>
      <c r="M3074" s="122">
        <v>60.6</v>
      </c>
      <c r="N3074" s="122"/>
      <c r="O3074" s="122"/>
      <c r="P3074" s="128"/>
      <c r="Q3074" s="128">
        <v>1783.52145</v>
      </c>
      <c r="R3074" s="128"/>
      <c r="S3074" s="516"/>
      <c r="T3074" s="382"/>
      <c r="U3074" s="5"/>
      <c r="V3074" s="5"/>
      <c r="W3074" s="5"/>
      <c r="X3074" s="5"/>
      <c r="Y3074" s="65"/>
      <c r="Z3074" s="86"/>
      <c r="AA3074" s="65"/>
      <c r="AB3074" s="5"/>
      <c r="AC3074" s="5"/>
      <c r="AD3074" s="5"/>
      <c r="AE3074" s="5"/>
    </row>
    <row r="3075" spans="1:118" s="19" customFormat="1" ht="45" hidden="1" customHeight="1" outlineLevel="1" x14ac:dyDescent="0.25">
      <c r="A3075" s="542"/>
      <c r="B3075" s="542"/>
      <c r="C3075" s="542"/>
      <c r="D3075" s="592"/>
      <c r="E3075" s="553"/>
      <c r="F3075" s="555"/>
      <c r="G3075" s="292" t="s">
        <v>1908</v>
      </c>
      <c r="H3075" s="122"/>
      <c r="I3075" s="122">
        <v>2</v>
      </c>
      <c r="J3075" s="122"/>
      <c r="K3075" s="122"/>
      <c r="L3075" s="122"/>
      <c r="M3075" s="122">
        <v>61</v>
      </c>
      <c r="N3075" s="122"/>
      <c r="O3075" s="122"/>
      <c r="P3075" s="128"/>
      <c r="Q3075" s="128">
        <v>2982.0250599999999</v>
      </c>
      <c r="R3075" s="128"/>
      <c r="S3075" s="516"/>
      <c r="T3075" s="382"/>
      <c r="U3075" s="5"/>
      <c r="V3075" s="5"/>
      <c r="W3075" s="5"/>
      <c r="X3075" s="5"/>
      <c r="Y3075" s="65"/>
      <c r="Z3075" s="86"/>
      <c r="AA3075" s="65"/>
      <c r="AB3075" s="5"/>
      <c r="AC3075" s="5"/>
      <c r="AD3075" s="5"/>
      <c r="AE3075" s="5"/>
    </row>
    <row r="3076" spans="1:118" s="19" customFormat="1" ht="105" hidden="1" customHeight="1" outlineLevel="1" x14ac:dyDescent="0.25">
      <c r="A3076" s="542"/>
      <c r="B3076" s="542"/>
      <c r="C3076" s="542"/>
      <c r="D3076" s="592"/>
      <c r="E3076" s="553"/>
      <c r="F3076" s="555"/>
      <c r="G3076" s="61" t="s">
        <v>1737</v>
      </c>
      <c r="H3076" s="300"/>
      <c r="I3076" s="300"/>
      <c r="J3076" s="300">
        <v>1</v>
      </c>
      <c r="K3076" s="300"/>
      <c r="L3076" s="300"/>
      <c r="M3076" s="300"/>
      <c r="N3076" s="300">
        <v>75</v>
      </c>
      <c r="O3076" s="300"/>
      <c r="P3076" s="129"/>
      <c r="Q3076" s="129"/>
      <c r="R3076" s="129">
        <v>429.8</v>
      </c>
      <c r="S3076" s="517"/>
      <c r="T3076" s="274"/>
      <c r="U3076" s="5"/>
      <c r="V3076" s="5"/>
      <c r="W3076" s="5"/>
      <c r="X3076" s="5"/>
      <c r="Y3076" s="65"/>
      <c r="Z3076" s="86"/>
      <c r="AA3076" s="65"/>
      <c r="AB3076" s="5"/>
      <c r="AC3076" s="5"/>
      <c r="AD3076" s="5"/>
      <c r="AE3076" s="5"/>
    </row>
    <row r="3077" spans="1:118" s="19" customFormat="1" ht="75" hidden="1" customHeight="1" outlineLevel="1" x14ac:dyDescent="0.25">
      <c r="A3077" s="542"/>
      <c r="B3077" s="542"/>
      <c r="C3077" s="542"/>
      <c r="D3077" s="592"/>
      <c r="E3077" s="553"/>
      <c r="F3077" s="555"/>
      <c r="G3077" s="63" t="s">
        <v>272</v>
      </c>
      <c r="H3077" s="300"/>
      <c r="I3077" s="300"/>
      <c r="J3077" s="300">
        <v>1</v>
      </c>
      <c r="K3077" s="300"/>
      <c r="L3077" s="300"/>
      <c r="M3077" s="300"/>
      <c r="N3077" s="300">
        <v>165</v>
      </c>
      <c r="O3077" s="300"/>
      <c r="P3077" s="129"/>
      <c r="Q3077" s="129"/>
      <c r="R3077" s="70">
        <v>562.74</v>
      </c>
      <c r="S3077" s="517"/>
      <c r="T3077" s="274"/>
      <c r="U3077" s="5"/>
      <c r="V3077" s="5"/>
      <c r="W3077" s="5"/>
      <c r="X3077" s="5"/>
      <c r="Y3077" s="65"/>
      <c r="Z3077" s="86"/>
      <c r="AA3077" s="65"/>
      <c r="AB3077" s="5"/>
      <c r="AC3077" s="5"/>
      <c r="AD3077" s="5"/>
      <c r="AE3077" s="5"/>
    </row>
    <row r="3078" spans="1:118" s="19" customFormat="1" ht="46.5" hidden="1" customHeight="1" outlineLevel="1" x14ac:dyDescent="0.25">
      <c r="A3078" s="542"/>
      <c r="B3078" s="542"/>
      <c r="C3078" s="542"/>
      <c r="D3078" s="592"/>
      <c r="E3078" s="556"/>
      <c r="F3078" s="558"/>
      <c r="G3078" s="61" t="s">
        <v>279</v>
      </c>
      <c r="H3078" s="300"/>
      <c r="I3078" s="300"/>
      <c r="J3078" s="300">
        <v>1</v>
      </c>
      <c r="K3078" s="300"/>
      <c r="L3078" s="300"/>
      <c r="M3078" s="300"/>
      <c r="N3078" s="300">
        <v>70</v>
      </c>
      <c r="O3078" s="300"/>
      <c r="P3078" s="129"/>
      <c r="Q3078" s="129"/>
      <c r="R3078" s="129">
        <v>663.41</v>
      </c>
      <c r="S3078" s="517"/>
      <c r="T3078" s="274"/>
      <c r="U3078" s="5"/>
      <c r="V3078" s="5"/>
      <c r="W3078" s="5"/>
      <c r="X3078" s="5"/>
      <c r="Y3078" s="65"/>
      <c r="Z3078" s="86"/>
      <c r="AA3078" s="65"/>
      <c r="AB3078" s="5"/>
      <c r="AC3078" s="5"/>
      <c r="AD3078" s="5"/>
      <c r="AE3078" s="5"/>
    </row>
    <row r="3079" spans="1:118" s="19" customFormat="1" ht="15" customHeight="1" collapsed="1" x14ac:dyDescent="0.25">
      <c r="A3079" s="542"/>
      <c r="B3079" s="542"/>
      <c r="C3079" s="542"/>
      <c r="D3079" s="592"/>
      <c r="E3079" s="559" t="s">
        <v>2185</v>
      </c>
      <c r="F3079" s="560"/>
      <c r="G3079" s="292"/>
      <c r="H3079" s="273"/>
      <c r="I3079" s="273"/>
      <c r="J3079" s="273">
        <f t="shared" ref="J3079:R3079" si="64">J3080</f>
        <v>2</v>
      </c>
      <c r="K3079" s="273"/>
      <c r="L3079" s="273"/>
      <c r="M3079" s="273"/>
      <c r="N3079" s="122">
        <f t="shared" si="64"/>
        <v>177.52</v>
      </c>
      <c r="O3079" s="273"/>
      <c r="P3079" s="128"/>
      <c r="Q3079" s="128"/>
      <c r="R3079" s="128">
        <f t="shared" si="64"/>
        <v>1160</v>
      </c>
      <c r="S3079" s="516"/>
      <c r="T3079" s="274"/>
      <c r="U3079" s="5"/>
      <c r="V3079" s="5"/>
      <c r="W3079" s="5"/>
      <c r="X3079" s="5"/>
      <c r="Y3079" s="65"/>
      <c r="Z3079" s="86"/>
      <c r="AA3079" s="65"/>
      <c r="AB3079" s="5"/>
      <c r="AC3079" s="5"/>
      <c r="AD3079" s="5"/>
      <c r="AE3079" s="5"/>
    </row>
    <row r="3080" spans="1:118" s="19" customFormat="1" ht="120" hidden="1" customHeight="1" outlineLevel="1" x14ac:dyDescent="0.25">
      <c r="A3080" s="542"/>
      <c r="B3080" s="542"/>
      <c r="C3080" s="542"/>
      <c r="D3080" s="592"/>
      <c r="E3080" s="556"/>
      <c r="F3080" s="558"/>
      <c r="G3080" s="61" t="s">
        <v>1731</v>
      </c>
      <c r="H3080" s="300"/>
      <c r="I3080" s="300"/>
      <c r="J3080" s="300">
        <v>2</v>
      </c>
      <c r="K3080" s="300"/>
      <c r="L3080" s="300"/>
      <c r="M3080" s="300"/>
      <c r="N3080" s="299">
        <v>177.52</v>
      </c>
      <c r="O3080" s="300"/>
      <c r="P3080" s="129"/>
      <c r="Q3080" s="129"/>
      <c r="R3080" s="129">
        <v>1160</v>
      </c>
      <c r="S3080" s="517"/>
      <c r="T3080" s="274"/>
      <c r="U3080" s="5"/>
      <c r="V3080" s="5"/>
      <c r="W3080" s="5"/>
      <c r="X3080" s="5"/>
      <c r="Y3080" s="65"/>
      <c r="Z3080" s="86"/>
      <c r="AA3080" s="65"/>
      <c r="AB3080" s="5"/>
      <c r="AC3080" s="5"/>
      <c r="AD3080" s="5"/>
      <c r="AE3080" s="5"/>
    </row>
    <row r="3081" spans="1:118" ht="15" hidden="1" customHeight="1" outlineLevel="1" x14ac:dyDescent="0.25">
      <c r="A3081" s="542"/>
      <c r="B3081" s="542"/>
      <c r="C3081" s="542"/>
      <c r="D3081" s="592"/>
      <c r="E3081" s="180" t="s">
        <v>2186</v>
      </c>
      <c r="F3081" s="180"/>
      <c r="G3081" s="292"/>
      <c r="H3081" s="300"/>
      <c r="I3081" s="300"/>
      <c r="J3081" s="300"/>
      <c r="K3081" s="300"/>
      <c r="L3081" s="300"/>
      <c r="M3081" s="300"/>
      <c r="N3081" s="300"/>
      <c r="O3081" s="300"/>
      <c r="P3081" s="129"/>
      <c r="Q3081" s="129"/>
      <c r="R3081" s="129"/>
      <c r="S3081" s="517"/>
      <c r="T3081" s="367"/>
      <c r="U3081" s="5"/>
      <c r="V3081" s="5"/>
      <c r="W3081" s="5"/>
      <c r="X3081" s="5"/>
      <c r="Y3081" s="261"/>
      <c r="Z3081" s="380"/>
      <c r="AA3081" s="261"/>
      <c r="AB3081" s="5"/>
      <c r="AC3081" s="5"/>
      <c r="AD3081" s="5"/>
      <c r="AE3081" s="5"/>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19"/>
      <c r="BW3081" s="19"/>
      <c r="BX3081" s="19"/>
      <c r="BY3081" s="19"/>
      <c r="BZ3081" s="19"/>
      <c r="CA3081" s="19"/>
      <c r="CB3081" s="19"/>
      <c r="CC3081" s="19"/>
      <c r="CD3081" s="19"/>
      <c r="CE3081" s="19"/>
      <c r="CF3081" s="19"/>
      <c r="CG3081" s="19"/>
      <c r="CH3081" s="19"/>
      <c r="CI3081" s="19"/>
      <c r="CJ3081" s="19"/>
      <c r="CK3081" s="19"/>
      <c r="CL3081" s="19"/>
      <c r="CM3081" s="19"/>
      <c r="CN3081" s="19"/>
      <c r="CO3081" s="19"/>
      <c r="CP3081" s="19"/>
      <c r="CQ3081" s="19"/>
      <c r="CR3081" s="19"/>
      <c r="CS3081" s="19"/>
      <c r="CT3081" s="19"/>
      <c r="CU3081" s="19"/>
      <c r="CV3081" s="19"/>
      <c r="CW3081" s="19"/>
      <c r="CX3081" s="19"/>
      <c r="CY3081" s="19"/>
      <c r="CZ3081" s="19"/>
      <c r="DA3081" s="19"/>
      <c r="DB3081" s="19"/>
      <c r="DC3081" s="19"/>
      <c r="DD3081" s="19"/>
      <c r="DE3081" s="19"/>
      <c r="DF3081" s="19"/>
      <c r="DG3081" s="19"/>
      <c r="DH3081" s="19"/>
      <c r="DI3081" s="19"/>
      <c r="DJ3081" s="19"/>
      <c r="DK3081" s="19"/>
      <c r="DL3081" s="19"/>
      <c r="DM3081" s="19"/>
      <c r="DN3081" s="19"/>
    </row>
    <row r="3082" spans="1:118" ht="15.75" customHeight="1" collapsed="1" x14ac:dyDescent="0.25">
      <c r="A3082" s="552" t="s">
        <v>72</v>
      </c>
      <c r="B3082" s="552"/>
      <c r="C3082" s="552"/>
      <c r="D3082" s="592" t="s">
        <v>51</v>
      </c>
      <c r="E3082" s="559" t="s">
        <v>47</v>
      </c>
      <c r="F3082" s="560"/>
      <c r="G3082" s="292"/>
      <c r="H3082" s="122">
        <f>SUM(H3083:H3129)</f>
        <v>1</v>
      </c>
      <c r="I3082" s="122">
        <f t="shared" ref="I3082:J3082" si="65">SUM(I3083:I3129)</f>
        <v>25</v>
      </c>
      <c r="J3082" s="122">
        <f t="shared" si="65"/>
        <v>16</v>
      </c>
      <c r="K3082" s="122"/>
      <c r="L3082" s="122">
        <f t="shared" ref="L3082:R3082" si="66">SUM(L3083:L3129)</f>
        <v>12</v>
      </c>
      <c r="M3082" s="122">
        <f t="shared" si="66"/>
        <v>368</v>
      </c>
      <c r="N3082" s="122">
        <f t="shared" si="66"/>
        <v>265.2</v>
      </c>
      <c r="O3082" s="122"/>
      <c r="P3082" s="128">
        <f t="shared" si="66"/>
        <v>293.62400000000002</v>
      </c>
      <c r="Q3082" s="128">
        <f t="shared" si="66"/>
        <v>9206.6838800000005</v>
      </c>
      <c r="R3082" s="128">
        <f t="shared" si="66"/>
        <v>6475.8429999999998</v>
      </c>
      <c r="S3082" s="516"/>
      <c r="T3082" s="367"/>
      <c r="U3082" s="5"/>
      <c r="V3082" s="5"/>
      <c r="W3082" s="5"/>
      <c r="X3082" s="5"/>
      <c r="Y3082" s="261"/>
      <c r="Z3082" s="380"/>
      <c r="AA3082" s="381"/>
      <c r="AB3082" s="5"/>
      <c r="AC3082" s="5"/>
      <c r="AD3082" s="5"/>
      <c r="AE3082" s="5"/>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19"/>
      <c r="BA3082" s="19"/>
      <c r="BB3082" s="19"/>
      <c r="BC3082" s="19"/>
      <c r="BD3082" s="19"/>
      <c r="BE3082" s="19"/>
      <c r="BF3082" s="19"/>
      <c r="BG3082" s="19"/>
      <c r="BH3082" s="19"/>
      <c r="BI3082" s="19"/>
      <c r="BJ3082" s="19"/>
      <c r="BK3082" s="19"/>
      <c r="BL3082" s="19"/>
      <c r="BM3082" s="19"/>
      <c r="BN3082" s="19"/>
      <c r="BO3082" s="19"/>
      <c r="BP3082" s="19"/>
      <c r="BQ3082" s="19"/>
      <c r="BR3082" s="19"/>
      <c r="BS3082" s="19"/>
      <c r="BT3082" s="19"/>
      <c r="BU3082" s="19"/>
      <c r="BV3082" s="19"/>
      <c r="BW3082" s="19"/>
      <c r="BX3082" s="19"/>
      <c r="BY3082" s="19"/>
      <c r="BZ3082" s="19"/>
      <c r="CA3082" s="19"/>
      <c r="CB3082" s="19"/>
      <c r="CC3082" s="19"/>
      <c r="CD3082" s="19"/>
      <c r="CE3082" s="19"/>
      <c r="CF3082" s="19"/>
      <c r="CG3082" s="19"/>
      <c r="CH3082" s="19"/>
      <c r="CI3082" s="19"/>
      <c r="CJ3082" s="19"/>
      <c r="CK3082" s="19"/>
      <c r="CL3082" s="19"/>
      <c r="CM3082" s="19"/>
      <c r="CN3082" s="19"/>
      <c r="CO3082" s="19"/>
      <c r="CP3082" s="19"/>
      <c r="CQ3082" s="19"/>
      <c r="CR3082" s="19"/>
      <c r="CS3082" s="19"/>
      <c r="CT3082" s="19"/>
      <c r="CU3082" s="19"/>
      <c r="CV3082" s="19"/>
      <c r="CW3082" s="19"/>
      <c r="CX3082" s="19"/>
      <c r="CY3082" s="19"/>
      <c r="CZ3082" s="19"/>
      <c r="DA3082" s="19"/>
      <c r="DB3082" s="19"/>
      <c r="DC3082" s="19"/>
      <c r="DD3082" s="19"/>
      <c r="DE3082" s="19"/>
      <c r="DF3082" s="19"/>
      <c r="DG3082" s="19"/>
      <c r="DH3082" s="19"/>
      <c r="DI3082" s="19"/>
      <c r="DJ3082" s="19"/>
      <c r="DK3082" s="19"/>
      <c r="DL3082" s="19"/>
      <c r="DM3082" s="19"/>
      <c r="DN3082" s="19"/>
    </row>
    <row r="3083" spans="1:118" s="19" customFormat="1" ht="45" hidden="1" customHeight="1" outlineLevel="1" x14ac:dyDescent="0.25">
      <c r="A3083" s="552"/>
      <c r="B3083" s="552"/>
      <c r="C3083" s="552"/>
      <c r="D3083" s="592"/>
      <c r="E3083" s="553"/>
      <c r="F3083" s="555"/>
      <c r="G3083" s="64" t="s">
        <v>1945</v>
      </c>
      <c r="H3083" s="122">
        <v>1</v>
      </c>
      <c r="I3083" s="122"/>
      <c r="J3083" s="122"/>
      <c r="K3083" s="122"/>
      <c r="L3083" s="122">
        <v>12</v>
      </c>
      <c r="M3083" s="122"/>
      <c r="N3083" s="122"/>
      <c r="O3083" s="122"/>
      <c r="P3083" s="128">
        <v>293.62400000000002</v>
      </c>
      <c r="Q3083" s="128"/>
      <c r="R3083" s="128"/>
      <c r="S3083" s="516"/>
      <c r="T3083" s="382"/>
      <c r="U3083" s="57"/>
      <c r="V3083" s="57"/>
      <c r="W3083" s="57"/>
      <c r="X3083" s="57"/>
      <c r="Y3083" s="20"/>
      <c r="Z3083" s="86"/>
      <c r="AA3083" s="87"/>
      <c r="AB3083" s="5"/>
      <c r="AC3083" s="5"/>
      <c r="AD3083" s="5"/>
      <c r="AE3083" s="5"/>
    </row>
    <row r="3084" spans="1:118" s="19" customFormat="1" ht="45" hidden="1" customHeight="1" outlineLevel="1" x14ac:dyDescent="0.25">
      <c r="A3084" s="552"/>
      <c r="B3084" s="552"/>
      <c r="C3084" s="552"/>
      <c r="D3084" s="592"/>
      <c r="E3084" s="553"/>
      <c r="F3084" s="555"/>
      <c r="G3084" s="64" t="s">
        <v>1946</v>
      </c>
      <c r="H3084" s="123"/>
      <c r="I3084" s="123"/>
      <c r="J3084" s="123"/>
      <c r="K3084" s="123"/>
      <c r="L3084" s="123"/>
      <c r="M3084" s="123"/>
      <c r="N3084" s="123"/>
      <c r="O3084" s="123"/>
      <c r="P3084" s="128"/>
      <c r="Q3084" s="128"/>
      <c r="R3084" s="128"/>
      <c r="S3084" s="516"/>
      <c r="T3084" s="382"/>
      <c r="U3084" s="57"/>
      <c r="V3084" s="57"/>
      <c r="W3084" s="57"/>
      <c r="X3084" s="57"/>
      <c r="Y3084" s="20"/>
      <c r="Z3084" s="86"/>
      <c r="AA3084" s="87"/>
      <c r="AB3084" s="5"/>
      <c r="AC3084" s="5"/>
      <c r="AD3084" s="5"/>
      <c r="AE3084" s="5"/>
    </row>
    <row r="3085" spans="1:118" s="19" customFormat="1" ht="45" hidden="1" customHeight="1" outlineLevel="1" x14ac:dyDescent="0.25">
      <c r="A3085" s="552"/>
      <c r="B3085" s="552"/>
      <c r="C3085" s="552"/>
      <c r="D3085" s="592"/>
      <c r="E3085" s="553"/>
      <c r="F3085" s="555"/>
      <c r="G3085" s="292" t="s">
        <v>738</v>
      </c>
      <c r="H3085" s="123"/>
      <c r="I3085" s="123">
        <v>1</v>
      </c>
      <c r="J3085" s="123"/>
      <c r="K3085" s="123"/>
      <c r="L3085" s="123"/>
      <c r="M3085" s="123">
        <v>15</v>
      </c>
      <c r="N3085" s="123"/>
      <c r="O3085" s="123"/>
      <c r="P3085" s="128"/>
      <c r="Q3085" s="128">
        <v>201.71758</v>
      </c>
      <c r="R3085" s="128"/>
      <c r="S3085" s="516"/>
      <c r="T3085" s="382"/>
      <c r="U3085" s="5"/>
      <c r="V3085" s="5"/>
      <c r="W3085" s="5"/>
      <c r="X3085" s="5"/>
      <c r="Y3085" s="65"/>
      <c r="Z3085" s="86"/>
      <c r="AA3085" s="65"/>
      <c r="AB3085" s="5"/>
      <c r="AC3085" s="5"/>
      <c r="AD3085" s="5"/>
      <c r="AE3085" s="5"/>
    </row>
    <row r="3086" spans="1:118" s="19" customFormat="1" ht="45" hidden="1" customHeight="1" outlineLevel="1" x14ac:dyDescent="0.25">
      <c r="A3086" s="552"/>
      <c r="B3086" s="552"/>
      <c r="C3086" s="552"/>
      <c r="D3086" s="592"/>
      <c r="E3086" s="553"/>
      <c r="F3086" s="555"/>
      <c r="G3086" s="292" t="s">
        <v>1798</v>
      </c>
      <c r="H3086" s="123"/>
      <c r="I3086" s="123">
        <v>1</v>
      </c>
      <c r="J3086" s="123"/>
      <c r="K3086" s="123"/>
      <c r="L3086" s="123"/>
      <c r="M3086" s="123">
        <v>15</v>
      </c>
      <c r="N3086" s="123"/>
      <c r="O3086" s="123"/>
      <c r="P3086" s="128"/>
      <c r="Q3086" s="128">
        <v>301.63893999999999</v>
      </c>
      <c r="R3086" s="128"/>
      <c r="S3086" s="516"/>
      <c r="T3086" s="382"/>
      <c r="U3086" s="5"/>
      <c r="V3086" s="5"/>
      <c r="W3086" s="5"/>
      <c r="X3086" s="5"/>
      <c r="Y3086" s="65"/>
      <c r="Z3086" s="86"/>
      <c r="AA3086" s="65"/>
      <c r="AB3086" s="5"/>
      <c r="AC3086" s="5"/>
      <c r="AD3086" s="5"/>
      <c r="AE3086" s="5"/>
    </row>
    <row r="3087" spans="1:118" s="19" customFormat="1" ht="45" hidden="1" customHeight="1" outlineLevel="1" x14ac:dyDescent="0.25">
      <c r="A3087" s="552"/>
      <c r="B3087" s="552"/>
      <c r="C3087" s="552"/>
      <c r="D3087" s="592"/>
      <c r="E3087" s="553"/>
      <c r="F3087" s="555"/>
      <c r="G3087" s="292" t="s">
        <v>739</v>
      </c>
      <c r="H3087" s="123"/>
      <c r="I3087" s="123">
        <v>1</v>
      </c>
      <c r="J3087" s="123"/>
      <c r="K3087" s="123"/>
      <c r="L3087" s="123"/>
      <c r="M3087" s="123">
        <v>22</v>
      </c>
      <c r="N3087" s="123"/>
      <c r="O3087" s="123"/>
      <c r="P3087" s="128"/>
      <c r="Q3087" s="128">
        <v>439.58571000000001</v>
      </c>
      <c r="R3087" s="128"/>
      <c r="S3087" s="516"/>
      <c r="T3087" s="382"/>
      <c r="U3087" s="5"/>
      <c r="V3087" s="5"/>
      <c r="W3087" s="5"/>
      <c r="X3087" s="5"/>
      <c r="Y3087" s="65"/>
      <c r="Z3087" s="86"/>
      <c r="AA3087" s="65"/>
      <c r="AB3087" s="5"/>
      <c r="AC3087" s="5"/>
      <c r="AD3087" s="5"/>
      <c r="AE3087" s="5"/>
    </row>
    <row r="3088" spans="1:118" s="19" customFormat="1" ht="60" hidden="1" customHeight="1" outlineLevel="1" x14ac:dyDescent="0.25">
      <c r="A3088" s="552"/>
      <c r="B3088" s="552"/>
      <c r="C3088" s="552"/>
      <c r="D3088" s="592"/>
      <c r="E3088" s="553"/>
      <c r="F3088" s="555"/>
      <c r="G3088" s="292" t="s">
        <v>1588</v>
      </c>
      <c r="H3088" s="123"/>
      <c r="I3088" s="123">
        <v>1</v>
      </c>
      <c r="J3088" s="123"/>
      <c r="K3088" s="123"/>
      <c r="L3088" s="123"/>
      <c r="M3088" s="123">
        <v>15</v>
      </c>
      <c r="N3088" s="123"/>
      <c r="O3088" s="123"/>
      <c r="P3088" s="128"/>
      <c r="Q3088" s="128">
        <v>410.63357000000002</v>
      </c>
      <c r="R3088" s="128"/>
      <c r="S3088" s="516"/>
      <c r="T3088" s="382"/>
      <c r="U3088" s="5"/>
      <c r="V3088" s="5"/>
      <c r="W3088" s="5"/>
      <c r="X3088" s="5"/>
      <c r="Y3088" s="65"/>
      <c r="Z3088" s="86"/>
      <c r="AA3088" s="65"/>
      <c r="AB3088" s="5"/>
      <c r="AC3088" s="5"/>
      <c r="AD3088" s="5"/>
      <c r="AE3088" s="5"/>
    </row>
    <row r="3089" spans="1:31" s="19" customFormat="1" ht="90" hidden="1" customHeight="1" outlineLevel="1" x14ac:dyDescent="0.25">
      <c r="A3089" s="552"/>
      <c r="B3089" s="552"/>
      <c r="C3089" s="552"/>
      <c r="D3089" s="592"/>
      <c r="E3089" s="553"/>
      <c r="F3089" s="555"/>
      <c r="G3089" s="292" t="s">
        <v>1039</v>
      </c>
      <c r="H3089" s="123"/>
      <c r="I3089" s="123">
        <v>1</v>
      </c>
      <c r="J3089" s="123"/>
      <c r="K3089" s="123"/>
      <c r="L3089" s="123"/>
      <c r="M3089" s="123">
        <v>15</v>
      </c>
      <c r="N3089" s="123"/>
      <c r="O3089" s="123"/>
      <c r="P3089" s="128"/>
      <c r="Q3089" s="128">
        <v>278.41548999999998</v>
      </c>
      <c r="R3089" s="128"/>
      <c r="S3089" s="516"/>
      <c r="T3089" s="382"/>
      <c r="U3089" s="5"/>
      <c r="V3089" s="5"/>
      <c r="W3089" s="5"/>
      <c r="X3089" s="5"/>
      <c r="Y3089" s="65"/>
      <c r="Z3089" s="86"/>
      <c r="AA3089" s="65"/>
      <c r="AB3089" s="5"/>
      <c r="AC3089" s="5"/>
      <c r="AD3089" s="5"/>
      <c r="AE3089" s="5"/>
    </row>
    <row r="3090" spans="1:31" s="19" customFormat="1" ht="75" hidden="1" customHeight="1" outlineLevel="1" x14ac:dyDescent="0.25">
      <c r="A3090" s="552"/>
      <c r="B3090" s="552"/>
      <c r="C3090" s="552"/>
      <c r="D3090" s="592"/>
      <c r="E3090" s="553"/>
      <c r="F3090" s="555"/>
      <c r="G3090" s="292" t="s">
        <v>1856</v>
      </c>
      <c r="H3090" s="123"/>
      <c r="I3090" s="123">
        <v>1</v>
      </c>
      <c r="J3090" s="123"/>
      <c r="K3090" s="123"/>
      <c r="L3090" s="123"/>
      <c r="M3090" s="123">
        <v>15</v>
      </c>
      <c r="N3090" s="123"/>
      <c r="O3090" s="123"/>
      <c r="P3090" s="128"/>
      <c r="Q3090" s="128">
        <v>279.3895</v>
      </c>
      <c r="R3090" s="128"/>
      <c r="S3090" s="516"/>
      <c r="T3090" s="382"/>
      <c r="U3090" s="5"/>
      <c r="V3090" s="5"/>
      <c r="W3090" s="5"/>
      <c r="X3090" s="5"/>
      <c r="Y3090" s="65"/>
      <c r="Z3090" s="86"/>
      <c r="AA3090" s="65"/>
      <c r="AB3090" s="5"/>
      <c r="AC3090" s="5"/>
      <c r="AD3090" s="5"/>
      <c r="AE3090" s="5"/>
    </row>
    <row r="3091" spans="1:31" s="19" customFormat="1" ht="82.5" hidden="1" customHeight="1" outlineLevel="1" x14ac:dyDescent="0.25">
      <c r="A3091" s="552"/>
      <c r="B3091" s="552"/>
      <c r="C3091" s="552"/>
      <c r="D3091" s="592"/>
      <c r="E3091" s="553"/>
      <c r="F3091" s="555"/>
      <c r="G3091" s="292" t="s">
        <v>1599</v>
      </c>
      <c r="H3091" s="123"/>
      <c r="I3091" s="123">
        <v>1</v>
      </c>
      <c r="J3091" s="123"/>
      <c r="K3091" s="123"/>
      <c r="L3091" s="123"/>
      <c r="M3091" s="123">
        <v>15</v>
      </c>
      <c r="N3091" s="123"/>
      <c r="O3091" s="123"/>
      <c r="P3091" s="128"/>
      <c r="Q3091" s="128">
        <v>246.75283999999999</v>
      </c>
      <c r="R3091" s="128"/>
      <c r="S3091" s="516"/>
      <c r="T3091" s="382"/>
      <c r="U3091" s="5"/>
      <c r="V3091" s="5"/>
      <c r="W3091" s="5"/>
      <c r="X3091" s="5"/>
      <c r="Y3091" s="65"/>
      <c r="Z3091" s="86"/>
      <c r="AA3091" s="65"/>
      <c r="AB3091" s="5"/>
      <c r="AC3091" s="5"/>
      <c r="AD3091" s="5"/>
      <c r="AE3091" s="5"/>
    </row>
    <row r="3092" spans="1:31" s="19" customFormat="1" ht="45" hidden="1" customHeight="1" outlineLevel="1" x14ac:dyDescent="0.25">
      <c r="A3092" s="552"/>
      <c r="B3092" s="552"/>
      <c r="C3092" s="552"/>
      <c r="D3092" s="592"/>
      <c r="E3092" s="553"/>
      <c r="F3092" s="555"/>
      <c r="G3092" s="292" t="s">
        <v>1809</v>
      </c>
      <c r="H3092" s="123"/>
      <c r="I3092" s="123">
        <v>1</v>
      </c>
      <c r="J3092" s="123"/>
      <c r="K3092" s="123"/>
      <c r="L3092" s="123"/>
      <c r="M3092" s="123">
        <v>15</v>
      </c>
      <c r="N3092" s="123"/>
      <c r="O3092" s="123"/>
      <c r="P3092" s="128"/>
      <c r="Q3092" s="128">
        <v>367.92</v>
      </c>
      <c r="R3092" s="128"/>
      <c r="S3092" s="516"/>
      <c r="T3092" s="382"/>
      <c r="U3092" s="5"/>
      <c r="V3092" s="5"/>
      <c r="W3092" s="5"/>
      <c r="X3092" s="5"/>
      <c r="Y3092" s="65"/>
      <c r="Z3092" s="86"/>
      <c r="AA3092" s="65"/>
      <c r="AB3092" s="5"/>
      <c r="AC3092" s="5"/>
      <c r="AD3092" s="5"/>
      <c r="AE3092" s="5"/>
    </row>
    <row r="3093" spans="1:31" s="19" customFormat="1" ht="45" hidden="1" customHeight="1" outlineLevel="1" x14ac:dyDescent="0.25">
      <c r="A3093" s="552"/>
      <c r="B3093" s="552"/>
      <c r="C3093" s="552"/>
      <c r="D3093" s="592"/>
      <c r="E3093" s="553"/>
      <c r="F3093" s="555"/>
      <c r="G3093" s="292" t="s">
        <v>1947</v>
      </c>
      <c r="H3093" s="123"/>
      <c r="I3093" s="123">
        <v>1</v>
      </c>
      <c r="J3093" s="123"/>
      <c r="K3093" s="123"/>
      <c r="L3093" s="123"/>
      <c r="M3093" s="123">
        <v>35</v>
      </c>
      <c r="N3093" s="123"/>
      <c r="O3093" s="123"/>
      <c r="P3093" s="128"/>
      <c r="Q3093" s="128">
        <v>635.5</v>
      </c>
      <c r="R3093" s="128"/>
      <c r="S3093" s="516"/>
      <c r="T3093" s="382"/>
      <c r="U3093" s="5"/>
      <c r="V3093" s="5"/>
      <c r="W3093" s="5"/>
      <c r="X3093" s="5"/>
      <c r="Y3093" s="65"/>
      <c r="Z3093" s="86"/>
      <c r="AA3093" s="65"/>
      <c r="AB3093" s="5"/>
      <c r="AC3093" s="5"/>
      <c r="AD3093" s="5"/>
      <c r="AE3093" s="5"/>
    </row>
    <row r="3094" spans="1:31" s="19" customFormat="1" ht="45" hidden="1" customHeight="1" outlineLevel="1" x14ac:dyDescent="0.25">
      <c r="A3094" s="552"/>
      <c r="B3094" s="552"/>
      <c r="C3094" s="552"/>
      <c r="D3094" s="592"/>
      <c r="E3094" s="553"/>
      <c r="F3094" s="555"/>
      <c r="G3094" s="292" t="s">
        <v>811</v>
      </c>
      <c r="H3094" s="123"/>
      <c r="I3094" s="123">
        <v>1</v>
      </c>
      <c r="J3094" s="123"/>
      <c r="K3094" s="123"/>
      <c r="L3094" s="123"/>
      <c r="M3094" s="123">
        <v>6</v>
      </c>
      <c r="N3094" s="123"/>
      <c r="O3094" s="123"/>
      <c r="P3094" s="128"/>
      <c r="Q3094" s="128">
        <v>243.75</v>
      </c>
      <c r="R3094" s="128"/>
      <c r="S3094" s="516"/>
      <c r="T3094" s="382"/>
      <c r="U3094" s="5"/>
      <c r="V3094" s="5"/>
      <c r="W3094" s="5"/>
      <c r="X3094" s="5"/>
      <c r="Y3094" s="65"/>
      <c r="Z3094" s="86"/>
      <c r="AA3094" s="65"/>
      <c r="AB3094" s="5"/>
      <c r="AC3094" s="5"/>
      <c r="AD3094" s="5"/>
      <c r="AE3094" s="5"/>
    </row>
    <row r="3095" spans="1:31" s="19" customFormat="1" ht="90" hidden="1" customHeight="1" outlineLevel="1" x14ac:dyDescent="0.25">
      <c r="A3095" s="552"/>
      <c r="B3095" s="552"/>
      <c r="C3095" s="552"/>
      <c r="D3095" s="592"/>
      <c r="E3095" s="553"/>
      <c r="F3095" s="555"/>
      <c r="G3095" s="292" t="s">
        <v>1820</v>
      </c>
      <c r="H3095" s="122"/>
      <c r="I3095" s="122">
        <v>1</v>
      </c>
      <c r="J3095" s="122"/>
      <c r="K3095" s="122"/>
      <c r="L3095" s="122"/>
      <c r="M3095" s="122">
        <v>3</v>
      </c>
      <c r="N3095" s="122"/>
      <c r="O3095" s="122"/>
      <c r="P3095" s="128"/>
      <c r="Q3095" s="128">
        <v>241</v>
      </c>
      <c r="R3095" s="128"/>
      <c r="S3095" s="516"/>
      <c r="T3095" s="382"/>
      <c r="U3095" s="5"/>
      <c r="V3095" s="5"/>
      <c r="W3095" s="5"/>
      <c r="X3095" s="5"/>
      <c r="Y3095" s="65"/>
      <c r="Z3095" s="86"/>
      <c r="AA3095" s="65"/>
      <c r="AB3095" s="5"/>
      <c r="AC3095" s="5"/>
      <c r="AD3095" s="5"/>
      <c r="AE3095" s="5"/>
    </row>
    <row r="3096" spans="1:31" s="19" customFormat="1" ht="75" hidden="1" customHeight="1" outlineLevel="1" x14ac:dyDescent="0.25">
      <c r="A3096" s="552"/>
      <c r="B3096" s="552"/>
      <c r="C3096" s="552"/>
      <c r="D3096" s="592"/>
      <c r="E3096" s="553"/>
      <c r="F3096" s="555"/>
      <c r="G3096" s="292" t="s">
        <v>864</v>
      </c>
      <c r="H3096" s="122"/>
      <c r="I3096" s="122">
        <v>1</v>
      </c>
      <c r="J3096" s="122"/>
      <c r="K3096" s="122"/>
      <c r="L3096" s="122"/>
      <c r="M3096" s="122">
        <v>15</v>
      </c>
      <c r="N3096" s="122"/>
      <c r="O3096" s="122"/>
      <c r="P3096" s="128"/>
      <c r="Q3096" s="128">
        <v>433</v>
      </c>
      <c r="R3096" s="128"/>
      <c r="S3096" s="516"/>
      <c r="T3096" s="382"/>
      <c r="U3096" s="5"/>
      <c r="V3096" s="5"/>
      <c r="W3096" s="5"/>
      <c r="X3096" s="5"/>
      <c r="Y3096" s="65"/>
      <c r="Z3096" s="86"/>
      <c r="AA3096" s="65"/>
      <c r="AB3096" s="5"/>
      <c r="AC3096" s="5"/>
      <c r="AD3096" s="5"/>
      <c r="AE3096" s="5"/>
    </row>
    <row r="3097" spans="1:31" s="19" customFormat="1" ht="75" hidden="1" customHeight="1" outlineLevel="1" x14ac:dyDescent="0.25">
      <c r="A3097" s="552"/>
      <c r="B3097" s="552"/>
      <c r="C3097" s="552"/>
      <c r="D3097" s="592"/>
      <c r="E3097" s="553"/>
      <c r="F3097" s="555"/>
      <c r="G3097" s="292" t="s">
        <v>866</v>
      </c>
      <c r="H3097" s="122"/>
      <c r="I3097" s="122">
        <v>1</v>
      </c>
      <c r="J3097" s="122"/>
      <c r="K3097" s="122"/>
      <c r="L3097" s="122"/>
      <c r="M3097" s="122">
        <v>15</v>
      </c>
      <c r="N3097" s="122"/>
      <c r="O3097" s="122"/>
      <c r="P3097" s="128"/>
      <c r="Q3097" s="128">
        <v>497</v>
      </c>
      <c r="R3097" s="128"/>
      <c r="S3097" s="516"/>
      <c r="T3097" s="382"/>
      <c r="U3097" s="5"/>
      <c r="V3097" s="5"/>
      <c r="W3097" s="5"/>
      <c r="X3097" s="5"/>
      <c r="Y3097" s="65"/>
      <c r="Z3097" s="86"/>
      <c r="AA3097" s="65"/>
      <c r="AB3097" s="5"/>
      <c r="AC3097" s="5"/>
      <c r="AD3097" s="5"/>
      <c r="AE3097" s="5"/>
    </row>
    <row r="3098" spans="1:31" s="19" customFormat="1" ht="45" hidden="1" customHeight="1" outlineLevel="1" x14ac:dyDescent="0.25">
      <c r="A3098" s="552"/>
      <c r="B3098" s="552"/>
      <c r="C3098" s="552"/>
      <c r="D3098" s="592"/>
      <c r="E3098" s="553"/>
      <c r="F3098" s="555"/>
      <c r="G3098" s="292" t="s">
        <v>867</v>
      </c>
      <c r="H3098" s="122"/>
      <c r="I3098" s="122">
        <v>1</v>
      </c>
      <c r="J3098" s="122"/>
      <c r="K3098" s="122"/>
      <c r="L3098" s="122"/>
      <c r="M3098" s="122">
        <v>10</v>
      </c>
      <c r="N3098" s="122"/>
      <c r="O3098" s="122"/>
      <c r="P3098" s="128"/>
      <c r="Q3098" s="128">
        <v>469</v>
      </c>
      <c r="R3098" s="128"/>
      <c r="S3098" s="516"/>
      <c r="T3098" s="382"/>
      <c r="U3098" s="5"/>
      <c r="V3098" s="5"/>
      <c r="W3098" s="5"/>
      <c r="X3098" s="5"/>
      <c r="Y3098" s="65"/>
      <c r="Z3098" s="86"/>
      <c r="AA3098" s="65"/>
      <c r="AB3098" s="5"/>
      <c r="AC3098" s="5"/>
      <c r="AD3098" s="5"/>
      <c r="AE3098" s="5"/>
    </row>
    <row r="3099" spans="1:31" s="19" customFormat="1" ht="90" hidden="1" customHeight="1" outlineLevel="1" x14ac:dyDescent="0.25">
      <c r="A3099" s="552"/>
      <c r="B3099" s="552"/>
      <c r="C3099" s="552"/>
      <c r="D3099" s="592"/>
      <c r="E3099" s="553"/>
      <c r="F3099" s="555"/>
      <c r="G3099" s="292" t="s">
        <v>871</v>
      </c>
      <c r="H3099" s="122"/>
      <c r="I3099" s="122">
        <v>1</v>
      </c>
      <c r="J3099" s="122"/>
      <c r="K3099" s="122"/>
      <c r="L3099" s="122"/>
      <c r="M3099" s="122">
        <v>15</v>
      </c>
      <c r="N3099" s="122"/>
      <c r="O3099" s="122"/>
      <c r="P3099" s="128"/>
      <c r="Q3099" s="128">
        <v>486</v>
      </c>
      <c r="R3099" s="128"/>
      <c r="S3099" s="516"/>
      <c r="T3099" s="382"/>
      <c r="U3099" s="5"/>
      <c r="V3099" s="5"/>
      <c r="W3099" s="5"/>
      <c r="X3099" s="5"/>
      <c r="Y3099" s="65"/>
      <c r="Z3099" s="86"/>
      <c r="AA3099" s="65"/>
      <c r="AB3099" s="5"/>
      <c r="AC3099" s="5"/>
      <c r="AD3099" s="5"/>
      <c r="AE3099" s="5"/>
    </row>
    <row r="3100" spans="1:31" s="19" customFormat="1" ht="75" hidden="1" customHeight="1" outlineLevel="1" x14ac:dyDescent="0.25">
      <c r="A3100" s="552"/>
      <c r="B3100" s="552"/>
      <c r="C3100" s="552"/>
      <c r="D3100" s="592"/>
      <c r="E3100" s="553"/>
      <c r="F3100" s="555"/>
      <c r="G3100" s="292" t="s">
        <v>875</v>
      </c>
      <c r="H3100" s="122"/>
      <c r="I3100" s="122">
        <v>1</v>
      </c>
      <c r="J3100" s="122"/>
      <c r="K3100" s="122"/>
      <c r="L3100" s="122"/>
      <c r="M3100" s="122">
        <v>15</v>
      </c>
      <c r="N3100" s="122"/>
      <c r="O3100" s="122"/>
      <c r="P3100" s="128"/>
      <c r="Q3100" s="128">
        <v>475</v>
      </c>
      <c r="R3100" s="128"/>
      <c r="S3100" s="516"/>
      <c r="T3100" s="382"/>
      <c r="U3100" s="5"/>
      <c r="V3100" s="5"/>
      <c r="W3100" s="5"/>
      <c r="X3100" s="5"/>
      <c r="Y3100" s="65"/>
      <c r="Z3100" s="86"/>
      <c r="AA3100" s="65"/>
      <c r="AB3100" s="5"/>
      <c r="AC3100" s="5"/>
      <c r="AD3100" s="5"/>
      <c r="AE3100" s="5"/>
    </row>
    <row r="3101" spans="1:31" s="19" customFormat="1" ht="120" hidden="1" customHeight="1" outlineLevel="1" x14ac:dyDescent="0.25">
      <c r="A3101" s="552"/>
      <c r="B3101" s="552"/>
      <c r="C3101" s="552"/>
      <c r="D3101" s="592"/>
      <c r="E3101" s="553"/>
      <c r="F3101" s="555"/>
      <c r="G3101" s="292" t="s">
        <v>1899</v>
      </c>
      <c r="H3101" s="122"/>
      <c r="I3101" s="122">
        <v>1</v>
      </c>
      <c r="J3101" s="122"/>
      <c r="K3101" s="122"/>
      <c r="L3101" s="122"/>
      <c r="M3101" s="122">
        <v>13</v>
      </c>
      <c r="N3101" s="122"/>
      <c r="O3101" s="122"/>
      <c r="P3101" s="128"/>
      <c r="Q3101" s="128">
        <v>422</v>
      </c>
      <c r="R3101" s="128"/>
      <c r="S3101" s="516"/>
      <c r="T3101" s="382"/>
      <c r="U3101" s="5"/>
      <c r="V3101" s="5"/>
      <c r="W3101" s="5"/>
      <c r="X3101" s="5"/>
      <c r="Y3101" s="65"/>
      <c r="Z3101" s="86"/>
      <c r="AA3101" s="65"/>
      <c r="AB3101" s="5"/>
      <c r="AC3101" s="5"/>
      <c r="AD3101" s="5"/>
      <c r="AE3101" s="5"/>
    </row>
    <row r="3102" spans="1:31" s="19" customFormat="1" ht="105" hidden="1" customHeight="1" outlineLevel="1" x14ac:dyDescent="0.25">
      <c r="A3102" s="552"/>
      <c r="B3102" s="552"/>
      <c r="C3102" s="552"/>
      <c r="D3102" s="592"/>
      <c r="E3102" s="553"/>
      <c r="F3102" s="555"/>
      <c r="G3102" s="292" t="s">
        <v>897</v>
      </c>
      <c r="H3102" s="122"/>
      <c r="I3102" s="122">
        <v>1</v>
      </c>
      <c r="J3102" s="122"/>
      <c r="K3102" s="122"/>
      <c r="L3102" s="122"/>
      <c r="M3102" s="122">
        <v>20</v>
      </c>
      <c r="N3102" s="122"/>
      <c r="O3102" s="122"/>
      <c r="P3102" s="128"/>
      <c r="Q3102" s="128">
        <v>401</v>
      </c>
      <c r="R3102" s="128"/>
      <c r="S3102" s="516"/>
      <c r="T3102" s="382"/>
      <c r="U3102" s="5"/>
      <c r="V3102" s="5"/>
      <c r="W3102" s="5"/>
      <c r="X3102" s="5"/>
      <c r="Y3102" s="65"/>
      <c r="Z3102" s="86"/>
      <c r="AA3102" s="65"/>
      <c r="AB3102" s="5"/>
      <c r="AC3102" s="5"/>
      <c r="AD3102" s="5"/>
      <c r="AE3102" s="5"/>
    </row>
    <row r="3103" spans="1:31" s="19" customFormat="1" ht="60" hidden="1" customHeight="1" outlineLevel="1" x14ac:dyDescent="0.25">
      <c r="A3103" s="552"/>
      <c r="B3103" s="552"/>
      <c r="C3103" s="552"/>
      <c r="D3103" s="592"/>
      <c r="E3103" s="553"/>
      <c r="F3103" s="555"/>
      <c r="G3103" s="292" t="s">
        <v>1860</v>
      </c>
      <c r="H3103" s="122"/>
      <c r="I3103" s="122">
        <v>1</v>
      </c>
      <c r="J3103" s="122"/>
      <c r="K3103" s="122"/>
      <c r="L3103" s="122"/>
      <c r="M3103" s="122">
        <v>15</v>
      </c>
      <c r="N3103" s="122"/>
      <c r="O3103" s="122"/>
      <c r="P3103" s="128"/>
      <c r="Q3103" s="128">
        <v>263.84415999999999</v>
      </c>
      <c r="R3103" s="128"/>
      <c r="S3103" s="516"/>
      <c r="T3103" s="382"/>
      <c r="U3103" s="5"/>
      <c r="V3103" s="5"/>
      <c r="W3103" s="5"/>
      <c r="X3103" s="5"/>
      <c r="Y3103" s="65"/>
      <c r="Z3103" s="86"/>
      <c r="AA3103" s="65"/>
      <c r="AB3103" s="5"/>
      <c r="AC3103" s="5"/>
      <c r="AD3103" s="5"/>
      <c r="AE3103" s="5"/>
    </row>
    <row r="3104" spans="1:31" s="19" customFormat="1" ht="60" hidden="1" customHeight="1" outlineLevel="1" x14ac:dyDescent="0.25">
      <c r="A3104" s="552"/>
      <c r="B3104" s="552"/>
      <c r="C3104" s="552"/>
      <c r="D3104" s="592"/>
      <c r="E3104" s="553"/>
      <c r="F3104" s="555"/>
      <c r="G3104" s="292" t="s">
        <v>1905</v>
      </c>
      <c r="H3104" s="122"/>
      <c r="I3104" s="122">
        <v>1</v>
      </c>
      <c r="J3104" s="122"/>
      <c r="K3104" s="122"/>
      <c r="L3104" s="122"/>
      <c r="M3104" s="122">
        <v>15</v>
      </c>
      <c r="N3104" s="122"/>
      <c r="O3104" s="122"/>
      <c r="P3104" s="128"/>
      <c r="Q3104" s="128">
        <v>364.86114999999995</v>
      </c>
      <c r="R3104" s="128"/>
      <c r="S3104" s="516"/>
      <c r="T3104" s="382"/>
      <c r="U3104" s="5"/>
      <c r="V3104" s="5"/>
      <c r="W3104" s="5"/>
      <c r="X3104" s="5"/>
      <c r="Y3104" s="65"/>
      <c r="Z3104" s="86"/>
      <c r="AA3104" s="65"/>
      <c r="AB3104" s="5"/>
      <c r="AC3104" s="5"/>
      <c r="AD3104" s="5"/>
      <c r="AE3104" s="5"/>
    </row>
    <row r="3105" spans="1:31" s="19" customFormat="1" ht="45" hidden="1" customHeight="1" outlineLevel="1" x14ac:dyDescent="0.25">
      <c r="A3105" s="552"/>
      <c r="B3105" s="552"/>
      <c r="C3105" s="552"/>
      <c r="D3105" s="592"/>
      <c r="E3105" s="553"/>
      <c r="F3105" s="555"/>
      <c r="G3105" s="292" t="s">
        <v>1862</v>
      </c>
      <c r="H3105" s="122"/>
      <c r="I3105" s="122">
        <v>1</v>
      </c>
      <c r="J3105" s="122"/>
      <c r="K3105" s="122"/>
      <c r="L3105" s="122"/>
      <c r="M3105" s="122">
        <v>4</v>
      </c>
      <c r="N3105" s="122"/>
      <c r="O3105" s="122"/>
      <c r="P3105" s="128"/>
      <c r="Q3105" s="128">
        <v>248.46275</v>
      </c>
      <c r="R3105" s="128"/>
      <c r="S3105" s="516"/>
      <c r="T3105" s="382"/>
      <c r="U3105" s="5"/>
      <c r="V3105" s="5"/>
      <c r="W3105" s="5"/>
      <c r="X3105" s="5"/>
      <c r="Y3105" s="65"/>
      <c r="Z3105" s="86"/>
      <c r="AA3105" s="65"/>
      <c r="AB3105" s="5"/>
      <c r="AC3105" s="5"/>
      <c r="AD3105" s="5"/>
      <c r="AE3105" s="5"/>
    </row>
    <row r="3106" spans="1:31" s="19" customFormat="1" ht="45" hidden="1" customHeight="1" outlineLevel="1" x14ac:dyDescent="0.25">
      <c r="A3106" s="552"/>
      <c r="B3106" s="552"/>
      <c r="C3106" s="552"/>
      <c r="D3106" s="592"/>
      <c r="E3106" s="553"/>
      <c r="F3106" s="555"/>
      <c r="G3106" s="292" t="s">
        <v>1863</v>
      </c>
      <c r="H3106" s="122"/>
      <c r="I3106" s="122">
        <v>1</v>
      </c>
      <c r="J3106" s="122"/>
      <c r="K3106" s="122"/>
      <c r="L3106" s="122"/>
      <c r="M3106" s="122">
        <v>15</v>
      </c>
      <c r="N3106" s="122"/>
      <c r="O3106" s="122"/>
      <c r="P3106" s="128"/>
      <c r="Q3106" s="128">
        <v>366.36829</v>
      </c>
      <c r="R3106" s="128"/>
      <c r="S3106" s="516"/>
      <c r="T3106" s="382"/>
      <c r="U3106" s="5"/>
      <c r="V3106" s="5"/>
      <c r="W3106" s="5"/>
      <c r="X3106" s="5"/>
      <c r="Y3106" s="65"/>
      <c r="Z3106" s="86"/>
      <c r="AA3106" s="65"/>
      <c r="AB3106" s="5"/>
      <c r="AC3106" s="5"/>
      <c r="AD3106" s="5"/>
      <c r="AE3106" s="5"/>
    </row>
    <row r="3107" spans="1:31" s="19" customFormat="1" ht="45" hidden="1" customHeight="1" outlineLevel="1" x14ac:dyDescent="0.25">
      <c r="A3107" s="552"/>
      <c r="B3107" s="552"/>
      <c r="C3107" s="552"/>
      <c r="D3107" s="592"/>
      <c r="E3107" s="553"/>
      <c r="F3107" s="555"/>
      <c r="G3107" s="292" t="s">
        <v>943</v>
      </c>
      <c r="H3107" s="122"/>
      <c r="I3107" s="122">
        <v>1</v>
      </c>
      <c r="J3107" s="122"/>
      <c r="K3107" s="122"/>
      <c r="L3107" s="122"/>
      <c r="M3107" s="122">
        <v>15</v>
      </c>
      <c r="N3107" s="122"/>
      <c r="O3107" s="122"/>
      <c r="P3107" s="128"/>
      <c r="Q3107" s="128">
        <v>283.49590000000001</v>
      </c>
      <c r="R3107" s="128"/>
      <c r="S3107" s="516"/>
      <c r="T3107" s="382"/>
      <c r="U3107" s="5"/>
      <c r="V3107" s="5"/>
      <c r="W3107" s="5"/>
      <c r="X3107" s="5"/>
      <c r="Y3107" s="65"/>
      <c r="Z3107" s="86"/>
      <c r="AA3107" s="65"/>
      <c r="AB3107" s="5"/>
      <c r="AC3107" s="5"/>
      <c r="AD3107" s="5"/>
      <c r="AE3107" s="5"/>
    </row>
    <row r="3108" spans="1:31" s="19" customFormat="1" ht="90" hidden="1" customHeight="1" outlineLevel="1" x14ac:dyDescent="0.25">
      <c r="A3108" s="552"/>
      <c r="B3108" s="552"/>
      <c r="C3108" s="552"/>
      <c r="D3108" s="592"/>
      <c r="E3108" s="553"/>
      <c r="F3108" s="555"/>
      <c r="G3108" s="292" t="s">
        <v>1763</v>
      </c>
      <c r="H3108" s="123"/>
      <c r="I3108" s="123">
        <v>1</v>
      </c>
      <c r="J3108" s="123"/>
      <c r="K3108" s="123"/>
      <c r="L3108" s="123"/>
      <c r="M3108" s="123">
        <v>15</v>
      </c>
      <c r="N3108" s="123"/>
      <c r="O3108" s="123"/>
      <c r="P3108" s="128"/>
      <c r="Q3108" s="128">
        <v>433.54199999999997</v>
      </c>
      <c r="R3108" s="128"/>
      <c r="S3108" s="516"/>
      <c r="T3108" s="382"/>
      <c r="U3108" s="5"/>
      <c r="V3108" s="5"/>
      <c r="W3108" s="5"/>
      <c r="X3108" s="5"/>
      <c r="Y3108" s="65"/>
      <c r="Z3108" s="86"/>
      <c r="AA3108" s="65"/>
      <c r="AB3108" s="5"/>
      <c r="AC3108" s="5"/>
      <c r="AD3108" s="5"/>
      <c r="AE3108" s="5"/>
    </row>
    <row r="3109" spans="1:31" s="19" customFormat="1" ht="60" hidden="1" customHeight="1" outlineLevel="1" x14ac:dyDescent="0.25">
      <c r="A3109" s="552"/>
      <c r="B3109" s="552"/>
      <c r="C3109" s="552"/>
      <c r="D3109" s="592"/>
      <c r="E3109" s="553"/>
      <c r="F3109" s="555"/>
      <c r="G3109" s="292" t="s">
        <v>1127</v>
      </c>
      <c r="H3109" s="123"/>
      <c r="I3109" s="123">
        <v>1</v>
      </c>
      <c r="J3109" s="123"/>
      <c r="K3109" s="123"/>
      <c r="L3109" s="123"/>
      <c r="M3109" s="123">
        <v>15</v>
      </c>
      <c r="N3109" s="123"/>
      <c r="O3109" s="123"/>
      <c r="P3109" s="128"/>
      <c r="Q3109" s="128">
        <v>416.80599999999998</v>
      </c>
      <c r="R3109" s="128"/>
      <c r="S3109" s="516"/>
      <c r="T3109" s="382"/>
      <c r="U3109" s="5"/>
      <c r="V3109" s="5"/>
      <c r="W3109" s="5"/>
      <c r="X3109" s="5"/>
      <c r="Y3109" s="65"/>
      <c r="Z3109" s="86"/>
      <c r="AA3109" s="65"/>
      <c r="AB3109" s="5"/>
      <c r="AC3109" s="5"/>
      <c r="AD3109" s="5"/>
      <c r="AE3109" s="5"/>
    </row>
    <row r="3110" spans="1:31" s="19" customFormat="1" ht="27.75" hidden="1" customHeight="1" outlineLevel="1" x14ac:dyDescent="0.25">
      <c r="A3110" s="552"/>
      <c r="B3110" s="552"/>
      <c r="C3110" s="552"/>
      <c r="D3110" s="592"/>
      <c r="E3110" s="553"/>
      <c r="F3110" s="555"/>
      <c r="G3110" s="61"/>
      <c r="H3110" s="300"/>
      <c r="I3110" s="300"/>
      <c r="J3110" s="300"/>
      <c r="K3110" s="300"/>
      <c r="L3110" s="300"/>
      <c r="M3110" s="300"/>
      <c r="N3110" s="300"/>
      <c r="O3110" s="300"/>
      <c r="P3110" s="129"/>
      <c r="Q3110" s="129"/>
      <c r="R3110" s="129"/>
      <c r="S3110" s="517"/>
      <c r="T3110" s="274"/>
      <c r="U3110" s="5"/>
      <c r="V3110" s="5"/>
      <c r="W3110" s="5"/>
      <c r="X3110" s="5"/>
      <c r="Y3110" s="65"/>
      <c r="Z3110" s="86"/>
      <c r="AA3110" s="65"/>
      <c r="AB3110" s="5"/>
      <c r="AC3110" s="5"/>
      <c r="AD3110" s="5"/>
      <c r="AE3110" s="5"/>
    </row>
    <row r="3111" spans="1:31" s="19" customFormat="1" ht="75" hidden="1" customHeight="1" outlineLevel="1" x14ac:dyDescent="0.25">
      <c r="A3111" s="552"/>
      <c r="B3111" s="552"/>
      <c r="C3111" s="552"/>
      <c r="D3111" s="592"/>
      <c r="E3111" s="553"/>
      <c r="F3111" s="555"/>
      <c r="G3111" s="61" t="s">
        <v>1792</v>
      </c>
      <c r="H3111" s="300"/>
      <c r="I3111" s="300"/>
      <c r="J3111" s="300">
        <v>1</v>
      </c>
      <c r="K3111" s="300"/>
      <c r="L3111" s="300"/>
      <c r="M3111" s="300"/>
      <c r="N3111" s="300">
        <v>15</v>
      </c>
      <c r="O3111" s="300"/>
      <c r="P3111" s="129"/>
      <c r="Q3111" s="129"/>
      <c r="R3111" s="129">
        <v>281.95</v>
      </c>
      <c r="S3111" s="517"/>
      <c r="T3111" s="274"/>
      <c r="U3111" s="5"/>
      <c r="V3111" s="5"/>
      <c r="W3111" s="5"/>
      <c r="X3111" s="5"/>
      <c r="Y3111" s="65"/>
      <c r="Z3111" s="86"/>
      <c r="AA3111" s="65"/>
      <c r="AB3111" s="5"/>
      <c r="AC3111" s="5"/>
      <c r="AD3111" s="5"/>
      <c r="AE3111" s="5"/>
    </row>
    <row r="3112" spans="1:31" s="19" customFormat="1" ht="15" hidden="1" customHeight="1" outlineLevel="1" x14ac:dyDescent="0.25">
      <c r="A3112" s="552"/>
      <c r="B3112" s="552"/>
      <c r="C3112" s="552"/>
      <c r="D3112" s="592"/>
      <c r="E3112" s="553"/>
      <c r="F3112" s="555"/>
      <c r="G3112" s="61"/>
      <c r="H3112" s="300"/>
      <c r="I3112" s="300"/>
      <c r="J3112" s="300"/>
      <c r="K3112" s="300"/>
      <c r="L3112" s="300"/>
      <c r="M3112" s="300"/>
      <c r="N3112" s="300"/>
      <c r="O3112" s="300"/>
      <c r="P3112" s="129"/>
      <c r="Q3112" s="129"/>
      <c r="R3112" s="129"/>
      <c r="S3112" s="517"/>
      <c r="T3112" s="274"/>
      <c r="U3112" s="5"/>
      <c r="V3112" s="5"/>
      <c r="W3112" s="5"/>
      <c r="X3112" s="5"/>
      <c r="Y3112" s="65"/>
      <c r="Z3112" s="86"/>
      <c r="AA3112" s="65"/>
      <c r="AB3112" s="5"/>
      <c r="AC3112" s="5"/>
      <c r="AD3112" s="5"/>
      <c r="AE3112" s="5"/>
    </row>
    <row r="3113" spans="1:31" s="19" customFormat="1" ht="15" hidden="1" customHeight="1" outlineLevel="1" x14ac:dyDescent="0.25">
      <c r="A3113" s="552"/>
      <c r="B3113" s="552"/>
      <c r="C3113" s="552"/>
      <c r="D3113" s="592"/>
      <c r="E3113" s="553"/>
      <c r="F3113" s="555"/>
      <c r="G3113" s="61"/>
      <c r="H3113" s="300"/>
      <c r="I3113" s="300"/>
      <c r="J3113" s="300"/>
      <c r="K3113" s="300"/>
      <c r="L3113" s="300"/>
      <c r="M3113" s="300"/>
      <c r="N3113" s="300"/>
      <c r="O3113" s="300"/>
      <c r="P3113" s="129"/>
      <c r="Q3113" s="129"/>
      <c r="R3113" s="129"/>
      <c r="S3113" s="517"/>
      <c r="T3113" s="274"/>
      <c r="U3113" s="5"/>
      <c r="V3113" s="5"/>
      <c r="W3113" s="5"/>
      <c r="X3113" s="5"/>
      <c r="Y3113" s="65"/>
      <c r="Z3113" s="86"/>
      <c r="AA3113" s="65"/>
      <c r="AB3113" s="5"/>
      <c r="AC3113" s="5"/>
      <c r="AD3113" s="5"/>
      <c r="AE3113" s="5"/>
    </row>
    <row r="3114" spans="1:31" s="19" customFormat="1" ht="75" hidden="1" customHeight="1" outlineLevel="1" x14ac:dyDescent="0.25">
      <c r="A3114" s="552"/>
      <c r="B3114" s="552"/>
      <c r="C3114" s="552"/>
      <c r="D3114" s="592"/>
      <c r="E3114" s="553"/>
      <c r="F3114" s="555"/>
      <c r="G3114" s="61" t="s">
        <v>1297</v>
      </c>
      <c r="H3114" s="300"/>
      <c r="I3114" s="300"/>
      <c r="J3114" s="300">
        <v>1</v>
      </c>
      <c r="K3114" s="300"/>
      <c r="L3114" s="300"/>
      <c r="M3114" s="300"/>
      <c r="N3114" s="300">
        <v>15</v>
      </c>
      <c r="O3114" s="300"/>
      <c r="P3114" s="129"/>
      <c r="Q3114" s="129"/>
      <c r="R3114" s="129">
        <v>375.26799999999997</v>
      </c>
      <c r="S3114" s="517"/>
      <c r="T3114" s="274"/>
      <c r="U3114" s="5"/>
      <c r="V3114" s="5"/>
      <c r="W3114" s="5"/>
      <c r="X3114" s="5"/>
      <c r="Y3114" s="65"/>
      <c r="Z3114" s="86"/>
      <c r="AA3114" s="65"/>
      <c r="AB3114" s="5"/>
      <c r="AC3114" s="5"/>
      <c r="AD3114" s="5"/>
      <c r="AE3114" s="5"/>
    </row>
    <row r="3115" spans="1:31" s="19" customFormat="1" ht="60" hidden="1" customHeight="1" outlineLevel="1" x14ac:dyDescent="0.25">
      <c r="A3115" s="552"/>
      <c r="B3115" s="552"/>
      <c r="C3115" s="552"/>
      <c r="D3115" s="592"/>
      <c r="E3115" s="553"/>
      <c r="F3115" s="555"/>
      <c r="G3115" s="61" t="s">
        <v>1948</v>
      </c>
      <c r="H3115" s="300"/>
      <c r="I3115" s="300"/>
      <c r="J3115" s="300">
        <v>1</v>
      </c>
      <c r="K3115" s="300"/>
      <c r="L3115" s="300"/>
      <c r="M3115" s="300"/>
      <c r="N3115" s="300">
        <v>9</v>
      </c>
      <c r="O3115" s="300"/>
      <c r="P3115" s="129"/>
      <c r="Q3115" s="129"/>
      <c r="R3115" s="129">
        <v>550.06399999999996</v>
      </c>
      <c r="S3115" s="517"/>
      <c r="T3115" s="274"/>
      <c r="U3115" s="5"/>
      <c r="V3115" s="5"/>
      <c r="W3115" s="5"/>
      <c r="X3115" s="5"/>
      <c r="Y3115" s="65"/>
      <c r="Z3115" s="86"/>
      <c r="AA3115" s="65"/>
      <c r="AB3115" s="5"/>
      <c r="AC3115" s="5"/>
      <c r="AD3115" s="5"/>
      <c r="AE3115" s="5"/>
    </row>
    <row r="3116" spans="1:31" s="19" customFormat="1" ht="60" hidden="1" customHeight="1" outlineLevel="1" x14ac:dyDescent="0.25">
      <c r="A3116" s="552"/>
      <c r="B3116" s="552"/>
      <c r="C3116" s="552"/>
      <c r="D3116" s="592"/>
      <c r="E3116" s="553"/>
      <c r="F3116" s="555"/>
      <c r="G3116" s="61" t="s">
        <v>1300</v>
      </c>
      <c r="H3116" s="300"/>
      <c r="I3116" s="300"/>
      <c r="J3116" s="300">
        <v>1</v>
      </c>
      <c r="K3116" s="300"/>
      <c r="L3116" s="300"/>
      <c r="M3116" s="300"/>
      <c r="N3116" s="300">
        <v>15</v>
      </c>
      <c r="O3116" s="300"/>
      <c r="P3116" s="129"/>
      <c r="Q3116" s="129"/>
      <c r="R3116" s="129">
        <v>549.59299999999996</v>
      </c>
      <c r="S3116" s="517"/>
      <c r="T3116" s="274"/>
      <c r="U3116" s="5"/>
      <c r="V3116" s="5"/>
      <c r="W3116" s="5"/>
      <c r="X3116" s="5"/>
      <c r="Y3116" s="65"/>
      <c r="Z3116" s="86"/>
      <c r="AA3116" s="65"/>
      <c r="AB3116" s="5"/>
      <c r="AC3116" s="5"/>
      <c r="AD3116" s="5"/>
      <c r="AE3116" s="5"/>
    </row>
    <row r="3117" spans="1:31" s="19" customFormat="1" ht="75" hidden="1" customHeight="1" outlineLevel="1" x14ac:dyDescent="0.25">
      <c r="A3117" s="552"/>
      <c r="B3117" s="552"/>
      <c r="C3117" s="552"/>
      <c r="D3117" s="592"/>
      <c r="E3117" s="553"/>
      <c r="F3117" s="555"/>
      <c r="G3117" s="61" t="s">
        <v>1304</v>
      </c>
      <c r="H3117" s="300"/>
      <c r="I3117" s="300"/>
      <c r="J3117" s="300">
        <v>1</v>
      </c>
      <c r="K3117" s="300"/>
      <c r="L3117" s="300"/>
      <c r="M3117" s="300"/>
      <c r="N3117" s="300">
        <v>30</v>
      </c>
      <c r="O3117" s="300"/>
      <c r="P3117" s="129"/>
      <c r="Q3117" s="129"/>
      <c r="R3117" s="129">
        <v>269.51299999999998</v>
      </c>
      <c r="S3117" s="517"/>
      <c r="T3117" s="274"/>
      <c r="U3117" s="5"/>
      <c r="V3117" s="5"/>
      <c r="W3117" s="5"/>
      <c r="X3117" s="5"/>
      <c r="Y3117" s="65"/>
      <c r="Z3117" s="86"/>
      <c r="AA3117" s="65"/>
      <c r="AB3117" s="5"/>
      <c r="AC3117" s="5"/>
      <c r="AD3117" s="5"/>
      <c r="AE3117" s="5"/>
    </row>
    <row r="3118" spans="1:31" s="19" customFormat="1" ht="60" hidden="1" customHeight="1" outlineLevel="1" x14ac:dyDescent="0.25">
      <c r="A3118" s="552"/>
      <c r="B3118" s="552"/>
      <c r="C3118" s="552"/>
      <c r="D3118" s="592"/>
      <c r="E3118" s="553"/>
      <c r="F3118" s="555"/>
      <c r="G3118" s="61" t="s">
        <v>1306</v>
      </c>
      <c r="H3118" s="300"/>
      <c r="I3118" s="300"/>
      <c r="J3118" s="300">
        <v>1</v>
      </c>
      <c r="K3118" s="300"/>
      <c r="L3118" s="300"/>
      <c r="M3118" s="300"/>
      <c r="N3118" s="300">
        <v>15</v>
      </c>
      <c r="O3118" s="300"/>
      <c r="P3118" s="129"/>
      <c r="Q3118" s="129"/>
      <c r="R3118" s="129">
        <v>414.78500000000003</v>
      </c>
      <c r="S3118" s="517"/>
      <c r="T3118" s="274"/>
      <c r="U3118" s="5"/>
      <c r="V3118" s="5"/>
      <c r="W3118" s="5"/>
      <c r="X3118" s="5"/>
      <c r="Y3118" s="65"/>
      <c r="Z3118" s="86"/>
      <c r="AA3118" s="65"/>
      <c r="AB3118" s="5"/>
      <c r="AC3118" s="5"/>
      <c r="AD3118" s="5"/>
      <c r="AE3118" s="5"/>
    </row>
    <row r="3119" spans="1:31" s="19" customFormat="1" ht="15" hidden="1" customHeight="1" outlineLevel="1" x14ac:dyDescent="0.25">
      <c r="A3119" s="552"/>
      <c r="B3119" s="552"/>
      <c r="C3119" s="552"/>
      <c r="D3119" s="592"/>
      <c r="E3119" s="553"/>
      <c r="F3119" s="555"/>
      <c r="G3119" s="61"/>
      <c r="H3119" s="300"/>
      <c r="I3119" s="300"/>
      <c r="J3119" s="300"/>
      <c r="K3119" s="300"/>
      <c r="L3119" s="300"/>
      <c r="M3119" s="300"/>
      <c r="N3119" s="300"/>
      <c r="O3119" s="300"/>
      <c r="P3119" s="129"/>
      <c r="Q3119" s="129"/>
      <c r="R3119" s="129"/>
      <c r="S3119" s="517"/>
      <c r="T3119" s="274"/>
      <c r="U3119" s="5"/>
      <c r="V3119" s="5"/>
      <c r="W3119" s="5"/>
      <c r="X3119" s="5"/>
      <c r="Y3119" s="65"/>
      <c r="Z3119" s="86"/>
      <c r="AA3119" s="65"/>
      <c r="AB3119" s="5"/>
      <c r="AC3119" s="5"/>
      <c r="AD3119" s="5"/>
      <c r="AE3119" s="5"/>
    </row>
    <row r="3120" spans="1:31" s="19" customFormat="1" ht="90" hidden="1" customHeight="1" outlineLevel="1" x14ac:dyDescent="0.25">
      <c r="A3120" s="552"/>
      <c r="B3120" s="552"/>
      <c r="C3120" s="552"/>
      <c r="D3120" s="592"/>
      <c r="E3120" s="553"/>
      <c r="F3120" s="555"/>
      <c r="G3120" s="61" t="s">
        <v>1677</v>
      </c>
      <c r="H3120" s="300"/>
      <c r="I3120" s="300"/>
      <c r="J3120" s="300">
        <v>1</v>
      </c>
      <c r="K3120" s="300"/>
      <c r="L3120" s="300"/>
      <c r="M3120" s="300"/>
      <c r="N3120" s="300">
        <v>15</v>
      </c>
      <c r="O3120" s="300"/>
      <c r="P3120" s="129"/>
      <c r="Q3120" s="129"/>
      <c r="R3120" s="129">
        <f>339.18-20</f>
        <v>319.18</v>
      </c>
      <c r="S3120" s="517"/>
      <c r="T3120" s="274"/>
      <c r="U3120" s="5"/>
      <c r="V3120" s="5"/>
      <c r="W3120" s="5"/>
      <c r="X3120" s="5"/>
      <c r="Y3120" s="65"/>
      <c r="Z3120" s="86"/>
      <c r="AA3120" s="65"/>
      <c r="AB3120" s="5"/>
      <c r="AC3120" s="5"/>
      <c r="AD3120" s="5"/>
      <c r="AE3120" s="5"/>
    </row>
    <row r="3121" spans="1:118" s="19" customFormat="1" ht="60" hidden="1" customHeight="1" outlineLevel="1" x14ac:dyDescent="0.25">
      <c r="A3121" s="552"/>
      <c r="B3121" s="552"/>
      <c r="C3121" s="552"/>
      <c r="D3121" s="592"/>
      <c r="E3121" s="553"/>
      <c r="F3121" s="555"/>
      <c r="G3121" s="61" t="s">
        <v>1679</v>
      </c>
      <c r="H3121" s="300"/>
      <c r="I3121" s="300"/>
      <c r="J3121" s="300">
        <v>1</v>
      </c>
      <c r="K3121" s="300"/>
      <c r="L3121" s="300"/>
      <c r="M3121" s="300"/>
      <c r="N3121" s="300">
        <v>15</v>
      </c>
      <c r="O3121" s="300"/>
      <c r="P3121" s="129"/>
      <c r="Q3121" s="129"/>
      <c r="R3121" s="129">
        <v>401.43900000000002</v>
      </c>
      <c r="S3121" s="517"/>
      <c r="T3121" s="274"/>
      <c r="U3121" s="5"/>
      <c r="V3121" s="5"/>
      <c r="W3121" s="5"/>
      <c r="X3121" s="5"/>
      <c r="Y3121" s="65"/>
      <c r="Z3121" s="86"/>
      <c r="AA3121" s="65"/>
      <c r="AB3121" s="5"/>
      <c r="AC3121" s="5"/>
      <c r="AD3121" s="5"/>
      <c r="AE3121" s="5"/>
    </row>
    <row r="3122" spans="1:118" s="19" customFormat="1" ht="60" hidden="1" customHeight="1" outlineLevel="1" x14ac:dyDescent="0.25">
      <c r="A3122" s="552"/>
      <c r="B3122" s="552"/>
      <c r="C3122" s="552"/>
      <c r="D3122" s="592"/>
      <c r="E3122" s="553"/>
      <c r="F3122" s="555"/>
      <c r="G3122" s="61" t="s">
        <v>1843</v>
      </c>
      <c r="H3122" s="300"/>
      <c r="I3122" s="300"/>
      <c r="J3122" s="300">
        <v>1</v>
      </c>
      <c r="K3122" s="300"/>
      <c r="L3122" s="300"/>
      <c r="M3122" s="300"/>
      <c r="N3122" s="300">
        <v>15</v>
      </c>
      <c r="O3122" s="300"/>
      <c r="P3122" s="129"/>
      <c r="Q3122" s="129"/>
      <c r="R3122" s="129">
        <v>511.791</v>
      </c>
      <c r="S3122" s="517"/>
      <c r="T3122" s="274"/>
      <c r="U3122" s="5"/>
      <c r="V3122" s="5"/>
      <c r="W3122" s="5"/>
      <c r="X3122" s="5"/>
      <c r="Y3122" s="65"/>
      <c r="Z3122" s="86"/>
      <c r="AA3122" s="65"/>
      <c r="AB3122" s="5"/>
      <c r="AC3122" s="5"/>
      <c r="AD3122" s="5"/>
      <c r="AE3122" s="5"/>
    </row>
    <row r="3123" spans="1:118" s="19" customFormat="1" ht="75" hidden="1" customHeight="1" outlineLevel="1" x14ac:dyDescent="0.25">
      <c r="A3123" s="552"/>
      <c r="B3123" s="552"/>
      <c r="C3123" s="552"/>
      <c r="D3123" s="592"/>
      <c r="E3123" s="553"/>
      <c r="F3123" s="555"/>
      <c r="G3123" s="61" t="s">
        <v>1314</v>
      </c>
      <c r="H3123" s="300"/>
      <c r="I3123" s="300"/>
      <c r="J3123" s="300">
        <v>1</v>
      </c>
      <c r="K3123" s="300"/>
      <c r="L3123" s="300"/>
      <c r="M3123" s="300"/>
      <c r="N3123" s="300">
        <v>30</v>
      </c>
      <c r="O3123" s="300"/>
      <c r="P3123" s="129"/>
      <c r="Q3123" s="129"/>
      <c r="R3123" s="129">
        <v>455.38299999999998</v>
      </c>
      <c r="S3123" s="517"/>
      <c r="T3123" s="274"/>
      <c r="U3123" s="5"/>
      <c r="V3123" s="5"/>
      <c r="W3123" s="5"/>
      <c r="X3123" s="5"/>
      <c r="Y3123" s="65"/>
      <c r="Z3123" s="86"/>
      <c r="AA3123" s="65"/>
      <c r="AB3123" s="5"/>
      <c r="AC3123" s="5"/>
      <c r="AD3123" s="5"/>
      <c r="AE3123" s="5"/>
    </row>
    <row r="3124" spans="1:118" s="19" customFormat="1" ht="60" hidden="1" customHeight="1" outlineLevel="1" x14ac:dyDescent="0.25">
      <c r="A3124" s="552"/>
      <c r="B3124" s="552"/>
      <c r="C3124" s="552"/>
      <c r="D3124" s="592"/>
      <c r="E3124" s="553"/>
      <c r="F3124" s="555"/>
      <c r="G3124" s="61" t="s">
        <v>1315</v>
      </c>
      <c r="H3124" s="300"/>
      <c r="I3124" s="300"/>
      <c r="J3124" s="300">
        <v>1</v>
      </c>
      <c r="K3124" s="300"/>
      <c r="L3124" s="300"/>
      <c r="M3124" s="300"/>
      <c r="N3124" s="300">
        <v>15</v>
      </c>
      <c r="O3124" s="300"/>
      <c r="P3124" s="129"/>
      <c r="Q3124" s="129"/>
      <c r="R3124" s="129">
        <v>518.83500000000004</v>
      </c>
      <c r="S3124" s="517"/>
      <c r="T3124" s="274"/>
      <c r="U3124" s="5"/>
      <c r="V3124" s="5"/>
      <c r="W3124" s="5"/>
      <c r="X3124" s="5"/>
      <c r="Y3124" s="65"/>
      <c r="Z3124" s="86"/>
      <c r="AA3124" s="65"/>
      <c r="AB3124" s="5"/>
      <c r="AC3124" s="5"/>
      <c r="AD3124" s="5"/>
      <c r="AE3124" s="5"/>
    </row>
    <row r="3125" spans="1:118" s="19" customFormat="1" ht="60" hidden="1" customHeight="1" outlineLevel="1" x14ac:dyDescent="0.25">
      <c r="A3125" s="552"/>
      <c r="B3125" s="552"/>
      <c r="C3125" s="552"/>
      <c r="D3125" s="592"/>
      <c r="E3125" s="553"/>
      <c r="F3125" s="555"/>
      <c r="G3125" s="61" t="s">
        <v>1316</v>
      </c>
      <c r="H3125" s="300"/>
      <c r="I3125" s="300"/>
      <c r="J3125" s="300">
        <v>1</v>
      </c>
      <c r="K3125" s="300"/>
      <c r="L3125" s="300"/>
      <c r="M3125" s="300"/>
      <c r="N3125" s="300">
        <v>15</v>
      </c>
      <c r="O3125" s="300"/>
      <c r="P3125" s="129"/>
      <c r="Q3125" s="129"/>
      <c r="R3125" s="129">
        <v>198.22800000000001</v>
      </c>
      <c r="S3125" s="517"/>
      <c r="T3125" s="274"/>
      <c r="U3125" s="5"/>
      <c r="V3125" s="5"/>
      <c r="W3125" s="5"/>
      <c r="X3125" s="5"/>
      <c r="Y3125" s="65"/>
      <c r="Z3125" s="86"/>
      <c r="AA3125" s="65"/>
      <c r="AB3125" s="5"/>
      <c r="AC3125" s="5"/>
      <c r="AD3125" s="5"/>
      <c r="AE3125" s="5"/>
    </row>
    <row r="3126" spans="1:118" s="19" customFormat="1" ht="52.5" hidden="1" customHeight="1" outlineLevel="1" x14ac:dyDescent="0.25">
      <c r="A3126" s="552"/>
      <c r="B3126" s="552"/>
      <c r="C3126" s="552"/>
      <c r="D3126" s="592"/>
      <c r="E3126" s="553"/>
      <c r="F3126" s="555"/>
      <c r="G3126" s="61" t="s">
        <v>1681</v>
      </c>
      <c r="H3126" s="300"/>
      <c r="I3126" s="300"/>
      <c r="J3126" s="300">
        <v>1</v>
      </c>
      <c r="K3126" s="300"/>
      <c r="L3126" s="300"/>
      <c r="M3126" s="300"/>
      <c r="N3126" s="300">
        <v>15</v>
      </c>
      <c r="O3126" s="300"/>
      <c r="P3126" s="129"/>
      <c r="Q3126" s="129"/>
      <c r="R3126" s="129">
        <v>396.64</v>
      </c>
      <c r="S3126" s="517"/>
      <c r="T3126" s="274"/>
      <c r="U3126" s="5"/>
      <c r="V3126" s="5"/>
      <c r="W3126" s="5"/>
      <c r="X3126" s="5"/>
      <c r="Y3126" s="65"/>
      <c r="Z3126" s="86"/>
      <c r="AA3126" s="65"/>
      <c r="AB3126" s="5"/>
      <c r="AC3126" s="5"/>
      <c r="AD3126" s="5"/>
      <c r="AE3126" s="5"/>
    </row>
    <row r="3127" spans="1:118" s="19" customFormat="1" ht="80.25" hidden="1" customHeight="1" outlineLevel="1" x14ac:dyDescent="0.25">
      <c r="A3127" s="552"/>
      <c r="B3127" s="552"/>
      <c r="C3127" s="552"/>
      <c r="D3127" s="592"/>
      <c r="E3127" s="553"/>
      <c r="F3127" s="555"/>
      <c r="G3127" s="61" t="s">
        <v>1320</v>
      </c>
      <c r="H3127" s="300"/>
      <c r="I3127" s="300"/>
      <c r="J3127" s="300">
        <v>1</v>
      </c>
      <c r="K3127" s="300"/>
      <c r="L3127" s="300"/>
      <c r="M3127" s="300"/>
      <c r="N3127" s="300">
        <v>15</v>
      </c>
      <c r="O3127" s="300"/>
      <c r="P3127" s="129"/>
      <c r="Q3127" s="129"/>
      <c r="R3127" s="129">
        <v>377.46600000000001</v>
      </c>
      <c r="S3127" s="517"/>
      <c r="T3127" s="274"/>
      <c r="U3127" s="5"/>
      <c r="V3127" s="5"/>
      <c r="W3127" s="5"/>
      <c r="X3127" s="5"/>
      <c r="Y3127" s="65"/>
      <c r="Z3127" s="86"/>
      <c r="AA3127" s="65"/>
      <c r="AB3127" s="5"/>
      <c r="AC3127" s="5"/>
      <c r="AD3127" s="5"/>
      <c r="AE3127" s="5"/>
    </row>
    <row r="3128" spans="1:118" s="19" customFormat="1" ht="75" hidden="1" customHeight="1" outlineLevel="1" x14ac:dyDescent="0.25">
      <c r="A3128" s="552"/>
      <c r="B3128" s="552"/>
      <c r="C3128" s="552"/>
      <c r="D3128" s="592"/>
      <c r="E3128" s="553"/>
      <c r="F3128" s="555"/>
      <c r="G3128" s="61" t="s">
        <v>1684</v>
      </c>
      <c r="H3128" s="300"/>
      <c r="I3128" s="300"/>
      <c r="J3128" s="300">
        <v>1</v>
      </c>
      <c r="K3128" s="300"/>
      <c r="L3128" s="300"/>
      <c r="M3128" s="300"/>
      <c r="N3128" s="300">
        <v>30</v>
      </c>
      <c r="O3128" s="300"/>
      <c r="P3128" s="129"/>
      <c r="Q3128" s="129"/>
      <c r="R3128" s="129">
        <v>460.41800000000001</v>
      </c>
      <c r="S3128" s="517"/>
      <c r="T3128" s="274"/>
      <c r="U3128" s="5"/>
      <c r="V3128" s="5"/>
      <c r="W3128" s="5"/>
      <c r="X3128" s="5"/>
      <c r="Y3128" s="65"/>
      <c r="Z3128" s="86"/>
      <c r="AA3128" s="65"/>
      <c r="AB3128" s="5"/>
      <c r="AC3128" s="5"/>
      <c r="AD3128" s="5"/>
      <c r="AE3128" s="5"/>
    </row>
    <row r="3129" spans="1:118" s="19" customFormat="1" ht="15" hidden="1" customHeight="1" outlineLevel="1" x14ac:dyDescent="0.25">
      <c r="A3129" s="552"/>
      <c r="B3129" s="552"/>
      <c r="C3129" s="552"/>
      <c r="D3129" s="592"/>
      <c r="E3129" s="556"/>
      <c r="F3129" s="558"/>
      <c r="G3129" s="61" t="s">
        <v>1907</v>
      </c>
      <c r="H3129" s="300"/>
      <c r="I3129" s="300"/>
      <c r="J3129" s="300">
        <v>1</v>
      </c>
      <c r="K3129" s="300"/>
      <c r="L3129" s="300"/>
      <c r="M3129" s="300"/>
      <c r="N3129" s="300">
        <v>1.2</v>
      </c>
      <c r="O3129" s="300"/>
      <c r="P3129" s="129"/>
      <c r="Q3129" s="129"/>
      <c r="R3129" s="129">
        <v>395.29</v>
      </c>
      <c r="S3129" s="517"/>
      <c r="T3129" s="274"/>
      <c r="U3129" s="5"/>
      <c r="V3129" s="5"/>
      <c r="W3129" s="5"/>
      <c r="X3129" s="5"/>
      <c r="Y3129" s="65"/>
      <c r="Z3129" s="86"/>
      <c r="AA3129" s="65"/>
      <c r="AB3129" s="5"/>
      <c r="AC3129" s="5"/>
      <c r="AD3129" s="5"/>
      <c r="AE3129" s="5"/>
    </row>
    <row r="3130" spans="1:118" ht="15.75" customHeight="1" collapsed="1" x14ac:dyDescent="0.25">
      <c r="A3130" s="552"/>
      <c r="B3130" s="552"/>
      <c r="C3130" s="552"/>
      <c r="D3130" s="592"/>
      <c r="E3130" s="559" t="s">
        <v>48</v>
      </c>
      <c r="F3130" s="560"/>
      <c r="G3130" s="292"/>
      <c r="H3130" s="122">
        <f t="shared" ref="H3130:R3130" si="67">SUM(H3131:H3291)</f>
        <v>22</v>
      </c>
      <c r="I3130" s="122">
        <f t="shared" si="67"/>
        <v>59</v>
      </c>
      <c r="J3130" s="122">
        <f t="shared" si="67"/>
        <v>68</v>
      </c>
      <c r="K3130" s="122"/>
      <c r="L3130" s="122">
        <f t="shared" si="67"/>
        <v>605</v>
      </c>
      <c r="M3130" s="122">
        <f t="shared" si="67"/>
        <v>1843.9</v>
      </c>
      <c r="N3130" s="122">
        <f t="shared" si="67"/>
        <v>2892.6800000000003</v>
      </c>
      <c r="O3130" s="122"/>
      <c r="P3130" s="128">
        <f t="shared" si="67"/>
        <v>7563.9375399999999</v>
      </c>
      <c r="Q3130" s="128">
        <f t="shared" si="67"/>
        <v>25864.687689999995</v>
      </c>
      <c r="R3130" s="128">
        <f t="shared" si="67"/>
        <v>28211.506419999998</v>
      </c>
      <c r="S3130" s="516"/>
      <c r="T3130" s="367"/>
      <c r="U3130" s="5"/>
      <c r="V3130" s="5"/>
      <c r="W3130" s="5"/>
      <c r="X3130" s="5"/>
      <c r="Y3130" s="261"/>
      <c r="Z3130" s="380"/>
      <c r="AA3130" s="381"/>
      <c r="AB3130" s="5"/>
      <c r="AC3130" s="5"/>
      <c r="AD3130" s="5"/>
      <c r="AE3130" s="5"/>
      <c r="AF3130" s="19"/>
      <c r="AG3130" s="19"/>
      <c r="AH3130" s="19"/>
      <c r="AI3130" s="19"/>
      <c r="AJ3130" s="19"/>
      <c r="AK3130" s="19"/>
      <c r="AL3130" s="19"/>
      <c r="AM3130" s="19"/>
      <c r="AN3130" s="19"/>
      <c r="AO3130" s="19"/>
      <c r="AP3130" s="19"/>
      <c r="AQ3130" s="19"/>
      <c r="AR3130" s="19"/>
      <c r="AS3130" s="19"/>
      <c r="AT3130" s="19"/>
      <c r="AU3130" s="19"/>
      <c r="AV3130" s="19"/>
      <c r="AW3130" s="19"/>
      <c r="AX3130" s="19"/>
      <c r="AY3130" s="19"/>
      <c r="AZ3130" s="19"/>
      <c r="BA3130" s="19"/>
      <c r="BB3130" s="19"/>
      <c r="BC3130" s="19"/>
      <c r="BD3130" s="19"/>
      <c r="BE3130" s="19"/>
      <c r="BF3130" s="19"/>
      <c r="BG3130" s="19"/>
      <c r="BH3130" s="19"/>
      <c r="BI3130" s="19"/>
      <c r="BJ3130" s="19"/>
      <c r="BK3130" s="19"/>
      <c r="BL3130" s="19"/>
      <c r="BM3130" s="19"/>
      <c r="BN3130" s="19"/>
      <c r="BO3130" s="19"/>
      <c r="BP3130" s="19"/>
      <c r="BQ3130" s="19"/>
      <c r="BR3130" s="19"/>
      <c r="BS3130" s="19"/>
      <c r="BT3130" s="19"/>
      <c r="BU3130" s="19"/>
      <c r="BV3130" s="19"/>
      <c r="BW3130" s="19"/>
      <c r="BX3130" s="19"/>
      <c r="BY3130" s="19"/>
      <c r="BZ3130" s="19"/>
      <c r="CA3130" s="19"/>
      <c r="CB3130" s="19"/>
      <c r="CC3130" s="19"/>
      <c r="CD3130" s="19"/>
      <c r="CE3130" s="19"/>
      <c r="CF3130" s="19"/>
      <c r="CG3130" s="19"/>
      <c r="CH3130" s="19"/>
      <c r="CI3130" s="19"/>
      <c r="CJ3130" s="19"/>
      <c r="CK3130" s="19"/>
      <c r="CL3130" s="19"/>
      <c r="CM3130" s="19"/>
      <c r="CN3130" s="19"/>
      <c r="CO3130" s="19"/>
      <c r="CP3130" s="19"/>
      <c r="CQ3130" s="19"/>
      <c r="CR3130" s="19"/>
      <c r="CS3130" s="19"/>
      <c r="CT3130" s="19"/>
      <c r="CU3130" s="19"/>
      <c r="CV3130" s="19"/>
      <c r="CW3130" s="19"/>
      <c r="CX3130" s="19"/>
      <c r="CY3130" s="19"/>
      <c r="CZ3130" s="19"/>
      <c r="DA3130" s="19"/>
      <c r="DB3130" s="19"/>
      <c r="DC3130" s="19"/>
      <c r="DD3130" s="19"/>
      <c r="DE3130" s="19"/>
      <c r="DF3130" s="19"/>
      <c r="DG3130" s="19"/>
      <c r="DH3130" s="19"/>
      <c r="DI3130" s="19"/>
      <c r="DJ3130" s="19"/>
      <c r="DK3130" s="19"/>
      <c r="DL3130" s="19"/>
      <c r="DM3130" s="19"/>
      <c r="DN3130" s="19"/>
    </row>
    <row r="3131" spans="1:118" s="84" customFormat="1" ht="45" hidden="1" customHeight="1" outlineLevel="1" x14ac:dyDescent="0.2">
      <c r="A3131" s="552"/>
      <c r="B3131" s="552"/>
      <c r="C3131" s="552"/>
      <c r="D3131" s="592"/>
      <c r="E3131" s="553"/>
      <c r="F3131" s="555"/>
      <c r="G3131" s="64" t="s">
        <v>208</v>
      </c>
      <c r="H3131" s="122">
        <v>1</v>
      </c>
      <c r="I3131" s="122"/>
      <c r="J3131" s="122"/>
      <c r="K3131" s="122"/>
      <c r="L3131" s="123">
        <v>45</v>
      </c>
      <c r="M3131" s="123"/>
      <c r="N3131" s="123"/>
      <c r="O3131" s="123"/>
      <c r="P3131" s="128">
        <v>467.68900000000002</v>
      </c>
      <c r="Q3131" s="128"/>
      <c r="R3131" s="128"/>
      <c r="S3131" s="516"/>
      <c r="T3131" s="382"/>
      <c r="U3131" s="85"/>
      <c r="V3131" s="85"/>
      <c r="W3131" s="85"/>
      <c r="X3131" s="85"/>
      <c r="Y3131" s="94"/>
      <c r="Z3131" s="94"/>
      <c r="AA3131" s="87"/>
      <c r="AB3131" s="85"/>
      <c r="AC3131" s="85"/>
      <c r="AD3131" s="85"/>
      <c r="AE3131" s="85"/>
    </row>
    <row r="3132" spans="1:118" s="84" customFormat="1" ht="75" hidden="1" customHeight="1" outlineLevel="1" x14ac:dyDescent="0.2">
      <c r="A3132" s="552"/>
      <c r="B3132" s="552"/>
      <c r="C3132" s="552"/>
      <c r="D3132" s="592"/>
      <c r="E3132" s="553"/>
      <c r="F3132" s="555"/>
      <c r="G3132" s="64" t="s">
        <v>686</v>
      </c>
      <c r="H3132" s="122">
        <v>1</v>
      </c>
      <c r="I3132" s="122"/>
      <c r="J3132" s="122"/>
      <c r="K3132" s="122"/>
      <c r="L3132" s="122">
        <v>15</v>
      </c>
      <c r="M3132" s="122"/>
      <c r="N3132" s="122"/>
      <c r="O3132" s="122"/>
      <c r="P3132" s="128">
        <v>374.36</v>
      </c>
      <c r="Q3132" s="128"/>
      <c r="R3132" s="128"/>
      <c r="S3132" s="516"/>
      <c r="T3132" s="382"/>
      <c r="U3132" s="85"/>
      <c r="V3132" s="85"/>
      <c r="W3132" s="85"/>
      <c r="X3132" s="85"/>
      <c r="Y3132" s="94"/>
      <c r="Z3132" s="94"/>
      <c r="AA3132" s="87"/>
      <c r="AB3132" s="85"/>
      <c r="AC3132" s="85"/>
      <c r="AD3132" s="85"/>
      <c r="AE3132" s="85"/>
    </row>
    <row r="3133" spans="1:118" s="84" customFormat="1" ht="60" hidden="1" customHeight="1" outlineLevel="1" x14ac:dyDescent="0.2">
      <c r="A3133" s="552"/>
      <c r="B3133" s="552"/>
      <c r="C3133" s="552"/>
      <c r="D3133" s="592"/>
      <c r="E3133" s="553"/>
      <c r="F3133" s="555"/>
      <c r="G3133" s="64" t="s">
        <v>1767</v>
      </c>
      <c r="H3133" s="122">
        <v>1</v>
      </c>
      <c r="I3133" s="122"/>
      <c r="J3133" s="122"/>
      <c r="K3133" s="122"/>
      <c r="L3133" s="122">
        <v>15</v>
      </c>
      <c r="M3133" s="122"/>
      <c r="N3133" s="122"/>
      <c r="O3133" s="122"/>
      <c r="P3133" s="128">
        <v>232.74408</v>
      </c>
      <c r="Q3133" s="128"/>
      <c r="R3133" s="128"/>
      <c r="S3133" s="516"/>
      <c r="T3133" s="382"/>
      <c r="U3133" s="85"/>
      <c r="V3133" s="85"/>
      <c r="W3133" s="85"/>
      <c r="X3133" s="85"/>
      <c r="Y3133" s="94"/>
      <c r="Z3133" s="94"/>
      <c r="AA3133" s="87"/>
      <c r="AB3133" s="85"/>
      <c r="AC3133" s="85"/>
      <c r="AD3133" s="85"/>
      <c r="AE3133" s="85"/>
    </row>
    <row r="3134" spans="1:118" s="19" customFormat="1" ht="75" hidden="1" customHeight="1" outlineLevel="1" x14ac:dyDescent="0.25">
      <c r="A3134" s="552"/>
      <c r="B3134" s="552"/>
      <c r="C3134" s="552"/>
      <c r="D3134" s="592"/>
      <c r="E3134" s="553"/>
      <c r="F3134" s="555"/>
      <c r="G3134" s="64" t="s">
        <v>152</v>
      </c>
      <c r="H3134" s="122">
        <v>1</v>
      </c>
      <c r="I3134" s="122"/>
      <c r="J3134" s="122"/>
      <c r="K3134" s="122"/>
      <c r="L3134" s="122">
        <v>15</v>
      </c>
      <c r="M3134" s="122"/>
      <c r="N3134" s="122"/>
      <c r="O3134" s="122"/>
      <c r="P3134" s="128">
        <v>232.53824</v>
      </c>
      <c r="Q3134" s="128"/>
      <c r="R3134" s="128"/>
      <c r="S3134" s="516"/>
      <c r="T3134" s="382"/>
      <c r="U3134" s="57"/>
      <c r="V3134" s="57"/>
      <c r="W3134" s="57"/>
      <c r="X3134" s="57"/>
      <c r="Y3134" s="20"/>
      <c r="Z3134" s="86"/>
      <c r="AA3134" s="59"/>
      <c r="AB3134" s="5"/>
      <c r="AC3134" s="5"/>
      <c r="AD3134" s="5"/>
      <c r="AE3134" s="5"/>
    </row>
    <row r="3135" spans="1:118" s="19" customFormat="1" ht="75" hidden="1" customHeight="1" outlineLevel="1" x14ac:dyDescent="0.25">
      <c r="A3135" s="552"/>
      <c r="B3135" s="552"/>
      <c r="C3135" s="552"/>
      <c r="D3135" s="592"/>
      <c r="E3135" s="553"/>
      <c r="F3135" s="555"/>
      <c r="G3135" s="64" t="s">
        <v>1770</v>
      </c>
      <c r="H3135" s="122">
        <v>1</v>
      </c>
      <c r="I3135" s="122"/>
      <c r="J3135" s="122"/>
      <c r="K3135" s="122"/>
      <c r="L3135" s="122">
        <v>15</v>
      </c>
      <c r="M3135" s="122"/>
      <c r="N3135" s="122"/>
      <c r="O3135" s="122"/>
      <c r="P3135" s="128">
        <v>304.54441000000003</v>
      </c>
      <c r="Q3135" s="128"/>
      <c r="R3135" s="128"/>
      <c r="S3135" s="516"/>
      <c r="T3135" s="382"/>
      <c r="U3135" s="57"/>
      <c r="V3135" s="57"/>
      <c r="W3135" s="57"/>
      <c r="X3135" s="57"/>
      <c r="Y3135" s="20"/>
      <c r="Z3135" s="86"/>
      <c r="AA3135" s="59"/>
      <c r="AB3135" s="5"/>
      <c r="AC3135" s="5"/>
      <c r="AD3135" s="5"/>
      <c r="AE3135" s="5"/>
    </row>
    <row r="3136" spans="1:118" s="19" customFormat="1" ht="53.25" hidden="1" customHeight="1" outlineLevel="1" x14ac:dyDescent="0.25">
      <c r="A3136" s="552"/>
      <c r="B3136" s="552"/>
      <c r="C3136" s="552"/>
      <c r="D3136" s="592"/>
      <c r="E3136" s="553"/>
      <c r="F3136" s="555"/>
      <c r="G3136" s="64" t="s">
        <v>1949</v>
      </c>
      <c r="H3136" s="122">
        <v>1</v>
      </c>
      <c r="I3136" s="122"/>
      <c r="J3136" s="122"/>
      <c r="K3136" s="122"/>
      <c r="L3136" s="122">
        <v>40</v>
      </c>
      <c r="M3136" s="122"/>
      <c r="N3136" s="122"/>
      <c r="O3136" s="122"/>
      <c r="P3136" s="128">
        <v>420</v>
      </c>
      <c r="Q3136" s="128"/>
      <c r="R3136" s="128"/>
      <c r="S3136" s="516"/>
      <c r="T3136" s="382"/>
      <c r="U3136" s="57"/>
      <c r="V3136" s="57"/>
      <c r="W3136" s="57"/>
      <c r="X3136" s="57"/>
      <c r="Y3136" s="20"/>
      <c r="Z3136" s="86"/>
      <c r="AA3136" s="59"/>
      <c r="AB3136" s="5"/>
      <c r="AC3136" s="5"/>
      <c r="AD3136" s="5"/>
      <c r="AE3136" s="5"/>
    </row>
    <row r="3137" spans="1:31" s="19" customFormat="1" ht="45" hidden="1" customHeight="1" outlineLevel="1" x14ac:dyDescent="0.25">
      <c r="A3137" s="552"/>
      <c r="B3137" s="552"/>
      <c r="C3137" s="552"/>
      <c r="D3137" s="592"/>
      <c r="E3137" s="553"/>
      <c r="F3137" s="555"/>
      <c r="G3137" s="64" t="s">
        <v>1950</v>
      </c>
      <c r="H3137" s="122">
        <v>1</v>
      </c>
      <c r="I3137" s="122"/>
      <c r="J3137" s="122"/>
      <c r="K3137" s="122"/>
      <c r="L3137" s="122">
        <v>20</v>
      </c>
      <c r="M3137" s="122"/>
      <c r="N3137" s="122"/>
      <c r="O3137" s="122"/>
      <c r="P3137" s="128">
        <v>437</v>
      </c>
      <c r="Q3137" s="128"/>
      <c r="R3137" s="128"/>
      <c r="S3137" s="516"/>
      <c r="T3137" s="382"/>
      <c r="U3137" s="57"/>
      <c r="V3137" s="57"/>
      <c r="W3137" s="57"/>
      <c r="X3137" s="57"/>
      <c r="Y3137" s="20"/>
      <c r="Z3137" s="86"/>
      <c r="AA3137" s="59"/>
      <c r="AB3137" s="5"/>
      <c r="AC3137" s="5"/>
      <c r="AD3137" s="5"/>
      <c r="AE3137" s="5"/>
    </row>
    <row r="3138" spans="1:31" s="19" customFormat="1" ht="80.25" hidden="1" customHeight="1" outlineLevel="1" x14ac:dyDescent="0.25">
      <c r="A3138" s="552"/>
      <c r="B3138" s="552"/>
      <c r="C3138" s="552"/>
      <c r="D3138" s="592"/>
      <c r="E3138" s="553"/>
      <c r="F3138" s="555"/>
      <c r="G3138" s="64" t="s">
        <v>1796</v>
      </c>
      <c r="H3138" s="122">
        <v>1</v>
      </c>
      <c r="I3138" s="122"/>
      <c r="J3138" s="122"/>
      <c r="K3138" s="122"/>
      <c r="L3138" s="122">
        <v>45</v>
      </c>
      <c r="M3138" s="122"/>
      <c r="N3138" s="122"/>
      <c r="O3138" s="122"/>
      <c r="P3138" s="128">
        <v>389</v>
      </c>
      <c r="Q3138" s="128"/>
      <c r="R3138" s="128"/>
      <c r="S3138" s="516"/>
      <c r="T3138" s="382"/>
      <c r="U3138" s="57"/>
      <c r="V3138" s="57"/>
      <c r="W3138" s="57"/>
      <c r="X3138" s="57"/>
      <c r="Y3138" s="20"/>
      <c r="Z3138" s="86"/>
      <c r="AA3138" s="59"/>
      <c r="AB3138" s="5"/>
      <c r="AC3138" s="5"/>
      <c r="AD3138" s="5"/>
      <c r="AE3138" s="5"/>
    </row>
    <row r="3139" spans="1:31" s="19" customFormat="1" ht="105" hidden="1" customHeight="1" outlineLevel="1" x14ac:dyDescent="0.25">
      <c r="A3139" s="552"/>
      <c r="B3139" s="552"/>
      <c r="C3139" s="552"/>
      <c r="D3139" s="592"/>
      <c r="E3139" s="553"/>
      <c r="F3139" s="555"/>
      <c r="G3139" s="64" t="s">
        <v>1797</v>
      </c>
      <c r="H3139" s="122">
        <v>1</v>
      </c>
      <c r="I3139" s="122"/>
      <c r="J3139" s="122"/>
      <c r="K3139" s="122"/>
      <c r="L3139" s="122">
        <v>45</v>
      </c>
      <c r="M3139" s="122"/>
      <c r="N3139" s="122"/>
      <c r="O3139" s="122"/>
      <c r="P3139" s="128">
        <v>327</v>
      </c>
      <c r="Q3139" s="128"/>
      <c r="R3139" s="128"/>
      <c r="S3139" s="516"/>
      <c r="T3139" s="382"/>
      <c r="U3139" s="57"/>
      <c r="V3139" s="57"/>
      <c r="W3139" s="57"/>
      <c r="X3139" s="57"/>
      <c r="Y3139" s="20"/>
      <c r="Z3139" s="86"/>
      <c r="AA3139" s="59"/>
      <c r="AB3139" s="5"/>
      <c r="AC3139" s="5"/>
      <c r="AD3139" s="5"/>
      <c r="AE3139" s="5"/>
    </row>
    <row r="3140" spans="1:31" s="19" customFormat="1" ht="90" hidden="1" customHeight="1" outlineLevel="1" x14ac:dyDescent="0.25">
      <c r="A3140" s="552"/>
      <c r="B3140" s="552"/>
      <c r="C3140" s="552"/>
      <c r="D3140" s="592"/>
      <c r="E3140" s="553"/>
      <c r="F3140" s="555"/>
      <c r="G3140" s="64" t="s">
        <v>1439</v>
      </c>
      <c r="H3140" s="122">
        <v>1</v>
      </c>
      <c r="I3140" s="122"/>
      <c r="J3140" s="122"/>
      <c r="K3140" s="122"/>
      <c r="L3140" s="122">
        <v>40</v>
      </c>
      <c r="M3140" s="122"/>
      <c r="N3140" s="122"/>
      <c r="O3140" s="122"/>
      <c r="P3140" s="128">
        <v>284.34775999999999</v>
      </c>
      <c r="Q3140" s="128"/>
      <c r="R3140" s="128"/>
      <c r="S3140" s="516"/>
      <c r="T3140" s="382"/>
      <c r="U3140" s="57"/>
      <c r="V3140" s="57"/>
      <c r="W3140" s="57"/>
      <c r="X3140" s="57"/>
      <c r="Y3140" s="20"/>
      <c r="Z3140" s="86"/>
      <c r="AA3140" s="59"/>
      <c r="AB3140" s="5"/>
      <c r="AC3140" s="5"/>
      <c r="AD3140" s="5"/>
      <c r="AE3140" s="5"/>
    </row>
    <row r="3141" spans="1:31" s="19" customFormat="1" ht="45" hidden="1" customHeight="1" outlineLevel="1" x14ac:dyDescent="0.25">
      <c r="A3141" s="552"/>
      <c r="B3141" s="552"/>
      <c r="C3141" s="552"/>
      <c r="D3141" s="592"/>
      <c r="E3141" s="553"/>
      <c r="F3141" s="555"/>
      <c r="G3141" s="103" t="s">
        <v>732</v>
      </c>
      <c r="H3141" s="122">
        <v>1</v>
      </c>
      <c r="I3141" s="122"/>
      <c r="J3141" s="122"/>
      <c r="K3141" s="122"/>
      <c r="L3141" s="122">
        <v>15</v>
      </c>
      <c r="M3141" s="122"/>
      <c r="N3141" s="122"/>
      <c r="O3141" s="122"/>
      <c r="P3141" s="128">
        <v>553.71029999999996</v>
      </c>
      <c r="Q3141" s="128"/>
      <c r="R3141" s="128"/>
      <c r="S3141" s="516"/>
      <c r="T3141" s="382"/>
      <c r="U3141" s="57"/>
      <c r="V3141" s="57"/>
      <c r="W3141" s="57"/>
      <c r="X3141" s="57"/>
      <c r="Y3141" s="20"/>
      <c r="Z3141" s="86"/>
      <c r="AA3141" s="59"/>
      <c r="AB3141" s="5"/>
      <c r="AC3141" s="5"/>
      <c r="AD3141" s="5"/>
      <c r="AE3141" s="5"/>
    </row>
    <row r="3142" spans="1:31" s="19" customFormat="1" ht="60" hidden="1" customHeight="1" outlineLevel="1" x14ac:dyDescent="0.25">
      <c r="A3142" s="552"/>
      <c r="B3142" s="552"/>
      <c r="C3142" s="552"/>
      <c r="D3142" s="592"/>
      <c r="E3142" s="553"/>
      <c r="F3142" s="555"/>
      <c r="G3142" s="103" t="s">
        <v>1775</v>
      </c>
      <c r="H3142" s="122">
        <v>1</v>
      </c>
      <c r="I3142" s="122"/>
      <c r="J3142" s="122"/>
      <c r="K3142" s="122"/>
      <c r="L3142" s="122">
        <v>15</v>
      </c>
      <c r="M3142" s="122"/>
      <c r="N3142" s="122"/>
      <c r="O3142" s="122"/>
      <c r="P3142" s="128">
        <v>224.63759999999999</v>
      </c>
      <c r="Q3142" s="128"/>
      <c r="R3142" s="128"/>
      <c r="S3142" s="516"/>
      <c r="T3142" s="382"/>
      <c r="U3142" s="57"/>
      <c r="V3142" s="57"/>
      <c r="W3142" s="57"/>
      <c r="X3142" s="57"/>
      <c r="Y3142" s="20"/>
      <c r="Z3142" s="86"/>
      <c r="AA3142" s="59"/>
      <c r="AB3142" s="5"/>
      <c r="AC3142" s="5"/>
      <c r="AD3142" s="5"/>
      <c r="AE3142" s="5"/>
    </row>
    <row r="3143" spans="1:31" s="19" customFormat="1" ht="90" hidden="1" customHeight="1" outlineLevel="1" x14ac:dyDescent="0.25">
      <c r="A3143" s="552"/>
      <c r="B3143" s="552"/>
      <c r="C3143" s="552"/>
      <c r="D3143" s="592"/>
      <c r="E3143" s="553"/>
      <c r="F3143" s="555"/>
      <c r="G3143" s="103" t="s">
        <v>1445</v>
      </c>
      <c r="H3143" s="122">
        <v>1</v>
      </c>
      <c r="I3143" s="122"/>
      <c r="J3143" s="122"/>
      <c r="K3143" s="122"/>
      <c r="L3143" s="122">
        <v>15</v>
      </c>
      <c r="M3143" s="122"/>
      <c r="N3143" s="122"/>
      <c r="O3143" s="122"/>
      <c r="P3143" s="128">
        <v>239.77294000000001</v>
      </c>
      <c r="Q3143" s="128"/>
      <c r="R3143" s="128"/>
      <c r="S3143" s="516"/>
      <c r="T3143" s="382"/>
      <c r="U3143" s="57"/>
      <c r="V3143" s="57"/>
      <c r="W3143" s="57"/>
      <c r="X3143" s="57"/>
      <c r="Y3143" s="20"/>
      <c r="Z3143" s="86"/>
      <c r="AA3143" s="59"/>
      <c r="AB3143" s="5"/>
      <c r="AC3143" s="5"/>
      <c r="AD3143" s="5"/>
      <c r="AE3143" s="5"/>
    </row>
    <row r="3144" spans="1:31" s="19" customFormat="1" ht="60" hidden="1" customHeight="1" outlineLevel="1" x14ac:dyDescent="0.25">
      <c r="A3144" s="552"/>
      <c r="B3144" s="552"/>
      <c r="C3144" s="552"/>
      <c r="D3144" s="592"/>
      <c r="E3144" s="553"/>
      <c r="F3144" s="555"/>
      <c r="G3144" s="103" t="s">
        <v>1446</v>
      </c>
      <c r="H3144" s="122">
        <v>1</v>
      </c>
      <c r="I3144" s="122"/>
      <c r="J3144" s="122"/>
      <c r="K3144" s="122"/>
      <c r="L3144" s="122">
        <v>15</v>
      </c>
      <c r="M3144" s="122"/>
      <c r="N3144" s="122"/>
      <c r="O3144" s="122"/>
      <c r="P3144" s="128">
        <v>278.11151000000001</v>
      </c>
      <c r="Q3144" s="128"/>
      <c r="R3144" s="128"/>
      <c r="S3144" s="516"/>
      <c r="T3144" s="382"/>
      <c r="U3144" s="57"/>
      <c r="V3144" s="57"/>
      <c r="W3144" s="57"/>
      <c r="X3144" s="57"/>
      <c r="Y3144" s="20"/>
      <c r="Z3144" s="86"/>
      <c r="AA3144" s="59"/>
      <c r="AB3144" s="5"/>
      <c r="AC3144" s="5"/>
      <c r="AD3144" s="5"/>
      <c r="AE3144" s="5"/>
    </row>
    <row r="3145" spans="1:31" s="19" customFormat="1" ht="75" hidden="1" customHeight="1" outlineLevel="1" x14ac:dyDescent="0.25">
      <c r="A3145" s="552"/>
      <c r="B3145" s="552"/>
      <c r="C3145" s="552"/>
      <c r="D3145" s="592"/>
      <c r="E3145" s="553"/>
      <c r="F3145" s="555"/>
      <c r="G3145" s="64" t="s">
        <v>1461</v>
      </c>
      <c r="H3145" s="122">
        <v>1</v>
      </c>
      <c r="I3145" s="122"/>
      <c r="J3145" s="122"/>
      <c r="K3145" s="122"/>
      <c r="L3145" s="122">
        <v>40</v>
      </c>
      <c r="M3145" s="122"/>
      <c r="N3145" s="122"/>
      <c r="O3145" s="122"/>
      <c r="P3145" s="128">
        <v>258.38200000000001</v>
      </c>
      <c r="Q3145" s="128"/>
      <c r="R3145" s="128"/>
      <c r="S3145" s="516"/>
      <c r="T3145" s="382"/>
      <c r="U3145" s="57"/>
      <c r="V3145" s="57"/>
      <c r="W3145" s="57"/>
      <c r="X3145" s="57"/>
      <c r="Y3145" s="20"/>
      <c r="Z3145" s="86"/>
      <c r="AA3145" s="59"/>
      <c r="AB3145" s="5"/>
      <c r="AC3145" s="5"/>
      <c r="AD3145" s="5"/>
      <c r="AE3145" s="5"/>
    </row>
    <row r="3146" spans="1:31" s="19" customFormat="1" ht="75" hidden="1" customHeight="1" outlineLevel="1" x14ac:dyDescent="0.25">
      <c r="A3146" s="552"/>
      <c r="B3146" s="552"/>
      <c r="C3146" s="552"/>
      <c r="D3146" s="592"/>
      <c r="E3146" s="553"/>
      <c r="F3146" s="555"/>
      <c r="G3146" s="64" t="s">
        <v>1474</v>
      </c>
      <c r="H3146" s="122">
        <v>1</v>
      </c>
      <c r="I3146" s="122"/>
      <c r="J3146" s="122"/>
      <c r="K3146" s="122"/>
      <c r="L3146" s="122">
        <v>30</v>
      </c>
      <c r="M3146" s="122"/>
      <c r="N3146" s="122"/>
      <c r="O3146" s="122"/>
      <c r="P3146" s="128">
        <v>399.89</v>
      </c>
      <c r="Q3146" s="128"/>
      <c r="R3146" s="128"/>
      <c r="S3146" s="516"/>
      <c r="T3146" s="382"/>
      <c r="U3146" s="57"/>
      <c r="V3146" s="57"/>
      <c r="W3146" s="57"/>
      <c r="X3146" s="57"/>
      <c r="Y3146" s="20"/>
      <c r="Z3146" s="86"/>
      <c r="AA3146" s="59"/>
      <c r="AB3146" s="5"/>
      <c r="AC3146" s="5"/>
      <c r="AD3146" s="5"/>
      <c r="AE3146" s="5"/>
    </row>
    <row r="3147" spans="1:31" s="19" customFormat="1" ht="75" hidden="1" customHeight="1" outlineLevel="1" x14ac:dyDescent="0.25">
      <c r="A3147" s="552"/>
      <c r="B3147" s="552"/>
      <c r="C3147" s="552"/>
      <c r="D3147" s="592"/>
      <c r="E3147" s="553"/>
      <c r="F3147" s="555"/>
      <c r="G3147" s="64" t="s">
        <v>1475</v>
      </c>
      <c r="H3147" s="122">
        <v>1</v>
      </c>
      <c r="I3147" s="122"/>
      <c r="J3147" s="122"/>
      <c r="K3147" s="122"/>
      <c r="L3147" s="122">
        <v>35</v>
      </c>
      <c r="M3147" s="122"/>
      <c r="N3147" s="122"/>
      <c r="O3147" s="122"/>
      <c r="P3147" s="128">
        <v>288.92500000000001</v>
      </c>
      <c r="Q3147" s="128"/>
      <c r="R3147" s="128"/>
      <c r="S3147" s="516"/>
      <c r="T3147" s="382"/>
      <c r="U3147" s="57"/>
      <c r="V3147" s="57"/>
      <c r="W3147" s="57"/>
      <c r="X3147" s="57"/>
      <c r="Y3147" s="20"/>
      <c r="Z3147" s="86"/>
      <c r="AA3147" s="59"/>
      <c r="AB3147" s="5"/>
      <c r="AC3147" s="5"/>
      <c r="AD3147" s="5"/>
      <c r="AE3147" s="5"/>
    </row>
    <row r="3148" spans="1:31" s="19" customFormat="1" ht="59.25" hidden="1" customHeight="1" outlineLevel="1" x14ac:dyDescent="0.25">
      <c r="A3148" s="552"/>
      <c r="B3148" s="552"/>
      <c r="C3148" s="552"/>
      <c r="D3148" s="592"/>
      <c r="E3148" s="553"/>
      <c r="F3148" s="555"/>
      <c r="G3148" s="64" t="s">
        <v>1478</v>
      </c>
      <c r="H3148" s="122">
        <v>1</v>
      </c>
      <c r="I3148" s="122"/>
      <c r="J3148" s="122"/>
      <c r="K3148" s="122"/>
      <c r="L3148" s="122">
        <v>10</v>
      </c>
      <c r="M3148" s="122"/>
      <c r="N3148" s="122"/>
      <c r="O3148" s="122"/>
      <c r="P3148" s="128">
        <v>246.74700000000001</v>
      </c>
      <c r="Q3148" s="128"/>
      <c r="R3148" s="128"/>
      <c r="S3148" s="516"/>
      <c r="T3148" s="382"/>
      <c r="U3148" s="57"/>
      <c r="V3148" s="57"/>
      <c r="W3148" s="57"/>
      <c r="X3148" s="57"/>
      <c r="Y3148" s="20"/>
      <c r="Z3148" s="86"/>
      <c r="AA3148" s="59"/>
      <c r="AB3148" s="5"/>
      <c r="AC3148" s="5"/>
      <c r="AD3148" s="5"/>
      <c r="AE3148" s="5"/>
    </row>
    <row r="3149" spans="1:31" s="19" customFormat="1" ht="51.75" hidden="1" customHeight="1" outlineLevel="1" x14ac:dyDescent="0.25">
      <c r="A3149" s="552"/>
      <c r="B3149" s="552"/>
      <c r="C3149" s="552"/>
      <c r="D3149" s="592"/>
      <c r="E3149" s="553"/>
      <c r="F3149" s="555"/>
      <c r="G3149" s="64" t="s">
        <v>1779</v>
      </c>
      <c r="H3149" s="122">
        <v>1</v>
      </c>
      <c r="I3149" s="122"/>
      <c r="J3149" s="122"/>
      <c r="K3149" s="122"/>
      <c r="L3149" s="122">
        <v>65</v>
      </c>
      <c r="M3149" s="122"/>
      <c r="N3149" s="122"/>
      <c r="O3149" s="122"/>
      <c r="P3149" s="128">
        <v>372.03800000000001</v>
      </c>
      <c r="Q3149" s="128"/>
      <c r="R3149" s="128"/>
      <c r="S3149" s="516"/>
      <c r="T3149" s="382"/>
      <c r="U3149" s="57"/>
      <c r="V3149" s="57"/>
      <c r="W3149" s="57"/>
      <c r="X3149" s="57"/>
      <c r="Y3149" s="20"/>
      <c r="Z3149" s="86"/>
      <c r="AA3149" s="59"/>
      <c r="AB3149" s="5"/>
      <c r="AC3149" s="5"/>
      <c r="AD3149" s="5"/>
      <c r="AE3149" s="5"/>
    </row>
    <row r="3150" spans="1:31" s="19" customFormat="1" ht="60" hidden="1" customHeight="1" outlineLevel="1" x14ac:dyDescent="0.25">
      <c r="A3150" s="552"/>
      <c r="B3150" s="552"/>
      <c r="C3150" s="552"/>
      <c r="D3150" s="592"/>
      <c r="E3150" s="553"/>
      <c r="F3150" s="555"/>
      <c r="G3150" s="64" t="s">
        <v>1481</v>
      </c>
      <c r="H3150" s="122">
        <v>1</v>
      </c>
      <c r="I3150" s="122"/>
      <c r="J3150" s="122"/>
      <c r="K3150" s="122"/>
      <c r="L3150" s="122">
        <v>15</v>
      </c>
      <c r="M3150" s="122"/>
      <c r="N3150" s="122"/>
      <c r="O3150" s="122"/>
      <c r="P3150" s="128">
        <v>357.93970000000002</v>
      </c>
      <c r="Q3150" s="128"/>
      <c r="R3150" s="128"/>
      <c r="S3150" s="516"/>
      <c r="T3150" s="382"/>
      <c r="U3150" s="57"/>
      <c r="V3150" s="57"/>
      <c r="W3150" s="57"/>
      <c r="X3150" s="57"/>
      <c r="Y3150" s="20"/>
      <c r="Z3150" s="86"/>
      <c r="AA3150" s="59"/>
      <c r="AB3150" s="5"/>
      <c r="AC3150" s="5"/>
      <c r="AD3150" s="5"/>
      <c r="AE3150" s="5"/>
    </row>
    <row r="3151" spans="1:31" s="19" customFormat="1" ht="64.5" hidden="1" customHeight="1" outlineLevel="1" x14ac:dyDescent="0.25">
      <c r="A3151" s="552"/>
      <c r="B3151" s="552"/>
      <c r="C3151" s="552"/>
      <c r="D3151" s="592"/>
      <c r="E3151" s="553"/>
      <c r="F3151" s="555"/>
      <c r="G3151" s="64" t="s">
        <v>706</v>
      </c>
      <c r="H3151" s="122">
        <v>1</v>
      </c>
      <c r="I3151" s="122"/>
      <c r="J3151" s="122"/>
      <c r="K3151" s="122"/>
      <c r="L3151" s="122">
        <v>25</v>
      </c>
      <c r="M3151" s="122"/>
      <c r="N3151" s="122"/>
      <c r="O3151" s="122"/>
      <c r="P3151" s="128">
        <v>324.11</v>
      </c>
      <c r="Q3151" s="128"/>
      <c r="R3151" s="128"/>
      <c r="S3151" s="516"/>
      <c r="T3151" s="382"/>
      <c r="U3151" s="57"/>
      <c r="V3151" s="57"/>
      <c r="W3151" s="57"/>
      <c r="X3151" s="57"/>
      <c r="Y3151" s="20"/>
      <c r="Z3151" s="86"/>
      <c r="AA3151" s="59"/>
      <c r="AB3151" s="5"/>
      <c r="AC3151" s="5"/>
      <c r="AD3151" s="5"/>
      <c r="AE3151" s="5"/>
    </row>
    <row r="3152" spans="1:31" s="19" customFormat="1" ht="105" hidden="1" customHeight="1" outlineLevel="1" x14ac:dyDescent="0.25">
      <c r="A3152" s="552"/>
      <c r="B3152" s="552"/>
      <c r="C3152" s="552"/>
      <c r="D3152" s="592"/>
      <c r="E3152" s="553"/>
      <c r="F3152" s="555"/>
      <c r="G3152" s="64" t="s">
        <v>708</v>
      </c>
      <c r="H3152" s="122">
        <v>1</v>
      </c>
      <c r="I3152" s="122"/>
      <c r="J3152" s="122"/>
      <c r="K3152" s="122"/>
      <c r="L3152" s="122">
        <v>30</v>
      </c>
      <c r="M3152" s="122"/>
      <c r="N3152" s="122"/>
      <c r="O3152" s="122"/>
      <c r="P3152" s="128">
        <v>550.45000000000005</v>
      </c>
      <c r="Q3152" s="128"/>
      <c r="R3152" s="128"/>
      <c r="S3152" s="516"/>
      <c r="T3152" s="382"/>
      <c r="U3152" s="57"/>
      <c r="V3152" s="57"/>
      <c r="W3152" s="57"/>
      <c r="X3152" s="57"/>
      <c r="Y3152" s="20"/>
      <c r="Z3152" s="86"/>
      <c r="AA3152" s="59"/>
      <c r="AB3152" s="5"/>
      <c r="AC3152" s="5"/>
      <c r="AD3152" s="5"/>
      <c r="AE3152" s="5"/>
    </row>
    <row r="3153" spans="1:31" s="19" customFormat="1" ht="60" hidden="1" customHeight="1" outlineLevel="1" x14ac:dyDescent="0.25">
      <c r="A3153" s="552"/>
      <c r="B3153" s="552"/>
      <c r="C3153" s="552"/>
      <c r="D3153" s="592"/>
      <c r="E3153" s="553"/>
      <c r="F3153" s="555"/>
      <c r="G3153" s="292" t="s">
        <v>1581</v>
      </c>
      <c r="H3153" s="123"/>
      <c r="I3153" s="123">
        <v>1</v>
      </c>
      <c r="J3153" s="123"/>
      <c r="K3153" s="123"/>
      <c r="L3153" s="123"/>
      <c r="M3153" s="123">
        <v>30</v>
      </c>
      <c r="N3153" s="123"/>
      <c r="O3153" s="123"/>
      <c r="P3153" s="128"/>
      <c r="Q3153" s="128">
        <v>458.58287999999999</v>
      </c>
      <c r="R3153" s="128"/>
      <c r="S3153" s="516"/>
      <c r="T3153" s="382"/>
      <c r="U3153" s="5"/>
      <c r="V3153" s="5"/>
      <c r="W3153" s="5"/>
      <c r="X3153" s="5"/>
      <c r="Y3153" s="65"/>
      <c r="Z3153" s="86"/>
      <c r="AA3153" s="65"/>
      <c r="AB3153" s="5"/>
      <c r="AC3153" s="5"/>
      <c r="AD3153" s="5"/>
      <c r="AE3153" s="5"/>
    </row>
    <row r="3154" spans="1:31" s="19" customFormat="1" ht="75" hidden="1" customHeight="1" outlineLevel="1" x14ac:dyDescent="0.25">
      <c r="A3154" s="552"/>
      <c r="B3154" s="552"/>
      <c r="C3154" s="552"/>
      <c r="D3154" s="592"/>
      <c r="E3154" s="553"/>
      <c r="F3154" s="555"/>
      <c r="G3154" s="292" t="s">
        <v>746</v>
      </c>
      <c r="H3154" s="123"/>
      <c r="I3154" s="123">
        <v>1</v>
      </c>
      <c r="J3154" s="123"/>
      <c r="K3154" s="123"/>
      <c r="L3154" s="123"/>
      <c r="M3154" s="123">
        <v>9</v>
      </c>
      <c r="N3154" s="123"/>
      <c r="O3154" s="123"/>
      <c r="P3154" s="128"/>
      <c r="Q3154" s="128">
        <v>460.71372000000002</v>
      </c>
      <c r="R3154" s="128"/>
      <c r="S3154" s="516"/>
      <c r="T3154" s="382"/>
      <c r="U3154" s="5"/>
      <c r="V3154" s="5"/>
      <c r="W3154" s="5"/>
      <c r="X3154" s="5"/>
      <c r="Y3154" s="65"/>
      <c r="Z3154" s="86"/>
      <c r="AA3154" s="65"/>
      <c r="AB3154" s="5"/>
      <c r="AC3154" s="5"/>
      <c r="AD3154" s="5"/>
      <c r="AE3154" s="5"/>
    </row>
    <row r="3155" spans="1:31" s="19" customFormat="1" ht="60" hidden="1" customHeight="1" outlineLevel="1" x14ac:dyDescent="0.25">
      <c r="A3155" s="552"/>
      <c r="B3155" s="552"/>
      <c r="C3155" s="552"/>
      <c r="D3155" s="592"/>
      <c r="E3155" s="553"/>
      <c r="F3155" s="555"/>
      <c r="G3155" s="292" t="s">
        <v>1586</v>
      </c>
      <c r="H3155" s="123"/>
      <c r="I3155" s="123">
        <v>1</v>
      </c>
      <c r="J3155" s="123"/>
      <c r="K3155" s="123"/>
      <c r="L3155" s="123"/>
      <c r="M3155" s="123">
        <v>30</v>
      </c>
      <c r="N3155" s="123"/>
      <c r="O3155" s="123"/>
      <c r="P3155" s="128"/>
      <c r="Q3155" s="128">
        <v>466.44116000000002</v>
      </c>
      <c r="R3155" s="128"/>
      <c r="S3155" s="516"/>
      <c r="T3155" s="382"/>
      <c r="U3155" s="5"/>
      <c r="V3155" s="5"/>
      <c r="W3155" s="5"/>
      <c r="X3155" s="5"/>
      <c r="Y3155" s="65"/>
      <c r="Z3155" s="86"/>
      <c r="AA3155" s="65"/>
      <c r="AB3155" s="5"/>
      <c r="AC3155" s="5"/>
      <c r="AD3155" s="5"/>
      <c r="AE3155" s="5"/>
    </row>
    <row r="3156" spans="1:31" s="19" customFormat="1" ht="90" hidden="1" customHeight="1" outlineLevel="1" x14ac:dyDescent="0.25">
      <c r="A3156" s="552"/>
      <c r="B3156" s="552"/>
      <c r="C3156" s="552"/>
      <c r="D3156" s="592"/>
      <c r="E3156" s="553"/>
      <c r="F3156" s="555"/>
      <c r="G3156" s="292" t="s">
        <v>1592</v>
      </c>
      <c r="H3156" s="123"/>
      <c r="I3156" s="123">
        <v>1</v>
      </c>
      <c r="J3156" s="123"/>
      <c r="K3156" s="123"/>
      <c r="L3156" s="123"/>
      <c r="M3156" s="123">
        <v>35</v>
      </c>
      <c r="N3156" s="123"/>
      <c r="O3156" s="123"/>
      <c r="P3156" s="128"/>
      <c r="Q3156" s="128">
        <v>360.0745</v>
      </c>
      <c r="R3156" s="128"/>
      <c r="S3156" s="516"/>
      <c r="T3156" s="382"/>
      <c r="U3156" s="5"/>
      <c r="V3156" s="5"/>
      <c r="W3156" s="5"/>
      <c r="X3156" s="5"/>
      <c r="Y3156" s="65"/>
      <c r="Z3156" s="86"/>
      <c r="AA3156" s="65"/>
      <c r="AB3156" s="5"/>
      <c r="AC3156" s="5"/>
      <c r="AD3156" s="5"/>
      <c r="AE3156" s="5"/>
    </row>
    <row r="3157" spans="1:31" s="19" customFormat="1" ht="45" hidden="1" customHeight="1" outlineLevel="1" x14ac:dyDescent="0.25">
      <c r="A3157" s="552"/>
      <c r="B3157" s="552"/>
      <c r="C3157" s="552"/>
      <c r="D3157" s="592"/>
      <c r="E3157" s="553"/>
      <c r="F3157" s="555"/>
      <c r="G3157" s="292" t="s">
        <v>1593</v>
      </c>
      <c r="H3157" s="123"/>
      <c r="I3157" s="123">
        <v>1</v>
      </c>
      <c r="J3157" s="123"/>
      <c r="K3157" s="123"/>
      <c r="L3157" s="123"/>
      <c r="M3157" s="123">
        <v>10</v>
      </c>
      <c r="N3157" s="123"/>
      <c r="O3157" s="123"/>
      <c r="P3157" s="128"/>
      <c r="Q3157" s="128">
        <v>332</v>
      </c>
      <c r="R3157" s="128"/>
      <c r="S3157" s="516"/>
      <c r="T3157" s="382"/>
      <c r="U3157" s="5"/>
      <c r="V3157" s="5"/>
      <c r="W3157" s="5"/>
      <c r="X3157" s="5"/>
      <c r="Y3157" s="65"/>
      <c r="Z3157" s="86"/>
      <c r="AA3157" s="65"/>
      <c r="AB3157" s="5"/>
      <c r="AC3157" s="5"/>
      <c r="AD3157" s="5"/>
      <c r="AE3157" s="5"/>
    </row>
    <row r="3158" spans="1:31" s="19" customFormat="1" ht="75" hidden="1" customHeight="1" outlineLevel="1" x14ac:dyDescent="0.25">
      <c r="A3158" s="552"/>
      <c r="B3158" s="552"/>
      <c r="C3158" s="552"/>
      <c r="D3158" s="592"/>
      <c r="E3158" s="553"/>
      <c r="F3158" s="555"/>
      <c r="G3158" s="292" t="s">
        <v>1596</v>
      </c>
      <c r="H3158" s="123"/>
      <c r="I3158" s="123">
        <v>1</v>
      </c>
      <c r="J3158" s="123"/>
      <c r="K3158" s="123"/>
      <c r="L3158" s="123"/>
      <c r="M3158" s="123">
        <v>23.3</v>
      </c>
      <c r="N3158" s="123"/>
      <c r="O3158" s="123"/>
      <c r="P3158" s="128"/>
      <c r="Q3158" s="128">
        <v>571.81344000000001</v>
      </c>
      <c r="R3158" s="128"/>
      <c r="S3158" s="516"/>
      <c r="T3158" s="382"/>
      <c r="U3158" s="5"/>
      <c r="V3158" s="5"/>
      <c r="W3158" s="5"/>
      <c r="X3158" s="5"/>
      <c r="Y3158" s="65"/>
      <c r="Z3158" s="86"/>
      <c r="AA3158" s="65"/>
      <c r="AB3158" s="5"/>
      <c r="AC3158" s="5"/>
      <c r="AD3158" s="5"/>
      <c r="AE3158" s="5"/>
    </row>
    <row r="3159" spans="1:31" s="19" customFormat="1" ht="90" hidden="1" customHeight="1" outlineLevel="1" x14ac:dyDescent="0.25">
      <c r="A3159" s="552"/>
      <c r="B3159" s="552"/>
      <c r="C3159" s="552"/>
      <c r="D3159" s="592"/>
      <c r="E3159" s="553"/>
      <c r="F3159" s="555"/>
      <c r="G3159" s="292" t="s">
        <v>784</v>
      </c>
      <c r="H3159" s="123"/>
      <c r="I3159" s="123">
        <v>1</v>
      </c>
      <c r="J3159" s="123"/>
      <c r="K3159" s="123"/>
      <c r="L3159" s="123"/>
      <c r="M3159" s="123">
        <v>15</v>
      </c>
      <c r="N3159" s="123"/>
      <c r="O3159" s="123"/>
      <c r="P3159" s="128"/>
      <c r="Q3159" s="128">
        <v>425.57337999999999</v>
      </c>
      <c r="R3159" s="128"/>
      <c r="S3159" s="516"/>
      <c r="T3159" s="382"/>
      <c r="U3159" s="5"/>
      <c r="V3159" s="5"/>
      <c r="W3159" s="5"/>
      <c r="X3159" s="5"/>
      <c r="Y3159" s="65"/>
      <c r="Z3159" s="86"/>
      <c r="AA3159" s="65"/>
      <c r="AB3159" s="5"/>
      <c r="AC3159" s="5"/>
      <c r="AD3159" s="5"/>
      <c r="AE3159" s="5"/>
    </row>
    <row r="3160" spans="1:31" s="19" customFormat="1" ht="75" hidden="1" customHeight="1" outlineLevel="1" x14ac:dyDescent="0.25">
      <c r="A3160" s="552"/>
      <c r="B3160" s="552"/>
      <c r="C3160" s="552"/>
      <c r="D3160" s="592"/>
      <c r="E3160" s="553"/>
      <c r="F3160" s="555"/>
      <c r="G3160" s="292" t="s">
        <v>1951</v>
      </c>
      <c r="H3160" s="123"/>
      <c r="I3160" s="123">
        <v>1</v>
      </c>
      <c r="J3160" s="123"/>
      <c r="K3160" s="123"/>
      <c r="L3160" s="123"/>
      <c r="M3160" s="123">
        <v>70</v>
      </c>
      <c r="N3160" s="123"/>
      <c r="O3160" s="123"/>
      <c r="P3160" s="128"/>
      <c r="Q3160" s="128">
        <v>381.40796999999998</v>
      </c>
      <c r="R3160" s="128"/>
      <c r="S3160" s="516"/>
      <c r="T3160" s="382"/>
      <c r="U3160" s="5"/>
      <c r="V3160" s="5"/>
      <c r="W3160" s="5"/>
      <c r="X3160" s="5"/>
      <c r="Y3160" s="65"/>
      <c r="Z3160" s="86"/>
      <c r="AA3160" s="65"/>
      <c r="AB3160" s="5"/>
      <c r="AC3160" s="5"/>
      <c r="AD3160" s="5"/>
      <c r="AE3160" s="5"/>
    </row>
    <row r="3161" spans="1:31" s="19" customFormat="1" ht="75" hidden="1" customHeight="1" outlineLevel="1" x14ac:dyDescent="0.25">
      <c r="A3161" s="552"/>
      <c r="B3161" s="552"/>
      <c r="C3161" s="552"/>
      <c r="D3161" s="592"/>
      <c r="E3161" s="553"/>
      <c r="F3161" s="555"/>
      <c r="G3161" s="292" t="s">
        <v>1807</v>
      </c>
      <c r="H3161" s="123"/>
      <c r="I3161" s="123">
        <v>1</v>
      </c>
      <c r="J3161" s="123"/>
      <c r="K3161" s="123"/>
      <c r="L3161" s="123"/>
      <c r="M3161" s="123">
        <v>50</v>
      </c>
      <c r="N3161" s="123"/>
      <c r="O3161" s="123"/>
      <c r="P3161" s="128"/>
      <c r="Q3161" s="128">
        <v>356.79</v>
      </c>
      <c r="R3161" s="128"/>
      <c r="S3161" s="516"/>
      <c r="T3161" s="382"/>
      <c r="U3161" s="5"/>
      <c r="V3161" s="5"/>
      <c r="W3161" s="5"/>
      <c r="X3161" s="5"/>
      <c r="Y3161" s="65"/>
      <c r="Z3161" s="86"/>
      <c r="AA3161" s="65"/>
      <c r="AB3161" s="5"/>
      <c r="AC3161" s="5"/>
      <c r="AD3161" s="5"/>
      <c r="AE3161" s="5"/>
    </row>
    <row r="3162" spans="1:31" s="19" customFormat="1" ht="45" hidden="1" customHeight="1" outlineLevel="1" x14ac:dyDescent="0.25">
      <c r="A3162" s="552"/>
      <c r="B3162" s="552"/>
      <c r="C3162" s="552"/>
      <c r="D3162" s="592"/>
      <c r="E3162" s="553"/>
      <c r="F3162" s="555"/>
      <c r="G3162" s="292" t="s">
        <v>1607</v>
      </c>
      <c r="H3162" s="123"/>
      <c r="I3162" s="123">
        <v>1</v>
      </c>
      <c r="J3162" s="123"/>
      <c r="K3162" s="123"/>
      <c r="L3162" s="123"/>
      <c r="M3162" s="123">
        <v>50</v>
      </c>
      <c r="N3162" s="123"/>
      <c r="O3162" s="123"/>
      <c r="P3162" s="128"/>
      <c r="Q3162" s="128">
        <v>419.81</v>
      </c>
      <c r="R3162" s="128"/>
      <c r="S3162" s="516"/>
      <c r="T3162" s="382"/>
      <c r="U3162" s="5"/>
      <c r="V3162" s="5"/>
      <c r="W3162" s="5"/>
      <c r="X3162" s="5"/>
      <c r="Y3162" s="65"/>
      <c r="Z3162" s="86"/>
      <c r="AA3162" s="65"/>
      <c r="AB3162" s="5"/>
      <c r="AC3162" s="5"/>
      <c r="AD3162" s="5"/>
      <c r="AE3162" s="5"/>
    </row>
    <row r="3163" spans="1:31" s="19" customFormat="1" ht="45" hidden="1" customHeight="1" outlineLevel="1" x14ac:dyDescent="0.25">
      <c r="A3163" s="552"/>
      <c r="B3163" s="552"/>
      <c r="C3163" s="552"/>
      <c r="D3163" s="592"/>
      <c r="E3163" s="553"/>
      <c r="F3163" s="555"/>
      <c r="G3163" s="292" t="s">
        <v>1608</v>
      </c>
      <c r="H3163" s="123"/>
      <c r="I3163" s="123">
        <v>1</v>
      </c>
      <c r="J3163" s="123"/>
      <c r="K3163" s="123"/>
      <c r="L3163" s="123"/>
      <c r="M3163" s="123">
        <v>80</v>
      </c>
      <c r="N3163" s="123"/>
      <c r="O3163" s="123"/>
      <c r="P3163" s="128"/>
      <c r="Q3163" s="128">
        <v>368.55</v>
      </c>
      <c r="R3163" s="128"/>
      <c r="S3163" s="516"/>
      <c r="T3163" s="382"/>
      <c r="U3163" s="5"/>
      <c r="V3163" s="5"/>
      <c r="W3163" s="5"/>
      <c r="X3163" s="5"/>
      <c r="Y3163" s="65"/>
      <c r="Z3163" s="86"/>
      <c r="AA3163" s="65"/>
      <c r="AB3163" s="5"/>
      <c r="AC3163" s="5"/>
      <c r="AD3163" s="5"/>
      <c r="AE3163" s="5"/>
    </row>
    <row r="3164" spans="1:31" s="19" customFormat="1" ht="45" hidden="1" customHeight="1" outlineLevel="1" x14ac:dyDescent="0.25">
      <c r="A3164" s="552"/>
      <c r="B3164" s="552"/>
      <c r="C3164" s="552"/>
      <c r="D3164" s="592"/>
      <c r="E3164" s="553"/>
      <c r="F3164" s="555"/>
      <c r="G3164" s="292" t="s">
        <v>1810</v>
      </c>
      <c r="H3164" s="123"/>
      <c r="I3164" s="123">
        <v>1</v>
      </c>
      <c r="J3164" s="123"/>
      <c r="K3164" s="123"/>
      <c r="L3164" s="123"/>
      <c r="M3164" s="123">
        <v>45</v>
      </c>
      <c r="N3164" s="123"/>
      <c r="O3164" s="123"/>
      <c r="P3164" s="128"/>
      <c r="Q3164" s="128">
        <v>454.72</v>
      </c>
      <c r="R3164" s="128"/>
      <c r="S3164" s="516"/>
      <c r="T3164" s="382"/>
      <c r="U3164" s="5"/>
      <c r="V3164" s="5"/>
      <c r="W3164" s="5"/>
      <c r="X3164" s="5"/>
      <c r="Y3164" s="65"/>
      <c r="Z3164" s="86"/>
      <c r="AA3164" s="65"/>
      <c r="AB3164" s="5"/>
      <c r="AC3164" s="5"/>
      <c r="AD3164" s="5"/>
      <c r="AE3164" s="5"/>
    </row>
    <row r="3165" spans="1:31" s="19" customFormat="1" ht="60" hidden="1" customHeight="1" outlineLevel="1" x14ac:dyDescent="0.25">
      <c r="A3165" s="552"/>
      <c r="B3165" s="552"/>
      <c r="C3165" s="552"/>
      <c r="D3165" s="592"/>
      <c r="E3165" s="553"/>
      <c r="F3165" s="555"/>
      <c r="G3165" s="292" t="s">
        <v>1811</v>
      </c>
      <c r="H3165" s="123"/>
      <c r="I3165" s="123">
        <v>1</v>
      </c>
      <c r="J3165" s="123"/>
      <c r="K3165" s="123"/>
      <c r="L3165" s="123"/>
      <c r="M3165" s="123">
        <v>30</v>
      </c>
      <c r="N3165" s="123"/>
      <c r="O3165" s="123"/>
      <c r="P3165" s="128"/>
      <c r="Q3165" s="128">
        <v>365.24</v>
      </c>
      <c r="R3165" s="128"/>
      <c r="S3165" s="516"/>
      <c r="T3165" s="382"/>
      <c r="U3165" s="5"/>
      <c r="V3165" s="5"/>
      <c r="W3165" s="5"/>
      <c r="X3165" s="5"/>
      <c r="Y3165" s="65"/>
      <c r="Z3165" s="86"/>
      <c r="AA3165" s="65"/>
      <c r="AB3165" s="5"/>
      <c r="AC3165" s="5"/>
      <c r="AD3165" s="5"/>
      <c r="AE3165" s="5"/>
    </row>
    <row r="3166" spans="1:31" s="19" customFormat="1" ht="45" hidden="1" customHeight="1" outlineLevel="1" x14ac:dyDescent="0.25">
      <c r="A3166" s="552"/>
      <c r="B3166" s="552"/>
      <c r="C3166" s="552"/>
      <c r="D3166" s="592"/>
      <c r="E3166" s="553"/>
      <c r="F3166" s="555"/>
      <c r="G3166" s="292" t="s">
        <v>1947</v>
      </c>
      <c r="H3166" s="123"/>
      <c r="I3166" s="123">
        <v>1</v>
      </c>
      <c r="J3166" s="123"/>
      <c r="K3166" s="123"/>
      <c r="L3166" s="123"/>
      <c r="M3166" s="123">
        <v>35</v>
      </c>
      <c r="N3166" s="123"/>
      <c r="O3166" s="123"/>
      <c r="P3166" s="128"/>
      <c r="Q3166" s="128">
        <v>655.9</v>
      </c>
      <c r="R3166" s="128"/>
      <c r="S3166" s="516"/>
      <c r="T3166" s="382"/>
      <c r="U3166" s="5"/>
      <c r="V3166" s="5"/>
      <c r="W3166" s="5"/>
      <c r="X3166" s="5"/>
      <c r="Y3166" s="65"/>
      <c r="Z3166" s="86"/>
      <c r="AA3166" s="65"/>
      <c r="AB3166" s="5"/>
      <c r="AC3166" s="5"/>
      <c r="AD3166" s="5"/>
      <c r="AE3166" s="5"/>
    </row>
    <row r="3167" spans="1:31" s="19" customFormat="1" ht="45" hidden="1" customHeight="1" outlineLevel="1" x14ac:dyDescent="0.25">
      <c r="A3167" s="552"/>
      <c r="B3167" s="552"/>
      <c r="C3167" s="552"/>
      <c r="D3167" s="592"/>
      <c r="E3167" s="553"/>
      <c r="F3167" s="555"/>
      <c r="G3167" s="64" t="s">
        <v>1813</v>
      </c>
      <c r="H3167" s="122"/>
      <c r="I3167" s="122">
        <v>1</v>
      </c>
      <c r="J3167" s="122"/>
      <c r="K3167" s="122"/>
      <c r="L3167" s="122"/>
      <c r="M3167" s="122">
        <v>15</v>
      </c>
      <c r="N3167" s="122"/>
      <c r="O3167" s="122"/>
      <c r="P3167" s="128"/>
      <c r="Q3167" s="128">
        <v>278</v>
      </c>
      <c r="R3167" s="128"/>
      <c r="S3167" s="516"/>
      <c r="T3167" s="382"/>
      <c r="U3167" s="5"/>
      <c r="V3167" s="5"/>
      <c r="W3167" s="5"/>
      <c r="X3167" s="5"/>
      <c r="Y3167" s="65"/>
      <c r="Z3167" s="86"/>
      <c r="AA3167" s="65"/>
      <c r="AB3167" s="5"/>
      <c r="AC3167" s="5"/>
      <c r="AD3167" s="5"/>
      <c r="AE3167" s="5"/>
    </row>
    <row r="3168" spans="1:31" s="19" customFormat="1" ht="45" hidden="1" customHeight="1" outlineLevel="1" x14ac:dyDescent="0.25">
      <c r="A3168" s="552"/>
      <c r="B3168" s="552"/>
      <c r="C3168" s="552"/>
      <c r="D3168" s="592"/>
      <c r="E3168" s="553"/>
      <c r="F3168" s="555"/>
      <c r="G3168" s="64" t="s">
        <v>1818</v>
      </c>
      <c r="H3168" s="122"/>
      <c r="I3168" s="122">
        <v>1</v>
      </c>
      <c r="J3168" s="122"/>
      <c r="K3168" s="122"/>
      <c r="L3168" s="122"/>
      <c r="M3168" s="122">
        <v>10</v>
      </c>
      <c r="N3168" s="122"/>
      <c r="O3168" s="122"/>
      <c r="P3168" s="128"/>
      <c r="Q3168" s="128">
        <v>491</v>
      </c>
      <c r="R3168" s="128"/>
      <c r="S3168" s="516"/>
      <c r="T3168" s="382"/>
      <c r="U3168" s="5"/>
      <c r="V3168" s="5"/>
      <c r="W3168" s="5"/>
      <c r="X3168" s="5"/>
      <c r="Y3168" s="65"/>
      <c r="Z3168" s="86"/>
      <c r="AA3168" s="65"/>
      <c r="AB3168" s="5"/>
      <c r="AC3168" s="5"/>
      <c r="AD3168" s="5"/>
      <c r="AE3168" s="5"/>
    </row>
    <row r="3169" spans="1:31" s="19" customFormat="1" ht="45" hidden="1" customHeight="1" outlineLevel="1" x14ac:dyDescent="0.25">
      <c r="A3169" s="552"/>
      <c r="B3169" s="552"/>
      <c r="C3169" s="552"/>
      <c r="D3169" s="592"/>
      <c r="E3169" s="553"/>
      <c r="F3169" s="555"/>
      <c r="G3169" s="96" t="s">
        <v>1903</v>
      </c>
      <c r="H3169" s="122"/>
      <c r="I3169" s="122">
        <v>1</v>
      </c>
      <c r="J3169" s="122"/>
      <c r="K3169" s="122"/>
      <c r="L3169" s="122"/>
      <c r="M3169" s="122">
        <v>10</v>
      </c>
      <c r="N3169" s="122"/>
      <c r="O3169" s="122"/>
      <c r="P3169" s="128"/>
      <c r="Q3169" s="128">
        <v>308</v>
      </c>
      <c r="R3169" s="128"/>
      <c r="S3169" s="516"/>
      <c r="T3169" s="382"/>
      <c r="U3169" s="5"/>
      <c r="V3169" s="5"/>
      <c r="W3169" s="5"/>
      <c r="X3169" s="5"/>
      <c r="Y3169" s="65"/>
      <c r="Z3169" s="86"/>
      <c r="AA3169" s="65"/>
      <c r="AB3169" s="5"/>
      <c r="AC3169" s="5"/>
      <c r="AD3169" s="5"/>
      <c r="AE3169" s="5"/>
    </row>
    <row r="3170" spans="1:31" s="19" customFormat="1" ht="45" hidden="1" customHeight="1" outlineLevel="1" x14ac:dyDescent="0.25">
      <c r="A3170" s="552"/>
      <c r="B3170" s="552"/>
      <c r="C3170" s="552"/>
      <c r="D3170" s="592"/>
      <c r="E3170" s="553"/>
      <c r="F3170" s="555"/>
      <c r="G3170" s="139" t="s">
        <v>1817</v>
      </c>
      <c r="H3170" s="122"/>
      <c r="I3170" s="122">
        <v>1</v>
      </c>
      <c r="J3170" s="122"/>
      <c r="K3170" s="122"/>
      <c r="L3170" s="122"/>
      <c r="M3170" s="122">
        <v>75</v>
      </c>
      <c r="N3170" s="122"/>
      <c r="O3170" s="122"/>
      <c r="P3170" s="128"/>
      <c r="Q3170" s="128">
        <v>542</v>
      </c>
      <c r="R3170" s="128"/>
      <c r="S3170" s="516"/>
      <c r="T3170" s="382"/>
      <c r="U3170" s="5"/>
      <c r="V3170" s="5"/>
      <c r="W3170" s="5"/>
      <c r="X3170" s="5"/>
      <c r="Y3170" s="65"/>
      <c r="Z3170" s="86"/>
      <c r="AA3170" s="65"/>
      <c r="AB3170" s="5"/>
      <c r="AC3170" s="5"/>
      <c r="AD3170" s="5"/>
      <c r="AE3170" s="5"/>
    </row>
    <row r="3171" spans="1:31" s="19" customFormat="1" ht="45" hidden="1" customHeight="1" outlineLevel="1" x14ac:dyDescent="0.25">
      <c r="A3171" s="552"/>
      <c r="B3171" s="552"/>
      <c r="C3171" s="552"/>
      <c r="D3171" s="592"/>
      <c r="E3171" s="553"/>
      <c r="F3171" s="555"/>
      <c r="G3171" s="64" t="s">
        <v>1816</v>
      </c>
      <c r="H3171" s="122"/>
      <c r="I3171" s="122">
        <v>1</v>
      </c>
      <c r="J3171" s="122"/>
      <c r="K3171" s="122"/>
      <c r="L3171" s="122"/>
      <c r="M3171" s="122">
        <v>15</v>
      </c>
      <c r="N3171" s="122"/>
      <c r="O3171" s="122"/>
      <c r="P3171" s="128"/>
      <c r="Q3171" s="128">
        <v>579</v>
      </c>
      <c r="R3171" s="128"/>
      <c r="S3171" s="516"/>
      <c r="T3171" s="382"/>
      <c r="U3171" s="5"/>
      <c r="V3171" s="5"/>
      <c r="W3171" s="5"/>
      <c r="X3171" s="5"/>
      <c r="Y3171" s="65"/>
      <c r="Z3171" s="86"/>
      <c r="AA3171" s="65"/>
      <c r="AB3171" s="5"/>
      <c r="AC3171" s="5"/>
      <c r="AD3171" s="5"/>
      <c r="AE3171" s="5"/>
    </row>
    <row r="3172" spans="1:31" s="19" customFormat="1" ht="60" hidden="1" customHeight="1" outlineLevel="1" x14ac:dyDescent="0.25">
      <c r="A3172" s="552"/>
      <c r="B3172" s="552"/>
      <c r="C3172" s="552"/>
      <c r="D3172" s="592"/>
      <c r="E3172" s="553"/>
      <c r="F3172" s="555"/>
      <c r="G3172" s="139" t="s">
        <v>814</v>
      </c>
      <c r="H3172" s="122"/>
      <c r="I3172" s="122">
        <v>1</v>
      </c>
      <c r="J3172" s="122"/>
      <c r="K3172" s="122"/>
      <c r="L3172" s="122"/>
      <c r="M3172" s="122">
        <v>15</v>
      </c>
      <c r="N3172" s="122"/>
      <c r="O3172" s="122"/>
      <c r="P3172" s="128"/>
      <c r="Q3172" s="128">
        <v>361</v>
      </c>
      <c r="R3172" s="128"/>
      <c r="S3172" s="516"/>
      <c r="T3172" s="382"/>
      <c r="U3172" s="5"/>
      <c r="V3172" s="5"/>
      <c r="W3172" s="5"/>
      <c r="X3172" s="5"/>
      <c r="Y3172" s="65"/>
      <c r="Z3172" s="86"/>
      <c r="AA3172" s="65"/>
      <c r="AB3172" s="5"/>
      <c r="AC3172" s="5"/>
      <c r="AD3172" s="5"/>
      <c r="AE3172" s="5"/>
    </row>
    <row r="3173" spans="1:31" s="19" customFormat="1" ht="60" hidden="1" customHeight="1" outlineLevel="1" x14ac:dyDescent="0.25">
      <c r="A3173" s="552"/>
      <c r="B3173" s="552"/>
      <c r="C3173" s="552"/>
      <c r="D3173" s="592"/>
      <c r="E3173" s="553"/>
      <c r="F3173" s="555"/>
      <c r="G3173" s="64" t="s">
        <v>1812</v>
      </c>
      <c r="H3173" s="122"/>
      <c r="I3173" s="122">
        <v>1</v>
      </c>
      <c r="J3173" s="122"/>
      <c r="K3173" s="122"/>
      <c r="L3173" s="122"/>
      <c r="M3173" s="122">
        <v>23</v>
      </c>
      <c r="N3173" s="122"/>
      <c r="O3173" s="122"/>
      <c r="P3173" s="128"/>
      <c r="Q3173" s="128">
        <v>215</v>
      </c>
      <c r="R3173" s="128"/>
      <c r="S3173" s="516"/>
      <c r="T3173" s="382"/>
      <c r="U3173" s="5"/>
      <c r="V3173" s="5"/>
      <c r="W3173" s="5"/>
      <c r="X3173" s="5"/>
      <c r="Y3173" s="65"/>
      <c r="Z3173" s="86"/>
      <c r="AA3173" s="65"/>
      <c r="AB3173" s="5"/>
      <c r="AC3173" s="5"/>
      <c r="AD3173" s="5"/>
      <c r="AE3173" s="5"/>
    </row>
    <row r="3174" spans="1:31" s="19" customFormat="1" ht="45" hidden="1" customHeight="1" outlineLevel="1" x14ac:dyDescent="0.25">
      <c r="A3174" s="552"/>
      <c r="B3174" s="552"/>
      <c r="C3174" s="552"/>
      <c r="D3174" s="592"/>
      <c r="E3174" s="553"/>
      <c r="F3174" s="555"/>
      <c r="G3174" s="292" t="s">
        <v>859</v>
      </c>
      <c r="H3174" s="122"/>
      <c r="I3174" s="122">
        <v>1</v>
      </c>
      <c r="J3174" s="122"/>
      <c r="K3174" s="122"/>
      <c r="L3174" s="122"/>
      <c r="M3174" s="122">
        <v>50</v>
      </c>
      <c r="N3174" s="122"/>
      <c r="O3174" s="122"/>
      <c r="P3174" s="128"/>
      <c r="Q3174" s="128">
        <v>408</v>
      </c>
      <c r="R3174" s="128"/>
      <c r="S3174" s="516"/>
      <c r="T3174" s="382"/>
      <c r="U3174" s="5"/>
      <c r="V3174" s="5"/>
      <c r="W3174" s="5"/>
      <c r="X3174" s="5"/>
      <c r="Y3174" s="65"/>
      <c r="Z3174" s="86"/>
      <c r="AA3174" s="65"/>
      <c r="AB3174" s="5"/>
      <c r="AC3174" s="5"/>
      <c r="AD3174" s="5"/>
      <c r="AE3174" s="5"/>
    </row>
    <row r="3175" spans="1:31" s="19" customFormat="1" ht="45" hidden="1" customHeight="1" outlineLevel="1" x14ac:dyDescent="0.25">
      <c r="A3175" s="552"/>
      <c r="B3175" s="552"/>
      <c r="C3175" s="552"/>
      <c r="D3175" s="592"/>
      <c r="E3175" s="553"/>
      <c r="F3175" s="555"/>
      <c r="G3175" s="292" t="s">
        <v>860</v>
      </c>
      <c r="H3175" s="122"/>
      <c r="I3175" s="122">
        <v>1</v>
      </c>
      <c r="J3175" s="122"/>
      <c r="K3175" s="122"/>
      <c r="L3175" s="122"/>
      <c r="M3175" s="122">
        <v>15</v>
      </c>
      <c r="N3175" s="122"/>
      <c r="O3175" s="122"/>
      <c r="P3175" s="128"/>
      <c r="Q3175" s="128">
        <v>653</v>
      </c>
      <c r="R3175" s="128"/>
      <c r="S3175" s="516"/>
      <c r="T3175" s="382"/>
      <c r="U3175" s="5"/>
      <c r="V3175" s="5"/>
      <c r="W3175" s="5"/>
      <c r="X3175" s="5"/>
      <c r="Y3175" s="65"/>
      <c r="Z3175" s="86"/>
      <c r="AA3175" s="65"/>
      <c r="AB3175" s="5"/>
      <c r="AC3175" s="5"/>
      <c r="AD3175" s="5"/>
      <c r="AE3175" s="5"/>
    </row>
    <row r="3176" spans="1:31" s="19" customFormat="1" ht="90" hidden="1" customHeight="1" outlineLevel="1" x14ac:dyDescent="0.25">
      <c r="A3176" s="552"/>
      <c r="B3176" s="552"/>
      <c r="C3176" s="552"/>
      <c r="D3176" s="592"/>
      <c r="E3176" s="553"/>
      <c r="F3176" s="555"/>
      <c r="G3176" s="292" t="s">
        <v>863</v>
      </c>
      <c r="H3176" s="122"/>
      <c r="I3176" s="122">
        <v>1</v>
      </c>
      <c r="J3176" s="122"/>
      <c r="K3176" s="122"/>
      <c r="L3176" s="122"/>
      <c r="M3176" s="122">
        <v>50</v>
      </c>
      <c r="N3176" s="122"/>
      <c r="O3176" s="122"/>
      <c r="P3176" s="128"/>
      <c r="Q3176" s="128">
        <v>441</v>
      </c>
      <c r="R3176" s="128"/>
      <c r="S3176" s="516"/>
      <c r="T3176" s="382"/>
      <c r="U3176" s="5"/>
      <c r="V3176" s="5"/>
      <c r="W3176" s="5"/>
      <c r="X3176" s="5"/>
      <c r="Y3176" s="65"/>
      <c r="Z3176" s="86"/>
      <c r="AA3176" s="65"/>
      <c r="AB3176" s="5"/>
      <c r="AC3176" s="5"/>
      <c r="AD3176" s="5"/>
      <c r="AE3176" s="5"/>
    </row>
    <row r="3177" spans="1:31" s="19" customFormat="1" ht="90" hidden="1" customHeight="1" outlineLevel="1" x14ac:dyDescent="0.25">
      <c r="A3177" s="552"/>
      <c r="B3177" s="552"/>
      <c r="C3177" s="552"/>
      <c r="D3177" s="592"/>
      <c r="E3177" s="553"/>
      <c r="F3177" s="555"/>
      <c r="G3177" s="292" t="s">
        <v>876</v>
      </c>
      <c r="H3177" s="122"/>
      <c r="I3177" s="122">
        <v>1</v>
      </c>
      <c r="J3177" s="122"/>
      <c r="K3177" s="122"/>
      <c r="L3177" s="122"/>
      <c r="M3177" s="122">
        <v>20</v>
      </c>
      <c r="N3177" s="122"/>
      <c r="O3177" s="122"/>
      <c r="P3177" s="128"/>
      <c r="Q3177" s="128">
        <v>432</v>
      </c>
      <c r="R3177" s="128"/>
      <c r="S3177" s="516"/>
      <c r="T3177" s="382"/>
      <c r="U3177" s="5"/>
      <c r="V3177" s="5"/>
      <c r="W3177" s="5"/>
      <c r="X3177" s="5"/>
      <c r="Y3177" s="65"/>
      <c r="Z3177" s="86"/>
      <c r="AA3177" s="65"/>
      <c r="AB3177" s="5"/>
      <c r="AC3177" s="5"/>
      <c r="AD3177" s="5"/>
      <c r="AE3177" s="5"/>
    </row>
    <row r="3178" spans="1:31" s="19" customFormat="1" ht="105" hidden="1" customHeight="1" outlineLevel="1" x14ac:dyDescent="0.25">
      <c r="A3178" s="552"/>
      <c r="B3178" s="552"/>
      <c r="C3178" s="552"/>
      <c r="D3178" s="592"/>
      <c r="E3178" s="553"/>
      <c r="F3178" s="555"/>
      <c r="G3178" s="292" t="s">
        <v>1618</v>
      </c>
      <c r="H3178" s="122"/>
      <c r="I3178" s="122">
        <v>1</v>
      </c>
      <c r="J3178" s="122"/>
      <c r="K3178" s="122"/>
      <c r="L3178" s="122"/>
      <c r="M3178" s="122">
        <v>35.6</v>
      </c>
      <c r="N3178" s="122"/>
      <c r="O3178" s="122"/>
      <c r="P3178" s="128"/>
      <c r="Q3178" s="128">
        <v>551</v>
      </c>
      <c r="R3178" s="128"/>
      <c r="S3178" s="516"/>
      <c r="T3178" s="382"/>
      <c r="U3178" s="5"/>
      <c r="V3178" s="5"/>
      <c r="W3178" s="5"/>
      <c r="X3178" s="5"/>
      <c r="Y3178" s="65"/>
      <c r="Z3178" s="86"/>
      <c r="AA3178" s="65"/>
      <c r="AB3178" s="5"/>
      <c r="AC3178" s="5"/>
      <c r="AD3178" s="5"/>
      <c r="AE3178" s="5"/>
    </row>
    <row r="3179" spans="1:31" s="19" customFormat="1" ht="135" hidden="1" customHeight="1" outlineLevel="1" x14ac:dyDescent="0.25">
      <c r="A3179" s="552"/>
      <c r="B3179" s="552"/>
      <c r="C3179" s="552"/>
      <c r="D3179" s="592"/>
      <c r="E3179" s="553"/>
      <c r="F3179" s="555"/>
      <c r="G3179" s="292" t="s">
        <v>1619</v>
      </c>
      <c r="H3179" s="122"/>
      <c r="I3179" s="122">
        <v>1</v>
      </c>
      <c r="J3179" s="122"/>
      <c r="K3179" s="122"/>
      <c r="L3179" s="122"/>
      <c r="M3179" s="122">
        <v>30</v>
      </c>
      <c r="N3179" s="122"/>
      <c r="O3179" s="122"/>
      <c r="P3179" s="128"/>
      <c r="Q3179" s="128">
        <v>443</v>
      </c>
      <c r="R3179" s="128"/>
      <c r="S3179" s="516"/>
      <c r="T3179" s="382"/>
      <c r="U3179" s="5"/>
      <c r="V3179" s="5"/>
      <c r="W3179" s="5"/>
      <c r="X3179" s="5"/>
      <c r="Y3179" s="65"/>
      <c r="Z3179" s="86"/>
      <c r="AA3179" s="65"/>
      <c r="AB3179" s="5"/>
      <c r="AC3179" s="5"/>
      <c r="AD3179" s="5"/>
      <c r="AE3179" s="5"/>
    </row>
    <row r="3180" spans="1:31" s="19" customFormat="1" ht="60" hidden="1" customHeight="1" outlineLevel="1" x14ac:dyDescent="0.25">
      <c r="A3180" s="552"/>
      <c r="B3180" s="552"/>
      <c r="C3180" s="552"/>
      <c r="D3180" s="592"/>
      <c r="E3180" s="553"/>
      <c r="F3180" s="555"/>
      <c r="G3180" s="292" t="s">
        <v>904</v>
      </c>
      <c r="H3180" s="122"/>
      <c r="I3180" s="122">
        <v>1</v>
      </c>
      <c r="J3180" s="122"/>
      <c r="K3180" s="122"/>
      <c r="L3180" s="122"/>
      <c r="M3180" s="122">
        <v>12</v>
      </c>
      <c r="N3180" s="122"/>
      <c r="O3180" s="122"/>
      <c r="P3180" s="128"/>
      <c r="Q3180" s="128">
        <v>263.27336000000003</v>
      </c>
      <c r="R3180" s="128"/>
      <c r="S3180" s="516"/>
      <c r="T3180" s="382"/>
      <c r="U3180" s="5"/>
      <c r="V3180" s="5"/>
      <c r="W3180" s="5"/>
      <c r="X3180" s="5"/>
      <c r="Y3180" s="65"/>
      <c r="Z3180" s="86"/>
      <c r="AA3180" s="65"/>
      <c r="AB3180" s="5"/>
      <c r="AC3180" s="5"/>
      <c r="AD3180" s="5"/>
      <c r="AE3180" s="5"/>
    </row>
    <row r="3181" spans="1:31" s="19" customFormat="1" ht="75" hidden="1" customHeight="1" outlineLevel="1" x14ac:dyDescent="0.25">
      <c r="A3181" s="552"/>
      <c r="B3181" s="552"/>
      <c r="C3181" s="552"/>
      <c r="D3181" s="592"/>
      <c r="E3181" s="553"/>
      <c r="F3181" s="555"/>
      <c r="G3181" s="292" t="s">
        <v>906</v>
      </c>
      <c r="H3181" s="122"/>
      <c r="I3181" s="122">
        <v>1</v>
      </c>
      <c r="J3181" s="122"/>
      <c r="K3181" s="122"/>
      <c r="L3181" s="122"/>
      <c r="M3181" s="122">
        <v>69</v>
      </c>
      <c r="N3181" s="122"/>
      <c r="O3181" s="122"/>
      <c r="P3181" s="128"/>
      <c r="Q3181" s="128">
        <v>402.70502000000005</v>
      </c>
      <c r="R3181" s="128"/>
      <c r="S3181" s="516"/>
      <c r="T3181" s="382"/>
      <c r="U3181" s="5"/>
      <c r="V3181" s="5"/>
      <c r="W3181" s="5"/>
      <c r="X3181" s="5"/>
      <c r="Y3181" s="65"/>
      <c r="Z3181" s="86"/>
      <c r="AA3181" s="65"/>
      <c r="AB3181" s="5"/>
      <c r="AC3181" s="5"/>
      <c r="AD3181" s="5"/>
      <c r="AE3181" s="5"/>
    </row>
    <row r="3182" spans="1:31" s="19" customFormat="1" ht="45" hidden="1" customHeight="1" outlineLevel="1" x14ac:dyDescent="0.25">
      <c r="A3182" s="552"/>
      <c r="B3182" s="552"/>
      <c r="C3182" s="552"/>
      <c r="D3182" s="592"/>
      <c r="E3182" s="553"/>
      <c r="F3182" s="555"/>
      <c r="G3182" s="292" t="s">
        <v>1952</v>
      </c>
      <c r="H3182" s="122"/>
      <c r="I3182" s="122">
        <v>1</v>
      </c>
      <c r="J3182" s="122"/>
      <c r="K3182" s="122"/>
      <c r="L3182" s="122"/>
      <c r="M3182" s="122">
        <v>10</v>
      </c>
      <c r="N3182" s="122"/>
      <c r="O3182" s="122"/>
      <c r="P3182" s="128"/>
      <c r="Q3182" s="128">
        <v>190.70000000000002</v>
      </c>
      <c r="R3182" s="128"/>
      <c r="S3182" s="516"/>
      <c r="T3182" s="382"/>
      <c r="U3182" s="5"/>
      <c r="V3182" s="5"/>
      <c r="W3182" s="5"/>
      <c r="X3182" s="5"/>
      <c r="Y3182" s="65"/>
      <c r="Z3182" s="86"/>
      <c r="AA3182" s="65"/>
      <c r="AB3182" s="5"/>
      <c r="AC3182" s="5"/>
      <c r="AD3182" s="5"/>
      <c r="AE3182" s="5"/>
    </row>
    <row r="3183" spans="1:31" s="19" customFormat="1" ht="45" hidden="1" customHeight="1" outlineLevel="1" x14ac:dyDescent="0.25">
      <c r="A3183" s="552"/>
      <c r="B3183" s="552"/>
      <c r="C3183" s="552"/>
      <c r="D3183" s="592"/>
      <c r="E3183" s="553"/>
      <c r="F3183" s="555"/>
      <c r="G3183" s="292" t="s">
        <v>945</v>
      </c>
      <c r="H3183" s="122"/>
      <c r="I3183" s="122">
        <v>1</v>
      </c>
      <c r="J3183" s="122"/>
      <c r="K3183" s="122"/>
      <c r="L3183" s="122"/>
      <c r="M3183" s="122">
        <v>90</v>
      </c>
      <c r="N3183" s="122"/>
      <c r="O3183" s="122"/>
      <c r="P3183" s="128"/>
      <c r="Q3183" s="128">
        <v>317.94526000000002</v>
      </c>
      <c r="R3183" s="128"/>
      <c r="S3183" s="516"/>
      <c r="T3183" s="382"/>
      <c r="U3183" s="5"/>
      <c r="V3183" s="5"/>
      <c r="W3183" s="5"/>
      <c r="X3183" s="5"/>
      <c r="Y3183" s="65"/>
      <c r="Z3183" s="86"/>
      <c r="AA3183" s="65"/>
      <c r="AB3183" s="5"/>
      <c r="AC3183" s="5"/>
      <c r="AD3183" s="5"/>
      <c r="AE3183" s="5"/>
    </row>
    <row r="3184" spans="1:31" s="19" customFormat="1" ht="75" hidden="1" customHeight="1" outlineLevel="1" x14ac:dyDescent="0.25">
      <c r="A3184" s="552"/>
      <c r="B3184" s="552"/>
      <c r="C3184" s="552"/>
      <c r="D3184" s="592"/>
      <c r="E3184" s="553"/>
      <c r="F3184" s="555"/>
      <c r="G3184" s="292" t="s">
        <v>1622</v>
      </c>
      <c r="H3184" s="122"/>
      <c r="I3184" s="122">
        <v>1</v>
      </c>
      <c r="J3184" s="122"/>
      <c r="K3184" s="122"/>
      <c r="L3184" s="122"/>
      <c r="M3184" s="122">
        <v>7</v>
      </c>
      <c r="N3184" s="122"/>
      <c r="O3184" s="122"/>
      <c r="P3184" s="128"/>
      <c r="Q3184" s="128">
        <v>549</v>
      </c>
      <c r="R3184" s="128"/>
      <c r="S3184" s="516"/>
      <c r="T3184" s="382"/>
      <c r="U3184" s="5"/>
      <c r="V3184" s="5"/>
      <c r="W3184" s="5"/>
      <c r="X3184" s="5"/>
      <c r="Y3184" s="65"/>
      <c r="Z3184" s="86"/>
      <c r="AA3184" s="65"/>
      <c r="AB3184" s="5"/>
      <c r="AC3184" s="5"/>
      <c r="AD3184" s="5"/>
      <c r="AE3184" s="5"/>
    </row>
    <row r="3185" spans="1:31" s="19" customFormat="1" ht="105" hidden="1" customHeight="1" outlineLevel="1" x14ac:dyDescent="0.25">
      <c r="A3185" s="552"/>
      <c r="B3185" s="552"/>
      <c r="C3185" s="552"/>
      <c r="D3185" s="592"/>
      <c r="E3185" s="553"/>
      <c r="F3185" s="555"/>
      <c r="G3185" s="292" t="s">
        <v>1623</v>
      </c>
      <c r="H3185" s="122"/>
      <c r="I3185" s="122">
        <v>1</v>
      </c>
      <c r="J3185" s="122"/>
      <c r="K3185" s="122"/>
      <c r="L3185" s="122"/>
      <c r="M3185" s="122">
        <v>30</v>
      </c>
      <c r="N3185" s="122"/>
      <c r="O3185" s="122"/>
      <c r="P3185" s="128"/>
      <c r="Q3185" s="128">
        <v>634</v>
      </c>
      <c r="R3185" s="128"/>
      <c r="S3185" s="516"/>
      <c r="T3185" s="382"/>
      <c r="U3185" s="5"/>
      <c r="V3185" s="5"/>
      <c r="W3185" s="5"/>
      <c r="X3185" s="5"/>
      <c r="Y3185" s="65"/>
      <c r="Z3185" s="86"/>
      <c r="AA3185" s="65"/>
      <c r="AB3185" s="5"/>
      <c r="AC3185" s="5"/>
      <c r="AD3185" s="5"/>
      <c r="AE3185" s="5"/>
    </row>
    <row r="3186" spans="1:31" s="19" customFormat="1" ht="105" hidden="1" customHeight="1" outlineLevel="1" x14ac:dyDescent="0.25">
      <c r="A3186" s="552"/>
      <c r="B3186" s="552"/>
      <c r="C3186" s="552"/>
      <c r="D3186" s="592"/>
      <c r="E3186" s="553"/>
      <c r="F3186" s="555"/>
      <c r="G3186" s="292" t="s">
        <v>982</v>
      </c>
      <c r="H3186" s="122"/>
      <c r="I3186" s="122">
        <v>1</v>
      </c>
      <c r="J3186" s="122"/>
      <c r="K3186" s="122"/>
      <c r="L3186" s="122"/>
      <c r="M3186" s="122">
        <v>15</v>
      </c>
      <c r="N3186" s="122"/>
      <c r="O3186" s="122"/>
      <c r="P3186" s="128"/>
      <c r="Q3186" s="128">
        <v>454</v>
      </c>
      <c r="R3186" s="128"/>
      <c r="S3186" s="516"/>
      <c r="T3186" s="382"/>
      <c r="U3186" s="5"/>
      <c r="V3186" s="5"/>
      <c r="W3186" s="5"/>
      <c r="X3186" s="5"/>
      <c r="Y3186" s="65"/>
      <c r="Z3186" s="86"/>
      <c r="AA3186" s="65"/>
      <c r="AB3186" s="5"/>
      <c r="AC3186" s="5"/>
      <c r="AD3186" s="5"/>
      <c r="AE3186" s="5"/>
    </row>
    <row r="3187" spans="1:31" s="19" customFormat="1" ht="45" hidden="1" customHeight="1" outlineLevel="1" x14ac:dyDescent="0.25">
      <c r="A3187" s="552"/>
      <c r="B3187" s="552"/>
      <c r="C3187" s="552"/>
      <c r="D3187" s="592"/>
      <c r="E3187" s="553"/>
      <c r="F3187" s="555"/>
      <c r="G3187" s="292" t="s">
        <v>1821</v>
      </c>
      <c r="H3187" s="122"/>
      <c r="I3187" s="122">
        <v>1</v>
      </c>
      <c r="J3187" s="122"/>
      <c r="K3187" s="122"/>
      <c r="L3187" s="122"/>
      <c r="M3187" s="122">
        <v>15</v>
      </c>
      <c r="N3187" s="122"/>
      <c r="O3187" s="122"/>
      <c r="P3187" s="128"/>
      <c r="Q3187" s="513">
        <v>522</v>
      </c>
      <c r="R3187" s="513"/>
      <c r="S3187" s="518"/>
      <c r="T3187" s="382"/>
      <c r="U3187" s="5"/>
      <c r="V3187" s="5"/>
      <c r="W3187" s="5"/>
      <c r="X3187" s="5"/>
      <c r="Y3187" s="65"/>
      <c r="Z3187" s="86"/>
      <c r="AA3187" s="65"/>
      <c r="AB3187" s="5"/>
      <c r="AC3187" s="5"/>
      <c r="AD3187" s="5"/>
      <c r="AE3187" s="5"/>
    </row>
    <row r="3188" spans="1:31" s="19" customFormat="1" ht="105" hidden="1" customHeight="1" outlineLevel="1" x14ac:dyDescent="0.25">
      <c r="A3188" s="552"/>
      <c r="B3188" s="552"/>
      <c r="C3188" s="552"/>
      <c r="D3188" s="592"/>
      <c r="E3188" s="553"/>
      <c r="F3188" s="555"/>
      <c r="G3188" s="292" t="s">
        <v>991</v>
      </c>
      <c r="H3188" s="122"/>
      <c r="I3188" s="122">
        <v>1</v>
      </c>
      <c r="J3188" s="122"/>
      <c r="K3188" s="122"/>
      <c r="L3188" s="122"/>
      <c r="M3188" s="122">
        <v>15</v>
      </c>
      <c r="N3188" s="122"/>
      <c r="O3188" s="122"/>
      <c r="P3188" s="128"/>
      <c r="Q3188" s="128">
        <v>443</v>
      </c>
      <c r="R3188" s="128"/>
      <c r="S3188" s="516"/>
      <c r="T3188" s="382"/>
      <c r="U3188" s="5"/>
      <c r="V3188" s="5"/>
      <c r="W3188" s="5"/>
      <c r="X3188" s="5"/>
      <c r="Y3188" s="65"/>
      <c r="Z3188" s="86"/>
      <c r="AA3188" s="65"/>
      <c r="AB3188" s="5"/>
      <c r="AC3188" s="5"/>
      <c r="AD3188" s="5"/>
      <c r="AE3188" s="5"/>
    </row>
    <row r="3189" spans="1:31" s="19" customFormat="1" ht="90" hidden="1" customHeight="1" outlineLevel="1" x14ac:dyDescent="0.25">
      <c r="A3189" s="552"/>
      <c r="B3189" s="552"/>
      <c r="C3189" s="552"/>
      <c r="D3189" s="592"/>
      <c r="E3189" s="553"/>
      <c r="F3189" s="555"/>
      <c r="G3189" s="292" t="s">
        <v>993</v>
      </c>
      <c r="H3189" s="122"/>
      <c r="I3189" s="122">
        <v>1</v>
      </c>
      <c r="J3189" s="122"/>
      <c r="K3189" s="122"/>
      <c r="L3189" s="122"/>
      <c r="M3189" s="122">
        <v>30</v>
      </c>
      <c r="N3189" s="122"/>
      <c r="O3189" s="122"/>
      <c r="P3189" s="128"/>
      <c r="Q3189" s="128">
        <v>499</v>
      </c>
      <c r="R3189" s="128"/>
      <c r="S3189" s="516"/>
      <c r="T3189" s="382"/>
      <c r="U3189" s="5"/>
      <c r="V3189" s="5"/>
      <c r="W3189" s="5"/>
      <c r="X3189" s="5"/>
      <c r="Y3189" s="65"/>
      <c r="Z3189" s="86"/>
      <c r="AA3189" s="65"/>
      <c r="AB3189" s="5"/>
      <c r="AC3189" s="5"/>
      <c r="AD3189" s="5"/>
      <c r="AE3189" s="5"/>
    </row>
    <row r="3190" spans="1:31" s="19" customFormat="1" ht="90" hidden="1" customHeight="1" outlineLevel="1" x14ac:dyDescent="0.25">
      <c r="A3190" s="552"/>
      <c r="B3190" s="552"/>
      <c r="C3190" s="552"/>
      <c r="D3190" s="592"/>
      <c r="E3190" s="553"/>
      <c r="F3190" s="555"/>
      <c r="G3190" s="292" t="s">
        <v>1624</v>
      </c>
      <c r="H3190" s="122"/>
      <c r="I3190" s="122">
        <v>1</v>
      </c>
      <c r="J3190" s="122"/>
      <c r="K3190" s="122"/>
      <c r="L3190" s="122"/>
      <c r="M3190" s="122">
        <v>15</v>
      </c>
      <c r="N3190" s="122"/>
      <c r="O3190" s="122"/>
      <c r="P3190" s="128"/>
      <c r="Q3190" s="128">
        <v>518</v>
      </c>
      <c r="R3190" s="128"/>
      <c r="S3190" s="516"/>
      <c r="T3190" s="382"/>
      <c r="U3190" s="5"/>
      <c r="V3190" s="5"/>
      <c r="W3190" s="5"/>
      <c r="X3190" s="5"/>
      <c r="Y3190" s="65"/>
      <c r="Z3190" s="86"/>
      <c r="AA3190" s="65"/>
      <c r="AB3190" s="5"/>
      <c r="AC3190" s="5"/>
      <c r="AD3190" s="5"/>
      <c r="AE3190" s="5"/>
    </row>
    <row r="3191" spans="1:31" s="19" customFormat="1" ht="75" hidden="1" customHeight="1" outlineLevel="1" x14ac:dyDescent="0.25">
      <c r="A3191" s="552"/>
      <c r="B3191" s="552"/>
      <c r="C3191" s="552"/>
      <c r="D3191" s="592"/>
      <c r="E3191" s="553"/>
      <c r="F3191" s="555"/>
      <c r="G3191" s="292" t="s">
        <v>1822</v>
      </c>
      <c r="H3191" s="122"/>
      <c r="I3191" s="122">
        <v>1</v>
      </c>
      <c r="J3191" s="122"/>
      <c r="K3191" s="122"/>
      <c r="L3191" s="122"/>
      <c r="M3191" s="122">
        <v>25</v>
      </c>
      <c r="N3191" s="122"/>
      <c r="O3191" s="122"/>
      <c r="P3191" s="128"/>
      <c r="Q3191" s="128">
        <v>455</v>
      </c>
      <c r="R3191" s="128"/>
      <c r="S3191" s="516"/>
      <c r="T3191" s="382"/>
      <c r="U3191" s="5"/>
      <c r="V3191" s="5"/>
      <c r="W3191" s="5"/>
      <c r="X3191" s="5"/>
      <c r="Y3191" s="65"/>
      <c r="Z3191" s="86"/>
      <c r="AA3191" s="65"/>
      <c r="AB3191" s="5"/>
      <c r="AC3191" s="5"/>
      <c r="AD3191" s="5"/>
      <c r="AE3191" s="5"/>
    </row>
    <row r="3192" spans="1:31" s="19" customFormat="1" ht="75" hidden="1" customHeight="1" outlineLevel="1" x14ac:dyDescent="0.25">
      <c r="A3192" s="552"/>
      <c r="B3192" s="552"/>
      <c r="C3192" s="552"/>
      <c r="D3192" s="592"/>
      <c r="E3192" s="553"/>
      <c r="F3192" s="555"/>
      <c r="G3192" s="292" t="s">
        <v>1015</v>
      </c>
      <c r="H3192" s="122"/>
      <c r="I3192" s="122">
        <v>1</v>
      </c>
      <c r="J3192" s="122"/>
      <c r="K3192" s="122"/>
      <c r="L3192" s="122"/>
      <c r="M3192" s="122">
        <v>10</v>
      </c>
      <c r="N3192" s="122"/>
      <c r="O3192" s="122"/>
      <c r="P3192" s="128"/>
      <c r="Q3192" s="128">
        <v>431</v>
      </c>
      <c r="R3192" s="128"/>
      <c r="S3192" s="516"/>
      <c r="T3192" s="382"/>
      <c r="U3192" s="5"/>
      <c r="V3192" s="5"/>
      <c r="W3192" s="5"/>
      <c r="X3192" s="5"/>
      <c r="Y3192" s="65"/>
      <c r="Z3192" s="86"/>
      <c r="AA3192" s="65"/>
      <c r="AB3192" s="5"/>
      <c r="AC3192" s="5"/>
      <c r="AD3192" s="5"/>
      <c r="AE3192" s="5"/>
    </row>
    <row r="3193" spans="1:31" s="19" customFormat="1" ht="45" hidden="1" customHeight="1" outlineLevel="1" x14ac:dyDescent="0.25">
      <c r="A3193" s="552"/>
      <c r="B3193" s="552"/>
      <c r="C3193" s="552"/>
      <c r="D3193" s="592"/>
      <c r="E3193" s="553"/>
      <c r="F3193" s="555"/>
      <c r="G3193" s="292" t="s">
        <v>1825</v>
      </c>
      <c r="H3193" s="122"/>
      <c r="I3193" s="122">
        <v>1</v>
      </c>
      <c r="J3193" s="122"/>
      <c r="K3193" s="122"/>
      <c r="L3193" s="122"/>
      <c r="M3193" s="122">
        <v>15</v>
      </c>
      <c r="N3193" s="122"/>
      <c r="O3193" s="122"/>
      <c r="P3193" s="128"/>
      <c r="Q3193" s="128">
        <v>584</v>
      </c>
      <c r="R3193" s="128"/>
      <c r="S3193" s="516"/>
      <c r="T3193" s="382"/>
      <c r="U3193" s="5"/>
      <c r="V3193" s="5"/>
      <c r="W3193" s="5"/>
      <c r="X3193" s="5"/>
      <c r="Y3193" s="65"/>
      <c r="Z3193" s="86"/>
      <c r="AA3193" s="65"/>
      <c r="AB3193" s="5"/>
      <c r="AC3193" s="5"/>
      <c r="AD3193" s="5"/>
      <c r="AE3193" s="5"/>
    </row>
    <row r="3194" spans="1:31" s="19" customFormat="1" ht="75" hidden="1" customHeight="1" outlineLevel="1" x14ac:dyDescent="0.25">
      <c r="A3194" s="552"/>
      <c r="B3194" s="552"/>
      <c r="C3194" s="552"/>
      <c r="D3194" s="592"/>
      <c r="E3194" s="553"/>
      <c r="F3194" s="555"/>
      <c r="G3194" s="292" t="s">
        <v>1826</v>
      </c>
      <c r="H3194" s="122"/>
      <c r="I3194" s="122">
        <v>1</v>
      </c>
      <c r="J3194" s="122"/>
      <c r="K3194" s="122"/>
      <c r="L3194" s="122"/>
      <c r="M3194" s="122">
        <v>75</v>
      </c>
      <c r="N3194" s="122"/>
      <c r="O3194" s="122"/>
      <c r="P3194" s="128"/>
      <c r="Q3194" s="128">
        <v>532</v>
      </c>
      <c r="R3194" s="128"/>
      <c r="S3194" s="516"/>
      <c r="T3194" s="382"/>
      <c r="U3194" s="5"/>
      <c r="V3194" s="5"/>
      <c r="W3194" s="5"/>
      <c r="X3194" s="5"/>
      <c r="Y3194" s="65"/>
      <c r="Z3194" s="86"/>
      <c r="AA3194" s="65"/>
      <c r="AB3194" s="5"/>
      <c r="AC3194" s="5"/>
      <c r="AD3194" s="5"/>
      <c r="AE3194" s="5"/>
    </row>
    <row r="3195" spans="1:31" s="19" customFormat="1" ht="105" hidden="1" customHeight="1" outlineLevel="1" x14ac:dyDescent="0.25">
      <c r="A3195" s="552"/>
      <c r="B3195" s="552"/>
      <c r="C3195" s="552"/>
      <c r="D3195" s="592"/>
      <c r="E3195" s="553"/>
      <c r="F3195" s="555"/>
      <c r="G3195" s="292" t="s">
        <v>1035</v>
      </c>
      <c r="H3195" s="122"/>
      <c r="I3195" s="122">
        <v>1</v>
      </c>
      <c r="J3195" s="122"/>
      <c r="K3195" s="122"/>
      <c r="L3195" s="122"/>
      <c r="M3195" s="122">
        <v>15</v>
      </c>
      <c r="N3195" s="122"/>
      <c r="O3195" s="122"/>
      <c r="P3195" s="128"/>
      <c r="Q3195" s="128">
        <v>475</v>
      </c>
      <c r="R3195" s="128"/>
      <c r="S3195" s="516"/>
      <c r="T3195" s="382"/>
      <c r="U3195" s="5"/>
      <c r="V3195" s="5"/>
      <c r="W3195" s="5"/>
      <c r="X3195" s="5"/>
      <c r="Y3195" s="65"/>
      <c r="Z3195" s="86"/>
      <c r="AA3195" s="65"/>
      <c r="AB3195" s="5"/>
      <c r="AC3195" s="5"/>
      <c r="AD3195" s="5"/>
      <c r="AE3195" s="5"/>
    </row>
    <row r="3196" spans="1:31" s="19" customFormat="1" ht="75" hidden="1" customHeight="1" outlineLevel="1" x14ac:dyDescent="0.25">
      <c r="A3196" s="552"/>
      <c r="B3196" s="552"/>
      <c r="C3196" s="552"/>
      <c r="D3196" s="592"/>
      <c r="E3196" s="553"/>
      <c r="F3196" s="555"/>
      <c r="G3196" s="292" t="s">
        <v>1038</v>
      </c>
      <c r="H3196" s="122"/>
      <c r="I3196" s="122">
        <v>1</v>
      </c>
      <c r="J3196" s="122"/>
      <c r="K3196" s="122"/>
      <c r="L3196" s="122"/>
      <c r="M3196" s="122">
        <v>10</v>
      </c>
      <c r="N3196" s="122"/>
      <c r="O3196" s="122"/>
      <c r="P3196" s="128"/>
      <c r="Q3196" s="128">
        <v>453</v>
      </c>
      <c r="R3196" s="128"/>
      <c r="S3196" s="516"/>
      <c r="T3196" s="382"/>
      <c r="U3196" s="5"/>
      <c r="V3196" s="5"/>
      <c r="W3196" s="5"/>
      <c r="X3196" s="5"/>
      <c r="Y3196" s="65"/>
      <c r="Z3196" s="86"/>
      <c r="AA3196" s="65"/>
      <c r="AB3196" s="5"/>
      <c r="AC3196" s="5"/>
      <c r="AD3196" s="5"/>
      <c r="AE3196" s="5"/>
    </row>
    <row r="3197" spans="1:31" s="19" customFormat="1" ht="75" hidden="1" customHeight="1" outlineLevel="1" x14ac:dyDescent="0.25">
      <c r="A3197" s="552"/>
      <c r="B3197" s="552"/>
      <c r="C3197" s="552"/>
      <c r="D3197" s="592"/>
      <c r="E3197" s="553"/>
      <c r="F3197" s="555"/>
      <c r="G3197" s="292" t="s">
        <v>1040</v>
      </c>
      <c r="H3197" s="123"/>
      <c r="I3197" s="123">
        <v>1</v>
      </c>
      <c r="J3197" s="123"/>
      <c r="K3197" s="123"/>
      <c r="L3197" s="123"/>
      <c r="M3197" s="123">
        <v>47</v>
      </c>
      <c r="N3197" s="123"/>
      <c r="O3197" s="123"/>
      <c r="P3197" s="128"/>
      <c r="Q3197" s="128">
        <v>670.78700000000003</v>
      </c>
      <c r="R3197" s="128"/>
      <c r="S3197" s="516"/>
      <c r="T3197" s="382"/>
      <c r="U3197" s="5"/>
      <c r="V3197" s="5"/>
      <c r="W3197" s="5"/>
      <c r="X3197" s="5"/>
      <c r="Y3197" s="65"/>
      <c r="Z3197" s="86"/>
      <c r="AA3197" s="65"/>
      <c r="AB3197" s="5"/>
      <c r="AC3197" s="5"/>
      <c r="AD3197" s="5"/>
      <c r="AE3197" s="5"/>
    </row>
    <row r="3198" spans="1:31" s="19" customFormat="1" ht="60" hidden="1" customHeight="1" outlineLevel="1" x14ac:dyDescent="0.25">
      <c r="A3198" s="552"/>
      <c r="B3198" s="552"/>
      <c r="C3198" s="552"/>
      <c r="D3198" s="592"/>
      <c r="E3198" s="553"/>
      <c r="F3198" s="555"/>
      <c r="G3198" s="292" t="s">
        <v>1054</v>
      </c>
      <c r="H3198" s="122"/>
      <c r="I3198" s="122">
        <v>1</v>
      </c>
      <c r="J3198" s="122"/>
      <c r="K3198" s="122"/>
      <c r="L3198" s="122"/>
      <c r="M3198" s="122">
        <v>15</v>
      </c>
      <c r="N3198" s="122"/>
      <c r="O3198" s="122"/>
      <c r="P3198" s="128"/>
      <c r="Q3198" s="128">
        <v>325.84699999999998</v>
      </c>
      <c r="R3198" s="128"/>
      <c r="S3198" s="516"/>
      <c r="T3198" s="382"/>
      <c r="U3198" s="5"/>
      <c r="V3198" s="5"/>
      <c r="W3198" s="5"/>
      <c r="X3198" s="5"/>
      <c r="Y3198" s="65"/>
      <c r="Z3198" s="86"/>
      <c r="AA3198" s="65"/>
      <c r="AB3198" s="5"/>
      <c r="AC3198" s="5"/>
      <c r="AD3198" s="5"/>
      <c r="AE3198" s="5"/>
    </row>
    <row r="3199" spans="1:31" s="19" customFormat="1" ht="60" hidden="1" customHeight="1" outlineLevel="1" x14ac:dyDescent="0.25">
      <c r="A3199" s="552"/>
      <c r="B3199" s="552"/>
      <c r="C3199" s="552"/>
      <c r="D3199" s="592"/>
      <c r="E3199" s="553"/>
      <c r="F3199" s="555"/>
      <c r="G3199" s="292" t="s">
        <v>1868</v>
      </c>
      <c r="H3199" s="122"/>
      <c r="I3199" s="122">
        <v>1</v>
      </c>
      <c r="J3199" s="122"/>
      <c r="K3199" s="122"/>
      <c r="L3199" s="122"/>
      <c r="M3199" s="122">
        <v>15</v>
      </c>
      <c r="N3199" s="122"/>
      <c r="O3199" s="122"/>
      <c r="P3199" s="128"/>
      <c r="Q3199" s="128">
        <v>375.45100000000002</v>
      </c>
      <c r="R3199" s="128"/>
      <c r="S3199" s="516"/>
      <c r="T3199" s="382"/>
      <c r="U3199" s="5"/>
      <c r="V3199" s="5"/>
      <c r="W3199" s="5"/>
      <c r="X3199" s="5"/>
      <c r="Y3199" s="65"/>
      <c r="Z3199" s="86"/>
      <c r="AA3199" s="65"/>
      <c r="AB3199" s="5"/>
      <c r="AC3199" s="5"/>
      <c r="AD3199" s="5"/>
      <c r="AE3199" s="5"/>
    </row>
    <row r="3200" spans="1:31" s="19" customFormat="1" ht="75" hidden="1" customHeight="1" outlineLevel="1" x14ac:dyDescent="0.25">
      <c r="A3200" s="552"/>
      <c r="B3200" s="552"/>
      <c r="C3200" s="552"/>
      <c r="D3200" s="592"/>
      <c r="E3200" s="553"/>
      <c r="F3200" s="555"/>
      <c r="G3200" s="292" t="s">
        <v>1080</v>
      </c>
      <c r="H3200" s="122"/>
      <c r="I3200" s="122">
        <v>1</v>
      </c>
      <c r="J3200" s="122"/>
      <c r="K3200" s="122"/>
      <c r="L3200" s="122"/>
      <c r="M3200" s="122">
        <v>15</v>
      </c>
      <c r="N3200" s="122"/>
      <c r="O3200" s="122"/>
      <c r="P3200" s="128"/>
      <c r="Q3200" s="128">
        <v>375.43900000000002</v>
      </c>
      <c r="R3200" s="128"/>
      <c r="S3200" s="516"/>
      <c r="T3200" s="382"/>
      <c r="U3200" s="5"/>
      <c r="V3200" s="5"/>
      <c r="W3200" s="5"/>
      <c r="X3200" s="5"/>
      <c r="Y3200" s="65"/>
      <c r="Z3200" s="86"/>
      <c r="AA3200" s="65"/>
      <c r="AB3200" s="5"/>
      <c r="AC3200" s="5"/>
      <c r="AD3200" s="5"/>
      <c r="AE3200" s="5"/>
    </row>
    <row r="3201" spans="1:31" s="19" customFormat="1" ht="75" hidden="1" customHeight="1" outlineLevel="1" x14ac:dyDescent="0.25">
      <c r="A3201" s="552"/>
      <c r="B3201" s="552"/>
      <c r="C3201" s="552"/>
      <c r="D3201" s="592"/>
      <c r="E3201" s="553"/>
      <c r="F3201" s="555"/>
      <c r="G3201" s="292" t="s">
        <v>1634</v>
      </c>
      <c r="H3201" s="122"/>
      <c r="I3201" s="122">
        <v>1</v>
      </c>
      <c r="J3201" s="122"/>
      <c r="K3201" s="122"/>
      <c r="L3201" s="122"/>
      <c r="M3201" s="122">
        <v>15</v>
      </c>
      <c r="N3201" s="122"/>
      <c r="O3201" s="122"/>
      <c r="P3201" s="128"/>
      <c r="Q3201" s="128">
        <v>410.58100000000002</v>
      </c>
      <c r="R3201" s="128"/>
      <c r="S3201" s="516"/>
      <c r="T3201" s="382"/>
      <c r="U3201" s="5"/>
      <c r="V3201" s="5"/>
      <c r="W3201" s="5"/>
      <c r="X3201" s="5"/>
      <c r="Y3201" s="65"/>
      <c r="Z3201" s="86"/>
      <c r="AA3201" s="65"/>
      <c r="AB3201" s="5"/>
      <c r="AC3201" s="5"/>
      <c r="AD3201" s="5"/>
      <c r="AE3201" s="5"/>
    </row>
    <row r="3202" spans="1:31" s="19" customFormat="1" ht="60" hidden="1" customHeight="1" outlineLevel="1" x14ac:dyDescent="0.25">
      <c r="A3202" s="552"/>
      <c r="B3202" s="552"/>
      <c r="C3202" s="552"/>
      <c r="D3202" s="592"/>
      <c r="E3202" s="553"/>
      <c r="F3202" s="555"/>
      <c r="G3202" s="292" t="s">
        <v>1082</v>
      </c>
      <c r="H3202" s="123"/>
      <c r="I3202" s="123">
        <v>1</v>
      </c>
      <c r="J3202" s="123"/>
      <c r="K3202" s="123"/>
      <c r="L3202" s="123"/>
      <c r="M3202" s="123">
        <v>5</v>
      </c>
      <c r="N3202" s="123"/>
      <c r="O3202" s="123"/>
      <c r="P3202" s="128"/>
      <c r="Q3202" s="128">
        <v>396.94099999999997</v>
      </c>
      <c r="R3202" s="128"/>
      <c r="S3202" s="516"/>
      <c r="T3202" s="382"/>
      <c r="U3202" s="5"/>
      <c r="V3202" s="5"/>
      <c r="W3202" s="5"/>
      <c r="X3202" s="5"/>
      <c r="Y3202" s="65"/>
      <c r="Z3202" s="86"/>
      <c r="AA3202" s="65"/>
      <c r="AB3202" s="5"/>
      <c r="AC3202" s="5"/>
      <c r="AD3202" s="5"/>
      <c r="AE3202" s="5"/>
    </row>
    <row r="3203" spans="1:31" s="19" customFormat="1" ht="60" hidden="1" customHeight="1" outlineLevel="1" x14ac:dyDescent="0.25">
      <c r="A3203" s="552"/>
      <c r="B3203" s="552"/>
      <c r="C3203" s="552"/>
      <c r="D3203" s="592"/>
      <c r="E3203" s="553"/>
      <c r="F3203" s="555"/>
      <c r="G3203" s="292" t="s">
        <v>1654</v>
      </c>
      <c r="H3203" s="123"/>
      <c r="I3203" s="123">
        <v>1</v>
      </c>
      <c r="J3203" s="123"/>
      <c r="K3203" s="123"/>
      <c r="L3203" s="123"/>
      <c r="M3203" s="123">
        <v>180</v>
      </c>
      <c r="N3203" s="123"/>
      <c r="O3203" s="123"/>
      <c r="P3203" s="128"/>
      <c r="Q3203" s="128">
        <v>445.67</v>
      </c>
      <c r="R3203" s="128"/>
      <c r="S3203" s="516"/>
      <c r="T3203" s="382"/>
      <c r="U3203" s="5"/>
      <c r="V3203" s="5"/>
      <c r="W3203" s="5"/>
      <c r="X3203" s="5"/>
      <c r="Y3203" s="65"/>
      <c r="Z3203" s="86"/>
      <c r="AA3203" s="65"/>
      <c r="AB3203" s="5"/>
      <c r="AC3203" s="5"/>
      <c r="AD3203" s="5"/>
      <c r="AE3203" s="5"/>
    </row>
    <row r="3204" spans="1:31" s="19" customFormat="1" ht="75" hidden="1" customHeight="1" outlineLevel="1" x14ac:dyDescent="0.25">
      <c r="A3204" s="552"/>
      <c r="B3204" s="552"/>
      <c r="C3204" s="552"/>
      <c r="D3204" s="592"/>
      <c r="E3204" s="553"/>
      <c r="F3204" s="555"/>
      <c r="G3204" s="292" t="s">
        <v>1875</v>
      </c>
      <c r="H3204" s="123"/>
      <c r="I3204" s="123">
        <v>1</v>
      </c>
      <c r="J3204" s="123"/>
      <c r="K3204" s="123"/>
      <c r="L3204" s="123"/>
      <c r="M3204" s="123">
        <v>50</v>
      </c>
      <c r="N3204" s="123"/>
      <c r="O3204" s="123"/>
      <c r="P3204" s="128"/>
      <c r="Q3204" s="128">
        <v>519.42399999999998</v>
      </c>
      <c r="R3204" s="128"/>
      <c r="S3204" s="516"/>
      <c r="T3204" s="382"/>
      <c r="U3204" s="5"/>
      <c r="V3204" s="5"/>
      <c r="W3204" s="5"/>
      <c r="X3204" s="5"/>
      <c r="Y3204" s="65"/>
      <c r="Z3204" s="86"/>
      <c r="AA3204" s="65"/>
      <c r="AB3204" s="5"/>
      <c r="AC3204" s="5"/>
      <c r="AD3204" s="5"/>
      <c r="AE3204" s="5"/>
    </row>
    <row r="3205" spans="1:31" s="19" customFormat="1" ht="60" hidden="1" customHeight="1" outlineLevel="1" x14ac:dyDescent="0.25">
      <c r="A3205" s="552"/>
      <c r="B3205" s="552"/>
      <c r="C3205" s="552"/>
      <c r="D3205" s="592"/>
      <c r="E3205" s="553"/>
      <c r="F3205" s="555"/>
      <c r="G3205" s="292" t="s">
        <v>1124</v>
      </c>
      <c r="H3205" s="123"/>
      <c r="I3205" s="123">
        <v>1</v>
      </c>
      <c r="J3205" s="123"/>
      <c r="K3205" s="123"/>
      <c r="L3205" s="123"/>
      <c r="M3205" s="123">
        <v>15</v>
      </c>
      <c r="N3205" s="123"/>
      <c r="O3205" s="123"/>
      <c r="P3205" s="128"/>
      <c r="Q3205" s="128">
        <v>426.31400000000002</v>
      </c>
      <c r="R3205" s="128"/>
      <c r="S3205" s="516"/>
      <c r="T3205" s="382"/>
      <c r="U3205" s="5"/>
      <c r="V3205" s="5"/>
      <c r="W3205" s="5"/>
      <c r="X3205" s="5"/>
      <c r="Y3205" s="65"/>
      <c r="Z3205" s="86"/>
      <c r="AA3205" s="65"/>
      <c r="AB3205" s="5"/>
      <c r="AC3205" s="5"/>
      <c r="AD3205" s="5"/>
      <c r="AE3205" s="5"/>
    </row>
    <row r="3206" spans="1:31" s="19" customFormat="1" ht="90" hidden="1" customHeight="1" outlineLevel="1" x14ac:dyDescent="0.25">
      <c r="A3206" s="552"/>
      <c r="B3206" s="552"/>
      <c r="C3206" s="552"/>
      <c r="D3206" s="592"/>
      <c r="E3206" s="553"/>
      <c r="F3206" s="555"/>
      <c r="G3206" s="292" t="s">
        <v>1125</v>
      </c>
      <c r="H3206" s="123"/>
      <c r="I3206" s="123">
        <v>1</v>
      </c>
      <c r="J3206" s="123"/>
      <c r="K3206" s="123"/>
      <c r="L3206" s="123"/>
      <c r="M3206" s="123">
        <v>15</v>
      </c>
      <c r="N3206" s="123"/>
      <c r="O3206" s="123"/>
      <c r="P3206" s="128"/>
      <c r="Q3206" s="128">
        <v>379.69799999999998</v>
      </c>
      <c r="R3206" s="128"/>
      <c r="S3206" s="516"/>
      <c r="T3206" s="382"/>
      <c r="U3206" s="5"/>
      <c r="V3206" s="5"/>
      <c r="W3206" s="5"/>
      <c r="X3206" s="5"/>
      <c r="Y3206" s="65"/>
      <c r="Z3206" s="86"/>
      <c r="AA3206" s="65"/>
      <c r="AB3206" s="5"/>
      <c r="AC3206" s="5"/>
      <c r="AD3206" s="5"/>
      <c r="AE3206" s="5"/>
    </row>
    <row r="3207" spans="1:31" s="19" customFormat="1" ht="60" hidden="1" customHeight="1" outlineLevel="1" x14ac:dyDescent="0.25">
      <c r="A3207" s="552"/>
      <c r="B3207" s="552"/>
      <c r="C3207" s="552"/>
      <c r="D3207" s="592"/>
      <c r="E3207" s="553"/>
      <c r="F3207" s="555"/>
      <c r="G3207" s="292" t="s">
        <v>1655</v>
      </c>
      <c r="H3207" s="123"/>
      <c r="I3207" s="123">
        <v>1</v>
      </c>
      <c r="J3207" s="123"/>
      <c r="K3207" s="123"/>
      <c r="L3207" s="123"/>
      <c r="M3207" s="123">
        <v>45</v>
      </c>
      <c r="N3207" s="123"/>
      <c r="O3207" s="123"/>
      <c r="P3207" s="128"/>
      <c r="Q3207" s="128">
        <v>362.06200000000001</v>
      </c>
      <c r="R3207" s="128"/>
      <c r="S3207" s="516"/>
      <c r="T3207" s="382"/>
      <c r="U3207" s="5"/>
      <c r="V3207" s="5"/>
      <c r="W3207" s="5"/>
      <c r="X3207" s="5"/>
      <c r="Y3207" s="65"/>
      <c r="Z3207" s="86"/>
      <c r="AA3207" s="65"/>
      <c r="AB3207" s="5"/>
      <c r="AC3207" s="5"/>
      <c r="AD3207" s="5"/>
      <c r="AE3207" s="5"/>
    </row>
    <row r="3208" spans="1:31" s="19" customFormat="1" ht="60" hidden="1" customHeight="1" outlineLevel="1" x14ac:dyDescent="0.25">
      <c r="A3208" s="552"/>
      <c r="B3208" s="552"/>
      <c r="C3208" s="552"/>
      <c r="D3208" s="592"/>
      <c r="E3208" s="553"/>
      <c r="F3208" s="555"/>
      <c r="G3208" s="292" t="s">
        <v>1656</v>
      </c>
      <c r="H3208" s="123"/>
      <c r="I3208" s="123">
        <v>1</v>
      </c>
      <c r="J3208" s="123"/>
      <c r="K3208" s="123"/>
      <c r="L3208" s="123"/>
      <c r="M3208" s="123">
        <v>35</v>
      </c>
      <c r="N3208" s="123"/>
      <c r="O3208" s="123"/>
      <c r="P3208" s="128"/>
      <c r="Q3208" s="128">
        <v>489.01900000000001</v>
      </c>
      <c r="R3208" s="128"/>
      <c r="S3208" s="516"/>
      <c r="T3208" s="382"/>
      <c r="U3208" s="5"/>
      <c r="V3208" s="5"/>
      <c r="W3208" s="5"/>
      <c r="X3208" s="5"/>
      <c r="Y3208" s="65"/>
      <c r="Z3208" s="86"/>
      <c r="AA3208" s="65"/>
      <c r="AB3208" s="5"/>
      <c r="AC3208" s="5"/>
      <c r="AD3208" s="5"/>
      <c r="AE3208" s="5"/>
    </row>
    <row r="3209" spans="1:31" s="19" customFormat="1" ht="60" hidden="1" customHeight="1" outlineLevel="1" x14ac:dyDescent="0.25">
      <c r="A3209" s="552"/>
      <c r="B3209" s="552"/>
      <c r="C3209" s="552"/>
      <c r="D3209" s="592"/>
      <c r="E3209" s="553"/>
      <c r="F3209" s="555"/>
      <c r="G3209" s="292" t="s">
        <v>1658</v>
      </c>
      <c r="H3209" s="123"/>
      <c r="I3209" s="123">
        <v>1</v>
      </c>
      <c r="J3209" s="123"/>
      <c r="K3209" s="123"/>
      <c r="L3209" s="123"/>
      <c r="M3209" s="123">
        <v>10</v>
      </c>
      <c r="N3209" s="123"/>
      <c r="O3209" s="123"/>
      <c r="P3209" s="128"/>
      <c r="Q3209" s="128">
        <v>560.14400000000001</v>
      </c>
      <c r="R3209" s="128"/>
      <c r="S3209" s="516"/>
      <c r="T3209" s="382"/>
      <c r="U3209" s="5"/>
      <c r="V3209" s="5"/>
      <c r="W3209" s="5"/>
      <c r="X3209" s="5"/>
      <c r="Y3209" s="65"/>
      <c r="Z3209" s="86"/>
      <c r="AA3209" s="65"/>
      <c r="AB3209" s="5"/>
      <c r="AC3209" s="5"/>
      <c r="AD3209" s="5"/>
      <c r="AE3209" s="5"/>
    </row>
    <row r="3210" spans="1:31" s="19" customFormat="1" ht="105" hidden="1" customHeight="1" outlineLevel="1" x14ac:dyDescent="0.25">
      <c r="A3210" s="552"/>
      <c r="B3210" s="552"/>
      <c r="C3210" s="552"/>
      <c r="D3210" s="592"/>
      <c r="E3210" s="553"/>
      <c r="F3210" s="555"/>
      <c r="G3210" s="292" t="s">
        <v>1660</v>
      </c>
      <c r="H3210" s="123"/>
      <c r="I3210" s="123">
        <v>1</v>
      </c>
      <c r="J3210" s="123"/>
      <c r="K3210" s="123"/>
      <c r="L3210" s="123"/>
      <c r="M3210" s="123">
        <v>15</v>
      </c>
      <c r="N3210" s="123"/>
      <c r="O3210" s="123"/>
      <c r="P3210" s="128"/>
      <c r="Q3210" s="128">
        <v>418.45</v>
      </c>
      <c r="R3210" s="128"/>
      <c r="S3210" s="516"/>
      <c r="T3210" s="382"/>
      <c r="U3210" s="5"/>
      <c r="V3210" s="5"/>
      <c r="W3210" s="5"/>
      <c r="X3210" s="5"/>
      <c r="Y3210" s="65"/>
      <c r="Z3210" s="86"/>
      <c r="AA3210" s="65"/>
      <c r="AB3210" s="5"/>
      <c r="AC3210" s="5"/>
      <c r="AD3210" s="5"/>
      <c r="AE3210" s="5"/>
    </row>
    <row r="3211" spans="1:31" s="19" customFormat="1" ht="60" hidden="1" customHeight="1" outlineLevel="1" x14ac:dyDescent="0.25">
      <c r="A3211" s="552"/>
      <c r="B3211" s="552"/>
      <c r="C3211" s="552"/>
      <c r="D3211" s="592"/>
      <c r="E3211" s="553"/>
      <c r="F3211" s="555"/>
      <c r="G3211" s="292" t="s">
        <v>1662</v>
      </c>
      <c r="H3211" s="123"/>
      <c r="I3211" s="123">
        <v>1</v>
      </c>
      <c r="J3211" s="123"/>
      <c r="K3211" s="123"/>
      <c r="L3211" s="123"/>
      <c r="M3211" s="123">
        <v>33</v>
      </c>
      <c r="N3211" s="123"/>
      <c r="O3211" s="123"/>
      <c r="P3211" s="128"/>
      <c r="Q3211" s="128">
        <v>205.62</v>
      </c>
      <c r="R3211" s="128"/>
      <c r="S3211" s="516"/>
      <c r="T3211" s="382"/>
      <c r="U3211" s="5"/>
      <c r="V3211" s="5"/>
      <c r="W3211" s="5"/>
      <c r="X3211" s="5"/>
      <c r="Y3211" s="65"/>
      <c r="Z3211" s="86"/>
      <c r="AA3211" s="65"/>
      <c r="AB3211" s="5"/>
      <c r="AC3211" s="5"/>
      <c r="AD3211" s="5"/>
      <c r="AE3211" s="5"/>
    </row>
    <row r="3212" spans="1:31" s="19" customFormat="1" ht="15.75" hidden="1" customHeight="1" outlineLevel="1" x14ac:dyDescent="0.25">
      <c r="A3212" s="552"/>
      <c r="B3212" s="552"/>
      <c r="C3212" s="552"/>
      <c r="D3212" s="592"/>
      <c r="E3212" s="553"/>
      <c r="F3212" s="555"/>
      <c r="G3212" s="292"/>
      <c r="H3212" s="122"/>
      <c r="I3212" s="125"/>
      <c r="J3212" s="125"/>
      <c r="K3212" s="125"/>
      <c r="L3212" s="122"/>
      <c r="M3212" s="122"/>
      <c r="N3212" s="122"/>
      <c r="O3212" s="122"/>
      <c r="P3212" s="128"/>
      <c r="Q3212" s="128"/>
      <c r="R3212" s="128"/>
      <c r="S3212" s="516"/>
      <c r="T3212" s="382"/>
      <c r="U3212" s="5"/>
      <c r="V3212" s="5"/>
      <c r="W3212" s="5"/>
      <c r="X3212" s="5"/>
      <c r="Y3212" s="65"/>
      <c r="Z3212" s="86"/>
      <c r="AA3212" s="65"/>
      <c r="AB3212" s="5"/>
      <c r="AC3212" s="5"/>
      <c r="AD3212" s="5"/>
      <c r="AE3212" s="5"/>
    </row>
    <row r="3213" spans="1:31" s="19" customFormat="1" ht="60" hidden="1" customHeight="1" outlineLevel="1" x14ac:dyDescent="0.25">
      <c r="A3213" s="552"/>
      <c r="B3213" s="552"/>
      <c r="C3213" s="552"/>
      <c r="D3213" s="592"/>
      <c r="E3213" s="553"/>
      <c r="F3213" s="555"/>
      <c r="G3213" s="61" t="s">
        <v>1140</v>
      </c>
      <c r="H3213" s="300"/>
      <c r="I3213" s="300"/>
      <c r="J3213" s="300">
        <v>1</v>
      </c>
      <c r="K3213" s="300"/>
      <c r="L3213" s="300"/>
      <c r="M3213" s="300"/>
      <c r="N3213" s="300">
        <v>7</v>
      </c>
      <c r="O3213" s="300"/>
      <c r="P3213" s="129"/>
      <c r="Q3213" s="129"/>
      <c r="R3213" s="129">
        <v>519</v>
      </c>
      <c r="S3213" s="517"/>
      <c r="T3213" s="274"/>
      <c r="U3213" s="5"/>
      <c r="V3213" s="5"/>
      <c r="W3213" s="5"/>
      <c r="X3213" s="5"/>
      <c r="Y3213" s="65"/>
      <c r="Z3213" s="86"/>
      <c r="AA3213" s="65"/>
      <c r="AB3213" s="5"/>
      <c r="AC3213" s="5"/>
      <c r="AD3213" s="5"/>
      <c r="AE3213" s="5"/>
    </row>
    <row r="3214" spans="1:31" s="19" customFormat="1" ht="75" hidden="1" customHeight="1" outlineLevel="1" x14ac:dyDescent="0.25">
      <c r="A3214" s="552"/>
      <c r="B3214" s="552"/>
      <c r="C3214" s="552"/>
      <c r="D3214" s="592"/>
      <c r="E3214" s="553"/>
      <c r="F3214" s="555"/>
      <c r="G3214" s="61" t="s">
        <v>1827</v>
      </c>
      <c r="H3214" s="300"/>
      <c r="I3214" s="300"/>
      <c r="J3214" s="300">
        <v>1</v>
      </c>
      <c r="K3214" s="300"/>
      <c r="L3214" s="300"/>
      <c r="M3214" s="300"/>
      <c r="N3214" s="300">
        <v>15</v>
      </c>
      <c r="O3214" s="300"/>
      <c r="P3214" s="129"/>
      <c r="Q3214" s="129"/>
      <c r="R3214" s="129">
        <v>484</v>
      </c>
      <c r="S3214" s="517"/>
      <c r="T3214" s="274"/>
      <c r="U3214" s="5"/>
      <c r="V3214" s="5"/>
      <c r="W3214" s="5"/>
      <c r="X3214" s="5"/>
      <c r="Y3214" s="65"/>
      <c r="Z3214" s="86"/>
      <c r="AA3214" s="65"/>
      <c r="AB3214" s="5"/>
      <c r="AC3214" s="5"/>
      <c r="AD3214" s="5"/>
      <c r="AE3214" s="5"/>
    </row>
    <row r="3215" spans="1:31" s="19" customFormat="1" ht="120.75" hidden="1" customHeight="1" outlineLevel="1" x14ac:dyDescent="0.25">
      <c r="A3215" s="552"/>
      <c r="B3215" s="552"/>
      <c r="C3215" s="552"/>
      <c r="D3215" s="592"/>
      <c r="E3215" s="553"/>
      <c r="F3215" s="555"/>
      <c r="G3215" s="61" t="s">
        <v>1953</v>
      </c>
      <c r="H3215" s="300"/>
      <c r="I3215" s="300"/>
      <c r="J3215" s="300">
        <v>1</v>
      </c>
      <c r="K3215" s="300"/>
      <c r="L3215" s="300"/>
      <c r="M3215" s="300"/>
      <c r="N3215" s="300">
        <v>15</v>
      </c>
      <c r="O3215" s="300"/>
      <c r="P3215" s="129"/>
      <c r="Q3215" s="129"/>
      <c r="R3215" s="129">
        <v>622.774</v>
      </c>
      <c r="S3215" s="517"/>
      <c r="T3215" s="274"/>
      <c r="U3215" s="5"/>
      <c r="V3215" s="5"/>
      <c r="W3215" s="5"/>
      <c r="X3215" s="5"/>
      <c r="Y3215" s="65"/>
      <c r="Z3215" s="86"/>
      <c r="AA3215" s="65"/>
      <c r="AB3215" s="5"/>
      <c r="AC3215" s="5"/>
      <c r="AD3215" s="5"/>
      <c r="AE3215" s="5"/>
    </row>
    <row r="3216" spans="1:31" s="19" customFormat="1" ht="120.75" hidden="1" customHeight="1" outlineLevel="1" x14ac:dyDescent="0.25">
      <c r="A3216" s="552"/>
      <c r="B3216" s="552"/>
      <c r="C3216" s="552"/>
      <c r="D3216" s="592"/>
      <c r="E3216" s="553"/>
      <c r="F3216" s="555"/>
      <c r="G3216" s="61" t="s">
        <v>1671</v>
      </c>
      <c r="H3216" s="300"/>
      <c r="I3216" s="300"/>
      <c r="J3216" s="300">
        <v>1</v>
      </c>
      <c r="K3216" s="300"/>
      <c r="L3216" s="300"/>
      <c r="M3216" s="300"/>
      <c r="N3216" s="300">
        <v>30</v>
      </c>
      <c r="O3216" s="300"/>
      <c r="P3216" s="129"/>
      <c r="Q3216" s="129"/>
      <c r="R3216" s="129">
        <v>605</v>
      </c>
      <c r="S3216" s="517"/>
      <c r="T3216" s="274"/>
      <c r="U3216" s="5"/>
      <c r="V3216" s="5"/>
      <c r="W3216" s="5"/>
      <c r="X3216" s="5"/>
      <c r="Y3216" s="65"/>
      <c r="Z3216" s="86"/>
      <c r="AA3216" s="65"/>
      <c r="AB3216" s="5"/>
      <c r="AC3216" s="5"/>
      <c r="AD3216" s="5"/>
      <c r="AE3216" s="5"/>
    </row>
    <row r="3217" spans="1:31" s="19" customFormat="1" ht="75" hidden="1" customHeight="1" outlineLevel="1" x14ac:dyDescent="0.25">
      <c r="A3217" s="552"/>
      <c r="B3217" s="552"/>
      <c r="C3217" s="552"/>
      <c r="D3217" s="592"/>
      <c r="E3217" s="553"/>
      <c r="F3217" s="555"/>
      <c r="G3217" s="61" t="s">
        <v>1832</v>
      </c>
      <c r="H3217" s="300"/>
      <c r="I3217" s="300"/>
      <c r="J3217" s="300">
        <v>1</v>
      </c>
      <c r="K3217" s="300"/>
      <c r="L3217" s="300"/>
      <c r="M3217" s="300"/>
      <c r="N3217" s="300">
        <v>15</v>
      </c>
      <c r="O3217" s="300"/>
      <c r="P3217" s="129"/>
      <c r="Q3217" s="129"/>
      <c r="R3217" s="129">
        <v>627</v>
      </c>
      <c r="S3217" s="517"/>
      <c r="T3217" s="274"/>
      <c r="U3217" s="5"/>
      <c r="V3217" s="5"/>
      <c r="W3217" s="5"/>
      <c r="X3217" s="5"/>
      <c r="Y3217" s="65"/>
      <c r="Z3217" s="86"/>
      <c r="AA3217" s="65"/>
      <c r="AB3217" s="5"/>
      <c r="AC3217" s="5"/>
      <c r="AD3217" s="5"/>
      <c r="AE3217" s="5"/>
    </row>
    <row r="3218" spans="1:31" s="19" customFormat="1" ht="99.75" hidden="1" customHeight="1" outlineLevel="1" x14ac:dyDescent="0.25">
      <c r="A3218" s="552"/>
      <c r="B3218" s="552"/>
      <c r="C3218" s="552"/>
      <c r="D3218" s="592"/>
      <c r="E3218" s="553"/>
      <c r="F3218" s="555"/>
      <c r="G3218" s="61" t="s">
        <v>1209</v>
      </c>
      <c r="H3218" s="300"/>
      <c r="I3218" s="300"/>
      <c r="J3218" s="300">
        <v>1</v>
      </c>
      <c r="K3218" s="300"/>
      <c r="L3218" s="300"/>
      <c r="M3218" s="300"/>
      <c r="N3218" s="300">
        <v>10</v>
      </c>
      <c r="O3218" s="300"/>
      <c r="P3218" s="129"/>
      <c r="Q3218" s="129"/>
      <c r="R3218" s="129">
        <v>467</v>
      </c>
      <c r="S3218" s="517"/>
      <c r="T3218" s="274"/>
      <c r="U3218" s="5"/>
      <c r="V3218" s="5"/>
      <c r="W3218" s="5"/>
      <c r="X3218" s="5"/>
      <c r="Y3218" s="65"/>
      <c r="Z3218" s="86"/>
      <c r="AA3218" s="65"/>
      <c r="AB3218" s="5"/>
      <c r="AC3218" s="5"/>
      <c r="AD3218" s="5"/>
      <c r="AE3218" s="5"/>
    </row>
    <row r="3219" spans="1:31" s="19" customFormat="1" ht="99.75" hidden="1" customHeight="1" outlineLevel="1" x14ac:dyDescent="0.25">
      <c r="A3219" s="552"/>
      <c r="B3219" s="552"/>
      <c r="C3219" s="552"/>
      <c r="D3219" s="592"/>
      <c r="E3219" s="553"/>
      <c r="F3219" s="555"/>
      <c r="G3219" s="61" t="s">
        <v>1210</v>
      </c>
      <c r="H3219" s="300"/>
      <c r="I3219" s="300"/>
      <c r="J3219" s="300">
        <v>1</v>
      </c>
      <c r="K3219" s="300"/>
      <c r="L3219" s="300"/>
      <c r="M3219" s="300"/>
      <c r="N3219" s="300">
        <v>16</v>
      </c>
      <c r="O3219" s="300"/>
      <c r="P3219" s="129"/>
      <c r="Q3219" s="129"/>
      <c r="R3219" s="129">
        <v>392.26</v>
      </c>
      <c r="S3219" s="517"/>
      <c r="T3219" s="274"/>
      <c r="U3219" s="5"/>
      <c r="V3219" s="5"/>
      <c r="W3219" s="5"/>
      <c r="X3219" s="5"/>
      <c r="Y3219" s="65"/>
      <c r="Z3219" s="86"/>
      <c r="AA3219" s="65"/>
      <c r="AB3219" s="5"/>
      <c r="AC3219" s="5"/>
      <c r="AD3219" s="5"/>
      <c r="AE3219" s="5"/>
    </row>
    <row r="3220" spans="1:31" s="19" customFormat="1" ht="60" hidden="1" customHeight="1" outlineLevel="1" x14ac:dyDescent="0.25">
      <c r="A3220" s="552"/>
      <c r="B3220" s="552"/>
      <c r="C3220" s="552"/>
      <c r="D3220" s="592"/>
      <c r="E3220" s="553"/>
      <c r="F3220" s="555"/>
      <c r="G3220" s="61" t="s">
        <v>1301</v>
      </c>
      <c r="H3220" s="300"/>
      <c r="I3220" s="300"/>
      <c r="J3220" s="300">
        <v>1</v>
      </c>
      <c r="K3220" s="300"/>
      <c r="L3220" s="300"/>
      <c r="M3220" s="300"/>
      <c r="N3220" s="300">
        <v>90</v>
      </c>
      <c r="O3220" s="300"/>
      <c r="P3220" s="129"/>
      <c r="Q3220" s="129"/>
      <c r="R3220" s="129">
        <v>401.35899999999998</v>
      </c>
      <c r="S3220" s="517"/>
      <c r="T3220" s="274"/>
      <c r="U3220" s="5"/>
      <c r="V3220" s="5"/>
      <c r="W3220" s="5"/>
      <c r="X3220" s="5"/>
      <c r="Y3220" s="65"/>
      <c r="Z3220" s="86"/>
      <c r="AA3220" s="65"/>
      <c r="AB3220" s="5"/>
      <c r="AC3220" s="5"/>
      <c r="AD3220" s="5"/>
      <c r="AE3220" s="5"/>
    </row>
    <row r="3221" spans="1:31" s="19" customFormat="1" ht="60" hidden="1" customHeight="1" outlineLevel="1" x14ac:dyDescent="0.25">
      <c r="A3221" s="552"/>
      <c r="B3221" s="552"/>
      <c r="C3221" s="552"/>
      <c r="D3221" s="592"/>
      <c r="E3221" s="553"/>
      <c r="F3221" s="555"/>
      <c r="G3221" s="61" t="s">
        <v>1302</v>
      </c>
      <c r="H3221" s="300"/>
      <c r="I3221" s="300"/>
      <c r="J3221" s="300">
        <v>1</v>
      </c>
      <c r="K3221" s="300"/>
      <c r="L3221" s="300"/>
      <c r="M3221" s="300"/>
      <c r="N3221" s="300">
        <v>15</v>
      </c>
      <c r="O3221" s="300"/>
      <c r="P3221" s="129"/>
      <c r="Q3221" s="129"/>
      <c r="R3221" s="129">
        <v>295.685</v>
      </c>
      <c r="S3221" s="517"/>
      <c r="T3221" s="274"/>
      <c r="U3221" s="5"/>
      <c r="V3221" s="5"/>
      <c r="W3221" s="5"/>
      <c r="X3221" s="5"/>
      <c r="Y3221" s="65"/>
      <c r="Z3221" s="86"/>
      <c r="AA3221" s="65"/>
      <c r="AB3221" s="5"/>
      <c r="AC3221" s="5"/>
      <c r="AD3221" s="5"/>
      <c r="AE3221" s="5"/>
    </row>
    <row r="3222" spans="1:31" s="19" customFormat="1" ht="98.25" hidden="1" customHeight="1" outlineLevel="1" x14ac:dyDescent="0.25">
      <c r="A3222" s="552"/>
      <c r="B3222" s="552"/>
      <c r="C3222" s="552"/>
      <c r="D3222" s="592"/>
      <c r="E3222" s="553"/>
      <c r="F3222" s="555"/>
      <c r="G3222" s="61" t="s">
        <v>1303</v>
      </c>
      <c r="H3222" s="300"/>
      <c r="I3222" s="300"/>
      <c r="J3222" s="300">
        <v>1</v>
      </c>
      <c r="K3222" s="300"/>
      <c r="L3222" s="300"/>
      <c r="M3222" s="300"/>
      <c r="N3222" s="300">
        <v>75</v>
      </c>
      <c r="O3222" s="300"/>
      <c r="P3222" s="129"/>
      <c r="Q3222" s="129"/>
      <c r="R3222" s="129">
        <v>436.733</v>
      </c>
      <c r="S3222" s="517"/>
      <c r="T3222" s="274"/>
      <c r="U3222" s="5"/>
      <c r="V3222" s="5"/>
      <c r="W3222" s="5"/>
      <c r="X3222" s="5"/>
      <c r="Y3222" s="65"/>
      <c r="Z3222" s="86"/>
      <c r="AA3222" s="65"/>
      <c r="AB3222" s="5"/>
      <c r="AC3222" s="5"/>
      <c r="AD3222" s="5"/>
      <c r="AE3222" s="5"/>
    </row>
    <row r="3223" spans="1:31" s="19" customFormat="1" ht="60" hidden="1" customHeight="1" outlineLevel="1" x14ac:dyDescent="0.25">
      <c r="A3223" s="552"/>
      <c r="B3223" s="552"/>
      <c r="C3223" s="552"/>
      <c r="D3223" s="592"/>
      <c r="E3223" s="553"/>
      <c r="F3223" s="555"/>
      <c r="G3223" s="61" t="s">
        <v>1880</v>
      </c>
      <c r="H3223" s="300"/>
      <c r="I3223" s="300"/>
      <c r="J3223" s="300">
        <v>1</v>
      </c>
      <c r="K3223" s="300"/>
      <c r="L3223" s="300"/>
      <c r="M3223" s="300"/>
      <c r="N3223" s="300">
        <v>50</v>
      </c>
      <c r="O3223" s="300"/>
      <c r="P3223" s="129"/>
      <c r="Q3223" s="129"/>
      <c r="R3223" s="129">
        <v>240.42500000000001</v>
      </c>
      <c r="S3223" s="517"/>
      <c r="T3223" s="274"/>
      <c r="U3223" s="5"/>
      <c r="V3223" s="5"/>
      <c r="W3223" s="5"/>
      <c r="X3223" s="5"/>
      <c r="Y3223" s="65"/>
      <c r="Z3223" s="86"/>
      <c r="AA3223" s="65"/>
      <c r="AB3223" s="5"/>
      <c r="AC3223" s="5"/>
      <c r="AD3223" s="5"/>
      <c r="AE3223" s="5"/>
    </row>
    <row r="3224" spans="1:31" s="19" customFormat="1" ht="60" hidden="1" customHeight="1" outlineLevel="1" x14ac:dyDescent="0.25">
      <c r="A3224" s="552"/>
      <c r="B3224" s="552"/>
      <c r="C3224" s="552"/>
      <c r="D3224" s="592"/>
      <c r="E3224" s="553"/>
      <c r="F3224" s="555"/>
      <c r="G3224" s="61" t="s">
        <v>1838</v>
      </c>
      <c r="H3224" s="300"/>
      <c r="I3224" s="300"/>
      <c r="J3224" s="300">
        <v>1</v>
      </c>
      <c r="K3224" s="300"/>
      <c r="L3224" s="300"/>
      <c r="M3224" s="300"/>
      <c r="N3224" s="300">
        <v>40</v>
      </c>
      <c r="O3224" s="300"/>
      <c r="P3224" s="129"/>
      <c r="Q3224" s="129"/>
      <c r="R3224" s="129">
        <v>464.97399999999999</v>
      </c>
      <c r="S3224" s="517"/>
      <c r="T3224" s="274"/>
      <c r="U3224" s="5"/>
      <c r="V3224" s="5"/>
      <c r="W3224" s="5"/>
      <c r="X3224" s="5"/>
      <c r="Y3224" s="65"/>
      <c r="Z3224" s="86"/>
      <c r="AA3224" s="65"/>
      <c r="AB3224" s="5"/>
      <c r="AC3224" s="5"/>
      <c r="AD3224" s="5"/>
      <c r="AE3224" s="5"/>
    </row>
    <row r="3225" spans="1:31" s="19" customFormat="1" ht="75" hidden="1" customHeight="1" outlineLevel="1" x14ac:dyDescent="0.25">
      <c r="A3225" s="552"/>
      <c r="B3225" s="552"/>
      <c r="C3225" s="552"/>
      <c r="D3225" s="592"/>
      <c r="E3225" s="553"/>
      <c r="F3225" s="555"/>
      <c r="G3225" s="61" t="s">
        <v>1840</v>
      </c>
      <c r="H3225" s="300"/>
      <c r="I3225" s="300"/>
      <c r="J3225" s="300">
        <v>1</v>
      </c>
      <c r="K3225" s="300"/>
      <c r="L3225" s="300"/>
      <c r="M3225" s="300"/>
      <c r="N3225" s="300">
        <v>150</v>
      </c>
      <c r="O3225" s="300"/>
      <c r="P3225" s="129"/>
      <c r="Q3225" s="129"/>
      <c r="R3225" s="129">
        <v>1761.627</v>
      </c>
      <c r="S3225" s="517"/>
      <c r="T3225" s="274"/>
      <c r="U3225" s="5"/>
      <c r="V3225" s="5"/>
      <c r="W3225" s="5"/>
      <c r="X3225" s="5"/>
      <c r="Y3225" s="65"/>
      <c r="Z3225" s="86"/>
      <c r="AA3225" s="65"/>
      <c r="AB3225" s="5"/>
      <c r="AC3225" s="5"/>
      <c r="AD3225" s="5"/>
      <c r="AE3225" s="5"/>
    </row>
    <row r="3226" spans="1:31" s="19" customFormat="1" ht="75" hidden="1" customHeight="1" outlineLevel="1" x14ac:dyDescent="0.25">
      <c r="A3226" s="552"/>
      <c r="B3226" s="552"/>
      <c r="C3226" s="552"/>
      <c r="D3226" s="592"/>
      <c r="E3226" s="553"/>
      <c r="F3226" s="555"/>
      <c r="G3226" s="61" t="s">
        <v>1676</v>
      </c>
      <c r="H3226" s="300"/>
      <c r="I3226" s="300"/>
      <c r="J3226" s="300">
        <v>1</v>
      </c>
      <c r="K3226" s="300"/>
      <c r="L3226" s="300"/>
      <c r="M3226" s="300"/>
      <c r="N3226" s="300">
        <v>75</v>
      </c>
      <c r="O3226" s="300"/>
      <c r="P3226" s="129"/>
      <c r="Q3226" s="129"/>
      <c r="R3226" s="129">
        <v>482.71699999999998</v>
      </c>
      <c r="S3226" s="517"/>
      <c r="T3226" s="274"/>
      <c r="U3226" s="5"/>
      <c r="V3226" s="5"/>
      <c r="W3226" s="5"/>
      <c r="X3226" s="5"/>
      <c r="Y3226" s="65"/>
      <c r="Z3226" s="86"/>
      <c r="AA3226" s="65"/>
      <c r="AB3226" s="5"/>
      <c r="AC3226" s="5"/>
      <c r="AD3226" s="5"/>
      <c r="AE3226" s="5"/>
    </row>
    <row r="3227" spans="1:31" s="19" customFormat="1" ht="135" hidden="1" customHeight="1" outlineLevel="1" x14ac:dyDescent="0.25">
      <c r="A3227" s="552"/>
      <c r="B3227" s="552"/>
      <c r="C3227" s="552"/>
      <c r="D3227" s="592"/>
      <c r="E3227" s="553"/>
      <c r="F3227" s="555"/>
      <c r="G3227" s="61" t="s">
        <v>1311</v>
      </c>
      <c r="H3227" s="300"/>
      <c r="I3227" s="300"/>
      <c r="J3227" s="300">
        <v>1</v>
      </c>
      <c r="K3227" s="300"/>
      <c r="L3227" s="300"/>
      <c r="M3227" s="300"/>
      <c r="N3227" s="300">
        <v>30</v>
      </c>
      <c r="O3227" s="300"/>
      <c r="P3227" s="129"/>
      <c r="Q3227" s="129"/>
      <c r="R3227" s="129">
        <v>363.86599999999999</v>
      </c>
      <c r="S3227" s="517"/>
      <c r="T3227" s="274"/>
      <c r="U3227" s="5"/>
      <c r="V3227" s="5"/>
      <c r="W3227" s="5"/>
      <c r="X3227" s="5"/>
      <c r="Y3227" s="65"/>
      <c r="Z3227" s="86"/>
      <c r="AA3227" s="65"/>
      <c r="AB3227" s="5"/>
      <c r="AC3227" s="5"/>
      <c r="AD3227" s="5"/>
      <c r="AE3227" s="5"/>
    </row>
    <row r="3228" spans="1:31" s="19" customFormat="1" ht="60" hidden="1" customHeight="1" outlineLevel="1" x14ac:dyDescent="0.25">
      <c r="A3228" s="552"/>
      <c r="B3228" s="552"/>
      <c r="C3228" s="552"/>
      <c r="D3228" s="592"/>
      <c r="E3228" s="553"/>
      <c r="F3228" s="555"/>
      <c r="G3228" s="61" t="s">
        <v>1680</v>
      </c>
      <c r="H3228" s="300"/>
      <c r="I3228" s="300"/>
      <c r="J3228" s="300">
        <v>2</v>
      </c>
      <c r="K3228" s="300"/>
      <c r="L3228" s="300"/>
      <c r="M3228" s="300"/>
      <c r="N3228" s="300">
        <v>61.7</v>
      </c>
      <c r="O3228" s="300"/>
      <c r="P3228" s="129"/>
      <c r="Q3228" s="129"/>
      <c r="R3228" s="129">
        <v>1076.2739999999999</v>
      </c>
      <c r="S3228" s="517"/>
      <c r="T3228" s="274"/>
      <c r="U3228" s="5"/>
      <c r="V3228" s="5"/>
      <c r="W3228" s="5"/>
      <c r="X3228" s="5"/>
      <c r="Y3228" s="65"/>
      <c r="Z3228" s="86"/>
      <c r="AA3228" s="65"/>
      <c r="AB3228" s="5"/>
      <c r="AC3228" s="5"/>
      <c r="AD3228" s="5"/>
      <c r="AE3228" s="5"/>
    </row>
    <row r="3229" spans="1:31" s="19" customFormat="1" ht="60" hidden="1" customHeight="1" outlineLevel="1" x14ac:dyDescent="0.25">
      <c r="A3229" s="552"/>
      <c r="B3229" s="552"/>
      <c r="C3229" s="552"/>
      <c r="D3229" s="592"/>
      <c r="E3229" s="553"/>
      <c r="F3229" s="555"/>
      <c r="G3229" s="61" t="s">
        <v>1954</v>
      </c>
      <c r="H3229" s="300"/>
      <c r="I3229" s="300"/>
      <c r="J3229" s="300">
        <v>1</v>
      </c>
      <c r="K3229" s="300"/>
      <c r="L3229" s="300"/>
      <c r="M3229" s="300"/>
      <c r="N3229" s="300">
        <v>50</v>
      </c>
      <c r="O3229" s="300"/>
      <c r="P3229" s="129"/>
      <c r="Q3229" s="129"/>
      <c r="R3229" s="129">
        <v>300.88</v>
      </c>
      <c r="S3229" s="517"/>
      <c r="T3229" s="274"/>
      <c r="U3229" s="5"/>
      <c r="V3229" s="5"/>
      <c r="W3229" s="5"/>
      <c r="X3229" s="5"/>
      <c r="Y3229" s="65"/>
      <c r="Z3229" s="86"/>
      <c r="AA3229" s="65"/>
      <c r="AB3229" s="5"/>
      <c r="AC3229" s="5"/>
      <c r="AD3229" s="5"/>
      <c r="AE3229" s="5"/>
    </row>
    <row r="3230" spans="1:31" s="19" customFormat="1" ht="93.75" hidden="1" customHeight="1" outlineLevel="1" x14ac:dyDescent="0.25">
      <c r="A3230" s="552"/>
      <c r="B3230" s="552"/>
      <c r="C3230" s="552"/>
      <c r="D3230" s="592"/>
      <c r="E3230" s="553"/>
      <c r="F3230" s="555"/>
      <c r="G3230" s="61" t="s">
        <v>1318</v>
      </c>
      <c r="H3230" s="300"/>
      <c r="I3230" s="300"/>
      <c r="J3230" s="300">
        <v>1</v>
      </c>
      <c r="K3230" s="300"/>
      <c r="L3230" s="300"/>
      <c r="M3230" s="300"/>
      <c r="N3230" s="300">
        <v>42</v>
      </c>
      <c r="O3230" s="300"/>
      <c r="P3230" s="129"/>
      <c r="Q3230" s="129"/>
      <c r="R3230" s="129">
        <v>520.15899999999999</v>
      </c>
      <c r="S3230" s="517"/>
      <c r="T3230" s="274"/>
      <c r="U3230" s="5"/>
      <c r="V3230" s="5"/>
      <c r="W3230" s="5"/>
      <c r="X3230" s="5"/>
      <c r="Y3230" s="65"/>
      <c r="Z3230" s="86"/>
      <c r="AA3230" s="65"/>
      <c r="AB3230" s="5"/>
      <c r="AC3230" s="5"/>
      <c r="AD3230" s="5"/>
      <c r="AE3230" s="5"/>
    </row>
    <row r="3231" spans="1:31" s="19" customFormat="1" ht="90" hidden="1" customHeight="1" outlineLevel="1" x14ac:dyDescent="0.25">
      <c r="A3231" s="552"/>
      <c r="B3231" s="552"/>
      <c r="C3231" s="552"/>
      <c r="D3231" s="592"/>
      <c r="E3231" s="553"/>
      <c r="F3231" s="555"/>
      <c r="G3231" s="61" t="s">
        <v>1725</v>
      </c>
      <c r="H3231" s="300"/>
      <c r="I3231" s="300"/>
      <c r="J3231" s="300">
        <v>1</v>
      </c>
      <c r="K3231" s="300"/>
      <c r="L3231" s="300"/>
      <c r="M3231" s="300"/>
      <c r="N3231" s="300">
        <v>45</v>
      </c>
      <c r="O3231" s="300"/>
      <c r="P3231" s="129"/>
      <c r="Q3231" s="129"/>
      <c r="R3231" s="129">
        <v>435.42500000000001</v>
      </c>
      <c r="S3231" s="517"/>
      <c r="T3231" s="274"/>
      <c r="U3231" s="5"/>
      <c r="V3231" s="5"/>
      <c r="W3231" s="5"/>
      <c r="X3231" s="5"/>
      <c r="Y3231" s="65"/>
      <c r="Z3231" s="86"/>
      <c r="AA3231" s="65"/>
      <c r="AB3231" s="5"/>
      <c r="AC3231" s="5"/>
      <c r="AD3231" s="5"/>
      <c r="AE3231" s="5"/>
    </row>
    <row r="3232" spans="1:31" s="19" customFormat="1" ht="120" hidden="1" customHeight="1" outlineLevel="1" x14ac:dyDescent="0.25">
      <c r="A3232" s="552"/>
      <c r="B3232" s="552"/>
      <c r="C3232" s="552"/>
      <c r="D3232" s="592"/>
      <c r="E3232" s="553"/>
      <c r="F3232" s="555"/>
      <c r="G3232" s="61" t="s">
        <v>1319</v>
      </c>
      <c r="H3232" s="300"/>
      <c r="I3232" s="300"/>
      <c r="J3232" s="300">
        <v>1</v>
      </c>
      <c r="K3232" s="300"/>
      <c r="L3232" s="300"/>
      <c r="M3232" s="300"/>
      <c r="N3232" s="300">
        <v>30</v>
      </c>
      <c r="O3232" s="300"/>
      <c r="P3232" s="129"/>
      <c r="Q3232" s="129"/>
      <c r="R3232" s="129">
        <v>428.02600000000001</v>
      </c>
      <c r="S3232" s="517"/>
      <c r="T3232" s="274"/>
      <c r="U3232" s="5"/>
      <c r="V3232" s="5"/>
      <c r="W3232" s="5"/>
      <c r="X3232" s="5"/>
      <c r="Y3232" s="65"/>
      <c r="Z3232" s="86"/>
      <c r="AA3232" s="65"/>
      <c r="AB3232" s="5"/>
      <c r="AC3232" s="5"/>
      <c r="AD3232" s="5"/>
      <c r="AE3232" s="5"/>
    </row>
    <row r="3233" spans="1:31" s="19" customFormat="1" ht="60" hidden="1" customHeight="1" outlineLevel="1" x14ac:dyDescent="0.25">
      <c r="A3233" s="552"/>
      <c r="B3233" s="552"/>
      <c r="C3233" s="552"/>
      <c r="D3233" s="592"/>
      <c r="E3233" s="553"/>
      <c r="F3233" s="555"/>
      <c r="G3233" s="61" t="s">
        <v>1682</v>
      </c>
      <c r="H3233" s="300"/>
      <c r="I3233" s="300"/>
      <c r="J3233" s="300">
        <v>1</v>
      </c>
      <c r="K3233" s="300"/>
      <c r="L3233" s="300"/>
      <c r="M3233" s="300"/>
      <c r="N3233" s="300">
        <v>45</v>
      </c>
      <c r="O3233" s="300"/>
      <c r="P3233" s="129"/>
      <c r="Q3233" s="129"/>
      <c r="R3233" s="129">
        <v>524.32399999999996</v>
      </c>
      <c r="S3233" s="517"/>
      <c r="T3233" s="274"/>
      <c r="U3233" s="5"/>
      <c r="V3233" s="5"/>
      <c r="W3233" s="5"/>
      <c r="X3233" s="5"/>
      <c r="Y3233" s="65"/>
      <c r="Z3233" s="86"/>
      <c r="AA3233" s="65"/>
      <c r="AB3233" s="5"/>
      <c r="AC3233" s="5"/>
      <c r="AD3233" s="5"/>
      <c r="AE3233" s="5"/>
    </row>
    <row r="3234" spans="1:31" s="19" customFormat="1" ht="66.75" hidden="1" customHeight="1" outlineLevel="1" x14ac:dyDescent="0.25">
      <c r="A3234" s="552"/>
      <c r="B3234" s="552"/>
      <c r="C3234" s="552"/>
      <c r="D3234" s="592"/>
      <c r="E3234" s="553"/>
      <c r="F3234" s="555"/>
      <c r="G3234" s="61" t="s">
        <v>1686</v>
      </c>
      <c r="H3234" s="300"/>
      <c r="I3234" s="300"/>
      <c r="J3234" s="300">
        <v>1</v>
      </c>
      <c r="K3234" s="300"/>
      <c r="L3234" s="300"/>
      <c r="M3234" s="300"/>
      <c r="N3234" s="300">
        <v>50</v>
      </c>
      <c r="O3234" s="300"/>
      <c r="P3234" s="129"/>
      <c r="Q3234" s="129"/>
      <c r="R3234" s="129">
        <v>415.44499999999999</v>
      </c>
      <c r="S3234" s="517"/>
      <c r="T3234" s="274"/>
      <c r="U3234" s="5"/>
      <c r="V3234" s="5"/>
      <c r="W3234" s="5"/>
      <c r="X3234" s="5"/>
      <c r="Y3234" s="65"/>
      <c r="Z3234" s="86"/>
      <c r="AA3234" s="65"/>
      <c r="AB3234" s="5"/>
      <c r="AC3234" s="5"/>
      <c r="AD3234" s="5"/>
      <c r="AE3234" s="5"/>
    </row>
    <row r="3235" spans="1:31" s="19" customFormat="1" ht="66.75" hidden="1" customHeight="1" outlineLevel="1" x14ac:dyDescent="0.25">
      <c r="A3235" s="552"/>
      <c r="B3235" s="552"/>
      <c r="C3235" s="552"/>
      <c r="D3235" s="592"/>
      <c r="E3235" s="553"/>
      <c r="F3235" s="555"/>
      <c r="G3235" s="61" t="s">
        <v>1687</v>
      </c>
      <c r="H3235" s="300"/>
      <c r="I3235" s="300"/>
      <c r="J3235" s="300">
        <v>1</v>
      </c>
      <c r="K3235" s="300"/>
      <c r="L3235" s="300"/>
      <c r="M3235" s="300"/>
      <c r="N3235" s="300">
        <v>74</v>
      </c>
      <c r="O3235" s="300"/>
      <c r="P3235" s="129"/>
      <c r="Q3235" s="129"/>
      <c r="R3235" s="129">
        <v>455.42</v>
      </c>
      <c r="S3235" s="517"/>
      <c r="T3235" s="274"/>
      <c r="U3235" s="5"/>
      <c r="V3235" s="5"/>
      <c r="W3235" s="5"/>
      <c r="X3235" s="5"/>
      <c r="Y3235" s="65"/>
      <c r="Z3235" s="86"/>
      <c r="AA3235" s="65"/>
      <c r="AB3235" s="5"/>
      <c r="AC3235" s="5"/>
      <c r="AD3235" s="5"/>
      <c r="AE3235" s="5"/>
    </row>
    <row r="3236" spans="1:31" s="19" customFormat="1" ht="66.75" hidden="1" customHeight="1" outlineLevel="1" x14ac:dyDescent="0.25">
      <c r="A3236" s="552"/>
      <c r="B3236" s="552"/>
      <c r="C3236" s="552"/>
      <c r="D3236" s="592"/>
      <c r="E3236" s="553"/>
      <c r="F3236" s="555"/>
      <c r="G3236" s="61" t="s">
        <v>1846</v>
      </c>
      <c r="H3236" s="300"/>
      <c r="I3236" s="300"/>
      <c r="J3236" s="300">
        <v>1</v>
      </c>
      <c r="K3236" s="300"/>
      <c r="L3236" s="300"/>
      <c r="M3236" s="300"/>
      <c r="N3236" s="300">
        <v>15</v>
      </c>
      <c r="O3236" s="300"/>
      <c r="P3236" s="129"/>
      <c r="Q3236" s="129"/>
      <c r="R3236" s="129">
        <v>472.61</v>
      </c>
      <c r="S3236" s="517"/>
      <c r="T3236" s="274"/>
      <c r="U3236" s="5"/>
      <c r="V3236" s="5"/>
      <c r="W3236" s="5"/>
      <c r="X3236" s="5"/>
      <c r="Y3236" s="65"/>
      <c r="Z3236" s="86"/>
      <c r="AA3236" s="65"/>
      <c r="AB3236" s="5"/>
      <c r="AC3236" s="5"/>
      <c r="AD3236" s="5"/>
      <c r="AE3236" s="5"/>
    </row>
    <row r="3237" spans="1:31" s="19" customFormat="1" ht="66.75" hidden="1" customHeight="1" outlineLevel="1" x14ac:dyDescent="0.25">
      <c r="A3237" s="552"/>
      <c r="B3237" s="552"/>
      <c r="C3237" s="552"/>
      <c r="D3237" s="592"/>
      <c r="E3237" s="553"/>
      <c r="F3237" s="555"/>
      <c r="G3237" s="61" t="s">
        <v>1881</v>
      </c>
      <c r="H3237" s="300"/>
      <c r="I3237" s="300"/>
      <c r="J3237" s="300">
        <v>1</v>
      </c>
      <c r="K3237" s="300"/>
      <c r="L3237" s="300"/>
      <c r="M3237" s="300"/>
      <c r="N3237" s="300">
        <v>47</v>
      </c>
      <c r="O3237" s="300"/>
      <c r="P3237" s="129"/>
      <c r="Q3237" s="129"/>
      <c r="R3237" s="129">
        <v>329.36700000000002</v>
      </c>
      <c r="S3237" s="517"/>
      <c r="T3237" s="274"/>
      <c r="U3237" s="5"/>
      <c r="V3237" s="5"/>
      <c r="W3237" s="5"/>
      <c r="X3237" s="5"/>
      <c r="Y3237" s="65"/>
      <c r="Z3237" s="86"/>
      <c r="AA3237" s="65"/>
      <c r="AB3237" s="5"/>
      <c r="AC3237" s="5"/>
      <c r="AD3237" s="5"/>
      <c r="AE3237" s="5"/>
    </row>
    <row r="3238" spans="1:31" s="19" customFormat="1" ht="66.75" hidden="1" customHeight="1" outlineLevel="1" x14ac:dyDescent="0.25">
      <c r="A3238" s="552"/>
      <c r="B3238" s="552"/>
      <c r="C3238" s="552"/>
      <c r="D3238" s="592"/>
      <c r="E3238" s="553"/>
      <c r="F3238" s="555"/>
      <c r="G3238" s="61" t="s">
        <v>1696</v>
      </c>
      <c r="H3238" s="300"/>
      <c r="I3238" s="300"/>
      <c r="J3238" s="300">
        <v>1</v>
      </c>
      <c r="K3238" s="300"/>
      <c r="L3238" s="300"/>
      <c r="M3238" s="300"/>
      <c r="N3238" s="300">
        <v>52</v>
      </c>
      <c r="O3238" s="300"/>
      <c r="P3238" s="129"/>
      <c r="Q3238" s="129"/>
      <c r="R3238" s="129">
        <v>415.31</v>
      </c>
      <c r="S3238" s="517"/>
      <c r="T3238" s="274"/>
      <c r="U3238" s="5"/>
      <c r="V3238" s="5"/>
      <c r="W3238" s="5"/>
      <c r="X3238" s="5"/>
      <c r="Y3238" s="65"/>
      <c r="Z3238" s="86"/>
      <c r="AA3238" s="65"/>
      <c r="AB3238" s="5"/>
      <c r="AC3238" s="5"/>
      <c r="AD3238" s="5"/>
      <c r="AE3238" s="5"/>
    </row>
    <row r="3239" spans="1:31" s="19" customFormat="1" ht="66.75" hidden="1" customHeight="1" outlineLevel="1" x14ac:dyDescent="0.25">
      <c r="A3239" s="552"/>
      <c r="B3239" s="552"/>
      <c r="C3239" s="552"/>
      <c r="D3239" s="592"/>
      <c r="E3239" s="553"/>
      <c r="F3239" s="555"/>
      <c r="G3239" s="61" t="s">
        <v>1697</v>
      </c>
      <c r="H3239" s="300"/>
      <c r="I3239" s="300"/>
      <c r="J3239" s="300">
        <v>1</v>
      </c>
      <c r="K3239" s="300"/>
      <c r="L3239" s="300"/>
      <c r="M3239" s="300"/>
      <c r="N3239" s="300">
        <v>50</v>
      </c>
      <c r="O3239" s="300"/>
      <c r="P3239" s="129"/>
      <c r="Q3239" s="129"/>
      <c r="R3239" s="129">
        <v>392.89100000000002</v>
      </c>
      <c r="S3239" s="517"/>
      <c r="T3239" s="274"/>
      <c r="U3239" s="5"/>
      <c r="V3239" s="5"/>
      <c r="W3239" s="5"/>
      <c r="X3239" s="5"/>
      <c r="Y3239" s="65"/>
      <c r="Z3239" s="86"/>
      <c r="AA3239" s="65"/>
      <c r="AB3239" s="5"/>
      <c r="AC3239" s="5"/>
      <c r="AD3239" s="5"/>
      <c r="AE3239" s="5"/>
    </row>
    <row r="3240" spans="1:31" s="19" customFormat="1" ht="66.75" hidden="1" customHeight="1" outlineLevel="1" x14ac:dyDescent="0.25">
      <c r="A3240" s="552"/>
      <c r="B3240" s="552"/>
      <c r="C3240" s="552"/>
      <c r="D3240" s="592"/>
      <c r="E3240" s="553"/>
      <c r="F3240" s="555"/>
      <c r="G3240" s="61" t="s">
        <v>1710</v>
      </c>
      <c r="H3240" s="300"/>
      <c r="I3240" s="300"/>
      <c r="J3240" s="300">
        <v>1</v>
      </c>
      <c r="K3240" s="300"/>
      <c r="L3240" s="300"/>
      <c r="M3240" s="300"/>
      <c r="N3240" s="300">
        <v>15</v>
      </c>
      <c r="O3240" s="300"/>
      <c r="P3240" s="129"/>
      <c r="Q3240" s="129"/>
      <c r="R3240" s="129">
        <v>267.99599999999998</v>
      </c>
      <c r="S3240" s="517"/>
      <c r="T3240" s="274"/>
      <c r="U3240" s="5"/>
      <c r="V3240" s="5"/>
      <c r="W3240" s="5"/>
      <c r="X3240" s="5"/>
      <c r="Y3240" s="65"/>
      <c r="Z3240" s="86"/>
      <c r="AA3240" s="65"/>
      <c r="AB3240" s="5"/>
      <c r="AC3240" s="5"/>
      <c r="AD3240" s="5"/>
      <c r="AE3240" s="5"/>
    </row>
    <row r="3241" spans="1:31" s="19" customFormat="1" ht="66.75" hidden="1" customHeight="1" outlineLevel="1" x14ac:dyDescent="0.25">
      <c r="A3241" s="552"/>
      <c r="B3241" s="552"/>
      <c r="C3241" s="552"/>
      <c r="D3241" s="592"/>
      <c r="E3241" s="553"/>
      <c r="F3241" s="555"/>
      <c r="G3241" s="61" t="s">
        <v>1713</v>
      </c>
      <c r="H3241" s="300"/>
      <c r="I3241" s="300"/>
      <c r="J3241" s="300">
        <v>1</v>
      </c>
      <c r="K3241" s="300"/>
      <c r="L3241" s="300"/>
      <c r="M3241" s="300"/>
      <c r="N3241" s="300">
        <v>12</v>
      </c>
      <c r="O3241" s="300"/>
      <c r="P3241" s="129"/>
      <c r="Q3241" s="129"/>
      <c r="R3241" s="129">
        <v>214.405</v>
      </c>
      <c r="S3241" s="517"/>
      <c r="T3241" s="274"/>
      <c r="U3241" s="5"/>
      <c r="V3241" s="5"/>
      <c r="W3241" s="5"/>
      <c r="X3241" s="5"/>
      <c r="Y3241" s="65"/>
      <c r="Z3241" s="86"/>
      <c r="AA3241" s="65"/>
      <c r="AB3241" s="5"/>
      <c r="AC3241" s="5"/>
      <c r="AD3241" s="5"/>
      <c r="AE3241" s="5"/>
    </row>
    <row r="3242" spans="1:31" s="19" customFormat="1" ht="45" hidden="1" customHeight="1" outlineLevel="1" x14ac:dyDescent="0.25">
      <c r="A3242" s="552"/>
      <c r="B3242" s="552"/>
      <c r="C3242" s="552"/>
      <c r="D3242" s="592"/>
      <c r="E3242" s="553"/>
      <c r="F3242" s="555"/>
      <c r="G3242" s="61" t="s">
        <v>1885</v>
      </c>
      <c r="H3242" s="300"/>
      <c r="I3242" s="300"/>
      <c r="J3242" s="300">
        <v>1</v>
      </c>
      <c r="K3242" s="300"/>
      <c r="L3242" s="300"/>
      <c r="M3242" s="300"/>
      <c r="N3242" s="300">
        <v>95</v>
      </c>
      <c r="O3242" s="300"/>
      <c r="P3242" s="129"/>
      <c r="Q3242" s="129"/>
      <c r="R3242" s="129">
        <v>392.43700000000001</v>
      </c>
      <c r="S3242" s="517"/>
      <c r="T3242" s="274"/>
      <c r="U3242" s="5"/>
      <c r="V3242" s="5"/>
      <c r="W3242" s="5"/>
      <c r="X3242" s="5"/>
      <c r="Y3242" s="65"/>
      <c r="Z3242" s="86"/>
      <c r="AA3242" s="65"/>
      <c r="AB3242" s="5"/>
      <c r="AC3242" s="5"/>
      <c r="AD3242" s="5"/>
      <c r="AE3242" s="5"/>
    </row>
    <row r="3243" spans="1:31" s="19" customFormat="1" ht="15" hidden="1" customHeight="1" outlineLevel="1" x14ac:dyDescent="0.25">
      <c r="A3243" s="552"/>
      <c r="B3243" s="552"/>
      <c r="C3243" s="552"/>
      <c r="D3243" s="592"/>
      <c r="E3243" s="553"/>
      <c r="F3243" s="555"/>
      <c r="G3243" s="61" t="s">
        <v>1849</v>
      </c>
      <c r="H3243" s="300"/>
      <c r="I3243" s="300"/>
      <c r="J3243" s="300">
        <v>1</v>
      </c>
      <c r="K3243" s="300"/>
      <c r="L3243" s="300"/>
      <c r="M3243" s="300"/>
      <c r="N3243" s="300">
        <v>3</v>
      </c>
      <c r="O3243" s="300"/>
      <c r="P3243" s="129"/>
      <c r="Q3243" s="129"/>
      <c r="R3243" s="129">
        <v>249.08199999999999</v>
      </c>
      <c r="S3243" s="517"/>
      <c r="T3243" s="274"/>
      <c r="U3243" s="5"/>
      <c r="V3243" s="5"/>
      <c r="W3243" s="5"/>
      <c r="X3243" s="5"/>
      <c r="Y3243" s="65"/>
      <c r="Z3243" s="86"/>
      <c r="AA3243" s="65"/>
      <c r="AB3243" s="5"/>
      <c r="AC3243" s="5"/>
      <c r="AD3243" s="5"/>
      <c r="AE3243" s="5"/>
    </row>
    <row r="3244" spans="1:31" s="19" customFormat="1" ht="15" hidden="1" customHeight="1" outlineLevel="1" x14ac:dyDescent="0.25">
      <c r="A3244" s="552"/>
      <c r="B3244" s="552"/>
      <c r="C3244" s="552"/>
      <c r="D3244" s="592"/>
      <c r="E3244" s="553"/>
      <c r="F3244" s="555"/>
      <c r="G3244" s="61" t="s">
        <v>1851</v>
      </c>
      <c r="H3244" s="300"/>
      <c r="I3244" s="300"/>
      <c r="J3244" s="300">
        <v>1</v>
      </c>
      <c r="K3244" s="300"/>
      <c r="L3244" s="300"/>
      <c r="M3244" s="300"/>
      <c r="N3244" s="300">
        <v>35</v>
      </c>
      <c r="O3244" s="300"/>
      <c r="P3244" s="129"/>
      <c r="Q3244" s="129"/>
      <c r="R3244" s="129">
        <v>305.22000000000003</v>
      </c>
      <c r="S3244" s="517"/>
      <c r="T3244" s="274"/>
      <c r="U3244" s="5"/>
      <c r="V3244" s="5"/>
      <c r="W3244" s="5"/>
      <c r="X3244" s="5"/>
      <c r="Y3244" s="65"/>
      <c r="Z3244" s="86"/>
      <c r="AA3244" s="65"/>
      <c r="AB3244" s="5"/>
      <c r="AC3244" s="5"/>
      <c r="AD3244" s="5"/>
      <c r="AE3244" s="5"/>
    </row>
    <row r="3245" spans="1:31" s="19" customFormat="1" ht="15" hidden="1" customHeight="1" outlineLevel="1" x14ac:dyDescent="0.25">
      <c r="A3245" s="552"/>
      <c r="B3245" s="552"/>
      <c r="C3245" s="552"/>
      <c r="D3245" s="592"/>
      <c r="E3245" s="553"/>
      <c r="F3245" s="555"/>
      <c r="G3245" s="61" t="s">
        <v>1366</v>
      </c>
      <c r="H3245" s="300"/>
      <c r="I3245" s="300"/>
      <c r="J3245" s="300">
        <v>1</v>
      </c>
      <c r="K3245" s="300"/>
      <c r="L3245" s="300"/>
      <c r="M3245" s="300"/>
      <c r="N3245" s="300">
        <v>15</v>
      </c>
      <c r="O3245" s="300"/>
      <c r="P3245" s="129"/>
      <c r="Q3245" s="129"/>
      <c r="R3245" s="129">
        <v>426.44299999999998</v>
      </c>
      <c r="S3245" s="517"/>
      <c r="T3245" s="274"/>
      <c r="U3245" s="5"/>
      <c r="V3245" s="5"/>
      <c r="W3245" s="5"/>
      <c r="X3245" s="5"/>
      <c r="Y3245" s="65"/>
      <c r="Z3245" s="86"/>
      <c r="AA3245" s="65"/>
      <c r="AB3245" s="5"/>
      <c r="AC3245" s="5"/>
      <c r="AD3245" s="5"/>
      <c r="AE3245" s="5"/>
    </row>
    <row r="3246" spans="1:31" s="19" customFormat="1" ht="15" hidden="1" customHeight="1" outlineLevel="1" x14ac:dyDescent="0.25">
      <c r="A3246" s="552"/>
      <c r="B3246" s="552"/>
      <c r="C3246" s="552"/>
      <c r="D3246" s="592"/>
      <c r="E3246" s="553"/>
      <c r="F3246" s="555"/>
      <c r="G3246" s="61" t="s">
        <v>1374</v>
      </c>
      <c r="H3246" s="300"/>
      <c r="I3246" s="300"/>
      <c r="J3246" s="300">
        <v>1</v>
      </c>
      <c r="K3246" s="300"/>
      <c r="L3246" s="300"/>
      <c r="M3246" s="300"/>
      <c r="N3246" s="300">
        <v>30</v>
      </c>
      <c r="O3246" s="300"/>
      <c r="P3246" s="129"/>
      <c r="Q3246" s="129"/>
      <c r="R3246" s="129">
        <v>453.214</v>
      </c>
      <c r="S3246" s="517"/>
      <c r="T3246" s="274"/>
      <c r="U3246" s="5"/>
      <c r="V3246" s="5"/>
      <c r="W3246" s="5"/>
      <c r="X3246" s="5"/>
      <c r="Y3246" s="65"/>
      <c r="Z3246" s="86"/>
      <c r="AA3246" s="65"/>
      <c r="AB3246" s="5"/>
      <c r="AC3246" s="5"/>
      <c r="AD3246" s="5"/>
      <c r="AE3246" s="5"/>
    </row>
    <row r="3247" spans="1:31" s="19" customFormat="1" ht="15" hidden="1" customHeight="1" outlineLevel="1" x14ac:dyDescent="0.25">
      <c r="A3247" s="552"/>
      <c r="B3247" s="552"/>
      <c r="C3247" s="552"/>
      <c r="D3247" s="592"/>
      <c r="E3247" s="553"/>
      <c r="F3247" s="555"/>
      <c r="G3247" s="61" t="s">
        <v>1375</v>
      </c>
      <c r="H3247" s="300"/>
      <c r="I3247" s="300"/>
      <c r="J3247" s="300">
        <v>1</v>
      </c>
      <c r="K3247" s="300"/>
      <c r="L3247" s="300"/>
      <c r="M3247" s="300"/>
      <c r="N3247" s="300">
        <v>15</v>
      </c>
      <c r="O3247" s="300"/>
      <c r="P3247" s="129"/>
      <c r="Q3247" s="129"/>
      <c r="R3247" s="129">
        <v>502.52600000000001</v>
      </c>
      <c r="S3247" s="517"/>
      <c r="T3247" s="274"/>
      <c r="U3247" s="5"/>
      <c r="V3247" s="5"/>
      <c r="W3247" s="5"/>
      <c r="X3247" s="5"/>
      <c r="Y3247" s="65"/>
      <c r="Z3247" s="86"/>
      <c r="AA3247" s="65"/>
      <c r="AB3247" s="5"/>
      <c r="AC3247" s="5"/>
      <c r="AD3247" s="5"/>
      <c r="AE3247" s="5"/>
    </row>
    <row r="3248" spans="1:31" s="19" customFormat="1" ht="33.75" hidden="1" customHeight="1" outlineLevel="1" x14ac:dyDescent="0.25">
      <c r="A3248" s="552"/>
      <c r="B3248" s="552"/>
      <c r="C3248" s="552"/>
      <c r="D3248" s="592"/>
      <c r="E3248" s="553"/>
      <c r="F3248" s="555"/>
      <c r="G3248" s="133" t="s">
        <v>2165</v>
      </c>
      <c r="H3248" s="4"/>
      <c r="I3248" s="4"/>
      <c r="J3248" s="4">
        <v>1</v>
      </c>
      <c r="K3248" s="4"/>
      <c r="L3248" s="4"/>
      <c r="M3248" s="4"/>
      <c r="N3248" s="4">
        <v>15</v>
      </c>
      <c r="O3248" s="4"/>
      <c r="P3248" s="508"/>
      <c r="Q3248" s="508"/>
      <c r="R3248" s="508">
        <v>343</v>
      </c>
      <c r="S3248" s="519"/>
      <c r="T3248" s="274"/>
      <c r="U3248" s="5"/>
      <c r="V3248" s="5"/>
      <c r="W3248" s="5"/>
      <c r="X3248" s="5"/>
      <c r="Y3248" s="65"/>
      <c r="Z3248" s="86"/>
      <c r="AA3248" s="65"/>
      <c r="AB3248" s="5"/>
      <c r="AC3248" s="5"/>
      <c r="AD3248" s="5"/>
      <c r="AE3248" s="5"/>
    </row>
    <row r="3249" spans="1:31" s="19" customFormat="1" ht="24" hidden="1" customHeight="1" outlineLevel="1" x14ac:dyDescent="0.25">
      <c r="A3249" s="552"/>
      <c r="B3249" s="552"/>
      <c r="C3249" s="552"/>
      <c r="D3249" s="592"/>
      <c r="E3249" s="553"/>
      <c r="F3249" s="555"/>
      <c r="G3249" s="133"/>
      <c r="H3249" s="4"/>
      <c r="I3249" s="4"/>
      <c r="J3249" s="4"/>
      <c r="K3249" s="4"/>
      <c r="L3249" s="4"/>
      <c r="M3249" s="4"/>
      <c r="N3249" s="4"/>
      <c r="O3249" s="4"/>
      <c r="P3249" s="508"/>
      <c r="Q3249" s="508"/>
      <c r="R3249" s="508"/>
      <c r="S3249" s="519"/>
      <c r="T3249" s="274"/>
      <c r="U3249" s="5"/>
      <c r="V3249" s="5"/>
      <c r="W3249" s="5"/>
      <c r="X3249" s="5"/>
      <c r="Y3249" s="65"/>
      <c r="Z3249" s="86"/>
      <c r="AA3249" s="65"/>
      <c r="AB3249" s="5"/>
      <c r="AC3249" s="5"/>
      <c r="AD3249" s="5"/>
      <c r="AE3249" s="5"/>
    </row>
    <row r="3250" spans="1:31" s="19" customFormat="1" ht="60.75" hidden="1" customHeight="1" outlineLevel="1" x14ac:dyDescent="0.25">
      <c r="A3250" s="552"/>
      <c r="B3250" s="552"/>
      <c r="C3250" s="552"/>
      <c r="D3250" s="592"/>
      <c r="E3250" s="553"/>
      <c r="F3250" s="555"/>
      <c r="G3250" s="133" t="s">
        <v>2138</v>
      </c>
      <c r="H3250" s="4"/>
      <c r="I3250" s="4"/>
      <c r="J3250" s="4">
        <v>1</v>
      </c>
      <c r="K3250" s="4"/>
      <c r="L3250" s="4"/>
      <c r="M3250" s="4"/>
      <c r="N3250" s="4">
        <v>105.2</v>
      </c>
      <c r="O3250" s="4"/>
      <c r="P3250" s="508"/>
      <c r="Q3250" s="508"/>
      <c r="R3250" s="508">
        <v>412.94499999999999</v>
      </c>
      <c r="S3250" s="519"/>
      <c r="T3250" s="274"/>
      <c r="U3250" s="5"/>
      <c r="V3250" s="5"/>
      <c r="W3250" s="5"/>
      <c r="X3250" s="5"/>
      <c r="Y3250" s="65"/>
      <c r="Z3250" s="86"/>
      <c r="AA3250" s="65"/>
      <c r="AB3250" s="5"/>
      <c r="AC3250" s="5"/>
      <c r="AD3250" s="5"/>
      <c r="AE3250" s="5"/>
    </row>
    <row r="3251" spans="1:31" s="19" customFormat="1" ht="60.75" hidden="1" customHeight="1" outlineLevel="1" x14ac:dyDescent="0.25">
      <c r="A3251" s="552"/>
      <c r="B3251" s="552"/>
      <c r="C3251" s="552"/>
      <c r="D3251" s="592"/>
      <c r="E3251" s="553"/>
      <c r="F3251" s="555"/>
      <c r="G3251" s="133" t="s">
        <v>2139</v>
      </c>
      <c r="H3251" s="4"/>
      <c r="I3251" s="4"/>
      <c r="J3251" s="4">
        <v>1</v>
      </c>
      <c r="K3251" s="4"/>
      <c r="L3251" s="4"/>
      <c r="M3251" s="4"/>
      <c r="N3251" s="4">
        <v>108.7</v>
      </c>
      <c r="O3251" s="4"/>
      <c r="P3251" s="508"/>
      <c r="Q3251" s="508"/>
      <c r="R3251" s="508">
        <v>524.72199999999998</v>
      </c>
      <c r="S3251" s="519"/>
      <c r="T3251" s="274"/>
      <c r="U3251" s="5"/>
      <c r="V3251" s="5"/>
      <c r="W3251" s="5"/>
      <c r="X3251" s="5"/>
      <c r="Y3251" s="65"/>
      <c r="Z3251" s="86"/>
      <c r="AA3251" s="65"/>
      <c r="AB3251" s="5"/>
      <c r="AC3251" s="5"/>
      <c r="AD3251" s="5"/>
      <c r="AE3251" s="5"/>
    </row>
    <row r="3252" spans="1:31" s="19" customFormat="1" ht="20.25" hidden="1" customHeight="1" outlineLevel="1" x14ac:dyDescent="0.25">
      <c r="A3252" s="552"/>
      <c r="B3252" s="552"/>
      <c r="C3252" s="552"/>
      <c r="D3252" s="592"/>
      <c r="E3252" s="553"/>
      <c r="F3252" s="555"/>
      <c r="G3252" s="133"/>
      <c r="H3252" s="4"/>
      <c r="I3252" s="4"/>
      <c r="J3252" s="4"/>
      <c r="K3252" s="4"/>
      <c r="L3252" s="4"/>
      <c r="M3252" s="4"/>
      <c r="N3252" s="4"/>
      <c r="O3252" s="4"/>
      <c r="P3252" s="508"/>
      <c r="Q3252" s="508"/>
      <c r="R3252" s="508"/>
      <c r="S3252" s="519"/>
      <c r="T3252" s="274"/>
      <c r="U3252" s="5"/>
      <c r="V3252" s="5"/>
      <c r="W3252" s="5"/>
      <c r="X3252" s="5"/>
      <c r="Y3252" s="65"/>
      <c r="Z3252" s="86"/>
      <c r="AA3252" s="65"/>
      <c r="AB3252" s="5"/>
      <c r="AC3252" s="5"/>
      <c r="AD3252" s="5"/>
      <c r="AE3252" s="5"/>
    </row>
    <row r="3253" spans="1:31" s="19" customFormat="1" ht="23.25" hidden="1" customHeight="1" outlineLevel="1" x14ac:dyDescent="0.25">
      <c r="A3253" s="552"/>
      <c r="B3253" s="552"/>
      <c r="C3253" s="552"/>
      <c r="D3253" s="592"/>
      <c r="E3253" s="553"/>
      <c r="F3253" s="555"/>
      <c r="G3253" s="133"/>
      <c r="H3253" s="4"/>
      <c r="I3253" s="4"/>
      <c r="J3253" s="4"/>
      <c r="K3253" s="4"/>
      <c r="L3253" s="4"/>
      <c r="M3253" s="4"/>
      <c r="N3253" s="4"/>
      <c r="O3253" s="4"/>
      <c r="P3253" s="508"/>
      <c r="Q3253" s="508"/>
      <c r="R3253" s="508"/>
      <c r="S3253" s="519"/>
      <c r="T3253" s="274"/>
      <c r="U3253" s="5"/>
      <c r="V3253" s="5"/>
      <c r="W3253" s="5"/>
      <c r="X3253" s="5"/>
      <c r="Y3253" s="65"/>
      <c r="Z3253" s="86"/>
      <c r="AA3253" s="65"/>
      <c r="AB3253" s="5"/>
      <c r="AC3253" s="5"/>
      <c r="AD3253" s="5"/>
      <c r="AE3253" s="5"/>
    </row>
    <row r="3254" spans="1:31" s="19" customFormat="1" ht="18.75" hidden="1" customHeight="1" outlineLevel="1" x14ac:dyDescent="0.25">
      <c r="A3254" s="552"/>
      <c r="B3254" s="552"/>
      <c r="C3254" s="552"/>
      <c r="D3254" s="592"/>
      <c r="E3254" s="553"/>
      <c r="F3254" s="555"/>
      <c r="G3254" s="133"/>
      <c r="H3254" s="4"/>
      <c r="I3254" s="4"/>
      <c r="J3254" s="4"/>
      <c r="K3254" s="4"/>
      <c r="L3254" s="4"/>
      <c r="M3254" s="4"/>
      <c r="N3254" s="4"/>
      <c r="O3254" s="4"/>
      <c r="P3254" s="508"/>
      <c r="Q3254" s="508"/>
      <c r="R3254" s="508"/>
      <c r="S3254" s="519"/>
      <c r="T3254" s="274"/>
      <c r="U3254" s="5"/>
      <c r="V3254" s="5"/>
      <c r="W3254" s="5"/>
      <c r="X3254" s="5"/>
      <c r="Y3254" s="65"/>
      <c r="Z3254" s="86"/>
      <c r="AA3254" s="65"/>
      <c r="AB3254" s="5"/>
      <c r="AC3254" s="5"/>
      <c r="AD3254" s="5"/>
      <c r="AE3254" s="5"/>
    </row>
    <row r="3255" spans="1:31" s="19" customFormat="1" ht="18.75" hidden="1" customHeight="1" outlineLevel="1" x14ac:dyDescent="0.25">
      <c r="A3255" s="552"/>
      <c r="B3255" s="552"/>
      <c r="C3255" s="552"/>
      <c r="D3255" s="592"/>
      <c r="E3255" s="553"/>
      <c r="F3255" s="555"/>
      <c r="G3255" s="133"/>
      <c r="H3255" s="4"/>
      <c r="I3255" s="4"/>
      <c r="J3255" s="4"/>
      <c r="K3255" s="4"/>
      <c r="L3255" s="4"/>
      <c r="M3255" s="4"/>
      <c r="N3255" s="4"/>
      <c r="O3255" s="4"/>
      <c r="P3255" s="508"/>
      <c r="Q3255" s="508"/>
      <c r="R3255" s="508"/>
      <c r="S3255" s="519"/>
      <c r="T3255" s="274"/>
      <c r="U3255" s="5"/>
      <c r="V3255" s="5"/>
      <c r="W3255" s="5"/>
      <c r="X3255" s="5"/>
      <c r="Y3255" s="65"/>
      <c r="Z3255" s="86"/>
      <c r="AA3255" s="65"/>
      <c r="AB3255" s="5"/>
      <c r="AC3255" s="5"/>
      <c r="AD3255" s="5"/>
      <c r="AE3255" s="5"/>
    </row>
    <row r="3256" spans="1:31" s="19" customFormat="1" ht="27" hidden="1" customHeight="1" outlineLevel="1" x14ac:dyDescent="0.25">
      <c r="A3256" s="552"/>
      <c r="B3256" s="552"/>
      <c r="C3256" s="552"/>
      <c r="D3256" s="592"/>
      <c r="E3256" s="553"/>
      <c r="F3256" s="555"/>
      <c r="G3256" s="133"/>
      <c r="H3256" s="4"/>
      <c r="I3256" s="4"/>
      <c r="J3256" s="4"/>
      <c r="K3256" s="4"/>
      <c r="L3256" s="4"/>
      <c r="M3256" s="4"/>
      <c r="N3256" s="4"/>
      <c r="O3256" s="4"/>
      <c r="P3256" s="508"/>
      <c r="Q3256" s="508"/>
      <c r="R3256" s="508"/>
      <c r="S3256" s="519"/>
      <c r="T3256" s="274"/>
      <c r="U3256" s="5"/>
      <c r="V3256" s="5"/>
      <c r="W3256" s="5"/>
      <c r="X3256" s="5"/>
      <c r="Y3256" s="65"/>
      <c r="Z3256" s="86"/>
      <c r="AA3256" s="65"/>
      <c r="AB3256" s="5"/>
      <c r="AC3256" s="5"/>
      <c r="AD3256" s="5"/>
      <c r="AE3256" s="5"/>
    </row>
    <row r="3257" spans="1:31" s="19" customFormat="1" ht="51.75" hidden="1" customHeight="1" outlineLevel="1" x14ac:dyDescent="0.25">
      <c r="A3257" s="552"/>
      <c r="B3257" s="552"/>
      <c r="C3257" s="552"/>
      <c r="D3257" s="592"/>
      <c r="E3257" s="553"/>
      <c r="F3257" s="555"/>
      <c r="G3257" s="133" t="s">
        <v>1997</v>
      </c>
      <c r="H3257" s="4"/>
      <c r="I3257" s="4"/>
      <c r="J3257" s="4">
        <v>1</v>
      </c>
      <c r="K3257" s="4"/>
      <c r="L3257" s="4"/>
      <c r="M3257" s="4"/>
      <c r="N3257" s="4">
        <v>15</v>
      </c>
      <c r="O3257" s="4"/>
      <c r="P3257" s="508"/>
      <c r="Q3257" s="508"/>
      <c r="R3257" s="508">
        <v>222.92599999999999</v>
      </c>
      <c r="S3257" s="519"/>
      <c r="T3257" s="274"/>
      <c r="U3257" s="5"/>
      <c r="V3257" s="5"/>
      <c r="W3257" s="5"/>
      <c r="X3257" s="5"/>
      <c r="Y3257" s="65"/>
      <c r="Z3257" s="86"/>
      <c r="AA3257" s="65"/>
      <c r="AB3257" s="5"/>
      <c r="AC3257" s="5"/>
      <c r="AD3257" s="5"/>
      <c r="AE3257" s="5"/>
    </row>
    <row r="3258" spans="1:31" s="19" customFormat="1" ht="51.75" hidden="1" customHeight="1" outlineLevel="1" x14ac:dyDescent="0.25">
      <c r="A3258" s="552"/>
      <c r="B3258" s="552"/>
      <c r="C3258" s="552"/>
      <c r="D3258" s="592"/>
      <c r="E3258" s="553"/>
      <c r="F3258" s="555"/>
      <c r="G3258" s="133" t="s">
        <v>2006</v>
      </c>
      <c r="H3258" s="4"/>
      <c r="I3258" s="4"/>
      <c r="J3258" s="4">
        <v>1</v>
      </c>
      <c r="K3258" s="4"/>
      <c r="L3258" s="4"/>
      <c r="M3258" s="4"/>
      <c r="N3258" s="4">
        <v>15</v>
      </c>
      <c r="O3258" s="4"/>
      <c r="P3258" s="508"/>
      <c r="Q3258" s="508"/>
      <c r="R3258" s="508">
        <v>316.60547000000003</v>
      </c>
      <c r="S3258" s="519"/>
      <c r="T3258" s="274"/>
      <c r="U3258" s="5"/>
      <c r="V3258" s="5"/>
      <c r="W3258" s="5"/>
      <c r="X3258" s="5"/>
      <c r="Y3258" s="65"/>
      <c r="Z3258" s="86"/>
      <c r="AA3258" s="65"/>
      <c r="AB3258" s="5"/>
      <c r="AC3258" s="5"/>
      <c r="AD3258" s="5"/>
      <c r="AE3258" s="5"/>
    </row>
    <row r="3259" spans="1:31" s="19" customFormat="1" ht="63" hidden="1" customHeight="1" outlineLevel="1" x14ac:dyDescent="0.25">
      <c r="A3259" s="552"/>
      <c r="B3259" s="552"/>
      <c r="C3259" s="552"/>
      <c r="D3259" s="592"/>
      <c r="E3259" s="553"/>
      <c r="F3259" s="555"/>
      <c r="G3259" s="133" t="s">
        <v>2141</v>
      </c>
      <c r="H3259" s="4"/>
      <c r="I3259" s="4"/>
      <c r="J3259" s="4">
        <v>1</v>
      </c>
      <c r="K3259" s="4"/>
      <c r="L3259" s="4"/>
      <c r="M3259" s="4"/>
      <c r="N3259" s="4">
        <v>15</v>
      </c>
      <c r="O3259" s="4"/>
      <c r="P3259" s="508"/>
      <c r="Q3259" s="508"/>
      <c r="R3259" s="508">
        <v>349.23865000000001</v>
      </c>
      <c r="S3259" s="519"/>
      <c r="T3259" s="274"/>
      <c r="U3259" s="5"/>
      <c r="V3259" s="5"/>
      <c r="W3259" s="5"/>
      <c r="X3259" s="5"/>
      <c r="Y3259" s="65"/>
      <c r="Z3259" s="86"/>
      <c r="AA3259" s="65"/>
      <c r="AB3259" s="5"/>
      <c r="AC3259" s="5"/>
      <c r="AD3259" s="5"/>
      <c r="AE3259" s="5"/>
    </row>
    <row r="3260" spans="1:31" s="19" customFormat="1" ht="61.5" hidden="1" customHeight="1" outlineLevel="1" x14ac:dyDescent="0.25">
      <c r="A3260" s="552"/>
      <c r="B3260" s="552"/>
      <c r="C3260" s="552"/>
      <c r="D3260" s="592"/>
      <c r="E3260" s="553"/>
      <c r="F3260" s="555"/>
      <c r="G3260" s="133" t="s">
        <v>2019</v>
      </c>
      <c r="H3260" s="4"/>
      <c r="I3260" s="4"/>
      <c r="J3260" s="4">
        <v>1</v>
      </c>
      <c r="K3260" s="4"/>
      <c r="L3260" s="4"/>
      <c r="M3260" s="4"/>
      <c r="N3260" s="4">
        <v>14</v>
      </c>
      <c r="O3260" s="4"/>
      <c r="P3260" s="508"/>
      <c r="Q3260" s="508"/>
      <c r="R3260" s="508">
        <v>335.25596000000002</v>
      </c>
      <c r="S3260" s="519"/>
      <c r="T3260" s="274"/>
      <c r="U3260" s="5"/>
      <c r="V3260" s="5"/>
      <c r="W3260" s="5"/>
      <c r="X3260" s="5"/>
      <c r="Y3260" s="65"/>
      <c r="Z3260" s="86"/>
      <c r="AA3260" s="65"/>
      <c r="AB3260" s="5"/>
      <c r="AC3260" s="5"/>
      <c r="AD3260" s="5"/>
      <c r="AE3260" s="5"/>
    </row>
    <row r="3261" spans="1:31" s="19" customFormat="1" ht="51.75" hidden="1" customHeight="1" outlineLevel="1" x14ac:dyDescent="0.25">
      <c r="A3261" s="552"/>
      <c r="B3261" s="552"/>
      <c r="C3261" s="552"/>
      <c r="D3261" s="592"/>
      <c r="E3261" s="553"/>
      <c r="F3261" s="555"/>
      <c r="G3261" s="133" t="s">
        <v>2142</v>
      </c>
      <c r="H3261" s="4"/>
      <c r="I3261" s="4"/>
      <c r="J3261" s="4">
        <v>1</v>
      </c>
      <c r="K3261" s="4"/>
      <c r="L3261" s="4"/>
      <c r="M3261" s="4"/>
      <c r="N3261" s="4">
        <v>15</v>
      </c>
      <c r="O3261" s="4"/>
      <c r="P3261" s="508"/>
      <c r="Q3261" s="508"/>
      <c r="R3261" s="508">
        <v>318.29723000000001</v>
      </c>
      <c r="S3261" s="519"/>
      <c r="T3261" s="274"/>
      <c r="U3261" s="5"/>
      <c r="V3261" s="5"/>
      <c r="W3261" s="5"/>
      <c r="X3261" s="5"/>
      <c r="Y3261" s="65"/>
      <c r="Z3261" s="86"/>
      <c r="AA3261" s="65"/>
      <c r="AB3261" s="5"/>
      <c r="AC3261" s="5"/>
      <c r="AD3261" s="5"/>
      <c r="AE3261" s="5"/>
    </row>
    <row r="3262" spans="1:31" s="19" customFormat="1" ht="24.75" hidden="1" customHeight="1" outlineLevel="1" x14ac:dyDescent="0.25">
      <c r="A3262" s="552"/>
      <c r="B3262" s="552"/>
      <c r="C3262" s="552"/>
      <c r="D3262" s="592"/>
      <c r="E3262" s="553"/>
      <c r="F3262" s="555"/>
      <c r="G3262" s="133"/>
      <c r="H3262" s="4"/>
      <c r="I3262" s="4"/>
      <c r="J3262" s="4"/>
      <c r="K3262" s="4"/>
      <c r="L3262" s="4"/>
      <c r="M3262" s="4"/>
      <c r="N3262" s="4"/>
      <c r="O3262" s="4"/>
      <c r="P3262" s="508"/>
      <c r="Q3262" s="508"/>
      <c r="R3262" s="508"/>
      <c r="S3262" s="519"/>
      <c r="T3262" s="274"/>
      <c r="U3262" s="5"/>
      <c r="V3262" s="5"/>
      <c r="W3262" s="5"/>
      <c r="X3262" s="5"/>
      <c r="Y3262" s="65"/>
      <c r="Z3262" s="86"/>
      <c r="AA3262" s="65"/>
      <c r="AB3262" s="5"/>
      <c r="AC3262" s="5"/>
      <c r="AD3262" s="5"/>
      <c r="AE3262" s="5"/>
    </row>
    <row r="3263" spans="1:31" s="19" customFormat="1" ht="51.75" hidden="1" customHeight="1" outlineLevel="1" x14ac:dyDescent="0.25">
      <c r="A3263" s="552"/>
      <c r="B3263" s="552"/>
      <c r="C3263" s="552"/>
      <c r="D3263" s="592"/>
      <c r="E3263" s="553"/>
      <c r="F3263" s="555"/>
      <c r="G3263" s="133" t="s">
        <v>2042</v>
      </c>
      <c r="H3263" s="4"/>
      <c r="I3263" s="4"/>
      <c r="J3263" s="4">
        <v>1</v>
      </c>
      <c r="K3263" s="4"/>
      <c r="L3263" s="4"/>
      <c r="M3263" s="4"/>
      <c r="N3263" s="4">
        <v>15</v>
      </c>
      <c r="O3263" s="4"/>
      <c r="P3263" s="508"/>
      <c r="Q3263" s="508"/>
      <c r="R3263" s="508">
        <v>236.15899999999999</v>
      </c>
      <c r="S3263" s="519"/>
      <c r="T3263" s="274"/>
      <c r="U3263" s="5"/>
      <c r="V3263" s="5"/>
      <c r="W3263" s="5"/>
      <c r="X3263" s="5"/>
      <c r="Y3263" s="65"/>
      <c r="Z3263" s="86"/>
      <c r="AA3263" s="65"/>
      <c r="AB3263" s="5"/>
      <c r="AC3263" s="5"/>
      <c r="AD3263" s="5"/>
      <c r="AE3263" s="5"/>
    </row>
    <row r="3264" spans="1:31" s="19" customFormat="1" ht="51.75" hidden="1" customHeight="1" outlineLevel="1" x14ac:dyDescent="0.25">
      <c r="A3264" s="552"/>
      <c r="B3264" s="552"/>
      <c r="C3264" s="552"/>
      <c r="D3264" s="592"/>
      <c r="E3264" s="553"/>
      <c r="F3264" s="555"/>
      <c r="G3264" s="133" t="s">
        <v>2144</v>
      </c>
      <c r="H3264" s="4"/>
      <c r="I3264" s="4"/>
      <c r="J3264" s="4">
        <v>1</v>
      </c>
      <c r="K3264" s="4"/>
      <c r="L3264" s="4"/>
      <c r="M3264" s="4"/>
      <c r="N3264" s="4">
        <v>1</v>
      </c>
      <c r="O3264" s="4"/>
      <c r="P3264" s="508"/>
      <c r="Q3264" s="508"/>
      <c r="R3264" s="508">
        <v>129.12700000000001</v>
      </c>
      <c r="S3264" s="519"/>
      <c r="T3264" s="274"/>
      <c r="U3264" s="5"/>
      <c r="V3264" s="5"/>
      <c r="W3264" s="5"/>
      <c r="X3264" s="5"/>
      <c r="Y3264" s="65"/>
      <c r="Z3264" s="86"/>
      <c r="AA3264" s="65"/>
      <c r="AB3264" s="5"/>
      <c r="AC3264" s="5"/>
      <c r="AD3264" s="5"/>
      <c r="AE3264" s="5"/>
    </row>
    <row r="3265" spans="1:31" s="19" customFormat="1" ht="22.5" hidden="1" customHeight="1" outlineLevel="1" x14ac:dyDescent="0.25">
      <c r="A3265" s="552"/>
      <c r="B3265" s="552"/>
      <c r="C3265" s="552"/>
      <c r="D3265" s="592"/>
      <c r="E3265" s="553"/>
      <c r="F3265" s="555"/>
      <c r="G3265" s="133"/>
      <c r="H3265" s="4"/>
      <c r="I3265" s="4"/>
      <c r="J3265" s="4"/>
      <c r="K3265" s="4"/>
      <c r="L3265" s="4"/>
      <c r="M3265" s="4"/>
      <c r="N3265" s="4"/>
      <c r="O3265" s="4"/>
      <c r="P3265" s="508"/>
      <c r="Q3265" s="508"/>
      <c r="R3265" s="508"/>
      <c r="S3265" s="519"/>
      <c r="T3265" s="274"/>
      <c r="U3265" s="5"/>
      <c r="V3265" s="5"/>
      <c r="W3265" s="5"/>
      <c r="X3265" s="5"/>
      <c r="Y3265" s="65"/>
      <c r="Z3265" s="86"/>
      <c r="AA3265" s="65"/>
      <c r="AB3265" s="5"/>
      <c r="AC3265" s="5"/>
      <c r="AD3265" s="5"/>
      <c r="AE3265" s="5"/>
    </row>
    <row r="3266" spans="1:31" s="19" customFormat="1" ht="27" hidden="1" customHeight="1" outlineLevel="1" x14ac:dyDescent="0.25">
      <c r="A3266" s="552"/>
      <c r="B3266" s="552"/>
      <c r="C3266" s="552"/>
      <c r="D3266" s="592"/>
      <c r="E3266" s="553"/>
      <c r="F3266" s="555"/>
      <c r="G3266" s="133"/>
      <c r="H3266" s="4"/>
      <c r="I3266" s="4"/>
      <c r="J3266" s="4"/>
      <c r="K3266" s="4"/>
      <c r="L3266" s="4"/>
      <c r="M3266" s="4"/>
      <c r="N3266" s="4"/>
      <c r="O3266" s="4"/>
      <c r="P3266" s="508"/>
      <c r="Q3266" s="508"/>
      <c r="R3266" s="508"/>
      <c r="S3266" s="519"/>
      <c r="T3266" s="274"/>
      <c r="U3266" s="5"/>
      <c r="V3266" s="5"/>
      <c r="W3266" s="5"/>
      <c r="X3266" s="5"/>
      <c r="Y3266" s="65"/>
      <c r="Z3266" s="86"/>
      <c r="AA3266" s="65"/>
      <c r="AB3266" s="5"/>
      <c r="AC3266" s="5"/>
      <c r="AD3266" s="5"/>
      <c r="AE3266" s="5"/>
    </row>
    <row r="3267" spans="1:31" s="19" customFormat="1" ht="76.5" hidden="1" customHeight="1" outlineLevel="1" x14ac:dyDescent="0.25">
      <c r="A3267" s="552"/>
      <c r="B3267" s="552"/>
      <c r="C3267" s="552"/>
      <c r="D3267" s="592"/>
      <c r="E3267" s="553"/>
      <c r="F3267" s="555"/>
      <c r="G3267" s="133" t="s">
        <v>2145</v>
      </c>
      <c r="H3267" s="4"/>
      <c r="I3267" s="4"/>
      <c r="J3267" s="4">
        <v>1</v>
      </c>
      <c r="K3267" s="4"/>
      <c r="L3267" s="4"/>
      <c r="M3267" s="4"/>
      <c r="N3267" s="4">
        <v>70</v>
      </c>
      <c r="O3267" s="4"/>
      <c r="P3267" s="508"/>
      <c r="Q3267" s="508"/>
      <c r="R3267" s="508">
        <v>344.06641000000002</v>
      </c>
      <c r="S3267" s="519"/>
      <c r="T3267" s="274"/>
      <c r="U3267" s="5"/>
      <c r="V3267" s="5"/>
      <c r="W3267" s="5"/>
      <c r="X3267" s="5"/>
      <c r="Y3267" s="65"/>
      <c r="Z3267" s="86"/>
      <c r="AA3267" s="65"/>
      <c r="AB3267" s="5"/>
      <c r="AC3267" s="5"/>
      <c r="AD3267" s="5"/>
      <c r="AE3267" s="5"/>
    </row>
    <row r="3268" spans="1:31" s="19" customFormat="1" ht="89.25" hidden="1" customHeight="1" outlineLevel="1" x14ac:dyDescent="0.25">
      <c r="A3268" s="552"/>
      <c r="B3268" s="552"/>
      <c r="C3268" s="552"/>
      <c r="D3268" s="592"/>
      <c r="E3268" s="553"/>
      <c r="F3268" s="555"/>
      <c r="G3268" s="133" t="s">
        <v>2077</v>
      </c>
      <c r="H3268" s="4"/>
      <c r="I3268" s="4"/>
      <c r="J3268" s="4">
        <v>1</v>
      </c>
      <c r="K3268" s="4"/>
      <c r="L3268" s="4"/>
      <c r="M3268" s="4"/>
      <c r="N3268" s="4">
        <v>97</v>
      </c>
      <c r="O3268" s="4"/>
      <c r="P3268" s="508"/>
      <c r="Q3268" s="508"/>
      <c r="R3268" s="508">
        <v>480</v>
      </c>
      <c r="S3268" s="519"/>
      <c r="T3268" s="274"/>
      <c r="U3268" s="5"/>
      <c r="V3268" s="5"/>
      <c r="W3268" s="5"/>
      <c r="X3268" s="5"/>
      <c r="Y3268" s="65"/>
      <c r="Z3268" s="86"/>
      <c r="AA3268" s="65"/>
      <c r="AB3268" s="5"/>
      <c r="AC3268" s="5"/>
      <c r="AD3268" s="5"/>
      <c r="AE3268" s="5"/>
    </row>
    <row r="3269" spans="1:31" s="19" customFormat="1" ht="77.25" hidden="1" customHeight="1" outlineLevel="1" x14ac:dyDescent="0.25">
      <c r="A3269" s="552"/>
      <c r="B3269" s="552"/>
      <c r="C3269" s="552"/>
      <c r="D3269" s="592"/>
      <c r="E3269" s="553"/>
      <c r="F3269" s="555"/>
      <c r="G3269" s="133" t="s">
        <v>2078</v>
      </c>
      <c r="H3269" s="4"/>
      <c r="I3269" s="4"/>
      <c r="J3269" s="4">
        <v>1</v>
      </c>
      <c r="K3269" s="4"/>
      <c r="L3269" s="4"/>
      <c r="M3269" s="4"/>
      <c r="N3269" s="4">
        <v>70</v>
      </c>
      <c r="O3269" s="4"/>
      <c r="P3269" s="508"/>
      <c r="Q3269" s="508"/>
      <c r="R3269" s="508">
        <v>318.88092</v>
      </c>
      <c r="S3269" s="519"/>
      <c r="T3269" s="274"/>
      <c r="U3269" s="5"/>
      <c r="V3269" s="5"/>
      <c r="W3269" s="5"/>
      <c r="X3269" s="5"/>
      <c r="Y3269" s="65"/>
      <c r="Z3269" s="86"/>
      <c r="AA3269" s="65"/>
      <c r="AB3269" s="5"/>
      <c r="AC3269" s="5"/>
      <c r="AD3269" s="5"/>
      <c r="AE3269" s="5"/>
    </row>
    <row r="3270" spans="1:31" s="19" customFormat="1" ht="51.75" hidden="1" customHeight="1" outlineLevel="1" x14ac:dyDescent="0.25">
      <c r="A3270" s="552"/>
      <c r="B3270" s="552"/>
      <c r="C3270" s="552"/>
      <c r="D3270" s="592"/>
      <c r="E3270" s="553"/>
      <c r="F3270" s="555"/>
      <c r="G3270" s="133" t="s">
        <v>2146</v>
      </c>
      <c r="H3270" s="4"/>
      <c r="I3270" s="4"/>
      <c r="J3270" s="4">
        <v>1</v>
      </c>
      <c r="K3270" s="4"/>
      <c r="L3270" s="4"/>
      <c r="M3270" s="4"/>
      <c r="N3270" s="4">
        <v>27</v>
      </c>
      <c r="O3270" s="4"/>
      <c r="P3270" s="508"/>
      <c r="Q3270" s="508"/>
      <c r="R3270" s="508">
        <v>393.78588000000002</v>
      </c>
      <c r="S3270" s="519"/>
      <c r="T3270" s="274"/>
      <c r="U3270" s="5"/>
      <c r="V3270" s="5"/>
      <c r="W3270" s="5"/>
      <c r="X3270" s="5"/>
      <c r="Y3270" s="65"/>
      <c r="Z3270" s="86"/>
      <c r="AA3270" s="65"/>
      <c r="AB3270" s="5"/>
      <c r="AC3270" s="5"/>
      <c r="AD3270" s="5"/>
      <c r="AE3270" s="5"/>
    </row>
    <row r="3271" spans="1:31" s="19" customFormat="1" ht="78" hidden="1" customHeight="1" outlineLevel="1" x14ac:dyDescent="0.25">
      <c r="A3271" s="552"/>
      <c r="B3271" s="552"/>
      <c r="C3271" s="552"/>
      <c r="D3271" s="592"/>
      <c r="E3271" s="553"/>
      <c r="F3271" s="555"/>
      <c r="G3271" s="133" t="s">
        <v>2091</v>
      </c>
      <c r="H3271" s="4"/>
      <c r="I3271" s="4"/>
      <c r="J3271" s="4">
        <v>1</v>
      </c>
      <c r="K3271" s="4"/>
      <c r="L3271" s="4"/>
      <c r="M3271" s="4"/>
      <c r="N3271" s="4">
        <v>45</v>
      </c>
      <c r="O3271" s="4"/>
      <c r="P3271" s="508"/>
      <c r="Q3271" s="508"/>
      <c r="R3271" s="508">
        <v>347.91300000000001</v>
      </c>
      <c r="S3271" s="519"/>
      <c r="T3271" s="274"/>
      <c r="U3271" s="5"/>
      <c r="V3271" s="5"/>
      <c r="W3271" s="5"/>
      <c r="X3271" s="5"/>
      <c r="Y3271" s="65"/>
      <c r="Z3271" s="86"/>
      <c r="AA3271" s="65"/>
      <c r="AB3271" s="5"/>
      <c r="AC3271" s="5"/>
      <c r="AD3271" s="5"/>
      <c r="AE3271" s="5"/>
    </row>
    <row r="3272" spans="1:31" s="19" customFormat="1" ht="51.75" hidden="1" customHeight="1" outlineLevel="1" x14ac:dyDescent="0.25">
      <c r="A3272" s="552"/>
      <c r="B3272" s="552"/>
      <c r="C3272" s="552"/>
      <c r="D3272" s="592"/>
      <c r="E3272" s="553"/>
      <c r="F3272" s="555"/>
      <c r="G3272" s="133" t="s">
        <v>2149</v>
      </c>
      <c r="H3272" s="4"/>
      <c r="I3272" s="4"/>
      <c r="J3272" s="4">
        <v>1</v>
      </c>
      <c r="K3272" s="4"/>
      <c r="L3272" s="4"/>
      <c r="M3272" s="4"/>
      <c r="N3272" s="4">
        <v>15</v>
      </c>
      <c r="O3272" s="4"/>
      <c r="P3272" s="508"/>
      <c r="Q3272" s="508"/>
      <c r="R3272" s="508">
        <v>483.32</v>
      </c>
      <c r="S3272" s="519"/>
      <c r="T3272" s="274"/>
      <c r="U3272" s="5"/>
      <c r="V3272" s="5"/>
      <c r="W3272" s="5"/>
      <c r="X3272" s="5"/>
      <c r="Y3272" s="65"/>
      <c r="Z3272" s="86"/>
      <c r="AA3272" s="65"/>
      <c r="AB3272" s="5"/>
      <c r="AC3272" s="5"/>
      <c r="AD3272" s="5"/>
      <c r="AE3272" s="5"/>
    </row>
    <row r="3273" spans="1:31" s="19" customFormat="1" ht="51.75" hidden="1" customHeight="1" outlineLevel="1" x14ac:dyDescent="0.25">
      <c r="A3273" s="552"/>
      <c r="B3273" s="552"/>
      <c r="C3273" s="552"/>
      <c r="D3273" s="592"/>
      <c r="E3273" s="553"/>
      <c r="F3273" s="555"/>
      <c r="G3273" s="133" t="s">
        <v>2150</v>
      </c>
      <c r="H3273" s="4"/>
      <c r="I3273" s="4"/>
      <c r="J3273" s="4">
        <v>1</v>
      </c>
      <c r="K3273" s="4"/>
      <c r="L3273" s="4"/>
      <c r="M3273" s="4"/>
      <c r="N3273" s="4">
        <v>120</v>
      </c>
      <c r="O3273" s="4"/>
      <c r="P3273" s="508"/>
      <c r="Q3273" s="508"/>
      <c r="R3273" s="508">
        <v>728</v>
      </c>
      <c r="S3273" s="519"/>
      <c r="T3273" s="274"/>
      <c r="U3273" s="5"/>
      <c r="V3273" s="5"/>
      <c r="W3273" s="5"/>
      <c r="X3273" s="5"/>
      <c r="Y3273" s="65"/>
      <c r="Z3273" s="86"/>
      <c r="AA3273" s="65"/>
      <c r="AB3273" s="5"/>
      <c r="AC3273" s="5"/>
      <c r="AD3273" s="5"/>
      <c r="AE3273" s="5"/>
    </row>
    <row r="3274" spans="1:31" s="19" customFormat="1" ht="68.25" hidden="1" customHeight="1" outlineLevel="1" x14ac:dyDescent="0.25">
      <c r="A3274" s="552"/>
      <c r="B3274" s="552"/>
      <c r="C3274" s="552"/>
      <c r="D3274" s="592"/>
      <c r="E3274" s="553"/>
      <c r="F3274" s="555"/>
      <c r="G3274" s="133" t="s">
        <v>2096</v>
      </c>
      <c r="H3274" s="4"/>
      <c r="I3274" s="4"/>
      <c r="J3274" s="4">
        <v>1</v>
      </c>
      <c r="K3274" s="4"/>
      <c r="L3274" s="4"/>
      <c r="M3274" s="4"/>
      <c r="N3274" s="4">
        <v>30</v>
      </c>
      <c r="O3274" s="4"/>
      <c r="P3274" s="508"/>
      <c r="Q3274" s="508"/>
      <c r="R3274" s="508">
        <v>288.52060999999998</v>
      </c>
      <c r="S3274" s="519"/>
      <c r="T3274" s="274"/>
      <c r="U3274" s="5"/>
      <c r="V3274" s="5"/>
      <c r="W3274" s="5"/>
      <c r="X3274" s="5"/>
      <c r="Y3274" s="65"/>
      <c r="Z3274" s="86"/>
      <c r="AA3274" s="65"/>
      <c r="AB3274" s="5"/>
      <c r="AC3274" s="5"/>
      <c r="AD3274" s="5"/>
      <c r="AE3274" s="5"/>
    </row>
    <row r="3275" spans="1:31" s="19" customFormat="1" ht="51.75" hidden="1" customHeight="1" outlineLevel="1" x14ac:dyDescent="0.25">
      <c r="A3275" s="552"/>
      <c r="B3275" s="552"/>
      <c r="C3275" s="552"/>
      <c r="D3275" s="592"/>
      <c r="E3275" s="553"/>
      <c r="F3275" s="555"/>
      <c r="G3275" s="133" t="s">
        <v>2151</v>
      </c>
      <c r="H3275" s="4"/>
      <c r="I3275" s="4"/>
      <c r="J3275" s="4">
        <v>1</v>
      </c>
      <c r="K3275" s="4"/>
      <c r="L3275" s="4"/>
      <c r="M3275" s="4"/>
      <c r="N3275" s="4">
        <v>15</v>
      </c>
      <c r="O3275" s="4"/>
      <c r="P3275" s="508"/>
      <c r="Q3275" s="508"/>
      <c r="R3275" s="508">
        <v>503.64317</v>
      </c>
      <c r="S3275" s="519"/>
      <c r="T3275" s="274"/>
      <c r="U3275" s="5"/>
      <c r="V3275" s="5"/>
      <c r="W3275" s="5"/>
      <c r="X3275" s="5"/>
      <c r="Y3275" s="65"/>
      <c r="Z3275" s="86"/>
      <c r="AA3275" s="65"/>
      <c r="AB3275" s="5"/>
      <c r="AC3275" s="5"/>
      <c r="AD3275" s="5"/>
      <c r="AE3275" s="5"/>
    </row>
    <row r="3276" spans="1:31" s="19" customFormat="1" ht="80.25" hidden="1" customHeight="1" outlineLevel="1" x14ac:dyDescent="0.25">
      <c r="A3276" s="552"/>
      <c r="B3276" s="552"/>
      <c r="C3276" s="552"/>
      <c r="D3276" s="592"/>
      <c r="E3276" s="553"/>
      <c r="F3276" s="555"/>
      <c r="G3276" s="133" t="s">
        <v>2101</v>
      </c>
      <c r="H3276" s="4"/>
      <c r="I3276" s="4"/>
      <c r="J3276" s="4">
        <v>1</v>
      </c>
      <c r="K3276" s="4"/>
      <c r="L3276" s="4"/>
      <c r="M3276" s="4"/>
      <c r="N3276" s="4">
        <v>15</v>
      </c>
      <c r="O3276" s="4"/>
      <c r="P3276" s="508"/>
      <c r="Q3276" s="508"/>
      <c r="R3276" s="508">
        <v>290</v>
      </c>
      <c r="S3276" s="519"/>
      <c r="T3276" s="274"/>
      <c r="U3276" s="5"/>
      <c r="V3276" s="5"/>
      <c r="W3276" s="5"/>
      <c r="X3276" s="5"/>
      <c r="Y3276" s="65"/>
      <c r="Z3276" s="86"/>
      <c r="AA3276" s="65"/>
      <c r="AB3276" s="5"/>
      <c r="AC3276" s="5"/>
      <c r="AD3276" s="5"/>
      <c r="AE3276" s="5"/>
    </row>
    <row r="3277" spans="1:31" s="19" customFormat="1" ht="81" hidden="1" customHeight="1" outlineLevel="1" x14ac:dyDescent="0.25">
      <c r="A3277" s="552"/>
      <c r="B3277" s="552"/>
      <c r="C3277" s="552"/>
      <c r="D3277" s="592"/>
      <c r="E3277" s="553"/>
      <c r="F3277" s="555"/>
      <c r="G3277" s="133" t="s">
        <v>2102</v>
      </c>
      <c r="H3277" s="4"/>
      <c r="I3277" s="4"/>
      <c r="J3277" s="4">
        <v>1</v>
      </c>
      <c r="K3277" s="4"/>
      <c r="L3277" s="4"/>
      <c r="M3277" s="4"/>
      <c r="N3277" s="4">
        <v>45</v>
      </c>
      <c r="O3277" s="4"/>
      <c r="P3277" s="508"/>
      <c r="Q3277" s="508"/>
      <c r="R3277" s="508">
        <v>328.75900000000001</v>
      </c>
      <c r="S3277" s="519"/>
      <c r="T3277" s="274"/>
      <c r="U3277" s="5"/>
      <c r="V3277" s="5"/>
      <c r="W3277" s="5"/>
      <c r="X3277" s="5"/>
      <c r="Y3277" s="65"/>
      <c r="Z3277" s="86"/>
      <c r="AA3277" s="65"/>
      <c r="AB3277" s="5"/>
      <c r="AC3277" s="5"/>
      <c r="AD3277" s="5"/>
      <c r="AE3277" s="5"/>
    </row>
    <row r="3278" spans="1:31" s="19" customFormat="1" ht="108" hidden="1" customHeight="1" outlineLevel="1" x14ac:dyDescent="0.25">
      <c r="A3278" s="552"/>
      <c r="B3278" s="552"/>
      <c r="C3278" s="552"/>
      <c r="D3278" s="592"/>
      <c r="E3278" s="553"/>
      <c r="F3278" s="555"/>
      <c r="G3278" s="133" t="s">
        <v>2108</v>
      </c>
      <c r="H3278" s="4"/>
      <c r="I3278" s="4"/>
      <c r="J3278" s="4">
        <v>1</v>
      </c>
      <c r="K3278" s="4"/>
      <c r="L3278" s="4"/>
      <c r="M3278" s="4"/>
      <c r="N3278" s="4">
        <v>45.38</v>
      </c>
      <c r="O3278" s="4"/>
      <c r="P3278" s="508"/>
      <c r="Q3278" s="508"/>
      <c r="R3278" s="508">
        <v>283.61700000000002</v>
      </c>
      <c r="S3278" s="519"/>
      <c r="T3278" s="274"/>
      <c r="U3278" s="5"/>
      <c r="V3278" s="5"/>
      <c r="W3278" s="5"/>
      <c r="X3278" s="5"/>
      <c r="Y3278" s="65"/>
      <c r="Z3278" s="86"/>
      <c r="AA3278" s="65"/>
      <c r="AB3278" s="5"/>
      <c r="AC3278" s="5"/>
      <c r="AD3278" s="5"/>
      <c r="AE3278" s="5"/>
    </row>
    <row r="3279" spans="1:31" s="19" customFormat="1" ht="25.5" hidden="1" customHeight="1" outlineLevel="1" x14ac:dyDescent="0.25">
      <c r="A3279" s="552"/>
      <c r="B3279" s="552"/>
      <c r="C3279" s="552"/>
      <c r="D3279" s="592"/>
      <c r="E3279" s="553"/>
      <c r="F3279" s="555"/>
      <c r="G3279" s="133"/>
      <c r="H3279" s="4"/>
      <c r="I3279" s="4"/>
      <c r="J3279" s="4"/>
      <c r="K3279" s="4"/>
      <c r="L3279" s="4"/>
      <c r="M3279" s="4"/>
      <c r="N3279" s="4"/>
      <c r="O3279" s="4"/>
      <c r="P3279" s="508"/>
      <c r="Q3279" s="508"/>
      <c r="R3279" s="508"/>
      <c r="S3279" s="519"/>
      <c r="T3279" s="274"/>
      <c r="U3279" s="5"/>
      <c r="V3279" s="5"/>
      <c r="W3279" s="5"/>
      <c r="X3279" s="5"/>
      <c r="Y3279" s="65"/>
      <c r="Z3279" s="86"/>
      <c r="AA3279" s="65"/>
      <c r="AB3279" s="5"/>
      <c r="AC3279" s="5"/>
      <c r="AD3279" s="5"/>
      <c r="AE3279" s="5"/>
    </row>
    <row r="3280" spans="1:31" s="19" customFormat="1" ht="30.75" hidden="1" customHeight="1" outlineLevel="1" x14ac:dyDescent="0.25">
      <c r="A3280" s="552"/>
      <c r="B3280" s="552"/>
      <c r="C3280" s="552"/>
      <c r="D3280" s="592"/>
      <c r="E3280" s="553"/>
      <c r="F3280" s="555"/>
      <c r="G3280" s="133" t="s">
        <v>2111</v>
      </c>
      <c r="H3280" s="4"/>
      <c r="I3280" s="4"/>
      <c r="J3280" s="4"/>
      <c r="K3280" s="4"/>
      <c r="L3280" s="4"/>
      <c r="M3280" s="4"/>
      <c r="N3280" s="4"/>
      <c r="O3280" s="4"/>
      <c r="P3280" s="508"/>
      <c r="Q3280" s="508"/>
      <c r="R3280" s="508"/>
      <c r="S3280" s="519"/>
      <c r="T3280" s="274"/>
      <c r="U3280" s="5"/>
      <c r="V3280" s="5"/>
      <c r="W3280" s="5"/>
      <c r="X3280" s="5"/>
      <c r="Y3280" s="65"/>
      <c r="Z3280" s="86"/>
      <c r="AA3280" s="65"/>
      <c r="AB3280" s="5"/>
      <c r="AC3280" s="5"/>
      <c r="AD3280" s="5"/>
      <c r="AE3280" s="5"/>
    </row>
    <row r="3281" spans="1:118" s="19" customFormat="1" ht="78" hidden="1" customHeight="1" outlineLevel="1" x14ac:dyDescent="0.25">
      <c r="A3281" s="552"/>
      <c r="B3281" s="552"/>
      <c r="C3281" s="552"/>
      <c r="D3281" s="592"/>
      <c r="E3281" s="553"/>
      <c r="F3281" s="555"/>
      <c r="G3281" s="133" t="s">
        <v>2119</v>
      </c>
      <c r="H3281" s="4"/>
      <c r="I3281" s="4"/>
      <c r="J3281" s="4">
        <v>1</v>
      </c>
      <c r="K3281" s="4"/>
      <c r="L3281" s="4"/>
      <c r="M3281" s="4"/>
      <c r="N3281" s="4">
        <v>80</v>
      </c>
      <c r="O3281" s="4"/>
      <c r="P3281" s="508"/>
      <c r="Q3281" s="508"/>
      <c r="R3281" s="508">
        <v>225.977</v>
      </c>
      <c r="S3281" s="519"/>
      <c r="T3281" s="274"/>
      <c r="U3281" s="5"/>
      <c r="V3281" s="5"/>
      <c r="W3281" s="5"/>
      <c r="X3281" s="5"/>
      <c r="Y3281" s="65"/>
      <c r="Z3281" s="86"/>
      <c r="AA3281" s="65"/>
      <c r="AB3281" s="5"/>
      <c r="AC3281" s="5"/>
      <c r="AD3281" s="5"/>
      <c r="AE3281" s="5"/>
    </row>
    <row r="3282" spans="1:118" s="19" customFormat="1" ht="51.75" hidden="1" customHeight="1" outlineLevel="1" x14ac:dyDescent="0.25">
      <c r="A3282" s="552"/>
      <c r="B3282" s="552"/>
      <c r="C3282" s="552"/>
      <c r="D3282" s="592"/>
      <c r="E3282" s="553"/>
      <c r="F3282" s="555"/>
      <c r="G3282" s="133" t="s">
        <v>2123</v>
      </c>
      <c r="H3282" s="4"/>
      <c r="I3282" s="4"/>
      <c r="J3282" s="4">
        <v>1</v>
      </c>
      <c r="K3282" s="4"/>
      <c r="L3282" s="4"/>
      <c r="M3282" s="4"/>
      <c r="N3282" s="4">
        <v>27</v>
      </c>
      <c r="O3282" s="4"/>
      <c r="P3282" s="508"/>
      <c r="Q3282" s="508"/>
      <c r="R3282" s="508">
        <v>338.726</v>
      </c>
      <c r="S3282" s="519"/>
      <c r="T3282" s="274"/>
      <c r="U3282" s="5"/>
      <c r="V3282" s="5"/>
      <c r="W3282" s="5"/>
      <c r="X3282" s="5"/>
      <c r="Y3282" s="65"/>
      <c r="Z3282" s="86"/>
      <c r="AA3282" s="65"/>
      <c r="AB3282" s="5"/>
      <c r="AC3282" s="5"/>
      <c r="AD3282" s="5"/>
      <c r="AE3282" s="5"/>
    </row>
    <row r="3283" spans="1:118" s="19" customFormat="1" ht="23.25" hidden="1" customHeight="1" outlineLevel="1" x14ac:dyDescent="0.25">
      <c r="A3283" s="552"/>
      <c r="B3283" s="552"/>
      <c r="C3283" s="552"/>
      <c r="D3283" s="592"/>
      <c r="E3283" s="553"/>
      <c r="F3283" s="555"/>
      <c r="G3283" s="133"/>
      <c r="H3283" s="4"/>
      <c r="I3283" s="4"/>
      <c r="J3283" s="4"/>
      <c r="K3283" s="4"/>
      <c r="L3283" s="4"/>
      <c r="M3283" s="4"/>
      <c r="N3283" s="4"/>
      <c r="O3283" s="4"/>
      <c r="P3283" s="508"/>
      <c r="Q3283" s="508"/>
      <c r="R3283" s="508"/>
      <c r="S3283" s="519"/>
      <c r="T3283" s="274"/>
      <c r="U3283" s="5"/>
      <c r="V3283" s="5"/>
      <c r="W3283" s="5"/>
      <c r="X3283" s="5"/>
      <c r="Y3283" s="65"/>
      <c r="Z3283" s="86"/>
      <c r="AA3283" s="65"/>
      <c r="AB3283" s="5"/>
      <c r="AC3283" s="5"/>
      <c r="AD3283" s="5"/>
      <c r="AE3283" s="5"/>
    </row>
    <row r="3284" spans="1:118" s="19" customFormat="1" ht="63" hidden="1" customHeight="1" outlineLevel="1" x14ac:dyDescent="0.25">
      <c r="A3284" s="552"/>
      <c r="B3284" s="552"/>
      <c r="C3284" s="552"/>
      <c r="D3284" s="592"/>
      <c r="E3284" s="553"/>
      <c r="F3284" s="555"/>
      <c r="G3284" s="133" t="s">
        <v>2153</v>
      </c>
      <c r="H3284" s="4"/>
      <c r="I3284" s="4"/>
      <c r="J3284" s="4">
        <v>1</v>
      </c>
      <c r="K3284" s="4"/>
      <c r="L3284" s="4"/>
      <c r="M3284" s="4"/>
      <c r="N3284" s="4">
        <v>55.7</v>
      </c>
      <c r="O3284" s="4"/>
      <c r="P3284" s="508"/>
      <c r="Q3284" s="508"/>
      <c r="R3284" s="508">
        <v>437.38099999999997</v>
      </c>
      <c r="S3284" s="519"/>
      <c r="T3284" s="274"/>
      <c r="U3284" s="5"/>
      <c r="V3284" s="5"/>
      <c r="W3284" s="5"/>
      <c r="X3284" s="5"/>
      <c r="Y3284" s="65"/>
      <c r="Z3284" s="86"/>
      <c r="AA3284" s="65"/>
      <c r="AB3284" s="5"/>
      <c r="AC3284" s="5"/>
      <c r="AD3284" s="5"/>
      <c r="AE3284" s="5"/>
    </row>
    <row r="3285" spans="1:118" s="19" customFormat="1" ht="77.25" hidden="1" customHeight="1" outlineLevel="1" x14ac:dyDescent="0.25">
      <c r="A3285" s="552"/>
      <c r="B3285" s="552"/>
      <c r="C3285" s="552"/>
      <c r="D3285" s="592"/>
      <c r="E3285" s="553"/>
      <c r="F3285" s="555"/>
      <c r="G3285" s="133" t="s">
        <v>2156</v>
      </c>
      <c r="H3285" s="4"/>
      <c r="I3285" s="4"/>
      <c r="J3285" s="4">
        <v>1</v>
      </c>
      <c r="K3285" s="4"/>
      <c r="L3285" s="4"/>
      <c r="M3285" s="4"/>
      <c r="N3285" s="4">
        <v>55</v>
      </c>
      <c r="O3285" s="4"/>
      <c r="P3285" s="508"/>
      <c r="Q3285" s="508"/>
      <c r="R3285" s="508">
        <v>294.02255000000002</v>
      </c>
      <c r="S3285" s="519"/>
      <c r="T3285" s="274"/>
      <c r="U3285" s="5"/>
      <c r="V3285" s="5"/>
      <c r="W3285" s="5"/>
      <c r="X3285" s="5"/>
      <c r="Y3285" s="65"/>
      <c r="Z3285" s="86"/>
      <c r="AA3285" s="65"/>
      <c r="AB3285" s="5"/>
      <c r="AC3285" s="5"/>
      <c r="AD3285" s="5"/>
      <c r="AE3285" s="5"/>
    </row>
    <row r="3286" spans="1:118" s="19" customFormat="1" ht="77.25" hidden="1" customHeight="1" outlineLevel="1" x14ac:dyDescent="0.25">
      <c r="A3286" s="552"/>
      <c r="B3286" s="552"/>
      <c r="C3286" s="552"/>
      <c r="D3286" s="592"/>
      <c r="E3286" s="553"/>
      <c r="F3286" s="555"/>
      <c r="G3286" s="133" t="s">
        <v>2157</v>
      </c>
      <c r="H3286" s="4"/>
      <c r="I3286" s="4"/>
      <c r="J3286" s="4">
        <v>1</v>
      </c>
      <c r="K3286" s="4"/>
      <c r="L3286" s="4"/>
      <c r="M3286" s="4"/>
      <c r="N3286" s="4">
        <v>60</v>
      </c>
      <c r="O3286" s="4"/>
      <c r="P3286" s="508"/>
      <c r="Q3286" s="508"/>
      <c r="R3286" s="508">
        <v>463</v>
      </c>
      <c r="S3286" s="519"/>
      <c r="T3286" s="274"/>
      <c r="U3286" s="5"/>
      <c r="V3286" s="5"/>
      <c r="W3286" s="5"/>
      <c r="X3286" s="5"/>
      <c r="Y3286" s="65"/>
      <c r="Z3286" s="86"/>
      <c r="AA3286" s="65"/>
      <c r="AB3286" s="5"/>
      <c r="AC3286" s="5"/>
      <c r="AD3286" s="5"/>
      <c r="AE3286" s="5"/>
    </row>
    <row r="3287" spans="1:118" s="19" customFormat="1" ht="77.25" hidden="1" customHeight="1" outlineLevel="1" x14ac:dyDescent="0.25">
      <c r="A3287" s="552"/>
      <c r="B3287" s="552"/>
      <c r="C3287" s="552"/>
      <c r="D3287" s="592"/>
      <c r="E3287" s="553"/>
      <c r="F3287" s="555"/>
      <c r="G3287" s="133" t="s">
        <v>2158</v>
      </c>
      <c r="H3287" s="4"/>
      <c r="I3287" s="4"/>
      <c r="J3287" s="4">
        <v>1</v>
      </c>
      <c r="K3287" s="4"/>
      <c r="L3287" s="4"/>
      <c r="M3287" s="4"/>
      <c r="N3287" s="4">
        <v>50</v>
      </c>
      <c r="O3287" s="4"/>
      <c r="P3287" s="508"/>
      <c r="Q3287" s="508"/>
      <c r="R3287" s="508">
        <v>138.64850000000001</v>
      </c>
      <c r="S3287" s="519"/>
      <c r="T3287" s="274"/>
      <c r="U3287" s="5"/>
      <c r="V3287" s="5"/>
      <c r="W3287" s="5"/>
      <c r="X3287" s="5"/>
      <c r="Y3287" s="65"/>
      <c r="Z3287" s="86"/>
      <c r="AA3287" s="65"/>
      <c r="AB3287" s="5"/>
      <c r="AC3287" s="5"/>
      <c r="AD3287" s="5"/>
      <c r="AE3287" s="5"/>
    </row>
    <row r="3288" spans="1:118" s="19" customFormat="1" ht="92.25" hidden="1" customHeight="1" outlineLevel="1" x14ac:dyDescent="0.25">
      <c r="A3288" s="552"/>
      <c r="B3288" s="552"/>
      <c r="C3288" s="552"/>
      <c r="D3288" s="592"/>
      <c r="E3288" s="553"/>
      <c r="F3288" s="555"/>
      <c r="G3288" s="133" t="s">
        <v>2159</v>
      </c>
      <c r="H3288" s="4"/>
      <c r="I3288" s="4"/>
      <c r="J3288" s="4">
        <v>1</v>
      </c>
      <c r="K3288" s="4"/>
      <c r="L3288" s="4"/>
      <c r="M3288" s="4"/>
      <c r="N3288" s="4">
        <v>35</v>
      </c>
      <c r="O3288" s="4"/>
      <c r="P3288" s="508"/>
      <c r="Q3288" s="508"/>
      <c r="R3288" s="508">
        <v>498.52706999999998</v>
      </c>
      <c r="S3288" s="519"/>
      <c r="T3288" s="274"/>
      <c r="U3288" s="5"/>
      <c r="V3288" s="5"/>
      <c r="W3288" s="5"/>
      <c r="X3288" s="5"/>
      <c r="Y3288" s="65"/>
      <c r="Z3288" s="86"/>
      <c r="AA3288" s="65"/>
      <c r="AB3288" s="5"/>
      <c r="AC3288" s="5"/>
      <c r="AD3288" s="5"/>
      <c r="AE3288" s="5"/>
    </row>
    <row r="3289" spans="1:118" s="19" customFormat="1" ht="77.25" hidden="1" customHeight="1" outlineLevel="1" x14ac:dyDescent="0.25">
      <c r="A3289" s="552"/>
      <c r="B3289" s="552"/>
      <c r="C3289" s="552"/>
      <c r="D3289" s="592"/>
      <c r="E3289" s="553"/>
      <c r="F3289" s="555"/>
      <c r="G3289" s="133" t="s">
        <v>2161</v>
      </c>
      <c r="H3289" s="4"/>
      <c r="I3289" s="4"/>
      <c r="J3289" s="4">
        <v>1</v>
      </c>
      <c r="K3289" s="4"/>
      <c r="L3289" s="4"/>
      <c r="M3289" s="4"/>
      <c r="N3289" s="4">
        <v>80</v>
      </c>
      <c r="O3289" s="4"/>
      <c r="P3289" s="508"/>
      <c r="Q3289" s="508"/>
      <c r="R3289" s="508">
        <v>274.73599999999999</v>
      </c>
      <c r="S3289" s="519"/>
      <c r="T3289" s="274"/>
      <c r="U3289" s="5"/>
      <c r="V3289" s="5"/>
      <c r="W3289" s="5"/>
      <c r="X3289" s="5"/>
      <c r="Y3289" s="65"/>
      <c r="Z3289" s="86"/>
      <c r="AA3289" s="65"/>
      <c r="AB3289" s="5"/>
      <c r="AC3289" s="5"/>
      <c r="AD3289" s="5"/>
      <c r="AE3289" s="5"/>
    </row>
    <row r="3290" spans="1:118" s="19" customFormat="1" ht="92.25" hidden="1" customHeight="1" outlineLevel="1" x14ac:dyDescent="0.25">
      <c r="A3290" s="552"/>
      <c r="B3290" s="552"/>
      <c r="C3290" s="552"/>
      <c r="D3290" s="592"/>
      <c r="E3290" s="553"/>
      <c r="F3290" s="555"/>
      <c r="G3290" s="133" t="s">
        <v>2133</v>
      </c>
      <c r="H3290" s="4"/>
      <c r="I3290" s="4"/>
      <c r="J3290" s="4">
        <v>1</v>
      </c>
      <c r="K3290" s="4"/>
      <c r="L3290" s="4"/>
      <c r="M3290" s="4"/>
      <c r="N3290" s="4">
        <v>52</v>
      </c>
      <c r="O3290" s="4"/>
      <c r="P3290" s="508"/>
      <c r="Q3290" s="508"/>
      <c r="R3290" s="508">
        <v>312.31200000000001</v>
      </c>
      <c r="S3290" s="519"/>
      <c r="T3290" s="274"/>
      <c r="U3290" s="5"/>
      <c r="V3290" s="5"/>
      <c r="W3290" s="5"/>
      <c r="X3290" s="5"/>
      <c r="Y3290" s="65"/>
      <c r="Z3290" s="86"/>
      <c r="AA3290" s="65"/>
      <c r="AB3290" s="5"/>
      <c r="AC3290" s="5"/>
      <c r="AD3290" s="5"/>
      <c r="AE3290" s="5"/>
    </row>
    <row r="3291" spans="1:118" s="19" customFormat="1" ht="15" hidden="1" customHeight="1" outlineLevel="1" x14ac:dyDescent="0.25">
      <c r="A3291" s="552"/>
      <c r="B3291" s="552"/>
      <c r="C3291" s="552"/>
      <c r="D3291" s="592"/>
      <c r="E3291" s="556"/>
      <c r="F3291" s="558"/>
      <c r="G3291" s="61" t="s">
        <v>511</v>
      </c>
      <c r="H3291" s="300"/>
      <c r="I3291" s="300"/>
      <c r="J3291" s="300">
        <v>1</v>
      </c>
      <c r="K3291" s="300"/>
      <c r="L3291" s="300"/>
      <c r="M3291" s="300"/>
      <c r="N3291" s="300">
        <v>70</v>
      </c>
      <c r="O3291" s="300"/>
      <c r="P3291" s="129"/>
      <c r="Q3291" s="129"/>
      <c r="R3291" s="129">
        <f>587.52-80</f>
        <v>507.52</v>
      </c>
      <c r="S3291" s="517"/>
      <c r="T3291" s="274"/>
      <c r="U3291" s="5"/>
      <c r="V3291" s="5"/>
      <c r="W3291" s="5"/>
      <c r="X3291" s="5"/>
      <c r="Y3291" s="65"/>
      <c r="Z3291" s="86"/>
      <c r="AA3291" s="65"/>
      <c r="AB3291" s="5"/>
      <c r="AC3291" s="5"/>
      <c r="AD3291" s="5"/>
      <c r="AE3291" s="5"/>
    </row>
    <row r="3292" spans="1:118" ht="15" customHeight="1" collapsed="1" x14ac:dyDescent="0.25">
      <c r="A3292" s="552"/>
      <c r="B3292" s="552"/>
      <c r="C3292" s="552"/>
      <c r="D3292" s="592"/>
      <c r="E3292" s="559" t="s">
        <v>49</v>
      </c>
      <c r="F3292" s="560"/>
      <c r="G3292" s="292"/>
      <c r="H3292" s="122">
        <f>SUM(H3293:H3377)</f>
        <v>19</v>
      </c>
      <c r="I3292" s="122">
        <f t="shared" ref="I3292:R3292" si="68">SUM(I3293:I3377)</f>
        <v>23</v>
      </c>
      <c r="J3292" s="122">
        <f t="shared" si="68"/>
        <v>44</v>
      </c>
      <c r="K3292" s="122"/>
      <c r="L3292" s="122">
        <f t="shared" si="68"/>
        <v>1752</v>
      </c>
      <c r="M3292" s="122">
        <f t="shared" si="68"/>
        <v>2110.8000000000002</v>
      </c>
      <c r="N3292" s="122">
        <f t="shared" si="68"/>
        <v>4457</v>
      </c>
      <c r="O3292" s="122"/>
      <c r="P3292" s="128">
        <f t="shared" si="68"/>
        <v>7020.654349999998</v>
      </c>
      <c r="Q3292" s="128">
        <f t="shared" si="68"/>
        <v>12342.618130000001</v>
      </c>
      <c r="R3292" s="128">
        <f t="shared" si="68"/>
        <v>26526.350169999998</v>
      </c>
      <c r="S3292" s="516"/>
      <c r="T3292" s="367"/>
      <c r="U3292" s="5"/>
      <c r="V3292" s="5"/>
      <c r="W3292" s="5"/>
      <c r="X3292" s="5"/>
      <c r="Y3292" s="261"/>
      <c r="Z3292" s="380"/>
      <c r="AA3292" s="261"/>
      <c r="AB3292" s="5"/>
      <c r="AC3292" s="5"/>
      <c r="AD3292" s="5"/>
      <c r="AE3292" s="5"/>
      <c r="AF3292" s="19"/>
      <c r="AG3292" s="19"/>
      <c r="AH3292" s="19"/>
      <c r="AI3292" s="19"/>
      <c r="AJ3292" s="19"/>
      <c r="AK3292" s="19"/>
      <c r="AL3292" s="19"/>
      <c r="AM3292" s="19"/>
      <c r="AN3292" s="19"/>
      <c r="AO3292" s="19"/>
      <c r="AP3292" s="19"/>
      <c r="AQ3292" s="19"/>
      <c r="AR3292" s="19"/>
      <c r="AS3292" s="19"/>
      <c r="AT3292" s="19"/>
      <c r="AU3292" s="19"/>
      <c r="AV3292" s="19"/>
      <c r="AW3292" s="19"/>
      <c r="AX3292" s="19"/>
      <c r="AY3292" s="19"/>
      <c r="AZ3292" s="19"/>
      <c r="BA3292" s="19"/>
      <c r="BB3292" s="19"/>
      <c r="BC3292" s="19"/>
      <c r="BD3292" s="19"/>
      <c r="BE3292" s="19"/>
      <c r="BF3292" s="19"/>
      <c r="BG3292" s="19"/>
      <c r="BH3292" s="19"/>
      <c r="BI3292" s="19"/>
      <c r="BJ3292" s="19"/>
      <c r="BK3292" s="19"/>
      <c r="BL3292" s="19"/>
      <c r="BM3292" s="19"/>
      <c r="BN3292" s="19"/>
      <c r="BO3292" s="19"/>
      <c r="BP3292" s="19"/>
      <c r="BQ3292" s="19"/>
      <c r="BR3292" s="19"/>
      <c r="BS3292" s="19"/>
      <c r="BT3292" s="19"/>
      <c r="BU3292" s="19"/>
      <c r="BV3292" s="19"/>
      <c r="BW3292" s="19"/>
      <c r="BX3292" s="19"/>
      <c r="BY3292" s="19"/>
      <c r="BZ3292" s="19"/>
      <c r="CA3292" s="19"/>
      <c r="CB3292" s="19"/>
      <c r="CC3292" s="19"/>
      <c r="CD3292" s="19"/>
      <c r="CE3292" s="19"/>
      <c r="CF3292" s="19"/>
      <c r="CG3292" s="19"/>
      <c r="CH3292" s="19"/>
      <c r="CI3292" s="19"/>
      <c r="CJ3292" s="19"/>
      <c r="CK3292" s="19"/>
      <c r="CL3292" s="19"/>
      <c r="CM3292" s="19"/>
      <c r="CN3292" s="19"/>
      <c r="CO3292" s="19"/>
      <c r="CP3292" s="19"/>
      <c r="CQ3292" s="19"/>
      <c r="CR3292" s="19"/>
      <c r="CS3292" s="19"/>
      <c r="CT3292" s="19"/>
      <c r="CU3292" s="19"/>
      <c r="CV3292" s="19"/>
      <c r="CW3292" s="19"/>
      <c r="CX3292" s="19"/>
      <c r="CY3292" s="19"/>
      <c r="CZ3292" s="19"/>
      <c r="DA3292" s="19"/>
      <c r="DB3292" s="19"/>
      <c r="DC3292" s="19"/>
      <c r="DD3292" s="19"/>
      <c r="DE3292" s="19"/>
      <c r="DF3292" s="19"/>
      <c r="DG3292" s="19"/>
      <c r="DH3292" s="19"/>
      <c r="DI3292" s="19"/>
      <c r="DJ3292" s="19"/>
      <c r="DK3292" s="19"/>
      <c r="DL3292" s="19"/>
      <c r="DM3292" s="19"/>
      <c r="DN3292" s="19"/>
    </row>
    <row r="3293" spans="1:118" s="19" customFormat="1" ht="75" hidden="1" customHeight="1" outlineLevel="1" x14ac:dyDescent="0.25">
      <c r="A3293" s="552"/>
      <c r="B3293" s="552"/>
      <c r="C3293" s="552"/>
      <c r="D3293" s="592"/>
      <c r="E3293" s="553"/>
      <c r="F3293" s="555"/>
      <c r="G3293" s="103" t="s">
        <v>1764</v>
      </c>
      <c r="H3293" s="122">
        <v>1</v>
      </c>
      <c r="I3293" s="122"/>
      <c r="J3293" s="122"/>
      <c r="K3293" s="122"/>
      <c r="L3293" s="122">
        <v>75</v>
      </c>
      <c r="M3293" s="122"/>
      <c r="N3293" s="122"/>
      <c r="O3293" s="122"/>
      <c r="P3293" s="128">
        <v>346.45271000000002</v>
      </c>
      <c r="Q3293" s="128"/>
      <c r="R3293" s="128"/>
      <c r="S3293" s="516"/>
      <c r="T3293" s="382"/>
      <c r="U3293" s="20"/>
      <c r="V3293" s="20"/>
      <c r="W3293" s="20"/>
      <c r="X3293" s="20"/>
      <c r="Y3293" s="20"/>
      <c r="Z3293" s="86"/>
      <c r="AA3293" s="59"/>
      <c r="AB3293" s="5"/>
      <c r="AC3293" s="5"/>
      <c r="AD3293" s="5"/>
      <c r="AE3293" s="5"/>
    </row>
    <row r="3294" spans="1:118" s="19" customFormat="1" ht="75" hidden="1" customHeight="1" outlineLevel="1" x14ac:dyDescent="0.25">
      <c r="A3294" s="552"/>
      <c r="B3294" s="552"/>
      <c r="C3294" s="552"/>
      <c r="D3294" s="592"/>
      <c r="E3294" s="553"/>
      <c r="F3294" s="555"/>
      <c r="G3294" s="103" t="s">
        <v>1771</v>
      </c>
      <c r="H3294" s="122">
        <v>1</v>
      </c>
      <c r="I3294" s="122"/>
      <c r="J3294" s="122"/>
      <c r="K3294" s="122"/>
      <c r="L3294" s="122">
        <v>150</v>
      </c>
      <c r="M3294" s="122"/>
      <c r="N3294" s="122"/>
      <c r="O3294" s="122"/>
      <c r="P3294" s="128">
        <v>364.08625000000001</v>
      </c>
      <c r="Q3294" s="128"/>
      <c r="R3294" s="128"/>
      <c r="S3294" s="516"/>
      <c r="T3294" s="382"/>
      <c r="U3294" s="20"/>
      <c r="V3294" s="20"/>
      <c r="W3294" s="20"/>
      <c r="X3294" s="20"/>
      <c r="Y3294" s="20"/>
      <c r="Z3294" s="86"/>
      <c r="AA3294" s="59"/>
      <c r="AB3294" s="5"/>
      <c r="AC3294" s="5"/>
      <c r="AD3294" s="5"/>
      <c r="AE3294" s="5"/>
    </row>
    <row r="3295" spans="1:118" s="19" customFormat="1" ht="75" hidden="1" customHeight="1" outlineLevel="1" x14ac:dyDescent="0.25">
      <c r="A3295" s="552"/>
      <c r="B3295" s="552"/>
      <c r="C3295" s="552"/>
      <c r="D3295" s="592"/>
      <c r="E3295" s="553"/>
      <c r="F3295" s="555"/>
      <c r="G3295" s="103" t="s">
        <v>1576</v>
      </c>
      <c r="H3295" s="122">
        <v>1</v>
      </c>
      <c r="I3295" s="122"/>
      <c r="J3295" s="122"/>
      <c r="K3295" s="122"/>
      <c r="L3295" s="122">
        <v>210</v>
      </c>
      <c r="M3295" s="122"/>
      <c r="N3295" s="122"/>
      <c r="O3295" s="122"/>
      <c r="P3295" s="128">
        <v>330.96341999999999</v>
      </c>
      <c r="Q3295" s="128"/>
      <c r="R3295" s="128"/>
      <c r="S3295" s="516"/>
      <c r="T3295" s="382"/>
      <c r="U3295" s="57"/>
      <c r="V3295" s="57"/>
      <c r="W3295" s="20"/>
      <c r="X3295" s="20"/>
      <c r="Y3295" s="20"/>
      <c r="Z3295" s="86"/>
      <c r="AA3295" s="59"/>
      <c r="AB3295" s="5"/>
      <c r="AC3295" s="5"/>
      <c r="AD3295" s="5"/>
      <c r="AE3295" s="5"/>
    </row>
    <row r="3296" spans="1:118" s="19" customFormat="1" ht="90" hidden="1" customHeight="1" outlineLevel="1" x14ac:dyDescent="0.25">
      <c r="A3296" s="552"/>
      <c r="B3296" s="552"/>
      <c r="C3296" s="552"/>
      <c r="D3296" s="592"/>
      <c r="E3296" s="553"/>
      <c r="F3296" s="555"/>
      <c r="G3296" s="103" t="s">
        <v>1955</v>
      </c>
      <c r="H3296" s="122">
        <v>1</v>
      </c>
      <c r="I3296" s="122"/>
      <c r="J3296" s="122"/>
      <c r="K3296" s="122"/>
      <c r="L3296" s="122">
        <v>60</v>
      </c>
      <c r="M3296" s="122"/>
      <c r="N3296" s="122"/>
      <c r="O3296" s="122"/>
      <c r="P3296" s="128">
        <v>501</v>
      </c>
      <c r="Q3296" s="128"/>
      <c r="R3296" s="128"/>
      <c r="S3296" s="516"/>
      <c r="T3296" s="382"/>
      <c r="U3296" s="57"/>
      <c r="V3296" s="57"/>
      <c r="W3296" s="20"/>
      <c r="X3296" s="20"/>
      <c r="Y3296" s="20"/>
      <c r="Z3296" s="86"/>
      <c r="AA3296" s="59"/>
      <c r="AB3296" s="5"/>
      <c r="AC3296" s="5"/>
      <c r="AD3296" s="5"/>
      <c r="AE3296" s="5"/>
    </row>
    <row r="3297" spans="1:31" s="19" customFormat="1" ht="63.75" hidden="1" customHeight="1" outlineLevel="1" x14ac:dyDescent="0.25">
      <c r="A3297" s="552"/>
      <c r="B3297" s="552"/>
      <c r="C3297" s="552"/>
      <c r="D3297" s="592"/>
      <c r="E3297" s="553"/>
      <c r="F3297" s="555"/>
      <c r="G3297" s="103" t="s">
        <v>1853</v>
      </c>
      <c r="H3297" s="122">
        <v>1</v>
      </c>
      <c r="I3297" s="122"/>
      <c r="J3297" s="122"/>
      <c r="K3297" s="122"/>
      <c r="L3297" s="122">
        <v>80</v>
      </c>
      <c r="M3297" s="122"/>
      <c r="N3297" s="122"/>
      <c r="O3297" s="122"/>
      <c r="P3297" s="128">
        <v>390</v>
      </c>
      <c r="Q3297" s="128"/>
      <c r="R3297" s="128"/>
      <c r="S3297" s="516"/>
      <c r="T3297" s="382"/>
      <c r="U3297" s="57"/>
      <c r="V3297" s="57"/>
      <c r="W3297" s="20"/>
      <c r="X3297" s="20"/>
      <c r="Y3297" s="20"/>
      <c r="Z3297" s="86"/>
      <c r="AA3297" s="59"/>
      <c r="AB3297" s="5"/>
      <c r="AC3297" s="5"/>
      <c r="AD3297" s="5"/>
      <c r="AE3297" s="5"/>
    </row>
    <row r="3298" spans="1:31" s="19" customFormat="1" ht="94.5" hidden="1" customHeight="1" outlineLevel="1" x14ac:dyDescent="0.25">
      <c r="A3298" s="552"/>
      <c r="B3298" s="552"/>
      <c r="C3298" s="552"/>
      <c r="D3298" s="592"/>
      <c r="E3298" s="553"/>
      <c r="F3298" s="555"/>
      <c r="G3298" s="64" t="s">
        <v>1402</v>
      </c>
      <c r="H3298" s="122">
        <v>1</v>
      </c>
      <c r="I3298" s="122"/>
      <c r="J3298" s="122"/>
      <c r="K3298" s="122"/>
      <c r="L3298" s="122">
        <v>60</v>
      </c>
      <c r="M3298" s="122"/>
      <c r="N3298" s="122"/>
      <c r="O3298" s="122"/>
      <c r="P3298" s="128">
        <v>338</v>
      </c>
      <c r="Q3298" s="128"/>
      <c r="R3298" s="128"/>
      <c r="S3298" s="516"/>
      <c r="T3298" s="382"/>
      <c r="U3298" s="20"/>
      <c r="V3298" s="20"/>
      <c r="W3298" s="20"/>
      <c r="X3298" s="20"/>
      <c r="Y3298" s="20"/>
      <c r="Z3298" s="86"/>
      <c r="AA3298" s="59"/>
      <c r="AB3298" s="5"/>
      <c r="AC3298" s="5"/>
      <c r="AD3298" s="5"/>
      <c r="AE3298" s="5"/>
    </row>
    <row r="3299" spans="1:31" s="19" customFormat="1" ht="90" hidden="1" customHeight="1" outlineLevel="1" x14ac:dyDescent="0.25">
      <c r="A3299" s="552"/>
      <c r="B3299" s="552"/>
      <c r="C3299" s="552"/>
      <c r="D3299" s="592"/>
      <c r="E3299" s="553"/>
      <c r="F3299" s="555"/>
      <c r="G3299" s="64" t="s">
        <v>604</v>
      </c>
      <c r="H3299" s="122">
        <v>1</v>
      </c>
      <c r="I3299" s="122"/>
      <c r="J3299" s="122"/>
      <c r="K3299" s="122"/>
      <c r="L3299" s="122">
        <v>50</v>
      </c>
      <c r="M3299" s="122"/>
      <c r="N3299" s="122"/>
      <c r="O3299" s="122"/>
      <c r="P3299" s="128">
        <v>450</v>
      </c>
      <c r="Q3299" s="128"/>
      <c r="R3299" s="128"/>
      <c r="S3299" s="516"/>
      <c r="T3299" s="382"/>
      <c r="U3299" s="57"/>
      <c r="V3299" s="57"/>
      <c r="W3299" s="20"/>
      <c r="X3299" s="20"/>
      <c r="Y3299" s="20"/>
      <c r="Z3299" s="86"/>
      <c r="AA3299" s="59"/>
      <c r="AB3299" s="5"/>
      <c r="AC3299" s="5"/>
      <c r="AD3299" s="5"/>
      <c r="AE3299" s="5"/>
    </row>
    <row r="3300" spans="1:31" s="19" customFormat="1" ht="74.25" hidden="1" customHeight="1" outlineLevel="1" x14ac:dyDescent="0.25">
      <c r="A3300" s="552"/>
      <c r="B3300" s="552"/>
      <c r="C3300" s="552"/>
      <c r="D3300" s="592"/>
      <c r="E3300" s="553"/>
      <c r="F3300" s="555"/>
      <c r="G3300" s="103" t="s">
        <v>1443</v>
      </c>
      <c r="H3300" s="122">
        <v>1</v>
      </c>
      <c r="I3300" s="122"/>
      <c r="J3300" s="122"/>
      <c r="K3300" s="122"/>
      <c r="L3300" s="122">
        <v>90</v>
      </c>
      <c r="M3300" s="122"/>
      <c r="N3300" s="122"/>
      <c r="O3300" s="122"/>
      <c r="P3300" s="128">
        <v>543.16943000000003</v>
      </c>
      <c r="Q3300" s="128"/>
      <c r="R3300" s="128"/>
      <c r="S3300" s="516"/>
      <c r="T3300" s="382"/>
      <c r="U3300" s="20"/>
      <c r="V3300" s="20"/>
      <c r="W3300" s="20"/>
      <c r="X3300" s="20"/>
      <c r="Y3300" s="20"/>
      <c r="Z3300" s="86"/>
      <c r="AA3300" s="59"/>
      <c r="AB3300" s="5"/>
      <c r="AC3300" s="5"/>
      <c r="AD3300" s="5"/>
      <c r="AE3300" s="5"/>
    </row>
    <row r="3301" spans="1:31" s="19" customFormat="1" ht="75" hidden="1" customHeight="1" outlineLevel="1" x14ac:dyDescent="0.25">
      <c r="A3301" s="552"/>
      <c r="B3301" s="552"/>
      <c r="C3301" s="552"/>
      <c r="D3301" s="592"/>
      <c r="E3301" s="553"/>
      <c r="F3301" s="555"/>
      <c r="G3301" s="103" t="s">
        <v>1447</v>
      </c>
      <c r="H3301" s="122">
        <v>1</v>
      </c>
      <c r="I3301" s="122"/>
      <c r="J3301" s="122"/>
      <c r="K3301" s="122"/>
      <c r="L3301" s="122">
        <v>15</v>
      </c>
      <c r="M3301" s="122"/>
      <c r="N3301" s="122"/>
      <c r="O3301" s="122"/>
      <c r="P3301" s="128">
        <v>300.5933</v>
      </c>
      <c r="Q3301" s="128"/>
      <c r="R3301" s="128"/>
      <c r="S3301" s="516"/>
      <c r="T3301" s="382"/>
      <c r="U3301" s="20"/>
      <c r="V3301" s="20"/>
      <c r="W3301" s="20"/>
      <c r="X3301" s="20"/>
      <c r="Y3301" s="20"/>
      <c r="Z3301" s="86"/>
      <c r="AA3301" s="59"/>
      <c r="AB3301" s="5"/>
      <c r="AC3301" s="5"/>
      <c r="AD3301" s="5"/>
      <c r="AE3301" s="5"/>
    </row>
    <row r="3302" spans="1:31" s="19" customFormat="1" ht="90" hidden="1" customHeight="1" outlineLevel="1" x14ac:dyDescent="0.25">
      <c r="A3302" s="552"/>
      <c r="B3302" s="552"/>
      <c r="C3302" s="552"/>
      <c r="D3302" s="592"/>
      <c r="E3302" s="553"/>
      <c r="F3302" s="555"/>
      <c r="G3302" s="64" t="s">
        <v>1449</v>
      </c>
      <c r="H3302" s="122">
        <v>1</v>
      </c>
      <c r="I3302" s="122"/>
      <c r="J3302" s="122"/>
      <c r="K3302" s="122"/>
      <c r="L3302" s="122">
        <v>80</v>
      </c>
      <c r="M3302" s="122"/>
      <c r="N3302" s="122"/>
      <c r="O3302" s="122"/>
      <c r="P3302" s="128">
        <v>455.80500000000001</v>
      </c>
      <c r="Q3302" s="128"/>
      <c r="R3302" s="128"/>
      <c r="S3302" s="516"/>
      <c r="T3302" s="382"/>
      <c r="U3302" s="57"/>
      <c r="V3302" s="57"/>
      <c r="W3302" s="20"/>
      <c r="X3302" s="20"/>
      <c r="Y3302" s="20"/>
      <c r="Z3302" s="86"/>
      <c r="AA3302" s="59"/>
      <c r="AB3302" s="5"/>
      <c r="AC3302" s="5"/>
      <c r="AD3302" s="5"/>
      <c r="AE3302" s="5"/>
    </row>
    <row r="3303" spans="1:31" s="19" customFormat="1" ht="60" hidden="1" customHeight="1" outlineLevel="1" x14ac:dyDescent="0.25">
      <c r="A3303" s="552"/>
      <c r="B3303" s="552"/>
      <c r="C3303" s="552"/>
      <c r="D3303" s="592"/>
      <c r="E3303" s="553"/>
      <c r="F3303" s="555"/>
      <c r="G3303" s="64" t="s">
        <v>1450</v>
      </c>
      <c r="H3303" s="122">
        <v>1</v>
      </c>
      <c r="I3303" s="122"/>
      <c r="J3303" s="122"/>
      <c r="K3303" s="122"/>
      <c r="L3303" s="122">
        <v>80</v>
      </c>
      <c r="M3303" s="122"/>
      <c r="N3303" s="122"/>
      <c r="O3303" s="122"/>
      <c r="P3303" s="128">
        <v>320.71699999999998</v>
      </c>
      <c r="Q3303" s="128"/>
      <c r="R3303" s="128"/>
      <c r="S3303" s="516"/>
      <c r="T3303" s="382"/>
      <c r="U3303" s="57"/>
      <c r="V3303" s="57"/>
      <c r="W3303" s="20"/>
      <c r="X3303" s="20"/>
      <c r="Y3303" s="20"/>
      <c r="Z3303" s="86"/>
      <c r="AA3303" s="59"/>
      <c r="AB3303" s="5"/>
      <c r="AC3303" s="5"/>
      <c r="AD3303" s="5"/>
      <c r="AE3303" s="5"/>
    </row>
    <row r="3304" spans="1:31" s="19" customFormat="1" ht="75" hidden="1" customHeight="1" outlineLevel="1" x14ac:dyDescent="0.25">
      <c r="A3304" s="552"/>
      <c r="B3304" s="552"/>
      <c r="C3304" s="552"/>
      <c r="D3304" s="592"/>
      <c r="E3304" s="553"/>
      <c r="F3304" s="555"/>
      <c r="G3304" s="64" t="s">
        <v>1776</v>
      </c>
      <c r="H3304" s="122">
        <v>1</v>
      </c>
      <c r="I3304" s="122"/>
      <c r="J3304" s="122"/>
      <c r="K3304" s="122"/>
      <c r="L3304" s="122">
        <v>150</v>
      </c>
      <c r="M3304" s="122"/>
      <c r="N3304" s="122"/>
      <c r="O3304" s="122"/>
      <c r="P3304" s="128">
        <v>451.786</v>
      </c>
      <c r="Q3304" s="128"/>
      <c r="R3304" s="128"/>
      <c r="S3304" s="516"/>
      <c r="T3304" s="382"/>
      <c r="U3304" s="57"/>
      <c r="V3304" s="57"/>
      <c r="W3304" s="20"/>
      <c r="X3304" s="20"/>
      <c r="Y3304" s="20"/>
      <c r="Z3304" s="86"/>
      <c r="AA3304" s="59"/>
      <c r="AB3304" s="5"/>
      <c r="AC3304" s="5"/>
      <c r="AD3304" s="5"/>
      <c r="AE3304" s="5"/>
    </row>
    <row r="3305" spans="1:31" s="19" customFormat="1" ht="60" hidden="1" customHeight="1" outlineLevel="1" x14ac:dyDescent="0.25">
      <c r="A3305" s="552"/>
      <c r="B3305" s="552"/>
      <c r="C3305" s="552"/>
      <c r="D3305" s="592"/>
      <c r="E3305" s="553"/>
      <c r="F3305" s="555"/>
      <c r="G3305" s="64" t="s">
        <v>721</v>
      </c>
      <c r="H3305" s="122">
        <v>1</v>
      </c>
      <c r="I3305" s="122"/>
      <c r="J3305" s="122"/>
      <c r="K3305" s="122"/>
      <c r="L3305" s="122">
        <v>45</v>
      </c>
      <c r="M3305" s="122"/>
      <c r="N3305" s="122"/>
      <c r="O3305" s="122"/>
      <c r="P3305" s="128">
        <v>218.60499999999999</v>
      </c>
      <c r="Q3305" s="128"/>
      <c r="R3305" s="128"/>
      <c r="S3305" s="516"/>
      <c r="T3305" s="382"/>
      <c r="U3305" s="57"/>
      <c r="V3305" s="57"/>
      <c r="W3305" s="20"/>
      <c r="X3305" s="20"/>
      <c r="Y3305" s="20"/>
      <c r="Z3305" s="86"/>
      <c r="AA3305" s="59"/>
      <c r="AB3305" s="5"/>
      <c r="AC3305" s="5"/>
      <c r="AD3305" s="5"/>
      <c r="AE3305" s="5"/>
    </row>
    <row r="3306" spans="1:31" s="19" customFormat="1" ht="60" hidden="1" customHeight="1" outlineLevel="1" x14ac:dyDescent="0.25">
      <c r="A3306" s="552"/>
      <c r="B3306" s="552"/>
      <c r="C3306" s="552"/>
      <c r="D3306" s="592"/>
      <c r="E3306" s="553"/>
      <c r="F3306" s="555"/>
      <c r="G3306" s="64" t="s">
        <v>1778</v>
      </c>
      <c r="H3306" s="122">
        <v>1</v>
      </c>
      <c r="I3306" s="122"/>
      <c r="J3306" s="122"/>
      <c r="K3306" s="122"/>
      <c r="L3306" s="122">
        <v>135</v>
      </c>
      <c r="M3306" s="122"/>
      <c r="N3306" s="122"/>
      <c r="O3306" s="122"/>
      <c r="P3306" s="128">
        <v>423.03199999999998</v>
      </c>
      <c r="Q3306" s="128"/>
      <c r="R3306" s="128"/>
      <c r="S3306" s="516"/>
      <c r="T3306" s="382"/>
      <c r="U3306" s="20"/>
      <c r="V3306" s="57"/>
      <c r="W3306" s="20"/>
      <c r="X3306" s="20"/>
      <c r="Y3306" s="20"/>
      <c r="Z3306" s="86"/>
      <c r="AA3306" s="59"/>
      <c r="AB3306" s="5"/>
      <c r="AC3306" s="5"/>
      <c r="AD3306" s="5"/>
      <c r="AE3306" s="5"/>
    </row>
    <row r="3307" spans="1:31" s="19" customFormat="1" ht="90" hidden="1" customHeight="1" outlineLevel="1" x14ac:dyDescent="0.25">
      <c r="A3307" s="552"/>
      <c r="B3307" s="552"/>
      <c r="C3307" s="552"/>
      <c r="D3307" s="592"/>
      <c r="E3307" s="553"/>
      <c r="F3307" s="555"/>
      <c r="G3307" s="103" t="s">
        <v>1476</v>
      </c>
      <c r="H3307" s="122">
        <v>1</v>
      </c>
      <c r="I3307" s="122"/>
      <c r="J3307" s="122"/>
      <c r="K3307" s="122"/>
      <c r="L3307" s="122">
        <v>222</v>
      </c>
      <c r="M3307" s="122"/>
      <c r="N3307" s="122"/>
      <c r="O3307" s="122"/>
      <c r="P3307" s="128">
        <v>332.49799999999999</v>
      </c>
      <c r="Q3307" s="128"/>
      <c r="R3307" s="128"/>
      <c r="S3307" s="516"/>
      <c r="T3307" s="382"/>
      <c r="U3307" s="20"/>
      <c r="V3307" s="20"/>
      <c r="W3307" s="20"/>
      <c r="X3307" s="20"/>
      <c r="Y3307" s="20"/>
      <c r="Z3307" s="86"/>
      <c r="AA3307" s="59"/>
      <c r="AB3307" s="5"/>
      <c r="AC3307" s="5"/>
      <c r="AD3307" s="5"/>
      <c r="AE3307" s="5"/>
    </row>
    <row r="3308" spans="1:31" s="19" customFormat="1" ht="64.5" hidden="1" customHeight="1" outlineLevel="1" x14ac:dyDescent="0.25">
      <c r="A3308" s="552"/>
      <c r="B3308" s="552"/>
      <c r="C3308" s="552"/>
      <c r="D3308" s="592"/>
      <c r="E3308" s="553"/>
      <c r="F3308" s="555"/>
      <c r="G3308" s="64" t="s">
        <v>1557</v>
      </c>
      <c r="H3308" s="122">
        <v>1</v>
      </c>
      <c r="I3308" s="122"/>
      <c r="J3308" s="122"/>
      <c r="K3308" s="122"/>
      <c r="L3308" s="122">
        <v>45</v>
      </c>
      <c r="M3308" s="122"/>
      <c r="N3308" s="122"/>
      <c r="O3308" s="122"/>
      <c r="P3308" s="128">
        <v>314.22000000000003</v>
      </c>
      <c r="Q3308" s="128"/>
      <c r="R3308" s="128"/>
      <c r="S3308" s="516"/>
      <c r="T3308" s="382"/>
      <c r="U3308" s="57"/>
      <c r="V3308" s="57"/>
      <c r="W3308" s="20"/>
      <c r="X3308" s="20"/>
      <c r="Y3308" s="20"/>
      <c r="Z3308" s="86"/>
      <c r="AA3308" s="59"/>
      <c r="AB3308" s="5"/>
      <c r="AC3308" s="5"/>
      <c r="AD3308" s="5"/>
      <c r="AE3308" s="5"/>
    </row>
    <row r="3309" spans="1:31" s="19" customFormat="1" ht="75" hidden="1" customHeight="1" outlineLevel="1" x14ac:dyDescent="0.25">
      <c r="A3309" s="552"/>
      <c r="B3309" s="552"/>
      <c r="C3309" s="552"/>
      <c r="D3309" s="592"/>
      <c r="E3309" s="553"/>
      <c r="F3309" s="555"/>
      <c r="G3309" s="64" t="s">
        <v>1566</v>
      </c>
      <c r="H3309" s="122">
        <v>1</v>
      </c>
      <c r="I3309" s="122"/>
      <c r="J3309" s="122"/>
      <c r="K3309" s="122"/>
      <c r="L3309" s="122">
        <v>25</v>
      </c>
      <c r="M3309" s="122"/>
      <c r="N3309" s="122"/>
      <c r="O3309" s="122"/>
      <c r="P3309" s="128">
        <v>275.86</v>
      </c>
      <c r="Q3309" s="128"/>
      <c r="R3309" s="128"/>
      <c r="S3309" s="516"/>
      <c r="T3309" s="382"/>
      <c r="U3309" s="57"/>
      <c r="V3309" s="57"/>
      <c r="W3309" s="20"/>
      <c r="X3309" s="20"/>
      <c r="Y3309" s="20"/>
      <c r="Z3309" s="86"/>
      <c r="AA3309" s="59"/>
      <c r="AB3309" s="5"/>
      <c r="AC3309" s="5"/>
      <c r="AD3309" s="5"/>
      <c r="AE3309" s="5"/>
    </row>
    <row r="3310" spans="1:31" s="19" customFormat="1" ht="75" hidden="1" customHeight="1" outlineLevel="1" x14ac:dyDescent="0.25">
      <c r="A3310" s="552"/>
      <c r="B3310" s="552"/>
      <c r="C3310" s="552"/>
      <c r="D3310" s="592"/>
      <c r="E3310" s="553"/>
      <c r="F3310" s="555"/>
      <c r="G3310" s="64" t="s">
        <v>1765</v>
      </c>
      <c r="H3310" s="122">
        <v>1</v>
      </c>
      <c r="I3310" s="122"/>
      <c r="J3310" s="122"/>
      <c r="K3310" s="122"/>
      <c r="L3310" s="122">
        <v>80</v>
      </c>
      <c r="M3310" s="122"/>
      <c r="N3310" s="122"/>
      <c r="O3310" s="122"/>
      <c r="P3310" s="128">
        <v>266.11</v>
      </c>
      <c r="Q3310" s="128"/>
      <c r="R3310" s="128"/>
      <c r="S3310" s="516"/>
      <c r="T3310" s="382"/>
      <c r="U3310" s="57"/>
      <c r="V3310" s="57"/>
      <c r="W3310" s="20"/>
      <c r="X3310" s="20"/>
      <c r="Y3310" s="20"/>
      <c r="Z3310" s="86"/>
      <c r="AA3310" s="59"/>
      <c r="AB3310" s="5"/>
      <c r="AC3310" s="5"/>
      <c r="AD3310" s="5"/>
      <c r="AE3310" s="5"/>
    </row>
    <row r="3311" spans="1:31" s="19" customFormat="1" ht="150" hidden="1" customHeight="1" outlineLevel="1" x14ac:dyDescent="0.25">
      <c r="A3311" s="552"/>
      <c r="B3311" s="552"/>
      <c r="C3311" s="552"/>
      <c r="D3311" s="592"/>
      <c r="E3311" s="553"/>
      <c r="F3311" s="555"/>
      <c r="G3311" s="64" t="s">
        <v>227</v>
      </c>
      <c r="H3311" s="122">
        <v>1</v>
      </c>
      <c r="I3311" s="122"/>
      <c r="J3311" s="122"/>
      <c r="K3311" s="122"/>
      <c r="L3311" s="122">
        <v>100</v>
      </c>
      <c r="M3311" s="122"/>
      <c r="N3311" s="122"/>
      <c r="O3311" s="122"/>
      <c r="P3311" s="128">
        <v>397.75623999999999</v>
      </c>
      <c r="Q3311" s="128"/>
      <c r="R3311" s="128"/>
      <c r="S3311" s="516"/>
      <c r="T3311" s="382"/>
      <c r="U3311" s="57"/>
      <c r="V3311" s="57"/>
      <c r="W3311" s="20"/>
      <c r="X3311" s="20"/>
      <c r="Y3311" s="20"/>
      <c r="Z3311" s="86"/>
      <c r="AA3311" s="59"/>
      <c r="AB3311" s="5"/>
      <c r="AC3311" s="5"/>
      <c r="AD3311" s="5"/>
      <c r="AE3311" s="5"/>
    </row>
    <row r="3312" spans="1:31" s="19" customFormat="1" ht="60" hidden="1" customHeight="1" outlineLevel="1" x14ac:dyDescent="0.25">
      <c r="A3312" s="552"/>
      <c r="B3312" s="552"/>
      <c r="C3312" s="552"/>
      <c r="D3312" s="592"/>
      <c r="E3312" s="553"/>
      <c r="F3312" s="555"/>
      <c r="G3312" s="292" t="s">
        <v>1583</v>
      </c>
      <c r="H3312" s="123"/>
      <c r="I3312" s="123">
        <v>1</v>
      </c>
      <c r="J3312" s="123"/>
      <c r="K3312" s="123"/>
      <c r="L3312" s="123"/>
      <c r="M3312" s="123">
        <v>25</v>
      </c>
      <c r="N3312" s="123"/>
      <c r="O3312" s="123"/>
      <c r="P3312" s="128"/>
      <c r="Q3312" s="128">
        <v>310.58201000000003</v>
      </c>
      <c r="R3312" s="128"/>
      <c r="S3312" s="516"/>
      <c r="T3312" s="382"/>
      <c r="U3312" s="5"/>
      <c r="V3312" s="5"/>
      <c r="W3312" s="5"/>
      <c r="X3312" s="5"/>
      <c r="Y3312" s="65"/>
      <c r="Z3312" s="86"/>
      <c r="AA3312" s="65"/>
      <c r="AB3312" s="5"/>
      <c r="AC3312" s="5"/>
      <c r="AD3312" s="5"/>
      <c r="AE3312" s="5"/>
    </row>
    <row r="3313" spans="1:31" s="19" customFormat="1" ht="75" hidden="1" customHeight="1" outlineLevel="1" x14ac:dyDescent="0.25">
      <c r="A3313" s="552"/>
      <c r="B3313" s="552"/>
      <c r="C3313" s="552"/>
      <c r="D3313" s="592"/>
      <c r="E3313" s="553"/>
      <c r="F3313" s="555"/>
      <c r="G3313" s="292" t="s">
        <v>1956</v>
      </c>
      <c r="H3313" s="123"/>
      <c r="I3313" s="123">
        <v>1</v>
      </c>
      <c r="J3313" s="123"/>
      <c r="K3313" s="123"/>
      <c r="L3313" s="123"/>
      <c r="M3313" s="123">
        <v>150</v>
      </c>
      <c r="N3313" s="123"/>
      <c r="O3313" s="123"/>
      <c r="P3313" s="128"/>
      <c r="Q3313" s="128">
        <v>553.04331000000002</v>
      </c>
      <c r="R3313" s="128"/>
      <c r="S3313" s="516"/>
      <c r="T3313" s="382"/>
      <c r="U3313" s="5"/>
      <c r="V3313" s="5"/>
      <c r="W3313" s="5"/>
      <c r="X3313" s="5"/>
      <c r="Y3313" s="65"/>
      <c r="Z3313" s="86"/>
      <c r="AA3313" s="65"/>
      <c r="AB3313" s="5"/>
      <c r="AC3313" s="5"/>
      <c r="AD3313" s="5"/>
      <c r="AE3313" s="5"/>
    </row>
    <row r="3314" spans="1:31" s="19" customFormat="1" ht="60" hidden="1" customHeight="1" outlineLevel="1" x14ac:dyDescent="0.25">
      <c r="A3314" s="552"/>
      <c r="B3314" s="552"/>
      <c r="C3314" s="552"/>
      <c r="D3314" s="592"/>
      <c r="E3314" s="553"/>
      <c r="F3314" s="555"/>
      <c r="G3314" s="292" t="s">
        <v>1594</v>
      </c>
      <c r="H3314" s="123"/>
      <c r="I3314" s="123">
        <v>1</v>
      </c>
      <c r="J3314" s="123"/>
      <c r="K3314" s="123"/>
      <c r="L3314" s="123"/>
      <c r="M3314" s="123">
        <v>20</v>
      </c>
      <c r="N3314" s="123"/>
      <c r="O3314" s="123"/>
      <c r="P3314" s="128"/>
      <c r="Q3314" s="128">
        <v>335.93239</v>
      </c>
      <c r="R3314" s="128"/>
      <c r="S3314" s="516"/>
      <c r="T3314" s="382"/>
      <c r="U3314" s="5"/>
      <c r="V3314" s="5"/>
      <c r="W3314" s="5"/>
      <c r="X3314" s="5"/>
      <c r="Y3314" s="65"/>
      <c r="Z3314" s="86"/>
      <c r="AA3314" s="65"/>
      <c r="AB3314" s="5"/>
      <c r="AC3314" s="5"/>
      <c r="AD3314" s="5"/>
      <c r="AE3314" s="5"/>
    </row>
    <row r="3315" spans="1:31" s="19" customFormat="1" ht="75" hidden="1" customHeight="1" outlineLevel="1" x14ac:dyDescent="0.25">
      <c r="A3315" s="552"/>
      <c r="B3315" s="552"/>
      <c r="C3315" s="552"/>
      <c r="D3315" s="592"/>
      <c r="E3315" s="553"/>
      <c r="F3315" s="555"/>
      <c r="G3315" s="292" t="s">
        <v>1805</v>
      </c>
      <c r="H3315" s="123"/>
      <c r="I3315" s="123">
        <v>1</v>
      </c>
      <c r="J3315" s="123"/>
      <c r="K3315" s="123"/>
      <c r="L3315" s="123"/>
      <c r="M3315" s="123">
        <v>90</v>
      </c>
      <c r="N3315" s="123"/>
      <c r="O3315" s="123"/>
      <c r="P3315" s="128"/>
      <c r="Q3315" s="128">
        <v>664.96263999999996</v>
      </c>
      <c r="R3315" s="128"/>
      <c r="S3315" s="516"/>
      <c r="T3315" s="382"/>
      <c r="U3315" s="5"/>
      <c r="V3315" s="5"/>
      <c r="W3315" s="5"/>
      <c r="X3315" s="5"/>
      <c r="Y3315" s="65"/>
      <c r="Z3315" s="86"/>
      <c r="AA3315" s="65"/>
      <c r="AB3315" s="5"/>
      <c r="AC3315" s="5"/>
      <c r="AD3315" s="5"/>
      <c r="AE3315" s="5"/>
    </row>
    <row r="3316" spans="1:31" s="19" customFormat="1" ht="75" hidden="1" customHeight="1" outlineLevel="1" x14ac:dyDescent="0.25">
      <c r="A3316" s="552"/>
      <c r="B3316" s="552"/>
      <c r="C3316" s="552"/>
      <c r="D3316" s="592"/>
      <c r="E3316" s="553"/>
      <c r="F3316" s="555"/>
      <c r="G3316" s="292" t="s">
        <v>1806</v>
      </c>
      <c r="H3316" s="123"/>
      <c r="I3316" s="123">
        <v>1</v>
      </c>
      <c r="J3316" s="123"/>
      <c r="K3316" s="123"/>
      <c r="L3316" s="123"/>
      <c r="M3316" s="123">
        <v>135</v>
      </c>
      <c r="N3316" s="123"/>
      <c r="O3316" s="123"/>
      <c r="P3316" s="128"/>
      <c r="Q3316" s="128">
        <v>591.95867999999996</v>
      </c>
      <c r="R3316" s="128"/>
      <c r="S3316" s="516"/>
      <c r="T3316" s="382"/>
      <c r="U3316" s="5"/>
      <c r="V3316" s="5"/>
      <c r="W3316" s="5"/>
      <c r="X3316" s="5"/>
      <c r="Y3316" s="65"/>
      <c r="Z3316" s="86"/>
      <c r="AA3316" s="65"/>
      <c r="AB3316" s="5"/>
      <c r="AC3316" s="5"/>
      <c r="AD3316" s="5"/>
      <c r="AE3316" s="5"/>
    </row>
    <row r="3317" spans="1:31" s="19" customFormat="1" ht="45" hidden="1" customHeight="1" outlineLevel="1" x14ac:dyDescent="0.25">
      <c r="A3317" s="552"/>
      <c r="B3317" s="552"/>
      <c r="C3317" s="552"/>
      <c r="D3317" s="592"/>
      <c r="E3317" s="553"/>
      <c r="F3317" s="555"/>
      <c r="G3317" s="64" t="s">
        <v>1814</v>
      </c>
      <c r="H3317" s="122"/>
      <c r="I3317" s="122">
        <v>1</v>
      </c>
      <c r="J3317" s="122"/>
      <c r="K3317" s="122"/>
      <c r="L3317" s="122"/>
      <c r="M3317" s="122">
        <v>120</v>
      </c>
      <c r="N3317" s="122"/>
      <c r="O3317" s="122"/>
      <c r="P3317" s="128"/>
      <c r="Q3317" s="128">
        <v>423</v>
      </c>
      <c r="R3317" s="128"/>
      <c r="S3317" s="516"/>
      <c r="T3317" s="382"/>
      <c r="U3317" s="5"/>
      <c r="V3317" s="5"/>
      <c r="W3317" s="5"/>
      <c r="X3317" s="5"/>
      <c r="Y3317" s="65"/>
      <c r="Z3317" s="86"/>
      <c r="AA3317" s="65"/>
      <c r="AB3317" s="5"/>
      <c r="AC3317" s="5"/>
      <c r="AD3317" s="5"/>
      <c r="AE3317" s="5"/>
    </row>
    <row r="3318" spans="1:31" s="19" customFormat="1" ht="45" hidden="1" customHeight="1" outlineLevel="1" x14ac:dyDescent="0.25">
      <c r="A3318" s="552"/>
      <c r="B3318" s="552"/>
      <c r="C3318" s="552"/>
      <c r="D3318" s="592"/>
      <c r="E3318" s="553"/>
      <c r="F3318" s="555"/>
      <c r="G3318" s="64" t="s">
        <v>837</v>
      </c>
      <c r="H3318" s="122"/>
      <c r="I3318" s="122">
        <v>1</v>
      </c>
      <c r="J3318" s="122"/>
      <c r="K3318" s="122"/>
      <c r="L3318" s="122"/>
      <c r="M3318" s="122">
        <v>76.8</v>
      </c>
      <c r="N3318" s="122"/>
      <c r="O3318" s="122"/>
      <c r="P3318" s="128"/>
      <c r="Q3318" s="128">
        <v>514</v>
      </c>
      <c r="R3318" s="128"/>
      <c r="S3318" s="516"/>
      <c r="T3318" s="382"/>
      <c r="U3318" s="5"/>
      <c r="V3318" s="5"/>
      <c r="W3318" s="5"/>
      <c r="X3318" s="5"/>
      <c r="Y3318" s="65"/>
      <c r="Z3318" s="86"/>
      <c r="AA3318" s="65"/>
      <c r="AB3318" s="5"/>
      <c r="AC3318" s="5"/>
      <c r="AD3318" s="5"/>
      <c r="AE3318" s="5"/>
    </row>
    <row r="3319" spans="1:31" s="19" customFormat="1" ht="45" hidden="1" customHeight="1" outlineLevel="1" x14ac:dyDescent="0.25">
      <c r="A3319" s="552"/>
      <c r="B3319" s="552"/>
      <c r="C3319" s="552"/>
      <c r="D3319" s="592"/>
      <c r="E3319" s="553"/>
      <c r="F3319" s="555"/>
      <c r="G3319" s="64" t="s">
        <v>854</v>
      </c>
      <c r="H3319" s="122"/>
      <c r="I3319" s="122">
        <v>1</v>
      </c>
      <c r="J3319" s="122"/>
      <c r="K3319" s="122"/>
      <c r="L3319" s="122"/>
      <c r="M3319" s="122">
        <v>110</v>
      </c>
      <c r="N3319" s="122"/>
      <c r="O3319" s="122"/>
      <c r="P3319" s="128"/>
      <c r="Q3319" s="128">
        <v>555</v>
      </c>
      <c r="R3319" s="128"/>
      <c r="S3319" s="516"/>
      <c r="T3319" s="382"/>
      <c r="U3319" s="5"/>
      <c r="V3319" s="5"/>
      <c r="W3319" s="5"/>
      <c r="X3319" s="5"/>
      <c r="Y3319" s="65"/>
      <c r="Z3319" s="86"/>
      <c r="AA3319" s="65"/>
      <c r="AB3319" s="5"/>
      <c r="AC3319" s="5"/>
      <c r="AD3319" s="5"/>
      <c r="AE3319" s="5"/>
    </row>
    <row r="3320" spans="1:31" s="19" customFormat="1" ht="45" hidden="1" customHeight="1" outlineLevel="1" x14ac:dyDescent="0.25">
      <c r="A3320" s="552"/>
      <c r="B3320" s="552"/>
      <c r="C3320" s="552"/>
      <c r="D3320" s="592"/>
      <c r="E3320" s="553"/>
      <c r="F3320" s="555"/>
      <c r="G3320" s="292" t="s">
        <v>1617</v>
      </c>
      <c r="H3320" s="122"/>
      <c r="I3320" s="122">
        <v>1</v>
      </c>
      <c r="J3320" s="122"/>
      <c r="K3320" s="122"/>
      <c r="L3320" s="122"/>
      <c r="M3320" s="122">
        <v>132</v>
      </c>
      <c r="N3320" s="122"/>
      <c r="O3320" s="122"/>
      <c r="P3320" s="128"/>
      <c r="Q3320" s="128">
        <v>576</v>
      </c>
      <c r="R3320" s="128"/>
      <c r="S3320" s="516"/>
      <c r="T3320" s="382"/>
      <c r="U3320" s="5"/>
      <c r="V3320" s="5"/>
      <c r="W3320" s="5"/>
      <c r="X3320" s="5"/>
      <c r="Y3320" s="65"/>
      <c r="Z3320" s="86"/>
      <c r="AA3320" s="65"/>
      <c r="AB3320" s="5"/>
      <c r="AC3320" s="5"/>
      <c r="AD3320" s="5"/>
      <c r="AE3320" s="5"/>
    </row>
    <row r="3321" spans="1:31" s="19" customFormat="1" ht="75" hidden="1" customHeight="1" outlineLevel="1" x14ac:dyDescent="0.25">
      <c r="A3321" s="552"/>
      <c r="B3321" s="552"/>
      <c r="C3321" s="552"/>
      <c r="D3321" s="592"/>
      <c r="E3321" s="553"/>
      <c r="F3321" s="555"/>
      <c r="G3321" s="292" t="s">
        <v>894</v>
      </c>
      <c r="H3321" s="122"/>
      <c r="I3321" s="122">
        <v>1</v>
      </c>
      <c r="J3321" s="122"/>
      <c r="K3321" s="122"/>
      <c r="L3321" s="122"/>
      <c r="M3321" s="122">
        <v>85</v>
      </c>
      <c r="N3321" s="122"/>
      <c r="O3321" s="122"/>
      <c r="P3321" s="128"/>
      <c r="Q3321" s="128">
        <v>520</v>
      </c>
      <c r="R3321" s="128"/>
      <c r="S3321" s="516"/>
      <c r="T3321" s="382"/>
      <c r="U3321" s="5"/>
      <c r="V3321" s="5"/>
      <c r="W3321" s="5"/>
      <c r="X3321" s="5"/>
      <c r="Y3321" s="65"/>
      <c r="Z3321" s="86"/>
      <c r="AA3321" s="65"/>
      <c r="AB3321" s="5"/>
      <c r="AC3321" s="5"/>
      <c r="AD3321" s="5"/>
      <c r="AE3321" s="5"/>
    </row>
    <row r="3322" spans="1:31" s="19" customFormat="1" ht="120" hidden="1" customHeight="1" outlineLevel="1" x14ac:dyDescent="0.25">
      <c r="A3322" s="552"/>
      <c r="B3322" s="552"/>
      <c r="C3322" s="552"/>
      <c r="D3322" s="592"/>
      <c r="E3322" s="553"/>
      <c r="F3322" s="555"/>
      <c r="G3322" s="292" t="s">
        <v>892</v>
      </c>
      <c r="H3322" s="122"/>
      <c r="I3322" s="122">
        <v>1</v>
      </c>
      <c r="J3322" s="122"/>
      <c r="K3322" s="122"/>
      <c r="L3322" s="122"/>
      <c r="M3322" s="122">
        <v>149</v>
      </c>
      <c r="N3322" s="122"/>
      <c r="O3322" s="122"/>
      <c r="P3322" s="128"/>
      <c r="Q3322" s="128">
        <v>584</v>
      </c>
      <c r="R3322" s="128"/>
      <c r="S3322" s="516"/>
      <c r="T3322" s="382"/>
      <c r="U3322" s="5"/>
      <c r="V3322" s="5"/>
      <c r="W3322" s="5"/>
      <c r="X3322" s="5"/>
      <c r="Y3322" s="65"/>
      <c r="Z3322" s="86"/>
      <c r="AA3322" s="65"/>
      <c r="AB3322" s="5"/>
      <c r="AC3322" s="5"/>
      <c r="AD3322" s="5"/>
      <c r="AE3322" s="5"/>
    </row>
    <row r="3323" spans="1:31" s="19" customFormat="1" ht="75" hidden="1" customHeight="1" outlineLevel="1" x14ac:dyDescent="0.25">
      <c r="A3323" s="552"/>
      <c r="B3323" s="552"/>
      <c r="C3323" s="552"/>
      <c r="D3323" s="592"/>
      <c r="E3323" s="553"/>
      <c r="F3323" s="555"/>
      <c r="G3323" s="292" t="s">
        <v>1823</v>
      </c>
      <c r="H3323" s="122"/>
      <c r="I3323" s="122">
        <v>1</v>
      </c>
      <c r="J3323" s="122"/>
      <c r="K3323" s="122"/>
      <c r="L3323" s="122"/>
      <c r="M3323" s="122">
        <v>100</v>
      </c>
      <c r="N3323" s="122"/>
      <c r="O3323" s="122"/>
      <c r="P3323" s="128"/>
      <c r="Q3323" s="128">
        <v>503</v>
      </c>
      <c r="R3323" s="128"/>
      <c r="S3323" s="516"/>
      <c r="T3323" s="382"/>
      <c r="U3323" s="5"/>
      <c r="V3323" s="5"/>
      <c r="W3323" s="5"/>
      <c r="X3323" s="5"/>
      <c r="Y3323" s="65"/>
      <c r="Z3323" s="86"/>
      <c r="AA3323" s="65"/>
      <c r="AB3323" s="5"/>
      <c r="AC3323" s="5"/>
      <c r="AD3323" s="5"/>
      <c r="AE3323" s="5"/>
    </row>
    <row r="3324" spans="1:31" s="19" customFormat="1" ht="60" hidden="1" customHeight="1" outlineLevel="1" x14ac:dyDescent="0.25">
      <c r="A3324" s="552"/>
      <c r="B3324" s="552"/>
      <c r="C3324" s="552"/>
      <c r="D3324" s="592"/>
      <c r="E3324" s="553"/>
      <c r="F3324" s="555"/>
      <c r="G3324" s="292" t="s">
        <v>1957</v>
      </c>
      <c r="H3324" s="122"/>
      <c r="I3324" s="122">
        <v>1</v>
      </c>
      <c r="J3324" s="122"/>
      <c r="K3324" s="122"/>
      <c r="L3324" s="122"/>
      <c r="M3324" s="122">
        <v>40</v>
      </c>
      <c r="N3324" s="122"/>
      <c r="O3324" s="122"/>
      <c r="P3324" s="128"/>
      <c r="Q3324" s="128">
        <v>472.26299999999998</v>
      </c>
      <c r="R3324" s="128"/>
      <c r="S3324" s="516"/>
      <c r="T3324" s="382"/>
      <c r="U3324" s="5"/>
      <c r="V3324" s="5"/>
      <c r="W3324" s="5"/>
      <c r="X3324" s="5"/>
      <c r="Y3324" s="65"/>
      <c r="Z3324" s="86"/>
      <c r="AA3324" s="65"/>
      <c r="AB3324" s="5"/>
      <c r="AC3324" s="5"/>
      <c r="AD3324" s="5"/>
      <c r="AE3324" s="5"/>
    </row>
    <row r="3325" spans="1:31" s="19" customFormat="1" ht="60" hidden="1" customHeight="1" outlineLevel="1" x14ac:dyDescent="0.25">
      <c r="A3325" s="552"/>
      <c r="B3325" s="552"/>
      <c r="C3325" s="552"/>
      <c r="D3325" s="592"/>
      <c r="E3325" s="553"/>
      <c r="F3325" s="555"/>
      <c r="G3325" s="292" t="s">
        <v>1628</v>
      </c>
      <c r="H3325" s="122"/>
      <c r="I3325" s="122">
        <v>1</v>
      </c>
      <c r="J3325" s="122"/>
      <c r="K3325" s="122"/>
      <c r="L3325" s="122"/>
      <c r="M3325" s="122">
        <v>120</v>
      </c>
      <c r="N3325" s="122"/>
      <c r="O3325" s="122"/>
      <c r="P3325" s="128"/>
      <c r="Q3325" s="128">
        <v>399.54199999999997</v>
      </c>
      <c r="R3325" s="128"/>
      <c r="S3325" s="516"/>
      <c r="T3325" s="382"/>
      <c r="U3325" s="5"/>
      <c r="V3325" s="5"/>
      <c r="W3325" s="5"/>
      <c r="X3325" s="5"/>
      <c r="Y3325" s="65"/>
      <c r="Z3325" s="86"/>
      <c r="AA3325" s="65"/>
      <c r="AB3325" s="5"/>
      <c r="AC3325" s="5"/>
      <c r="AD3325" s="5"/>
      <c r="AE3325" s="5"/>
    </row>
    <row r="3326" spans="1:31" s="19" customFormat="1" ht="60" hidden="1" customHeight="1" outlineLevel="1" x14ac:dyDescent="0.25">
      <c r="A3326" s="552"/>
      <c r="B3326" s="552"/>
      <c r="C3326" s="552"/>
      <c r="D3326" s="592"/>
      <c r="E3326" s="553"/>
      <c r="F3326" s="555"/>
      <c r="G3326" s="292" t="s">
        <v>1869</v>
      </c>
      <c r="H3326" s="122"/>
      <c r="I3326" s="122">
        <v>1</v>
      </c>
      <c r="J3326" s="122"/>
      <c r="K3326" s="122"/>
      <c r="L3326" s="122"/>
      <c r="M3326" s="122">
        <v>150</v>
      </c>
      <c r="N3326" s="122"/>
      <c r="O3326" s="122"/>
      <c r="P3326" s="128"/>
      <c r="Q3326" s="128">
        <v>407.90600000000001</v>
      </c>
      <c r="R3326" s="128"/>
      <c r="S3326" s="516"/>
      <c r="T3326" s="382"/>
      <c r="U3326" s="5"/>
      <c r="V3326" s="5"/>
      <c r="W3326" s="5"/>
      <c r="X3326" s="5"/>
      <c r="Y3326" s="65"/>
      <c r="Z3326" s="86"/>
      <c r="AA3326" s="65"/>
      <c r="AB3326" s="5"/>
      <c r="AC3326" s="5"/>
      <c r="AD3326" s="5"/>
      <c r="AE3326" s="5"/>
    </row>
    <row r="3327" spans="1:31" s="19" customFormat="1" ht="60" hidden="1" customHeight="1" outlineLevel="1" x14ac:dyDescent="0.25">
      <c r="A3327" s="552"/>
      <c r="B3327" s="552"/>
      <c r="C3327" s="552"/>
      <c r="D3327" s="592"/>
      <c r="E3327" s="553"/>
      <c r="F3327" s="555"/>
      <c r="G3327" s="292" t="s">
        <v>1876</v>
      </c>
      <c r="H3327" s="122"/>
      <c r="I3327" s="122">
        <v>2</v>
      </c>
      <c r="J3327" s="122"/>
      <c r="K3327" s="122"/>
      <c r="L3327" s="122"/>
      <c r="M3327" s="122">
        <v>117</v>
      </c>
      <c r="N3327" s="122"/>
      <c r="O3327" s="122"/>
      <c r="P3327" s="128"/>
      <c r="Q3327" s="128">
        <v>1388.835</v>
      </c>
      <c r="R3327" s="128"/>
      <c r="S3327" s="516"/>
      <c r="T3327" s="382"/>
      <c r="U3327" s="5"/>
      <c r="V3327" s="5"/>
      <c r="W3327" s="5"/>
      <c r="X3327" s="5"/>
      <c r="Y3327" s="65"/>
      <c r="Z3327" s="86"/>
      <c r="AA3327" s="65"/>
      <c r="AB3327" s="5"/>
      <c r="AC3327" s="5"/>
      <c r="AD3327" s="5"/>
      <c r="AE3327" s="5"/>
    </row>
    <row r="3328" spans="1:31" s="19" customFormat="1" ht="60" hidden="1" customHeight="1" outlineLevel="1" x14ac:dyDescent="0.25">
      <c r="A3328" s="552"/>
      <c r="B3328" s="552"/>
      <c r="C3328" s="552"/>
      <c r="D3328" s="592"/>
      <c r="E3328" s="553"/>
      <c r="F3328" s="555"/>
      <c r="G3328" s="292" t="s">
        <v>1126</v>
      </c>
      <c r="H3328" s="122"/>
      <c r="I3328" s="122">
        <v>1</v>
      </c>
      <c r="J3328" s="122"/>
      <c r="K3328" s="122"/>
      <c r="L3328" s="122"/>
      <c r="M3328" s="122">
        <v>95</v>
      </c>
      <c r="N3328" s="122"/>
      <c r="O3328" s="122"/>
      <c r="P3328" s="128"/>
      <c r="Q3328" s="128">
        <v>206.12299999999999</v>
      </c>
      <c r="R3328" s="128"/>
      <c r="S3328" s="516"/>
      <c r="T3328" s="382"/>
      <c r="U3328" s="5"/>
      <c r="V3328" s="5"/>
      <c r="W3328" s="5"/>
      <c r="X3328" s="5"/>
      <c r="Y3328" s="65"/>
      <c r="Z3328" s="86"/>
      <c r="AA3328" s="65"/>
      <c r="AB3328" s="5"/>
      <c r="AC3328" s="5"/>
      <c r="AD3328" s="5"/>
      <c r="AE3328" s="5"/>
    </row>
    <row r="3329" spans="1:31" s="19" customFormat="1" ht="60" hidden="1" customHeight="1" outlineLevel="1" x14ac:dyDescent="0.25">
      <c r="A3329" s="552"/>
      <c r="B3329" s="552"/>
      <c r="C3329" s="552"/>
      <c r="D3329" s="592"/>
      <c r="E3329" s="553"/>
      <c r="F3329" s="555"/>
      <c r="G3329" s="292" t="s">
        <v>1128</v>
      </c>
      <c r="H3329" s="122"/>
      <c r="I3329" s="122">
        <v>1</v>
      </c>
      <c r="J3329" s="122"/>
      <c r="K3329" s="122"/>
      <c r="L3329" s="122"/>
      <c r="M3329" s="122">
        <v>15</v>
      </c>
      <c r="N3329" s="122"/>
      <c r="O3329" s="122"/>
      <c r="P3329" s="128"/>
      <c r="Q3329" s="128">
        <v>588.49800000000005</v>
      </c>
      <c r="R3329" s="128"/>
      <c r="S3329" s="516"/>
      <c r="T3329" s="382"/>
      <c r="U3329" s="5"/>
      <c r="V3329" s="5"/>
      <c r="W3329" s="5"/>
      <c r="X3329" s="5"/>
      <c r="Y3329" s="65"/>
      <c r="Z3329" s="86"/>
      <c r="AA3329" s="65"/>
      <c r="AB3329" s="5"/>
      <c r="AC3329" s="5"/>
      <c r="AD3329" s="5"/>
      <c r="AE3329" s="5"/>
    </row>
    <row r="3330" spans="1:31" s="19" customFormat="1" ht="60" hidden="1" customHeight="1" outlineLevel="1" x14ac:dyDescent="0.25">
      <c r="A3330" s="552"/>
      <c r="B3330" s="552"/>
      <c r="C3330" s="552"/>
      <c r="D3330" s="592"/>
      <c r="E3330" s="553"/>
      <c r="F3330" s="555"/>
      <c r="G3330" s="292" t="s">
        <v>1129</v>
      </c>
      <c r="H3330" s="122"/>
      <c r="I3330" s="122">
        <v>1</v>
      </c>
      <c r="J3330" s="122"/>
      <c r="K3330" s="122"/>
      <c r="L3330" s="122"/>
      <c r="M3330" s="122">
        <v>115</v>
      </c>
      <c r="N3330" s="122"/>
      <c r="O3330" s="122"/>
      <c r="P3330" s="128"/>
      <c r="Q3330" s="128">
        <v>447.43509999999998</v>
      </c>
      <c r="R3330" s="128"/>
      <c r="S3330" s="516"/>
      <c r="T3330" s="382"/>
      <c r="U3330" s="5"/>
      <c r="V3330" s="5"/>
      <c r="W3330" s="5"/>
      <c r="X3330" s="5"/>
      <c r="Y3330" s="65"/>
      <c r="Z3330" s="86"/>
      <c r="AA3330" s="65"/>
      <c r="AB3330" s="5"/>
      <c r="AC3330" s="5"/>
      <c r="AD3330" s="5"/>
      <c r="AE3330" s="5"/>
    </row>
    <row r="3331" spans="1:31" s="19" customFormat="1" ht="60" hidden="1" customHeight="1" outlineLevel="1" x14ac:dyDescent="0.25">
      <c r="A3331" s="552"/>
      <c r="B3331" s="552"/>
      <c r="C3331" s="552"/>
      <c r="D3331" s="592"/>
      <c r="E3331" s="553"/>
      <c r="F3331" s="555"/>
      <c r="G3331" s="292" t="s">
        <v>1910</v>
      </c>
      <c r="H3331" s="122"/>
      <c r="I3331" s="122">
        <v>2</v>
      </c>
      <c r="J3331" s="122"/>
      <c r="K3331" s="122"/>
      <c r="L3331" s="122"/>
      <c r="M3331" s="122">
        <v>116</v>
      </c>
      <c r="N3331" s="122"/>
      <c r="O3331" s="122"/>
      <c r="P3331" s="128"/>
      <c r="Q3331" s="128">
        <v>1847.7</v>
      </c>
      <c r="R3331" s="128"/>
      <c r="S3331" s="516"/>
      <c r="T3331" s="382"/>
      <c r="U3331" s="5"/>
      <c r="V3331" s="5"/>
      <c r="W3331" s="5"/>
      <c r="X3331" s="5"/>
      <c r="Y3331" s="65"/>
      <c r="Z3331" s="86"/>
      <c r="AA3331" s="65"/>
      <c r="AB3331" s="5"/>
      <c r="AC3331" s="5"/>
      <c r="AD3331" s="5"/>
      <c r="AE3331" s="5"/>
    </row>
    <row r="3332" spans="1:31" s="19" customFormat="1" ht="75" hidden="1" customHeight="1" outlineLevel="1" x14ac:dyDescent="0.25">
      <c r="A3332" s="552"/>
      <c r="B3332" s="552"/>
      <c r="C3332" s="552"/>
      <c r="D3332" s="592"/>
      <c r="E3332" s="553"/>
      <c r="F3332" s="555"/>
      <c r="G3332" s="292" t="s">
        <v>1661</v>
      </c>
      <c r="H3332" s="122"/>
      <c r="I3332" s="122">
        <v>1</v>
      </c>
      <c r="J3332" s="122"/>
      <c r="K3332" s="122"/>
      <c r="L3332" s="122"/>
      <c r="M3332" s="122">
        <v>150</v>
      </c>
      <c r="N3332" s="122"/>
      <c r="O3332" s="122"/>
      <c r="P3332" s="128"/>
      <c r="Q3332" s="128">
        <v>452.83699999999999</v>
      </c>
      <c r="R3332" s="128"/>
      <c r="S3332" s="516"/>
      <c r="T3332" s="382"/>
      <c r="U3332" s="5"/>
      <c r="V3332" s="5"/>
      <c r="W3332" s="5"/>
      <c r="X3332" s="5"/>
      <c r="Y3332" s="65"/>
      <c r="Z3332" s="86"/>
      <c r="AA3332" s="65"/>
      <c r="AB3332" s="5"/>
      <c r="AC3332" s="5"/>
      <c r="AD3332" s="5"/>
      <c r="AE3332" s="5"/>
    </row>
    <row r="3333" spans="1:31" s="19" customFormat="1" ht="150" hidden="1" customHeight="1" outlineLevel="1" x14ac:dyDescent="0.25">
      <c r="A3333" s="552"/>
      <c r="B3333" s="552"/>
      <c r="C3333" s="552"/>
      <c r="D3333" s="592"/>
      <c r="E3333" s="553"/>
      <c r="F3333" s="555"/>
      <c r="G3333" s="61" t="s">
        <v>1828</v>
      </c>
      <c r="H3333" s="300"/>
      <c r="I3333" s="300"/>
      <c r="J3333" s="300">
        <v>1</v>
      </c>
      <c r="K3333" s="300"/>
      <c r="L3333" s="300"/>
      <c r="M3333" s="300"/>
      <c r="N3333" s="300">
        <v>75</v>
      </c>
      <c r="O3333" s="300"/>
      <c r="P3333" s="129"/>
      <c r="Q3333" s="129"/>
      <c r="R3333" s="129">
        <v>678</v>
      </c>
      <c r="S3333" s="517"/>
      <c r="T3333" s="274"/>
      <c r="U3333" s="5"/>
      <c r="V3333" s="5"/>
      <c r="W3333" s="5"/>
      <c r="X3333" s="5"/>
      <c r="Y3333" s="65"/>
      <c r="Z3333" s="86"/>
      <c r="AA3333" s="65"/>
      <c r="AB3333" s="5"/>
      <c r="AC3333" s="5"/>
      <c r="AD3333" s="5"/>
      <c r="AE3333" s="5"/>
    </row>
    <row r="3334" spans="1:31" s="19" customFormat="1" ht="80.25" hidden="1" customHeight="1" outlineLevel="1" x14ac:dyDescent="0.25">
      <c r="A3334" s="552"/>
      <c r="B3334" s="552"/>
      <c r="C3334" s="552"/>
      <c r="D3334" s="592"/>
      <c r="E3334" s="553"/>
      <c r="F3334" s="555"/>
      <c r="G3334" s="61" t="s">
        <v>1663</v>
      </c>
      <c r="H3334" s="300"/>
      <c r="I3334" s="300"/>
      <c r="J3334" s="300">
        <v>1</v>
      </c>
      <c r="K3334" s="300"/>
      <c r="L3334" s="300"/>
      <c r="M3334" s="300"/>
      <c r="N3334" s="300">
        <v>15</v>
      </c>
      <c r="O3334" s="300"/>
      <c r="P3334" s="129"/>
      <c r="Q3334" s="129"/>
      <c r="R3334" s="129">
        <v>479</v>
      </c>
      <c r="S3334" s="517"/>
      <c r="T3334" s="274"/>
      <c r="U3334" s="5"/>
      <c r="V3334" s="5"/>
      <c r="W3334" s="5"/>
      <c r="X3334" s="5"/>
      <c r="Y3334" s="65"/>
      <c r="Z3334" s="86"/>
      <c r="AA3334" s="65"/>
      <c r="AB3334" s="5"/>
      <c r="AC3334" s="5"/>
      <c r="AD3334" s="5"/>
      <c r="AE3334" s="5"/>
    </row>
    <row r="3335" spans="1:31" s="19" customFormat="1" ht="80.25" hidden="1" customHeight="1" outlineLevel="1" x14ac:dyDescent="0.25">
      <c r="A3335" s="552"/>
      <c r="B3335" s="552"/>
      <c r="C3335" s="552"/>
      <c r="D3335" s="592"/>
      <c r="E3335" s="553"/>
      <c r="F3335" s="555"/>
      <c r="G3335" s="61" t="s">
        <v>1151</v>
      </c>
      <c r="H3335" s="300"/>
      <c r="I3335" s="300"/>
      <c r="J3335" s="300">
        <v>1</v>
      </c>
      <c r="K3335" s="300"/>
      <c r="L3335" s="300"/>
      <c r="M3335" s="300"/>
      <c r="N3335" s="300">
        <v>60</v>
      </c>
      <c r="O3335" s="300"/>
      <c r="P3335" s="129"/>
      <c r="Q3335" s="129"/>
      <c r="R3335" s="129">
        <v>635</v>
      </c>
      <c r="S3335" s="517"/>
      <c r="T3335" s="274"/>
      <c r="U3335" s="5"/>
      <c r="V3335" s="5"/>
      <c r="W3335" s="5"/>
      <c r="X3335" s="5"/>
      <c r="Y3335" s="65"/>
      <c r="Z3335" s="86"/>
      <c r="AA3335" s="65"/>
      <c r="AB3335" s="5"/>
      <c r="AC3335" s="5"/>
      <c r="AD3335" s="5"/>
      <c r="AE3335" s="5"/>
    </row>
    <row r="3336" spans="1:31" s="19" customFormat="1" ht="80.25" hidden="1" customHeight="1" outlineLevel="1" x14ac:dyDescent="0.25">
      <c r="A3336" s="552"/>
      <c r="B3336" s="552"/>
      <c r="C3336" s="552"/>
      <c r="D3336" s="592"/>
      <c r="E3336" s="553"/>
      <c r="F3336" s="555"/>
      <c r="G3336" s="61" t="s">
        <v>1665</v>
      </c>
      <c r="H3336" s="300"/>
      <c r="I3336" s="300"/>
      <c r="J3336" s="300">
        <v>1</v>
      </c>
      <c r="K3336" s="300"/>
      <c r="L3336" s="300"/>
      <c r="M3336" s="300"/>
      <c r="N3336" s="300">
        <v>100</v>
      </c>
      <c r="O3336" s="300"/>
      <c r="P3336" s="129"/>
      <c r="Q3336" s="129"/>
      <c r="R3336" s="129">
        <f>646-50</f>
        <v>596</v>
      </c>
      <c r="S3336" s="517"/>
      <c r="T3336" s="274"/>
      <c r="U3336" s="5"/>
      <c r="V3336" s="5"/>
      <c r="W3336" s="5"/>
      <c r="X3336" s="5"/>
      <c r="Y3336" s="65"/>
      <c r="Z3336" s="86"/>
      <c r="AA3336" s="65"/>
      <c r="AB3336" s="5"/>
      <c r="AC3336" s="5"/>
      <c r="AD3336" s="5"/>
      <c r="AE3336" s="5"/>
    </row>
    <row r="3337" spans="1:31" s="19" customFormat="1" ht="80.25" hidden="1" customHeight="1" outlineLevel="1" x14ac:dyDescent="0.25">
      <c r="A3337" s="552"/>
      <c r="B3337" s="552"/>
      <c r="C3337" s="552"/>
      <c r="D3337" s="592"/>
      <c r="E3337" s="553"/>
      <c r="F3337" s="555"/>
      <c r="G3337" s="61" t="s">
        <v>1666</v>
      </c>
      <c r="H3337" s="300"/>
      <c r="I3337" s="300"/>
      <c r="J3337" s="300">
        <v>1</v>
      </c>
      <c r="K3337" s="300"/>
      <c r="L3337" s="300"/>
      <c r="M3337" s="300"/>
      <c r="N3337" s="300">
        <v>63</v>
      </c>
      <c r="O3337" s="300"/>
      <c r="P3337" s="129"/>
      <c r="Q3337" s="129"/>
      <c r="R3337" s="129">
        <v>676</v>
      </c>
      <c r="S3337" s="517"/>
      <c r="T3337" s="274"/>
      <c r="U3337" s="5"/>
      <c r="V3337" s="5"/>
      <c r="W3337" s="5"/>
      <c r="X3337" s="5"/>
      <c r="Y3337" s="65"/>
      <c r="Z3337" s="86"/>
      <c r="AA3337" s="65"/>
      <c r="AB3337" s="5"/>
      <c r="AC3337" s="5"/>
      <c r="AD3337" s="5"/>
      <c r="AE3337" s="5"/>
    </row>
    <row r="3338" spans="1:31" s="19" customFormat="1" ht="80.25" hidden="1" customHeight="1" outlineLevel="1" x14ac:dyDescent="0.25">
      <c r="A3338" s="552"/>
      <c r="B3338" s="552"/>
      <c r="C3338" s="552"/>
      <c r="D3338" s="592"/>
      <c r="E3338" s="553"/>
      <c r="F3338" s="555"/>
      <c r="G3338" s="61" t="s">
        <v>1186</v>
      </c>
      <c r="H3338" s="300"/>
      <c r="I3338" s="300"/>
      <c r="J3338" s="300">
        <v>1</v>
      </c>
      <c r="K3338" s="300"/>
      <c r="L3338" s="300"/>
      <c r="M3338" s="300"/>
      <c r="N3338" s="300">
        <v>60</v>
      </c>
      <c r="O3338" s="300"/>
      <c r="P3338" s="129"/>
      <c r="Q3338" s="129"/>
      <c r="R3338" s="129">
        <v>706</v>
      </c>
      <c r="S3338" s="517"/>
      <c r="T3338" s="274"/>
      <c r="U3338" s="5"/>
      <c r="V3338" s="5"/>
      <c r="W3338" s="5"/>
      <c r="X3338" s="5"/>
      <c r="Y3338" s="65"/>
      <c r="Z3338" s="86"/>
      <c r="AA3338" s="65"/>
      <c r="AB3338" s="5"/>
      <c r="AC3338" s="5"/>
      <c r="AD3338" s="5"/>
      <c r="AE3338" s="5"/>
    </row>
    <row r="3339" spans="1:31" s="19" customFormat="1" ht="120" hidden="1" customHeight="1" outlineLevel="1" x14ac:dyDescent="0.25">
      <c r="A3339" s="552"/>
      <c r="B3339" s="552"/>
      <c r="C3339" s="552"/>
      <c r="D3339" s="592"/>
      <c r="E3339" s="553"/>
      <c r="F3339" s="555"/>
      <c r="G3339" s="61" t="s">
        <v>1670</v>
      </c>
      <c r="H3339" s="300"/>
      <c r="I3339" s="300"/>
      <c r="J3339" s="300">
        <v>1</v>
      </c>
      <c r="K3339" s="300"/>
      <c r="L3339" s="300"/>
      <c r="M3339" s="300"/>
      <c r="N3339" s="300">
        <v>45</v>
      </c>
      <c r="O3339" s="300"/>
      <c r="P3339" s="129"/>
      <c r="Q3339" s="129"/>
      <c r="R3339" s="129">
        <v>567</v>
      </c>
      <c r="S3339" s="517"/>
      <c r="T3339" s="274"/>
      <c r="U3339" s="5"/>
      <c r="V3339" s="5"/>
      <c r="W3339" s="5"/>
      <c r="X3339" s="5"/>
      <c r="Y3339" s="65"/>
      <c r="Z3339" s="86"/>
      <c r="AA3339" s="65"/>
      <c r="AB3339" s="5"/>
      <c r="AC3339" s="5"/>
      <c r="AD3339" s="5"/>
      <c r="AE3339" s="5"/>
    </row>
    <row r="3340" spans="1:31" s="19" customFormat="1" ht="90" hidden="1" customHeight="1" outlineLevel="1" x14ac:dyDescent="0.25">
      <c r="A3340" s="552"/>
      <c r="B3340" s="552"/>
      <c r="C3340" s="552"/>
      <c r="D3340" s="592"/>
      <c r="E3340" s="553"/>
      <c r="F3340" s="555"/>
      <c r="G3340" s="61" t="s">
        <v>1672</v>
      </c>
      <c r="H3340" s="300"/>
      <c r="I3340" s="300"/>
      <c r="J3340" s="300">
        <v>1</v>
      </c>
      <c r="K3340" s="300"/>
      <c r="L3340" s="300"/>
      <c r="M3340" s="300"/>
      <c r="N3340" s="300">
        <v>65</v>
      </c>
      <c r="O3340" s="300"/>
      <c r="P3340" s="129"/>
      <c r="Q3340" s="129"/>
      <c r="R3340" s="129">
        <v>555</v>
      </c>
      <c r="S3340" s="517"/>
      <c r="T3340" s="274"/>
      <c r="U3340" s="5"/>
      <c r="V3340" s="5"/>
      <c r="W3340" s="5"/>
      <c r="X3340" s="5"/>
      <c r="Y3340" s="65"/>
      <c r="Z3340" s="86"/>
      <c r="AA3340" s="65"/>
      <c r="AB3340" s="5"/>
      <c r="AC3340" s="5"/>
      <c r="AD3340" s="5"/>
      <c r="AE3340" s="5"/>
    </row>
    <row r="3341" spans="1:31" s="19" customFormat="1" ht="105" hidden="1" customHeight="1" outlineLevel="1" x14ac:dyDescent="0.25">
      <c r="A3341" s="552"/>
      <c r="B3341" s="552"/>
      <c r="C3341" s="552"/>
      <c r="D3341" s="592"/>
      <c r="E3341" s="553"/>
      <c r="F3341" s="555"/>
      <c r="G3341" s="61" t="s">
        <v>1673</v>
      </c>
      <c r="H3341" s="300"/>
      <c r="I3341" s="300"/>
      <c r="J3341" s="300">
        <v>1</v>
      </c>
      <c r="K3341" s="300"/>
      <c r="L3341" s="300"/>
      <c r="M3341" s="300"/>
      <c r="N3341" s="300">
        <v>65</v>
      </c>
      <c r="O3341" s="300"/>
      <c r="P3341" s="129"/>
      <c r="Q3341" s="129"/>
      <c r="R3341" s="129">
        <v>614</v>
      </c>
      <c r="S3341" s="517"/>
      <c r="T3341" s="274"/>
      <c r="U3341" s="5"/>
      <c r="V3341" s="5"/>
      <c r="W3341" s="5"/>
      <c r="X3341" s="5"/>
      <c r="Y3341" s="65"/>
      <c r="Z3341" s="86"/>
      <c r="AA3341" s="65"/>
      <c r="AB3341" s="5"/>
      <c r="AC3341" s="5"/>
      <c r="AD3341" s="5"/>
      <c r="AE3341" s="5"/>
    </row>
    <row r="3342" spans="1:31" s="19" customFormat="1" ht="120" hidden="1" customHeight="1" outlineLevel="1" x14ac:dyDescent="0.25">
      <c r="A3342" s="552"/>
      <c r="B3342" s="552"/>
      <c r="C3342" s="552"/>
      <c r="D3342" s="592"/>
      <c r="E3342" s="553"/>
      <c r="F3342" s="555"/>
      <c r="G3342" s="61" t="s">
        <v>1674</v>
      </c>
      <c r="H3342" s="300"/>
      <c r="I3342" s="300"/>
      <c r="J3342" s="300">
        <v>1</v>
      </c>
      <c r="K3342" s="300"/>
      <c r="L3342" s="300"/>
      <c r="M3342" s="300"/>
      <c r="N3342" s="300">
        <v>40</v>
      </c>
      <c r="O3342" s="300"/>
      <c r="P3342" s="129"/>
      <c r="Q3342" s="129"/>
      <c r="R3342" s="129">
        <v>611.9</v>
      </c>
      <c r="S3342" s="517"/>
      <c r="T3342" s="274"/>
      <c r="U3342" s="5"/>
      <c r="V3342" s="5"/>
      <c r="W3342" s="5"/>
      <c r="X3342" s="5"/>
      <c r="Y3342" s="65"/>
      <c r="Z3342" s="86"/>
      <c r="AA3342" s="65"/>
      <c r="AB3342" s="5"/>
      <c r="AC3342" s="5"/>
      <c r="AD3342" s="5"/>
      <c r="AE3342" s="5"/>
    </row>
    <row r="3343" spans="1:31" s="19" customFormat="1" ht="108.75" hidden="1" customHeight="1" outlineLevel="1" x14ac:dyDescent="0.25">
      <c r="A3343" s="552"/>
      <c r="B3343" s="552"/>
      <c r="C3343" s="552"/>
      <c r="D3343" s="592"/>
      <c r="E3343" s="553"/>
      <c r="F3343" s="555"/>
      <c r="G3343" s="61" t="s">
        <v>1215</v>
      </c>
      <c r="H3343" s="300"/>
      <c r="I3343" s="300"/>
      <c r="J3343" s="300">
        <v>1</v>
      </c>
      <c r="K3343" s="300"/>
      <c r="L3343" s="300"/>
      <c r="M3343" s="300"/>
      <c r="N3343" s="300">
        <v>30</v>
      </c>
      <c r="O3343" s="300"/>
      <c r="P3343" s="129"/>
      <c r="Q3343" s="129"/>
      <c r="R3343" s="129">
        <v>538</v>
      </c>
      <c r="S3343" s="517"/>
      <c r="T3343" s="274"/>
      <c r="U3343" s="5"/>
      <c r="V3343" s="5"/>
      <c r="W3343" s="5"/>
      <c r="X3343" s="5"/>
      <c r="Y3343" s="65"/>
      <c r="Z3343" s="86"/>
      <c r="AA3343" s="65"/>
      <c r="AB3343" s="5"/>
      <c r="AC3343" s="5"/>
      <c r="AD3343" s="5"/>
      <c r="AE3343" s="5"/>
    </row>
    <row r="3344" spans="1:31" s="19" customFormat="1" ht="108.75" hidden="1" customHeight="1" outlineLevel="1" x14ac:dyDescent="0.25">
      <c r="A3344" s="552"/>
      <c r="B3344" s="552"/>
      <c r="C3344" s="552"/>
      <c r="D3344" s="592"/>
      <c r="E3344" s="553"/>
      <c r="F3344" s="555"/>
      <c r="G3344" s="61" t="s">
        <v>1218</v>
      </c>
      <c r="H3344" s="300"/>
      <c r="I3344" s="300"/>
      <c r="J3344" s="300">
        <v>1</v>
      </c>
      <c r="K3344" s="300"/>
      <c r="L3344" s="300"/>
      <c r="M3344" s="300"/>
      <c r="N3344" s="300">
        <v>75</v>
      </c>
      <c r="O3344" s="300"/>
      <c r="P3344" s="129"/>
      <c r="Q3344" s="129"/>
      <c r="R3344" s="129">
        <f>677.831-200</f>
        <v>477.83100000000002</v>
      </c>
      <c r="S3344" s="517"/>
      <c r="T3344" s="274"/>
      <c r="U3344" s="5"/>
      <c r="V3344" s="5"/>
      <c r="W3344" s="5"/>
      <c r="X3344" s="5"/>
      <c r="Y3344" s="65"/>
      <c r="Z3344" s="86"/>
      <c r="AA3344" s="65"/>
      <c r="AB3344" s="5"/>
      <c r="AC3344" s="5"/>
      <c r="AD3344" s="5"/>
      <c r="AE3344" s="5"/>
    </row>
    <row r="3345" spans="1:31" s="19" customFormat="1" ht="60" hidden="1" customHeight="1" outlineLevel="1" x14ac:dyDescent="0.25">
      <c r="A3345" s="552"/>
      <c r="B3345" s="552"/>
      <c r="C3345" s="552"/>
      <c r="D3345" s="592"/>
      <c r="E3345" s="553"/>
      <c r="F3345" s="555"/>
      <c r="G3345" s="61" t="s">
        <v>1833</v>
      </c>
      <c r="H3345" s="300"/>
      <c r="I3345" s="300"/>
      <c r="J3345" s="300">
        <v>1</v>
      </c>
      <c r="K3345" s="300"/>
      <c r="L3345" s="300"/>
      <c r="M3345" s="300"/>
      <c r="N3345" s="300">
        <v>105</v>
      </c>
      <c r="O3345" s="300"/>
      <c r="P3345" s="129"/>
      <c r="Q3345" s="129"/>
      <c r="R3345" s="129">
        <v>446.93599999999998</v>
      </c>
      <c r="S3345" s="517"/>
      <c r="T3345" s="274"/>
      <c r="U3345" s="5"/>
      <c r="V3345" s="5"/>
      <c r="W3345" s="5"/>
      <c r="X3345" s="5"/>
      <c r="Y3345" s="65"/>
      <c r="Z3345" s="86"/>
      <c r="AA3345" s="65"/>
      <c r="AB3345" s="5"/>
      <c r="AC3345" s="5"/>
      <c r="AD3345" s="5"/>
      <c r="AE3345" s="5"/>
    </row>
    <row r="3346" spans="1:31" s="19" customFormat="1" ht="60" hidden="1" customHeight="1" outlineLevel="1" x14ac:dyDescent="0.25">
      <c r="A3346" s="552"/>
      <c r="B3346" s="552"/>
      <c r="C3346" s="552"/>
      <c r="D3346" s="592"/>
      <c r="E3346" s="553"/>
      <c r="F3346" s="555"/>
      <c r="G3346" s="61" t="s">
        <v>1298</v>
      </c>
      <c r="H3346" s="300"/>
      <c r="I3346" s="300"/>
      <c r="J3346" s="300">
        <v>1</v>
      </c>
      <c r="K3346" s="300"/>
      <c r="L3346" s="300"/>
      <c r="M3346" s="300"/>
      <c r="N3346" s="300">
        <v>120</v>
      </c>
      <c r="O3346" s="300"/>
      <c r="P3346" s="129"/>
      <c r="Q3346" s="129"/>
      <c r="R3346" s="129">
        <v>662.41499999999996</v>
      </c>
      <c r="S3346" s="517"/>
      <c r="T3346" s="274"/>
      <c r="U3346" s="5"/>
      <c r="V3346" s="5"/>
      <c r="W3346" s="5"/>
      <c r="X3346" s="5"/>
      <c r="Y3346" s="65"/>
      <c r="Z3346" s="86"/>
      <c r="AA3346" s="65"/>
      <c r="AB3346" s="5"/>
      <c r="AC3346" s="5"/>
      <c r="AD3346" s="5"/>
      <c r="AE3346" s="5"/>
    </row>
    <row r="3347" spans="1:31" s="19" customFormat="1" ht="75" hidden="1" customHeight="1" outlineLevel="1" x14ac:dyDescent="0.25">
      <c r="A3347" s="552"/>
      <c r="B3347" s="552"/>
      <c r="C3347" s="552"/>
      <c r="D3347" s="592"/>
      <c r="E3347" s="553"/>
      <c r="F3347" s="555"/>
      <c r="G3347" s="61" t="s">
        <v>1299</v>
      </c>
      <c r="H3347" s="300"/>
      <c r="I3347" s="300"/>
      <c r="J3347" s="300">
        <v>1</v>
      </c>
      <c r="K3347" s="300"/>
      <c r="L3347" s="300"/>
      <c r="M3347" s="300"/>
      <c r="N3347" s="300">
        <v>100</v>
      </c>
      <c r="O3347" s="300"/>
      <c r="P3347" s="129"/>
      <c r="Q3347" s="129"/>
      <c r="R3347" s="129">
        <v>643.80499999999995</v>
      </c>
      <c r="S3347" s="517"/>
      <c r="T3347" s="274"/>
      <c r="U3347" s="5"/>
      <c r="V3347" s="5"/>
      <c r="W3347" s="5"/>
      <c r="X3347" s="5"/>
      <c r="Y3347" s="65"/>
      <c r="Z3347" s="86"/>
      <c r="AA3347" s="65"/>
      <c r="AB3347" s="5"/>
      <c r="AC3347" s="5"/>
      <c r="AD3347" s="5"/>
      <c r="AE3347" s="5"/>
    </row>
    <row r="3348" spans="1:31" s="19" customFormat="1" ht="60" hidden="1" customHeight="1" outlineLevel="1" x14ac:dyDescent="0.25">
      <c r="A3348" s="552"/>
      <c r="B3348" s="552"/>
      <c r="C3348" s="552"/>
      <c r="D3348" s="592"/>
      <c r="E3348" s="553"/>
      <c r="F3348" s="555"/>
      <c r="G3348" s="61" t="s">
        <v>1305</v>
      </c>
      <c r="H3348" s="300"/>
      <c r="I3348" s="300"/>
      <c r="J3348" s="300">
        <v>1</v>
      </c>
      <c r="K3348" s="300"/>
      <c r="L3348" s="300"/>
      <c r="M3348" s="300"/>
      <c r="N3348" s="300">
        <v>150</v>
      </c>
      <c r="O3348" s="300"/>
      <c r="P3348" s="129"/>
      <c r="Q3348" s="129"/>
      <c r="R3348" s="129">
        <f>634.097-20</f>
        <v>614.09699999999998</v>
      </c>
      <c r="S3348" s="517"/>
      <c r="T3348" s="274"/>
      <c r="U3348" s="5"/>
      <c r="V3348" s="5"/>
      <c r="W3348" s="5"/>
      <c r="X3348" s="5"/>
      <c r="Y3348" s="65"/>
      <c r="Z3348" s="86"/>
      <c r="AA3348" s="65"/>
      <c r="AB3348" s="5"/>
      <c r="AC3348" s="5"/>
      <c r="AD3348" s="5"/>
      <c r="AE3348" s="5"/>
    </row>
    <row r="3349" spans="1:31" s="19" customFormat="1" ht="60" hidden="1" customHeight="1" outlineLevel="1" x14ac:dyDescent="0.25">
      <c r="A3349" s="552"/>
      <c r="B3349" s="552"/>
      <c r="C3349" s="552"/>
      <c r="D3349" s="592"/>
      <c r="E3349" s="553"/>
      <c r="F3349" s="555"/>
      <c r="G3349" s="61" t="s">
        <v>1839</v>
      </c>
      <c r="H3349" s="300"/>
      <c r="I3349" s="300"/>
      <c r="J3349" s="300">
        <v>1</v>
      </c>
      <c r="K3349" s="300"/>
      <c r="L3349" s="300"/>
      <c r="M3349" s="300"/>
      <c r="N3349" s="300">
        <v>100</v>
      </c>
      <c r="O3349" s="300"/>
      <c r="P3349" s="129"/>
      <c r="Q3349" s="129"/>
      <c r="R3349" s="129">
        <v>697.36099999999999</v>
      </c>
      <c r="S3349" s="517"/>
      <c r="T3349" s="274"/>
      <c r="U3349" s="5"/>
      <c r="V3349" s="5"/>
      <c r="W3349" s="5"/>
      <c r="X3349" s="5"/>
      <c r="Y3349" s="65"/>
      <c r="Z3349" s="86"/>
      <c r="AA3349" s="65"/>
      <c r="AB3349" s="5"/>
      <c r="AC3349" s="5"/>
      <c r="AD3349" s="5"/>
      <c r="AE3349" s="5"/>
    </row>
    <row r="3350" spans="1:31" s="19" customFormat="1" ht="75" hidden="1" customHeight="1" outlineLevel="1" x14ac:dyDescent="0.25">
      <c r="A3350" s="552"/>
      <c r="B3350" s="552"/>
      <c r="C3350" s="552"/>
      <c r="D3350" s="592"/>
      <c r="E3350" s="553"/>
      <c r="F3350" s="555"/>
      <c r="G3350" s="61" t="s">
        <v>1307</v>
      </c>
      <c r="H3350" s="300"/>
      <c r="I3350" s="300"/>
      <c r="J3350" s="300">
        <v>1</v>
      </c>
      <c r="K3350" s="300"/>
      <c r="L3350" s="300"/>
      <c r="M3350" s="300"/>
      <c r="N3350" s="300">
        <v>150</v>
      </c>
      <c r="O3350" s="300"/>
      <c r="P3350" s="129"/>
      <c r="Q3350" s="129"/>
      <c r="R3350" s="129">
        <v>735.30799999999999</v>
      </c>
      <c r="S3350" s="517"/>
      <c r="T3350" s="274"/>
      <c r="U3350" s="5"/>
      <c r="V3350" s="5"/>
      <c r="W3350" s="5"/>
      <c r="X3350" s="5"/>
      <c r="Y3350" s="65"/>
      <c r="Z3350" s="86"/>
      <c r="AA3350" s="65"/>
      <c r="AB3350" s="5"/>
      <c r="AC3350" s="5"/>
      <c r="AD3350" s="5"/>
      <c r="AE3350" s="5"/>
    </row>
    <row r="3351" spans="1:31" s="19" customFormat="1" ht="75" hidden="1" customHeight="1" outlineLevel="1" x14ac:dyDescent="0.25">
      <c r="A3351" s="552"/>
      <c r="B3351" s="552"/>
      <c r="C3351" s="552"/>
      <c r="D3351" s="592"/>
      <c r="E3351" s="553"/>
      <c r="F3351" s="555"/>
      <c r="G3351" s="61" t="s">
        <v>1308</v>
      </c>
      <c r="H3351" s="300"/>
      <c r="I3351" s="300"/>
      <c r="J3351" s="300">
        <v>1</v>
      </c>
      <c r="K3351" s="300"/>
      <c r="L3351" s="300"/>
      <c r="M3351" s="300"/>
      <c r="N3351" s="300">
        <v>150</v>
      </c>
      <c r="O3351" s="300"/>
      <c r="P3351" s="129"/>
      <c r="Q3351" s="129"/>
      <c r="R3351" s="129">
        <v>731.86699999999996</v>
      </c>
      <c r="S3351" s="517"/>
      <c r="T3351" s="274"/>
      <c r="U3351" s="5"/>
      <c r="V3351" s="5"/>
      <c r="W3351" s="5"/>
      <c r="X3351" s="5"/>
      <c r="Y3351" s="65"/>
      <c r="Z3351" s="86"/>
      <c r="AA3351" s="65"/>
      <c r="AB3351" s="5"/>
      <c r="AC3351" s="5"/>
      <c r="AD3351" s="5"/>
      <c r="AE3351" s="5"/>
    </row>
    <row r="3352" spans="1:31" s="19" customFormat="1" ht="90" hidden="1" customHeight="1" outlineLevel="1" x14ac:dyDescent="0.25">
      <c r="A3352" s="552"/>
      <c r="B3352" s="552"/>
      <c r="C3352" s="552"/>
      <c r="D3352" s="592"/>
      <c r="E3352" s="553"/>
      <c r="F3352" s="555"/>
      <c r="G3352" s="61" t="s">
        <v>1309</v>
      </c>
      <c r="H3352" s="300"/>
      <c r="I3352" s="300"/>
      <c r="J3352" s="300">
        <v>1</v>
      </c>
      <c r="K3352" s="300"/>
      <c r="L3352" s="300"/>
      <c r="M3352" s="300"/>
      <c r="N3352" s="300">
        <v>90</v>
      </c>
      <c r="O3352" s="300"/>
      <c r="P3352" s="129"/>
      <c r="Q3352" s="129"/>
      <c r="R3352" s="129">
        <v>582.30899999999997</v>
      </c>
      <c r="S3352" s="517"/>
      <c r="T3352" s="274"/>
      <c r="U3352" s="5"/>
      <c r="V3352" s="5"/>
      <c r="W3352" s="5"/>
      <c r="X3352" s="5"/>
      <c r="Y3352" s="65"/>
      <c r="Z3352" s="86"/>
      <c r="AA3352" s="65"/>
      <c r="AB3352" s="5"/>
      <c r="AC3352" s="5"/>
      <c r="AD3352" s="5"/>
      <c r="AE3352" s="5"/>
    </row>
    <row r="3353" spans="1:31" s="19" customFormat="1" ht="90" hidden="1" customHeight="1" outlineLevel="1" x14ac:dyDescent="0.25">
      <c r="A3353" s="552"/>
      <c r="B3353" s="552"/>
      <c r="C3353" s="552"/>
      <c r="D3353" s="592"/>
      <c r="E3353" s="553"/>
      <c r="F3353" s="555"/>
      <c r="G3353" s="61" t="s">
        <v>1310</v>
      </c>
      <c r="H3353" s="300"/>
      <c r="I3353" s="300"/>
      <c r="J3353" s="300">
        <v>1</v>
      </c>
      <c r="K3353" s="300"/>
      <c r="L3353" s="300"/>
      <c r="M3353" s="300"/>
      <c r="N3353" s="300">
        <v>150</v>
      </c>
      <c r="O3353" s="300"/>
      <c r="P3353" s="129"/>
      <c r="Q3353" s="129"/>
      <c r="R3353" s="129">
        <v>664.25099999999998</v>
      </c>
      <c r="S3353" s="517"/>
      <c r="T3353" s="274"/>
      <c r="U3353" s="5"/>
      <c r="V3353" s="5"/>
      <c r="W3353" s="5"/>
      <c r="X3353" s="5"/>
      <c r="Y3353" s="65"/>
      <c r="Z3353" s="86"/>
      <c r="AA3353" s="65"/>
      <c r="AB3353" s="5"/>
      <c r="AC3353" s="5"/>
      <c r="AD3353" s="5"/>
      <c r="AE3353" s="5"/>
    </row>
    <row r="3354" spans="1:31" s="19" customFormat="1" ht="90" hidden="1" customHeight="1" outlineLevel="1" x14ac:dyDescent="0.25">
      <c r="A3354" s="552"/>
      <c r="B3354" s="552"/>
      <c r="C3354" s="552"/>
      <c r="D3354" s="592"/>
      <c r="E3354" s="553"/>
      <c r="F3354" s="555"/>
      <c r="G3354" s="61" t="s">
        <v>1313</v>
      </c>
      <c r="H3354" s="300"/>
      <c r="I3354" s="300"/>
      <c r="J3354" s="300">
        <v>1</v>
      </c>
      <c r="K3354" s="300"/>
      <c r="L3354" s="300"/>
      <c r="M3354" s="300"/>
      <c r="N3354" s="300">
        <v>295</v>
      </c>
      <c r="O3354" s="300"/>
      <c r="P3354" s="129"/>
      <c r="Q3354" s="129"/>
      <c r="R3354" s="129">
        <v>1025.097</v>
      </c>
      <c r="S3354" s="517"/>
      <c r="T3354" s="274"/>
      <c r="U3354" s="5"/>
      <c r="V3354" s="5"/>
      <c r="W3354" s="5"/>
      <c r="X3354" s="5"/>
      <c r="Y3354" s="65"/>
      <c r="Z3354" s="86"/>
      <c r="AA3354" s="65"/>
      <c r="AB3354" s="5"/>
      <c r="AC3354" s="5"/>
      <c r="AD3354" s="5"/>
      <c r="AE3354" s="5"/>
    </row>
    <row r="3355" spans="1:31" s="19" customFormat="1" ht="75" hidden="1" customHeight="1" outlineLevel="1" x14ac:dyDescent="0.25">
      <c r="A3355" s="552"/>
      <c r="B3355" s="552"/>
      <c r="C3355" s="552"/>
      <c r="D3355" s="592"/>
      <c r="E3355" s="553"/>
      <c r="F3355" s="555"/>
      <c r="G3355" s="61" t="s">
        <v>1958</v>
      </c>
      <c r="H3355" s="300"/>
      <c r="I3355" s="300"/>
      <c r="J3355" s="300">
        <v>1</v>
      </c>
      <c r="K3355" s="300"/>
      <c r="L3355" s="300"/>
      <c r="M3355" s="300"/>
      <c r="N3355" s="300">
        <v>125</v>
      </c>
      <c r="O3355" s="300"/>
      <c r="P3355" s="129"/>
      <c r="Q3355" s="129"/>
      <c r="R3355" s="129">
        <v>358.745</v>
      </c>
      <c r="S3355" s="517"/>
      <c r="T3355" s="274"/>
      <c r="U3355" s="5"/>
      <c r="V3355" s="5"/>
      <c r="W3355" s="5"/>
      <c r="X3355" s="5"/>
      <c r="Y3355" s="65"/>
      <c r="Z3355" s="86"/>
      <c r="AA3355" s="65"/>
      <c r="AB3355" s="5"/>
      <c r="AC3355" s="5"/>
      <c r="AD3355" s="5"/>
      <c r="AE3355" s="5"/>
    </row>
    <row r="3356" spans="1:31" s="19" customFormat="1" ht="15" hidden="1" customHeight="1" outlineLevel="1" x14ac:dyDescent="0.25">
      <c r="A3356" s="552"/>
      <c r="B3356" s="552"/>
      <c r="C3356" s="552"/>
      <c r="D3356" s="592"/>
      <c r="E3356" s="553"/>
      <c r="F3356" s="555"/>
      <c r="G3356" s="61"/>
      <c r="H3356" s="300"/>
      <c r="I3356" s="300"/>
      <c r="J3356" s="300"/>
      <c r="K3356" s="300"/>
      <c r="L3356" s="300"/>
      <c r="M3356" s="300"/>
      <c r="N3356" s="300"/>
      <c r="O3356" s="300"/>
      <c r="P3356" s="129"/>
      <c r="Q3356" s="129"/>
      <c r="R3356" s="129"/>
      <c r="S3356" s="517"/>
      <c r="T3356" s="274"/>
      <c r="U3356" s="5"/>
      <c r="V3356" s="5"/>
      <c r="W3356" s="5"/>
      <c r="X3356" s="5"/>
      <c r="Y3356" s="65"/>
      <c r="Z3356" s="86"/>
      <c r="AA3356" s="65"/>
      <c r="AB3356" s="5"/>
      <c r="AC3356" s="5"/>
      <c r="AD3356" s="5"/>
      <c r="AE3356" s="5"/>
    </row>
    <row r="3357" spans="1:31" s="19" customFormat="1" ht="15" hidden="1" customHeight="1" outlineLevel="1" x14ac:dyDescent="0.25">
      <c r="A3357" s="552"/>
      <c r="B3357" s="552"/>
      <c r="C3357" s="552"/>
      <c r="D3357" s="592"/>
      <c r="E3357" s="553"/>
      <c r="F3357" s="555"/>
      <c r="G3357" s="61" t="s">
        <v>1689</v>
      </c>
      <c r="H3357" s="300"/>
      <c r="I3357" s="300"/>
      <c r="J3357" s="300">
        <v>1</v>
      </c>
      <c r="K3357" s="300"/>
      <c r="L3357" s="300"/>
      <c r="M3357" s="300"/>
      <c r="N3357" s="300">
        <v>195</v>
      </c>
      <c r="O3357" s="300"/>
      <c r="P3357" s="129"/>
      <c r="Q3357" s="129"/>
      <c r="R3357" s="129">
        <v>772.19200000000001</v>
      </c>
      <c r="S3357" s="517"/>
      <c r="T3357" s="274"/>
      <c r="U3357" s="5"/>
      <c r="V3357" s="5"/>
      <c r="W3357" s="5"/>
      <c r="X3357" s="5"/>
      <c r="Y3357" s="65"/>
      <c r="Z3357" s="86"/>
      <c r="AA3357" s="65"/>
      <c r="AB3357" s="5"/>
      <c r="AC3357" s="5"/>
      <c r="AD3357" s="5"/>
      <c r="AE3357" s="5"/>
    </row>
    <row r="3358" spans="1:31" s="19" customFormat="1" ht="15" hidden="1" customHeight="1" outlineLevel="1" x14ac:dyDescent="0.25">
      <c r="A3358" s="552"/>
      <c r="B3358" s="552"/>
      <c r="C3358" s="552"/>
      <c r="D3358" s="592"/>
      <c r="E3358" s="553"/>
      <c r="F3358" s="555"/>
      <c r="G3358" s="61" t="s">
        <v>1694</v>
      </c>
      <c r="H3358" s="300"/>
      <c r="I3358" s="300"/>
      <c r="J3358" s="300">
        <v>1</v>
      </c>
      <c r="K3358" s="300"/>
      <c r="L3358" s="300"/>
      <c r="M3358" s="300"/>
      <c r="N3358" s="300">
        <v>177</v>
      </c>
      <c r="O3358" s="300"/>
      <c r="P3358" s="129"/>
      <c r="Q3358" s="129"/>
      <c r="R3358" s="129">
        <v>636.08600000000001</v>
      </c>
      <c r="S3358" s="517"/>
      <c r="T3358" s="274"/>
      <c r="U3358" s="5"/>
      <c r="V3358" s="5"/>
      <c r="W3358" s="5"/>
      <c r="X3358" s="5"/>
      <c r="Y3358" s="65"/>
      <c r="Z3358" s="86"/>
      <c r="AA3358" s="65"/>
      <c r="AB3358" s="5"/>
      <c r="AC3358" s="5"/>
      <c r="AD3358" s="5"/>
      <c r="AE3358" s="5"/>
    </row>
    <row r="3359" spans="1:31" s="19" customFormat="1" ht="15" hidden="1" customHeight="1" outlineLevel="1" x14ac:dyDescent="0.25">
      <c r="A3359" s="552"/>
      <c r="B3359" s="552"/>
      <c r="C3359" s="552"/>
      <c r="D3359" s="592"/>
      <c r="E3359" s="553"/>
      <c r="F3359" s="555"/>
      <c r="G3359" s="61" t="s">
        <v>1705</v>
      </c>
      <c r="H3359" s="300"/>
      <c r="I3359" s="300"/>
      <c r="J3359" s="300">
        <v>1</v>
      </c>
      <c r="K3359" s="300"/>
      <c r="L3359" s="300"/>
      <c r="M3359" s="300"/>
      <c r="N3359" s="300">
        <v>149</v>
      </c>
      <c r="O3359" s="300"/>
      <c r="P3359" s="129"/>
      <c r="Q3359" s="129"/>
      <c r="R3359" s="129">
        <v>540.74800000000005</v>
      </c>
      <c r="S3359" s="517"/>
      <c r="T3359" s="274"/>
      <c r="U3359" s="5"/>
      <c r="V3359" s="5"/>
      <c r="W3359" s="5"/>
      <c r="X3359" s="5"/>
      <c r="Y3359" s="65"/>
      <c r="Z3359" s="86"/>
      <c r="AA3359" s="65"/>
      <c r="AB3359" s="5"/>
      <c r="AC3359" s="5"/>
      <c r="AD3359" s="5"/>
      <c r="AE3359" s="5"/>
    </row>
    <row r="3360" spans="1:31" s="19" customFormat="1" ht="75" hidden="1" customHeight="1" outlineLevel="1" x14ac:dyDescent="0.25">
      <c r="A3360" s="552"/>
      <c r="B3360" s="552"/>
      <c r="C3360" s="552"/>
      <c r="D3360" s="592"/>
      <c r="E3360" s="553"/>
      <c r="F3360" s="555"/>
      <c r="G3360" s="61" t="s">
        <v>1883</v>
      </c>
      <c r="H3360" s="300"/>
      <c r="I3360" s="300"/>
      <c r="J3360" s="300">
        <v>1</v>
      </c>
      <c r="K3360" s="300"/>
      <c r="L3360" s="300"/>
      <c r="M3360" s="300"/>
      <c r="N3360" s="300">
        <v>150</v>
      </c>
      <c r="O3360" s="300"/>
      <c r="P3360" s="129"/>
      <c r="Q3360" s="129"/>
      <c r="R3360" s="129">
        <v>356.15600000000001</v>
      </c>
      <c r="S3360" s="517"/>
      <c r="T3360" s="274"/>
      <c r="U3360" s="5"/>
      <c r="V3360" s="5"/>
      <c r="W3360" s="5"/>
      <c r="X3360" s="5"/>
      <c r="Y3360" s="65"/>
      <c r="Z3360" s="86"/>
      <c r="AA3360" s="65"/>
      <c r="AB3360" s="5"/>
      <c r="AC3360" s="5"/>
      <c r="AD3360" s="5"/>
      <c r="AE3360" s="5"/>
    </row>
    <row r="3361" spans="1:31" s="19" customFormat="1" ht="15" hidden="1" customHeight="1" outlineLevel="1" x14ac:dyDescent="0.25">
      <c r="A3361" s="552"/>
      <c r="B3361" s="552"/>
      <c r="C3361" s="552"/>
      <c r="D3361" s="592"/>
      <c r="E3361" s="553"/>
      <c r="F3361" s="555"/>
      <c r="G3361" s="61" t="s">
        <v>1884</v>
      </c>
      <c r="H3361" s="300"/>
      <c r="I3361" s="300"/>
      <c r="J3361" s="300">
        <v>1</v>
      </c>
      <c r="K3361" s="300"/>
      <c r="L3361" s="300"/>
      <c r="M3361" s="300"/>
      <c r="N3361" s="300">
        <v>100</v>
      </c>
      <c r="O3361" s="300"/>
      <c r="P3361" s="129"/>
      <c r="Q3361" s="129"/>
      <c r="R3361" s="129">
        <v>407.34100000000001</v>
      </c>
      <c r="S3361" s="517"/>
      <c r="T3361" s="274"/>
      <c r="U3361" s="5"/>
      <c r="V3361" s="5"/>
      <c r="W3361" s="5"/>
      <c r="X3361" s="5"/>
      <c r="Y3361" s="65"/>
      <c r="Z3361" s="86"/>
      <c r="AA3361" s="65"/>
      <c r="AB3361" s="5"/>
      <c r="AC3361" s="5"/>
      <c r="AD3361" s="5"/>
      <c r="AE3361" s="5"/>
    </row>
    <row r="3362" spans="1:31" s="19" customFormat="1" ht="75" hidden="1" customHeight="1" outlineLevel="1" x14ac:dyDescent="0.25">
      <c r="A3362" s="552"/>
      <c r="B3362" s="552"/>
      <c r="C3362" s="552"/>
      <c r="D3362" s="592"/>
      <c r="E3362" s="553"/>
      <c r="F3362" s="555"/>
      <c r="G3362" s="61" t="s">
        <v>1719</v>
      </c>
      <c r="H3362" s="300"/>
      <c r="I3362" s="300"/>
      <c r="J3362" s="300">
        <v>1</v>
      </c>
      <c r="K3362" s="300"/>
      <c r="L3362" s="300"/>
      <c r="M3362" s="300"/>
      <c r="N3362" s="300">
        <v>150</v>
      </c>
      <c r="O3362" s="300"/>
      <c r="P3362" s="129"/>
      <c r="Q3362" s="129"/>
      <c r="R3362" s="129">
        <v>637.48500000000001</v>
      </c>
      <c r="S3362" s="517"/>
      <c r="T3362" s="274"/>
      <c r="U3362" s="5"/>
      <c r="V3362" s="5"/>
      <c r="W3362" s="5"/>
      <c r="X3362" s="5"/>
      <c r="Y3362" s="65"/>
      <c r="Z3362" s="86"/>
      <c r="AA3362" s="65"/>
      <c r="AB3362" s="5"/>
      <c r="AC3362" s="5"/>
      <c r="AD3362" s="5"/>
      <c r="AE3362" s="5"/>
    </row>
    <row r="3363" spans="1:31" s="19" customFormat="1" ht="15" hidden="1" customHeight="1" outlineLevel="1" x14ac:dyDescent="0.25">
      <c r="A3363" s="552"/>
      <c r="B3363" s="552"/>
      <c r="C3363" s="552"/>
      <c r="D3363" s="592"/>
      <c r="E3363" s="553"/>
      <c r="F3363" s="555"/>
      <c r="G3363" s="61" t="s">
        <v>1720</v>
      </c>
      <c r="H3363" s="300"/>
      <c r="I3363" s="300"/>
      <c r="J3363" s="300">
        <v>1</v>
      </c>
      <c r="K3363" s="300"/>
      <c r="L3363" s="300"/>
      <c r="M3363" s="300"/>
      <c r="N3363" s="300">
        <v>100</v>
      </c>
      <c r="O3363" s="300"/>
      <c r="P3363" s="129"/>
      <c r="Q3363" s="129"/>
      <c r="R3363" s="129">
        <v>584.63900000000001</v>
      </c>
      <c r="S3363" s="517"/>
      <c r="T3363" s="274"/>
      <c r="U3363" s="5"/>
      <c r="V3363" s="5"/>
      <c r="W3363" s="5"/>
      <c r="X3363" s="5"/>
      <c r="Y3363" s="65"/>
      <c r="Z3363" s="86"/>
      <c r="AA3363" s="65"/>
      <c r="AB3363" s="5"/>
      <c r="AC3363" s="5"/>
      <c r="AD3363" s="5"/>
      <c r="AE3363" s="5"/>
    </row>
    <row r="3364" spans="1:31" s="19" customFormat="1" ht="15" hidden="1" customHeight="1" outlineLevel="1" x14ac:dyDescent="0.25">
      <c r="A3364" s="552"/>
      <c r="B3364" s="552"/>
      <c r="C3364" s="552"/>
      <c r="D3364" s="592"/>
      <c r="E3364" s="553"/>
      <c r="F3364" s="555"/>
      <c r="G3364" s="61" t="s">
        <v>1852</v>
      </c>
      <c r="H3364" s="300"/>
      <c r="I3364" s="300"/>
      <c r="J3364" s="300">
        <v>1</v>
      </c>
      <c r="K3364" s="300"/>
      <c r="L3364" s="300"/>
      <c r="M3364" s="300"/>
      <c r="N3364" s="300">
        <v>30</v>
      </c>
      <c r="O3364" s="300"/>
      <c r="P3364" s="129"/>
      <c r="Q3364" s="129"/>
      <c r="R3364" s="129">
        <v>510.32900000000001</v>
      </c>
      <c r="S3364" s="517"/>
      <c r="T3364" s="274"/>
      <c r="U3364" s="5"/>
      <c r="V3364" s="5"/>
      <c r="W3364" s="5"/>
      <c r="X3364" s="5"/>
      <c r="Y3364" s="65"/>
      <c r="Z3364" s="86"/>
      <c r="AA3364" s="65"/>
      <c r="AB3364" s="5"/>
      <c r="AC3364" s="5"/>
      <c r="AD3364" s="5"/>
      <c r="AE3364" s="5"/>
    </row>
    <row r="3365" spans="1:31" s="19" customFormat="1" ht="15" hidden="1" customHeight="1" outlineLevel="1" x14ac:dyDescent="0.25">
      <c r="A3365" s="552"/>
      <c r="B3365" s="552"/>
      <c r="C3365" s="552"/>
      <c r="D3365" s="592"/>
      <c r="E3365" s="553"/>
      <c r="F3365" s="555"/>
      <c r="G3365" s="61" t="s">
        <v>1888</v>
      </c>
      <c r="H3365" s="300"/>
      <c r="I3365" s="300"/>
      <c r="J3365" s="300">
        <v>1</v>
      </c>
      <c r="K3365" s="300"/>
      <c r="L3365" s="300"/>
      <c r="M3365" s="300"/>
      <c r="N3365" s="300">
        <v>100</v>
      </c>
      <c r="O3365" s="300"/>
      <c r="P3365" s="129"/>
      <c r="Q3365" s="129"/>
      <c r="R3365" s="129">
        <v>843.82799999999997</v>
      </c>
      <c r="S3365" s="517"/>
      <c r="T3365" s="274"/>
      <c r="U3365" s="5"/>
      <c r="V3365" s="5"/>
      <c r="W3365" s="5"/>
      <c r="X3365" s="5"/>
      <c r="Y3365" s="65"/>
      <c r="Z3365" s="86"/>
      <c r="AA3365" s="65"/>
      <c r="AB3365" s="5"/>
      <c r="AC3365" s="5"/>
      <c r="AD3365" s="5"/>
      <c r="AE3365" s="5"/>
    </row>
    <row r="3366" spans="1:31" s="19" customFormat="1" ht="15" hidden="1" customHeight="1" outlineLevel="1" x14ac:dyDescent="0.25">
      <c r="A3366" s="552"/>
      <c r="B3366" s="552"/>
      <c r="C3366" s="552"/>
      <c r="D3366" s="592"/>
      <c r="E3366" s="553"/>
      <c r="F3366" s="555"/>
      <c r="G3366" s="61" t="s">
        <v>1723</v>
      </c>
      <c r="H3366" s="300"/>
      <c r="I3366" s="300"/>
      <c r="J3366" s="300">
        <v>1</v>
      </c>
      <c r="K3366" s="300"/>
      <c r="L3366" s="300"/>
      <c r="M3366" s="300"/>
      <c r="N3366" s="300">
        <v>157</v>
      </c>
      <c r="O3366" s="300"/>
      <c r="P3366" s="129"/>
      <c r="Q3366" s="129"/>
      <c r="R3366" s="129">
        <v>1106.2550000000001</v>
      </c>
      <c r="S3366" s="517"/>
      <c r="T3366" s="274"/>
      <c r="U3366" s="5"/>
      <c r="V3366" s="5"/>
      <c r="W3366" s="5"/>
      <c r="X3366" s="5"/>
      <c r="Y3366" s="65"/>
      <c r="Z3366" s="86"/>
      <c r="AA3366" s="65"/>
      <c r="AB3366" s="5"/>
      <c r="AC3366" s="5"/>
      <c r="AD3366" s="5"/>
      <c r="AE3366" s="5"/>
    </row>
    <row r="3367" spans="1:31" s="19" customFormat="1" ht="92.25" hidden="1" customHeight="1" outlineLevel="1" x14ac:dyDescent="0.25">
      <c r="A3367" s="552"/>
      <c r="B3367" s="552"/>
      <c r="C3367" s="552"/>
      <c r="D3367" s="592"/>
      <c r="E3367" s="553"/>
      <c r="F3367" s="555"/>
      <c r="G3367" s="133" t="s">
        <v>2134</v>
      </c>
      <c r="H3367" s="4"/>
      <c r="I3367" s="4"/>
      <c r="J3367" s="4">
        <v>1</v>
      </c>
      <c r="K3367" s="4"/>
      <c r="L3367" s="4"/>
      <c r="M3367" s="4"/>
      <c r="N3367" s="4">
        <v>60</v>
      </c>
      <c r="O3367" s="4"/>
      <c r="P3367" s="508"/>
      <c r="Q3367" s="508"/>
      <c r="R3367" s="508">
        <v>377</v>
      </c>
      <c r="S3367" s="519"/>
      <c r="T3367" s="274"/>
      <c r="U3367" s="5"/>
      <c r="V3367" s="5"/>
      <c r="W3367" s="5"/>
      <c r="X3367" s="5"/>
      <c r="Y3367" s="65"/>
      <c r="Z3367" s="86"/>
      <c r="AA3367" s="65"/>
      <c r="AB3367" s="5"/>
      <c r="AC3367" s="5"/>
      <c r="AD3367" s="5"/>
      <c r="AE3367" s="5"/>
    </row>
    <row r="3368" spans="1:31" s="19" customFormat="1" ht="33.75" hidden="1" customHeight="1" outlineLevel="1" x14ac:dyDescent="0.25">
      <c r="A3368" s="552"/>
      <c r="B3368" s="552"/>
      <c r="C3368" s="552"/>
      <c r="D3368" s="592"/>
      <c r="E3368" s="553"/>
      <c r="F3368" s="555"/>
      <c r="G3368" s="133" t="s">
        <v>1992</v>
      </c>
      <c r="H3368" s="4"/>
      <c r="I3368" s="4"/>
      <c r="J3368" s="4">
        <v>1</v>
      </c>
      <c r="K3368" s="4"/>
      <c r="L3368" s="4"/>
      <c r="M3368" s="4"/>
      <c r="N3368" s="4">
        <v>15</v>
      </c>
      <c r="O3368" s="4"/>
      <c r="P3368" s="508"/>
      <c r="Q3368" s="508"/>
      <c r="R3368" s="508">
        <v>637</v>
      </c>
      <c r="S3368" s="519"/>
      <c r="T3368" s="274"/>
      <c r="U3368" s="5"/>
      <c r="V3368" s="5"/>
      <c r="W3368" s="5"/>
      <c r="X3368" s="5"/>
      <c r="Y3368" s="65"/>
      <c r="Z3368" s="86"/>
      <c r="AA3368" s="65"/>
      <c r="AB3368" s="5"/>
      <c r="AC3368" s="5"/>
      <c r="AD3368" s="5"/>
      <c r="AE3368" s="5"/>
    </row>
    <row r="3369" spans="1:31" s="19" customFormat="1" ht="51.75" hidden="1" customHeight="1" outlineLevel="1" x14ac:dyDescent="0.25">
      <c r="A3369" s="552"/>
      <c r="B3369" s="552"/>
      <c r="C3369" s="552"/>
      <c r="D3369" s="592"/>
      <c r="E3369" s="553"/>
      <c r="F3369" s="555"/>
      <c r="G3369" s="133" t="s">
        <v>1993</v>
      </c>
      <c r="H3369" s="4"/>
      <c r="I3369" s="4"/>
      <c r="J3369" s="4">
        <v>1</v>
      </c>
      <c r="K3369" s="4"/>
      <c r="L3369" s="4"/>
      <c r="M3369" s="4"/>
      <c r="N3369" s="4">
        <v>15</v>
      </c>
      <c r="O3369" s="4"/>
      <c r="P3369" s="508"/>
      <c r="Q3369" s="508"/>
      <c r="R3369" s="508">
        <v>704.56145000000004</v>
      </c>
      <c r="S3369" s="519"/>
      <c r="T3369" s="274"/>
      <c r="U3369" s="5"/>
      <c r="V3369" s="5"/>
      <c r="W3369" s="5"/>
      <c r="X3369" s="5"/>
      <c r="Y3369" s="65"/>
      <c r="Z3369" s="86"/>
      <c r="AA3369" s="65"/>
      <c r="AB3369" s="5"/>
      <c r="AC3369" s="5"/>
      <c r="AD3369" s="5"/>
      <c r="AE3369" s="5"/>
    </row>
    <row r="3370" spans="1:31" s="19" customFormat="1" ht="69.75" hidden="1" customHeight="1" outlineLevel="1" x14ac:dyDescent="0.25">
      <c r="A3370" s="552"/>
      <c r="B3370" s="552"/>
      <c r="C3370" s="552"/>
      <c r="D3370" s="592"/>
      <c r="E3370" s="553"/>
      <c r="F3370" s="555"/>
      <c r="G3370" s="133" t="s">
        <v>1994</v>
      </c>
      <c r="H3370" s="4"/>
      <c r="I3370" s="4"/>
      <c r="J3370" s="4">
        <v>1</v>
      </c>
      <c r="K3370" s="4"/>
      <c r="L3370" s="4"/>
      <c r="M3370" s="4"/>
      <c r="N3370" s="4">
        <v>30</v>
      </c>
      <c r="O3370" s="4"/>
      <c r="P3370" s="508"/>
      <c r="Q3370" s="508"/>
      <c r="R3370" s="508">
        <v>523.36465999999996</v>
      </c>
      <c r="S3370" s="519"/>
      <c r="T3370" s="274"/>
      <c r="U3370" s="5"/>
      <c r="V3370" s="5"/>
      <c r="W3370" s="5"/>
      <c r="X3370" s="5"/>
      <c r="Y3370" s="65"/>
      <c r="Z3370" s="86"/>
      <c r="AA3370" s="65"/>
      <c r="AB3370" s="5"/>
      <c r="AC3370" s="5"/>
      <c r="AD3370" s="5"/>
      <c r="AE3370" s="5"/>
    </row>
    <row r="3371" spans="1:31" s="19" customFormat="1" ht="59.25" hidden="1" customHeight="1" outlineLevel="1" x14ac:dyDescent="0.25">
      <c r="A3371" s="552"/>
      <c r="B3371" s="552"/>
      <c r="C3371" s="552"/>
      <c r="D3371" s="592"/>
      <c r="E3371" s="553"/>
      <c r="F3371" s="555"/>
      <c r="G3371" s="133" t="s">
        <v>2143</v>
      </c>
      <c r="H3371" s="4"/>
      <c r="I3371" s="4"/>
      <c r="J3371" s="4">
        <v>1</v>
      </c>
      <c r="K3371" s="4"/>
      <c r="L3371" s="4"/>
      <c r="M3371" s="4"/>
      <c r="N3371" s="4">
        <v>100</v>
      </c>
      <c r="O3371" s="4"/>
      <c r="P3371" s="508"/>
      <c r="Q3371" s="508"/>
      <c r="R3371" s="508">
        <v>423.66244999999998</v>
      </c>
      <c r="S3371" s="519"/>
      <c r="T3371" s="274"/>
      <c r="U3371" s="5"/>
      <c r="V3371" s="5"/>
      <c r="W3371" s="5"/>
      <c r="X3371" s="5"/>
      <c r="Y3371" s="65"/>
      <c r="Z3371" s="86"/>
      <c r="AA3371" s="65"/>
      <c r="AB3371" s="5"/>
      <c r="AC3371" s="5"/>
      <c r="AD3371" s="5"/>
      <c r="AE3371" s="5"/>
    </row>
    <row r="3372" spans="1:31" s="19" customFormat="1" ht="75.75" hidden="1" customHeight="1" outlineLevel="1" x14ac:dyDescent="0.25">
      <c r="A3372" s="552"/>
      <c r="B3372" s="552"/>
      <c r="C3372" s="552"/>
      <c r="D3372" s="592"/>
      <c r="E3372" s="553"/>
      <c r="F3372" s="555"/>
      <c r="G3372" s="133" t="s">
        <v>2066</v>
      </c>
      <c r="H3372" s="4"/>
      <c r="I3372" s="4"/>
      <c r="J3372" s="4">
        <v>1</v>
      </c>
      <c r="K3372" s="4"/>
      <c r="L3372" s="4"/>
      <c r="M3372" s="4"/>
      <c r="N3372" s="4">
        <v>111</v>
      </c>
      <c r="O3372" s="4"/>
      <c r="P3372" s="508"/>
      <c r="Q3372" s="508"/>
      <c r="R3372" s="508">
        <v>422.41199999999998</v>
      </c>
      <c r="S3372" s="519"/>
      <c r="T3372" s="274"/>
      <c r="U3372" s="5"/>
      <c r="V3372" s="5"/>
      <c r="W3372" s="5"/>
      <c r="X3372" s="5"/>
      <c r="Y3372" s="65"/>
      <c r="Z3372" s="86"/>
      <c r="AA3372" s="65"/>
      <c r="AB3372" s="5"/>
      <c r="AC3372" s="5"/>
      <c r="AD3372" s="5"/>
      <c r="AE3372" s="5"/>
    </row>
    <row r="3373" spans="1:31" s="19" customFormat="1" ht="75" hidden="1" customHeight="1" outlineLevel="1" x14ac:dyDescent="0.25">
      <c r="A3373" s="552"/>
      <c r="B3373" s="552"/>
      <c r="C3373" s="552"/>
      <c r="D3373" s="592"/>
      <c r="E3373" s="553"/>
      <c r="F3373" s="555"/>
      <c r="G3373" s="133" t="s">
        <v>2067</v>
      </c>
      <c r="H3373" s="4"/>
      <c r="I3373" s="4"/>
      <c r="J3373" s="4">
        <v>1</v>
      </c>
      <c r="K3373" s="4"/>
      <c r="L3373" s="4"/>
      <c r="M3373" s="4"/>
      <c r="N3373" s="4">
        <v>120</v>
      </c>
      <c r="O3373" s="4"/>
      <c r="P3373" s="508"/>
      <c r="Q3373" s="508"/>
      <c r="R3373" s="508">
        <v>576.90860999999995</v>
      </c>
      <c r="S3373" s="519"/>
      <c r="T3373" s="274"/>
      <c r="U3373" s="5"/>
      <c r="V3373" s="5"/>
      <c r="W3373" s="5"/>
      <c r="X3373" s="5"/>
      <c r="Y3373" s="65"/>
      <c r="Z3373" s="86"/>
      <c r="AA3373" s="65"/>
      <c r="AB3373" s="5"/>
      <c r="AC3373" s="5"/>
      <c r="AD3373" s="5"/>
      <c r="AE3373" s="5"/>
    </row>
    <row r="3374" spans="1:31" s="19" customFormat="1" ht="62.25" hidden="1" customHeight="1" outlineLevel="1" x14ac:dyDescent="0.25">
      <c r="A3374" s="552"/>
      <c r="B3374" s="552"/>
      <c r="C3374" s="552"/>
      <c r="D3374" s="592"/>
      <c r="E3374" s="553"/>
      <c r="F3374" s="555"/>
      <c r="G3374" s="133" t="s">
        <v>2152</v>
      </c>
      <c r="H3374" s="4"/>
      <c r="I3374" s="4"/>
      <c r="J3374" s="4">
        <v>1</v>
      </c>
      <c r="K3374" s="4"/>
      <c r="L3374" s="4"/>
      <c r="M3374" s="4"/>
      <c r="N3374" s="4">
        <v>100</v>
      </c>
      <c r="O3374" s="4"/>
      <c r="P3374" s="508"/>
      <c r="Q3374" s="508"/>
      <c r="R3374" s="508">
        <v>650.37300000000005</v>
      </c>
      <c r="S3374" s="519"/>
      <c r="T3374" s="274"/>
      <c r="U3374" s="5"/>
      <c r="V3374" s="5"/>
      <c r="W3374" s="5"/>
      <c r="X3374" s="5"/>
      <c r="Y3374" s="65"/>
      <c r="Z3374" s="86"/>
      <c r="AA3374" s="65"/>
      <c r="AB3374" s="5"/>
      <c r="AC3374" s="5"/>
      <c r="AD3374" s="5"/>
      <c r="AE3374" s="5"/>
    </row>
    <row r="3375" spans="1:31" s="19" customFormat="1" ht="108.75" hidden="1" customHeight="1" outlineLevel="1" x14ac:dyDescent="0.25">
      <c r="A3375" s="552"/>
      <c r="B3375" s="552"/>
      <c r="C3375" s="552"/>
      <c r="D3375" s="592"/>
      <c r="E3375" s="553"/>
      <c r="F3375" s="555"/>
      <c r="G3375" s="133" t="s">
        <v>2111</v>
      </c>
      <c r="H3375" s="4"/>
      <c r="I3375" s="4"/>
      <c r="J3375" s="4">
        <v>1</v>
      </c>
      <c r="K3375" s="4"/>
      <c r="L3375" s="4"/>
      <c r="M3375" s="4"/>
      <c r="N3375" s="4">
        <v>150</v>
      </c>
      <c r="O3375" s="4"/>
      <c r="P3375" s="508"/>
      <c r="Q3375" s="508"/>
      <c r="R3375" s="508">
        <v>743.82299999999998</v>
      </c>
      <c r="S3375" s="519"/>
      <c r="T3375" s="274"/>
      <c r="U3375" s="5"/>
      <c r="V3375" s="5"/>
      <c r="W3375" s="5"/>
      <c r="X3375" s="5"/>
      <c r="Y3375" s="65"/>
      <c r="Z3375" s="86"/>
      <c r="AA3375" s="65"/>
      <c r="AB3375" s="5"/>
      <c r="AC3375" s="5"/>
      <c r="AD3375" s="5"/>
      <c r="AE3375" s="5"/>
    </row>
    <row r="3376" spans="1:31" s="19" customFormat="1" ht="63" hidden="1" customHeight="1" outlineLevel="1" x14ac:dyDescent="0.25">
      <c r="A3376" s="552"/>
      <c r="B3376" s="552"/>
      <c r="C3376" s="552"/>
      <c r="D3376" s="592"/>
      <c r="E3376" s="553"/>
      <c r="F3376" s="555"/>
      <c r="G3376" s="133" t="s">
        <v>2124</v>
      </c>
      <c r="H3376" s="4"/>
      <c r="I3376" s="4"/>
      <c r="J3376" s="4">
        <v>1</v>
      </c>
      <c r="K3376" s="4"/>
      <c r="L3376" s="4"/>
      <c r="M3376" s="4"/>
      <c r="N3376" s="4">
        <v>120</v>
      </c>
      <c r="O3376" s="4"/>
      <c r="P3376" s="508"/>
      <c r="Q3376" s="508"/>
      <c r="R3376" s="508">
        <v>267.13600000000002</v>
      </c>
      <c r="S3376" s="519"/>
      <c r="T3376" s="274"/>
      <c r="U3376" s="5"/>
      <c r="V3376" s="5"/>
      <c r="W3376" s="5"/>
      <c r="X3376" s="5"/>
      <c r="Y3376" s="65"/>
      <c r="Z3376" s="86"/>
      <c r="AA3376" s="65"/>
      <c r="AB3376" s="5"/>
      <c r="AC3376" s="5"/>
      <c r="AD3376" s="5"/>
      <c r="AE3376" s="5"/>
    </row>
    <row r="3377" spans="1:118" s="19" customFormat="1" ht="13.5" hidden="1" customHeight="1" outlineLevel="1" x14ac:dyDescent="0.25">
      <c r="A3377" s="552"/>
      <c r="B3377" s="552"/>
      <c r="C3377" s="552"/>
      <c r="D3377" s="592"/>
      <c r="E3377" s="556"/>
      <c r="F3377" s="558"/>
      <c r="G3377" s="61" t="s">
        <v>512</v>
      </c>
      <c r="H3377" s="300"/>
      <c r="I3377" s="300"/>
      <c r="J3377" s="300">
        <v>1</v>
      </c>
      <c r="K3377" s="300"/>
      <c r="L3377" s="300"/>
      <c r="M3377" s="300"/>
      <c r="N3377" s="300">
        <v>100</v>
      </c>
      <c r="O3377" s="300"/>
      <c r="P3377" s="129"/>
      <c r="Q3377" s="129"/>
      <c r="R3377" s="129">
        <f>609.128-100</f>
        <v>509.12800000000004</v>
      </c>
      <c r="S3377" s="517"/>
      <c r="T3377" s="274"/>
      <c r="U3377" s="5"/>
      <c r="V3377" s="5"/>
      <c r="W3377" s="5"/>
      <c r="X3377" s="5"/>
      <c r="Y3377" s="65"/>
      <c r="Z3377" s="86"/>
      <c r="AA3377" s="65"/>
      <c r="AB3377" s="5"/>
      <c r="AC3377" s="5"/>
      <c r="AD3377" s="5"/>
      <c r="AE3377" s="5"/>
    </row>
    <row r="3378" spans="1:118" ht="15" customHeight="1" collapsed="1" x14ac:dyDescent="0.25">
      <c r="A3378" s="552"/>
      <c r="B3378" s="552"/>
      <c r="C3378" s="552"/>
      <c r="D3378" s="592"/>
      <c r="E3378" s="559" t="s">
        <v>2184</v>
      </c>
      <c r="F3378" s="560"/>
      <c r="G3378" s="292"/>
      <c r="H3378" s="122">
        <f>SUM(H3379:H3412)</f>
        <v>12</v>
      </c>
      <c r="I3378" s="122">
        <f t="shared" ref="I3378:R3378" si="69">SUM(I3379:I3412)</f>
        <v>9</v>
      </c>
      <c r="J3378" s="122">
        <f t="shared" si="69"/>
        <v>17</v>
      </c>
      <c r="K3378" s="122"/>
      <c r="L3378" s="122">
        <f t="shared" si="69"/>
        <v>820</v>
      </c>
      <c r="M3378" s="122">
        <f t="shared" si="69"/>
        <v>2258.85</v>
      </c>
      <c r="N3378" s="122">
        <f t="shared" si="69"/>
        <v>3896.42</v>
      </c>
      <c r="O3378" s="122"/>
      <c r="P3378" s="128">
        <f t="shared" si="69"/>
        <v>5535.7551649999996</v>
      </c>
      <c r="Q3378" s="128">
        <f t="shared" si="69"/>
        <v>7898.5689999999995</v>
      </c>
      <c r="R3378" s="128">
        <f t="shared" si="69"/>
        <v>14186.494000000001</v>
      </c>
      <c r="S3378" s="516"/>
      <c r="T3378" s="367"/>
      <c r="U3378" s="5"/>
      <c r="V3378" s="5"/>
      <c r="W3378" s="5"/>
      <c r="X3378" s="5"/>
      <c r="Y3378" s="261"/>
      <c r="Z3378" s="380"/>
      <c r="AA3378" s="261"/>
      <c r="AB3378" s="5"/>
      <c r="AC3378" s="5"/>
      <c r="AD3378" s="5"/>
      <c r="AE3378" s="5"/>
      <c r="AF3378" s="19"/>
      <c r="AG3378" s="19"/>
      <c r="AH3378" s="19"/>
      <c r="AI3378" s="19"/>
      <c r="AJ3378" s="19"/>
      <c r="AK3378" s="19"/>
      <c r="AL3378" s="19"/>
      <c r="AM3378" s="19"/>
      <c r="AN3378" s="19"/>
      <c r="AO3378" s="19"/>
      <c r="AP3378" s="19"/>
      <c r="AQ3378" s="19"/>
      <c r="AR3378" s="19"/>
      <c r="AS3378" s="19"/>
      <c r="AT3378" s="19"/>
      <c r="AU3378" s="19"/>
      <c r="AV3378" s="19"/>
      <c r="AW3378" s="19"/>
      <c r="AX3378" s="19"/>
      <c r="AY3378" s="19"/>
      <c r="AZ3378" s="19"/>
      <c r="BA3378" s="19"/>
      <c r="BB3378" s="19"/>
      <c r="BC3378" s="19"/>
      <c r="BD3378" s="19"/>
      <c r="BE3378" s="19"/>
      <c r="BF3378" s="19"/>
      <c r="BG3378" s="19"/>
      <c r="BH3378" s="19"/>
      <c r="BI3378" s="19"/>
      <c r="BJ3378" s="19"/>
      <c r="BK3378" s="19"/>
      <c r="BL3378" s="19"/>
      <c r="BM3378" s="19"/>
      <c r="BN3378" s="19"/>
      <c r="BO3378" s="19"/>
      <c r="BP3378" s="19"/>
      <c r="BQ3378" s="19"/>
      <c r="BR3378" s="19"/>
      <c r="BS3378" s="19"/>
      <c r="BT3378" s="19"/>
      <c r="BU3378" s="19"/>
      <c r="BV3378" s="19"/>
      <c r="BW3378" s="19"/>
      <c r="BX3378" s="19"/>
      <c r="BY3378" s="19"/>
      <c r="BZ3378" s="19"/>
      <c r="CA3378" s="19"/>
      <c r="CB3378" s="19"/>
      <c r="CC3378" s="19"/>
      <c r="CD3378" s="19"/>
      <c r="CE3378" s="19"/>
      <c r="CF3378" s="19"/>
      <c r="CG3378" s="19"/>
      <c r="CH3378" s="19"/>
      <c r="CI3378" s="19"/>
      <c r="CJ3378" s="19"/>
      <c r="CK3378" s="19"/>
      <c r="CL3378" s="19"/>
      <c r="CM3378" s="19"/>
      <c r="CN3378" s="19"/>
      <c r="CO3378" s="19"/>
      <c r="CP3378" s="19"/>
      <c r="CQ3378" s="19"/>
      <c r="CR3378" s="19"/>
      <c r="CS3378" s="19"/>
      <c r="CT3378" s="19"/>
      <c r="CU3378" s="19"/>
      <c r="CV3378" s="19"/>
      <c r="CW3378" s="19"/>
      <c r="CX3378" s="19"/>
      <c r="CY3378" s="19"/>
      <c r="CZ3378" s="19"/>
      <c r="DA3378" s="19"/>
      <c r="DB3378" s="19"/>
      <c r="DC3378" s="19"/>
      <c r="DD3378" s="19"/>
      <c r="DE3378" s="19"/>
      <c r="DF3378" s="19"/>
      <c r="DG3378" s="19"/>
      <c r="DH3378" s="19"/>
      <c r="DI3378" s="19"/>
      <c r="DJ3378" s="19"/>
      <c r="DK3378" s="19"/>
      <c r="DL3378" s="19"/>
      <c r="DM3378" s="19"/>
      <c r="DN3378" s="19"/>
    </row>
    <row r="3379" spans="1:118" s="19" customFormat="1" ht="90" hidden="1" customHeight="1" outlineLevel="1" x14ac:dyDescent="0.25">
      <c r="A3379" s="552"/>
      <c r="B3379" s="552"/>
      <c r="C3379" s="552"/>
      <c r="D3379" s="592"/>
      <c r="E3379" s="553"/>
      <c r="F3379" s="555"/>
      <c r="G3379" s="64" t="s">
        <v>1380</v>
      </c>
      <c r="H3379" s="122">
        <v>1</v>
      </c>
      <c r="I3379" s="122"/>
      <c r="J3379" s="122"/>
      <c r="K3379" s="122"/>
      <c r="L3379" s="122">
        <v>25</v>
      </c>
      <c r="M3379" s="122"/>
      <c r="N3379" s="122"/>
      <c r="O3379" s="122"/>
      <c r="P3379" s="128">
        <v>462</v>
      </c>
      <c r="Q3379" s="128"/>
      <c r="R3379" s="128"/>
      <c r="S3379" s="516"/>
      <c r="T3379" s="382"/>
      <c r="U3379" s="57"/>
      <c r="V3379" s="57"/>
      <c r="W3379" s="57"/>
      <c r="X3379" s="57"/>
      <c r="Y3379" s="20"/>
      <c r="Z3379" s="86"/>
      <c r="AA3379" s="59"/>
      <c r="AB3379" s="5"/>
      <c r="AC3379" s="5"/>
      <c r="AD3379" s="5"/>
      <c r="AE3379" s="5"/>
    </row>
    <row r="3380" spans="1:118" s="19" customFormat="1" ht="90" hidden="1" customHeight="1" outlineLevel="1" x14ac:dyDescent="0.25">
      <c r="A3380" s="552"/>
      <c r="B3380" s="552"/>
      <c r="C3380" s="552"/>
      <c r="D3380" s="592"/>
      <c r="E3380" s="553"/>
      <c r="F3380" s="555"/>
      <c r="G3380" s="64" t="s">
        <v>1384</v>
      </c>
      <c r="H3380" s="122">
        <v>1</v>
      </c>
      <c r="I3380" s="122"/>
      <c r="J3380" s="122"/>
      <c r="K3380" s="122"/>
      <c r="L3380" s="122">
        <v>5</v>
      </c>
      <c r="M3380" s="122"/>
      <c r="N3380" s="122"/>
      <c r="O3380" s="122"/>
      <c r="P3380" s="128">
        <v>446</v>
      </c>
      <c r="Q3380" s="128"/>
      <c r="R3380" s="128"/>
      <c r="S3380" s="516"/>
      <c r="T3380" s="382"/>
      <c r="U3380" s="57"/>
      <c r="V3380" s="57"/>
      <c r="W3380" s="57"/>
      <c r="X3380" s="57"/>
      <c r="Y3380" s="20"/>
      <c r="Z3380" s="86"/>
      <c r="AA3380" s="59"/>
      <c r="AB3380" s="5"/>
      <c r="AC3380" s="5"/>
      <c r="AD3380" s="5"/>
      <c r="AE3380" s="5"/>
    </row>
    <row r="3381" spans="1:118" s="19" customFormat="1" ht="90" hidden="1" customHeight="1" outlineLevel="1" x14ac:dyDescent="0.25">
      <c r="A3381" s="552"/>
      <c r="B3381" s="552"/>
      <c r="C3381" s="552"/>
      <c r="D3381" s="592"/>
      <c r="E3381" s="553"/>
      <c r="F3381" s="555"/>
      <c r="G3381" s="64" t="s">
        <v>1385</v>
      </c>
      <c r="H3381" s="122">
        <v>1</v>
      </c>
      <c r="I3381" s="122"/>
      <c r="J3381" s="122"/>
      <c r="K3381" s="122"/>
      <c r="L3381" s="122">
        <v>20</v>
      </c>
      <c r="M3381" s="122"/>
      <c r="N3381" s="122"/>
      <c r="O3381" s="122"/>
      <c r="P3381" s="128">
        <v>479</v>
      </c>
      <c r="Q3381" s="128"/>
      <c r="R3381" s="128"/>
      <c r="S3381" s="516"/>
      <c r="T3381" s="382"/>
      <c r="U3381" s="57"/>
      <c r="V3381" s="57"/>
      <c r="W3381" s="57"/>
      <c r="X3381" s="57"/>
      <c r="Y3381" s="20"/>
      <c r="Z3381" s="86"/>
      <c r="AA3381" s="59"/>
      <c r="AB3381" s="5"/>
      <c r="AC3381" s="5"/>
      <c r="AD3381" s="5"/>
      <c r="AE3381" s="5"/>
    </row>
    <row r="3382" spans="1:118" s="19" customFormat="1" ht="120" hidden="1" customHeight="1" outlineLevel="1" x14ac:dyDescent="0.25">
      <c r="A3382" s="552"/>
      <c r="B3382" s="552"/>
      <c r="C3382" s="552"/>
      <c r="D3382" s="592"/>
      <c r="E3382" s="553"/>
      <c r="F3382" s="555"/>
      <c r="G3382" s="64" t="s">
        <v>1440</v>
      </c>
      <c r="H3382" s="122">
        <v>1</v>
      </c>
      <c r="I3382" s="122"/>
      <c r="J3382" s="122"/>
      <c r="K3382" s="122"/>
      <c r="L3382" s="122">
        <v>60</v>
      </c>
      <c r="M3382" s="122"/>
      <c r="N3382" s="122"/>
      <c r="O3382" s="122"/>
      <c r="P3382" s="128">
        <v>451.83819999999997</v>
      </c>
      <c r="Q3382" s="128"/>
      <c r="R3382" s="128"/>
      <c r="S3382" s="516"/>
      <c r="T3382" s="382"/>
      <c r="U3382" s="57"/>
      <c r="V3382" s="57"/>
      <c r="W3382" s="57"/>
      <c r="X3382" s="57"/>
      <c r="Y3382" s="20"/>
      <c r="Z3382" s="86"/>
      <c r="AA3382" s="59"/>
      <c r="AB3382" s="5"/>
      <c r="AC3382" s="5"/>
      <c r="AD3382" s="5"/>
      <c r="AE3382" s="5"/>
    </row>
    <row r="3383" spans="1:118" s="19" customFormat="1" ht="135" hidden="1" customHeight="1" outlineLevel="1" x14ac:dyDescent="0.25">
      <c r="A3383" s="552"/>
      <c r="B3383" s="552"/>
      <c r="C3383" s="552"/>
      <c r="D3383" s="592"/>
      <c r="E3383" s="553"/>
      <c r="F3383" s="555"/>
      <c r="G3383" s="64" t="s">
        <v>1441</v>
      </c>
      <c r="H3383" s="122">
        <v>1</v>
      </c>
      <c r="I3383" s="122"/>
      <c r="J3383" s="122"/>
      <c r="K3383" s="122"/>
      <c r="L3383" s="122">
        <v>80</v>
      </c>
      <c r="M3383" s="122"/>
      <c r="N3383" s="122"/>
      <c r="O3383" s="122"/>
      <c r="P3383" s="128">
        <v>436.08954999999997</v>
      </c>
      <c r="Q3383" s="128"/>
      <c r="R3383" s="128"/>
      <c r="S3383" s="516"/>
      <c r="T3383" s="382"/>
      <c r="U3383" s="57"/>
      <c r="V3383" s="57"/>
      <c r="W3383" s="57"/>
      <c r="X3383" s="57"/>
      <c r="Y3383" s="20"/>
      <c r="Z3383" s="86"/>
      <c r="AA3383" s="59"/>
      <c r="AB3383" s="5"/>
      <c r="AC3383" s="5"/>
      <c r="AD3383" s="5"/>
      <c r="AE3383" s="5"/>
    </row>
    <row r="3384" spans="1:118" s="19" customFormat="1" ht="60" hidden="1" customHeight="1" outlineLevel="1" x14ac:dyDescent="0.25">
      <c r="A3384" s="552"/>
      <c r="B3384" s="552"/>
      <c r="C3384" s="552"/>
      <c r="D3384" s="592"/>
      <c r="E3384" s="553"/>
      <c r="F3384" s="555"/>
      <c r="G3384" s="64" t="s">
        <v>1774</v>
      </c>
      <c r="H3384" s="122">
        <v>1</v>
      </c>
      <c r="I3384" s="122"/>
      <c r="J3384" s="122"/>
      <c r="K3384" s="122"/>
      <c r="L3384" s="122">
        <v>350</v>
      </c>
      <c r="M3384" s="122"/>
      <c r="N3384" s="122"/>
      <c r="O3384" s="122"/>
      <c r="P3384" s="128">
        <v>585.53643999999997</v>
      </c>
      <c r="Q3384" s="128"/>
      <c r="R3384" s="128"/>
      <c r="S3384" s="516"/>
      <c r="T3384" s="382"/>
      <c r="U3384" s="57"/>
      <c r="V3384" s="57"/>
      <c r="W3384" s="57"/>
      <c r="X3384" s="57"/>
      <c r="Y3384" s="20"/>
      <c r="Z3384" s="86"/>
      <c r="AA3384" s="59"/>
      <c r="AB3384" s="5"/>
      <c r="AC3384" s="5"/>
      <c r="AD3384" s="5"/>
      <c r="AE3384" s="5"/>
    </row>
    <row r="3385" spans="1:118" s="19" customFormat="1" ht="120" hidden="1" customHeight="1" outlineLevel="1" x14ac:dyDescent="0.25">
      <c r="A3385" s="552"/>
      <c r="B3385" s="552"/>
      <c r="C3385" s="552"/>
      <c r="D3385" s="592"/>
      <c r="E3385" s="553"/>
      <c r="F3385" s="555"/>
      <c r="G3385" s="64" t="s">
        <v>1444</v>
      </c>
      <c r="H3385" s="122">
        <v>1</v>
      </c>
      <c r="I3385" s="122"/>
      <c r="J3385" s="122"/>
      <c r="K3385" s="122"/>
      <c r="L3385" s="122">
        <v>55</v>
      </c>
      <c r="M3385" s="122"/>
      <c r="N3385" s="122"/>
      <c r="O3385" s="122"/>
      <c r="P3385" s="128">
        <v>408.49482999999998</v>
      </c>
      <c r="Q3385" s="128"/>
      <c r="R3385" s="128"/>
      <c r="S3385" s="516"/>
      <c r="T3385" s="382"/>
      <c r="U3385" s="57"/>
      <c r="V3385" s="57"/>
      <c r="W3385" s="57"/>
      <c r="X3385" s="57"/>
      <c r="Y3385" s="20"/>
      <c r="Z3385" s="86"/>
      <c r="AA3385" s="59"/>
      <c r="AB3385" s="5"/>
      <c r="AC3385" s="5"/>
      <c r="AD3385" s="5"/>
      <c r="AE3385" s="5"/>
    </row>
    <row r="3386" spans="1:118" s="19" customFormat="1" ht="90" hidden="1" customHeight="1" outlineLevel="1" x14ac:dyDescent="0.25">
      <c r="A3386" s="552"/>
      <c r="B3386" s="552"/>
      <c r="C3386" s="552"/>
      <c r="D3386" s="592"/>
      <c r="E3386" s="553"/>
      <c r="F3386" s="555"/>
      <c r="G3386" s="64" t="s">
        <v>720</v>
      </c>
      <c r="H3386" s="122">
        <v>1</v>
      </c>
      <c r="I3386" s="122"/>
      <c r="J3386" s="122"/>
      <c r="K3386" s="122"/>
      <c r="L3386" s="122">
        <v>30</v>
      </c>
      <c r="M3386" s="122"/>
      <c r="N3386" s="122"/>
      <c r="O3386" s="122"/>
      <c r="P3386" s="128">
        <v>376.542145</v>
      </c>
      <c r="Q3386" s="128"/>
      <c r="R3386" s="128"/>
      <c r="S3386" s="516"/>
      <c r="T3386" s="382"/>
      <c r="U3386" s="57"/>
      <c r="V3386" s="57"/>
      <c r="W3386" s="57"/>
      <c r="X3386" s="57"/>
      <c r="Y3386" s="20"/>
      <c r="Z3386" s="86"/>
      <c r="AA3386" s="59"/>
      <c r="AB3386" s="5"/>
      <c r="AC3386" s="5"/>
      <c r="AD3386" s="5"/>
      <c r="AE3386" s="5"/>
    </row>
    <row r="3387" spans="1:118" s="19" customFormat="1" ht="60" hidden="1" customHeight="1" outlineLevel="1" x14ac:dyDescent="0.25">
      <c r="A3387" s="552"/>
      <c r="B3387" s="552"/>
      <c r="C3387" s="552"/>
      <c r="D3387" s="592"/>
      <c r="E3387" s="553"/>
      <c r="F3387" s="555"/>
      <c r="G3387" s="64" t="s">
        <v>1456</v>
      </c>
      <c r="H3387" s="122">
        <v>1</v>
      </c>
      <c r="I3387" s="122"/>
      <c r="J3387" s="122"/>
      <c r="K3387" s="122"/>
      <c r="L3387" s="122">
        <v>15</v>
      </c>
      <c r="M3387" s="122"/>
      <c r="N3387" s="122"/>
      <c r="O3387" s="122"/>
      <c r="P3387" s="128">
        <v>776.53399999999999</v>
      </c>
      <c r="Q3387" s="128"/>
      <c r="R3387" s="128"/>
      <c r="S3387" s="516"/>
      <c r="T3387" s="382"/>
      <c r="U3387" s="57"/>
      <c r="V3387" s="57"/>
      <c r="W3387" s="57"/>
      <c r="X3387" s="57"/>
      <c r="Y3387" s="20"/>
      <c r="Z3387" s="86"/>
      <c r="AA3387" s="59"/>
      <c r="AB3387" s="5"/>
      <c r="AC3387" s="5"/>
      <c r="AD3387" s="5"/>
      <c r="AE3387" s="5"/>
    </row>
    <row r="3388" spans="1:118" s="19" customFormat="1" ht="75" hidden="1" customHeight="1" outlineLevel="1" x14ac:dyDescent="0.25">
      <c r="A3388" s="552"/>
      <c r="B3388" s="552"/>
      <c r="C3388" s="552"/>
      <c r="D3388" s="592"/>
      <c r="E3388" s="553"/>
      <c r="F3388" s="555"/>
      <c r="G3388" s="64" t="s">
        <v>724</v>
      </c>
      <c r="H3388" s="122">
        <v>1</v>
      </c>
      <c r="I3388" s="122"/>
      <c r="J3388" s="122"/>
      <c r="K3388" s="122"/>
      <c r="L3388" s="122">
        <v>120</v>
      </c>
      <c r="M3388" s="122"/>
      <c r="N3388" s="122"/>
      <c r="O3388" s="122"/>
      <c r="P3388" s="128">
        <v>422.77</v>
      </c>
      <c r="Q3388" s="128"/>
      <c r="R3388" s="128"/>
      <c r="S3388" s="516"/>
      <c r="T3388" s="383"/>
      <c r="U3388" s="62"/>
      <c r="V3388" s="57"/>
      <c r="W3388" s="57"/>
      <c r="X3388" s="57"/>
      <c r="Y3388" s="57"/>
      <c r="Z3388" s="86"/>
      <c r="AA3388" s="59"/>
      <c r="AB3388" s="5"/>
      <c r="AC3388" s="5"/>
      <c r="AD3388" s="5"/>
      <c r="AE3388" s="5"/>
    </row>
    <row r="3389" spans="1:118" s="19" customFormat="1" ht="75" hidden="1" customHeight="1" outlineLevel="1" x14ac:dyDescent="0.25">
      <c r="A3389" s="552"/>
      <c r="B3389" s="552"/>
      <c r="C3389" s="552"/>
      <c r="D3389" s="592"/>
      <c r="E3389" s="553"/>
      <c r="F3389" s="555"/>
      <c r="G3389" s="64" t="s">
        <v>1959</v>
      </c>
      <c r="H3389" s="122">
        <v>1</v>
      </c>
      <c r="I3389" s="122"/>
      <c r="J3389" s="122"/>
      <c r="K3389" s="122"/>
      <c r="L3389" s="122">
        <v>15</v>
      </c>
      <c r="M3389" s="122"/>
      <c r="N3389" s="122"/>
      <c r="O3389" s="122"/>
      <c r="P3389" s="128">
        <v>341.38</v>
      </c>
      <c r="Q3389" s="128"/>
      <c r="R3389" s="128"/>
      <c r="S3389" s="516"/>
      <c r="T3389" s="383"/>
      <c r="U3389" s="62"/>
      <c r="V3389" s="57"/>
      <c r="W3389" s="57"/>
      <c r="X3389" s="57"/>
      <c r="Y3389" s="57"/>
      <c r="Z3389" s="86"/>
      <c r="AA3389" s="59"/>
      <c r="AB3389" s="5"/>
      <c r="AC3389" s="5"/>
      <c r="AD3389" s="5"/>
      <c r="AE3389" s="5"/>
    </row>
    <row r="3390" spans="1:118" s="19" customFormat="1" ht="75" hidden="1" customHeight="1" outlineLevel="1" x14ac:dyDescent="0.25">
      <c r="A3390" s="552"/>
      <c r="B3390" s="552"/>
      <c r="C3390" s="552"/>
      <c r="D3390" s="592"/>
      <c r="E3390" s="553"/>
      <c r="F3390" s="555"/>
      <c r="G3390" s="103" t="s">
        <v>694</v>
      </c>
      <c r="H3390" s="122">
        <v>1</v>
      </c>
      <c r="I3390" s="122"/>
      <c r="J3390" s="122"/>
      <c r="K3390" s="122"/>
      <c r="L3390" s="122">
        <v>45</v>
      </c>
      <c r="M3390" s="122"/>
      <c r="N3390" s="122"/>
      <c r="O3390" s="122"/>
      <c r="P3390" s="128">
        <v>349.57</v>
      </c>
      <c r="Q3390" s="128"/>
      <c r="R3390" s="128"/>
      <c r="S3390" s="516"/>
      <c r="T3390" s="382"/>
      <c r="U3390" s="57"/>
      <c r="V3390" s="57"/>
      <c r="W3390" s="57"/>
      <c r="X3390" s="57"/>
      <c r="Y3390" s="57"/>
      <c r="Z3390" s="86"/>
      <c r="AA3390" s="59"/>
      <c r="AB3390" s="5"/>
      <c r="AC3390" s="5"/>
      <c r="AD3390" s="5"/>
      <c r="AE3390" s="5"/>
    </row>
    <row r="3391" spans="1:118" s="19" customFormat="1" ht="90" hidden="1" customHeight="1" outlineLevel="1" x14ac:dyDescent="0.25">
      <c r="A3391" s="552"/>
      <c r="B3391" s="552"/>
      <c r="C3391" s="552"/>
      <c r="D3391" s="592"/>
      <c r="E3391" s="553"/>
      <c r="F3391" s="555"/>
      <c r="G3391" s="292" t="s">
        <v>903</v>
      </c>
      <c r="H3391" s="122"/>
      <c r="I3391" s="122">
        <v>1</v>
      </c>
      <c r="J3391" s="122"/>
      <c r="K3391" s="122"/>
      <c r="L3391" s="122"/>
      <c r="M3391" s="122">
        <v>196.5</v>
      </c>
      <c r="N3391" s="122"/>
      <c r="O3391" s="122"/>
      <c r="P3391" s="128"/>
      <c r="Q3391" s="128">
        <v>1393.9079399999998</v>
      </c>
      <c r="R3391" s="128"/>
      <c r="S3391" s="516"/>
      <c r="T3391" s="382"/>
      <c r="U3391" s="5"/>
      <c r="V3391" s="5"/>
      <c r="W3391" s="5"/>
      <c r="X3391" s="5"/>
      <c r="Y3391" s="65"/>
      <c r="Z3391" s="86"/>
      <c r="AA3391" s="65"/>
      <c r="AB3391" s="5"/>
      <c r="AC3391" s="5"/>
      <c r="AD3391" s="5"/>
      <c r="AE3391" s="5"/>
    </row>
    <row r="3392" spans="1:118" s="19" customFormat="1" ht="90" hidden="1" customHeight="1" outlineLevel="1" x14ac:dyDescent="0.25">
      <c r="A3392" s="552"/>
      <c r="B3392" s="552"/>
      <c r="C3392" s="552"/>
      <c r="D3392" s="592"/>
      <c r="E3392" s="553"/>
      <c r="F3392" s="555"/>
      <c r="G3392" s="292" t="s">
        <v>908</v>
      </c>
      <c r="H3392" s="122"/>
      <c r="I3392" s="122">
        <v>1</v>
      </c>
      <c r="J3392" s="122"/>
      <c r="K3392" s="122"/>
      <c r="L3392" s="122"/>
      <c r="M3392" s="122">
        <v>41.25</v>
      </c>
      <c r="N3392" s="122"/>
      <c r="O3392" s="122"/>
      <c r="P3392" s="128"/>
      <c r="Q3392" s="128">
        <v>568.95558999999992</v>
      </c>
      <c r="R3392" s="128"/>
      <c r="S3392" s="516"/>
      <c r="T3392" s="382"/>
      <c r="U3392" s="5"/>
      <c r="V3392" s="5"/>
      <c r="W3392" s="5"/>
      <c r="X3392" s="5"/>
      <c r="Y3392" s="65"/>
      <c r="Z3392" s="86"/>
      <c r="AA3392" s="65"/>
      <c r="AB3392" s="5"/>
      <c r="AC3392" s="5"/>
      <c r="AD3392" s="5"/>
      <c r="AE3392" s="5"/>
    </row>
    <row r="3393" spans="1:31" s="19" customFormat="1" ht="90" hidden="1" customHeight="1" outlineLevel="1" x14ac:dyDescent="0.25">
      <c r="A3393" s="552"/>
      <c r="B3393" s="552"/>
      <c r="C3393" s="552"/>
      <c r="D3393" s="592"/>
      <c r="E3393" s="553"/>
      <c r="F3393" s="555"/>
      <c r="G3393" s="292" t="s">
        <v>902</v>
      </c>
      <c r="H3393" s="122"/>
      <c r="I3393" s="122">
        <v>1</v>
      </c>
      <c r="J3393" s="122"/>
      <c r="K3393" s="122"/>
      <c r="L3393" s="122"/>
      <c r="M3393" s="122">
        <v>187.5</v>
      </c>
      <c r="N3393" s="122"/>
      <c r="O3393" s="122"/>
      <c r="P3393" s="128"/>
      <c r="Q3393" s="128">
        <v>1094.8552900000002</v>
      </c>
      <c r="R3393" s="128"/>
      <c r="S3393" s="516"/>
      <c r="T3393" s="382"/>
      <c r="U3393" s="5"/>
      <c r="V3393" s="5"/>
      <c r="W3393" s="5"/>
      <c r="X3393" s="5"/>
      <c r="Y3393" s="65"/>
      <c r="Z3393" s="86"/>
      <c r="AA3393" s="65"/>
      <c r="AB3393" s="5"/>
      <c r="AC3393" s="5"/>
      <c r="AD3393" s="5"/>
      <c r="AE3393" s="5"/>
    </row>
    <row r="3394" spans="1:31" s="19" customFormat="1" ht="45" hidden="1" customHeight="1" outlineLevel="1" x14ac:dyDescent="0.25">
      <c r="A3394" s="552"/>
      <c r="B3394" s="552"/>
      <c r="C3394" s="552"/>
      <c r="D3394" s="592"/>
      <c r="E3394" s="553"/>
      <c r="F3394" s="555"/>
      <c r="G3394" s="292" t="s">
        <v>956</v>
      </c>
      <c r="H3394" s="122"/>
      <c r="I3394" s="122">
        <v>1</v>
      </c>
      <c r="J3394" s="122"/>
      <c r="K3394" s="122"/>
      <c r="L3394" s="122"/>
      <c r="M3394" s="122">
        <v>736</v>
      </c>
      <c r="N3394" s="122"/>
      <c r="O3394" s="122"/>
      <c r="P3394" s="128"/>
      <c r="Q3394" s="128">
        <v>740.0607500000001</v>
      </c>
      <c r="R3394" s="128"/>
      <c r="S3394" s="516"/>
      <c r="T3394" s="382"/>
      <c r="U3394" s="5"/>
      <c r="V3394" s="5"/>
      <c r="W3394" s="5"/>
      <c r="X3394" s="5"/>
      <c r="Y3394" s="65"/>
      <c r="Z3394" s="86"/>
      <c r="AA3394" s="65"/>
      <c r="AB3394" s="5"/>
      <c r="AC3394" s="5"/>
      <c r="AD3394" s="5"/>
      <c r="AE3394" s="5"/>
    </row>
    <row r="3395" spans="1:31" s="19" customFormat="1" ht="45" hidden="1" customHeight="1" outlineLevel="1" x14ac:dyDescent="0.25">
      <c r="A3395" s="552"/>
      <c r="B3395" s="552"/>
      <c r="C3395" s="552"/>
      <c r="D3395" s="592"/>
      <c r="E3395" s="553"/>
      <c r="F3395" s="555"/>
      <c r="G3395" s="292" t="s">
        <v>1864</v>
      </c>
      <c r="H3395" s="122"/>
      <c r="I3395" s="122">
        <v>1</v>
      </c>
      <c r="J3395" s="122"/>
      <c r="K3395" s="122"/>
      <c r="L3395" s="122"/>
      <c r="M3395" s="122">
        <v>152.6</v>
      </c>
      <c r="N3395" s="122"/>
      <c r="O3395" s="122"/>
      <c r="P3395" s="128"/>
      <c r="Q3395" s="128">
        <v>1251.3264300000001</v>
      </c>
      <c r="R3395" s="128"/>
      <c r="S3395" s="516"/>
      <c r="T3395" s="382"/>
      <c r="U3395" s="5"/>
      <c r="V3395" s="5"/>
      <c r="W3395" s="5"/>
      <c r="X3395" s="5"/>
      <c r="Y3395" s="65"/>
      <c r="Z3395" s="86"/>
      <c r="AA3395" s="65"/>
      <c r="AB3395" s="5"/>
      <c r="AC3395" s="5"/>
      <c r="AD3395" s="5"/>
      <c r="AE3395" s="5"/>
    </row>
    <row r="3396" spans="1:31" s="19" customFormat="1" ht="60" hidden="1" customHeight="1" outlineLevel="1" x14ac:dyDescent="0.25">
      <c r="A3396" s="552"/>
      <c r="B3396" s="552"/>
      <c r="C3396" s="552"/>
      <c r="D3396" s="592"/>
      <c r="E3396" s="553"/>
      <c r="F3396" s="555"/>
      <c r="G3396" s="292" t="s">
        <v>1633</v>
      </c>
      <c r="H3396" s="122"/>
      <c r="I3396" s="122">
        <v>1</v>
      </c>
      <c r="J3396" s="122"/>
      <c r="K3396" s="122"/>
      <c r="L3396" s="122"/>
      <c r="M3396" s="122">
        <v>150</v>
      </c>
      <c r="N3396" s="122"/>
      <c r="O3396" s="122"/>
      <c r="P3396" s="128"/>
      <c r="Q3396" s="128">
        <v>681.88800000000003</v>
      </c>
      <c r="R3396" s="128"/>
      <c r="S3396" s="516"/>
      <c r="T3396" s="382"/>
      <c r="U3396" s="5"/>
      <c r="V3396" s="5"/>
      <c r="W3396" s="5"/>
      <c r="X3396" s="5"/>
      <c r="Y3396" s="65"/>
      <c r="Z3396" s="86"/>
      <c r="AA3396" s="65"/>
      <c r="AB3396" s="5"/>
      <c r="AC3396" s="5"/>
      <c r="AD3396" s="5"/>
      <c r="AE3396" s="5"/>
    </row>
    <row r="3397" spans="1:31" s="19" customFormat="1" ht="75" hidden="1" customHeight="1" outlineLevel="1" x14ac:dyDescent="0.25">
      <c r="A3397" s="552"/>
      <c r="B3397" s="552"/>
      <c r="C3397" s="552"/>
      <c r="D3397" s="592"/>
      <c r="E3397" s="553"/>
      <c r="F3397" s="555"/>
      <c r="G3397" s="292" t="s">
        <v>1960</v>
      </c>
      <c r="H3397" s="122"/>
      <c r="I3397" s="122">
        <v>1</v>
      </c>
      <c r="J3397" s="122"/>
      <c r="K3397" s="122"/>
      <c r="L3397" s="122"/>
      <c r="M3397" s="122">
        <v>150</v>
      </c>
      <c r="N3397" s="122"/>
      <c r="O3397" s="122"/>
      <c r="P3397" s="128"/>
      <c r="Q3397" s="128">
        <v>661.77499999999998</v>
      </c>
      <c r="R3397" s="128"/>
      <c r="S3397" s="516"/>
      <c r="T3397" s="382"/>
      <c r="U3397" s="5"/>
      <c r="V3397" s="5"/>
      <c r="W3397" s="5"/>
      <c r="X3397" s="5"/>
      <c r="Y3397" s="65"/>
      <c r="Z3397" s="86"/>
      <c r="AA3397" s="65"/>
      <c r="AB3397" s="5"/>
      <c r="AC3397" s="5"/>
      <c r="AD3397" s="5"/>
      <c r="AE3397" s="5"/>
    </row>
    <row r="3398" spans="1:31" s="19" customFormat="1" ht="60" hidden="1" customHeight="1" outlineLevel="1" x14ac:dyDescent="0.25">
      <c r="A3398" s="552"/>
      <c r="B3398" s="552"/>
      <c r="C3398" s="552"/>
      <c r="D3398" s="592"/>
      <c r="E3398" s="553"/>
      <c r="F3398" s="555"/>
      <c r="G3398" s="292" t="s">
        <v>1657</v>
      </c>
      <c r="H3398" s="122"/>
      <c r="I3398" s="122">
        <v>1</v>
      </c>
      <c r="J3398" s="122"/>
      <c r="K3398" s="122"/>
      <c r="L3398" s="122"/>
      <c r="M3398" s="122">
        <v>300</v>
      </c>
      <c r="N3398" s="122"/>
      <c r="O3398" s="122"/>
      <c r="P3398" s="128"/>
      <c r="Q3398" s="128">
        <v>874.50800000000004</v>
      </c>
      <c r="R3398" s="128"/>
      <c r="S3398" s="516"/>
      <c r="T3398" s="382"/>
      <c r="U3398" s="5"/>
      <c r="V3398" s="5"/>
      <c r="W3398" s="5"/>
      <c r="X3398" s="5"/>
      <c r="Y3398" s="65"/>
      <c r="Z3398" s="86"/>
      <c r="AA3398" s="65"/>
      <c r="AB3398" s="5"/>
      <c r="AC3398" s="5"/>
      <c r="AD3398" s="5"/>
      <c r="AE3398" s="5"/>
    </row>
    <row r="3399" spans="1:31" s="19" customFormat="1" ht="60" hidden="1" customHeight="1" outlineLevel="1" x14ac:dyDescent="0.25">
      <c r="A3399" s="552"/>
      <c r="B3399" s="552"/>
      <c r="C3399" s="552"/>
      <c r="D3399" s="592"/>
      <c r="E3399" s="553"/>
      <c r="F3399" s="555"/>
      <c r="G3399" s="292" t="s">
        <v>1659</v>
      </c>
      <c r="H3399" s="122"/>
      <c r="I3399" s="122">
        <v>1</v>
      </c>
      <c r="J3399" s="122"/>
      <c r="K3399" s="122"/>
      <c r="L3399" s="122"/>
      <c r="M3399" s="122">
        <v>345</v>
      </c>
      <c r="N3399" s="122"/>
      <c r="O3399" s="122"/>
      <c r="P3399" s="128"/>
      <c r="Q3399" s="128">
        <v>631.29200000000003</v>
      </c>
      <c r="R3399" s="128"/>
      <c r="S3399" s="516"/>
      <c r="T3399" s="382"/>
      <c r="U3399" s="5"/>
      <c r="V3399" s="5"/>
      <c r="W3399" s="5"/>
      <c r="X3399" s="5"/>
      <c r="Y3399" s="65"/>
      <c r="Z3399" s="86"/>
      <c r="AA3399" s="65"/>
      <c r="AB3399" s="5"/>
      <c r="AC3399" s="5"/>
      <c r="AD3399" s="5"/>
      <c r="AE3399" s="5"/>
    </row>
    <row r="3400" spans="1:31" s="19" customFormat="1" ht="90" hidden="1" customHeight="1" outlineLevel="1" x14ac:dyDescent="0.25">
      <c r="A3400" s="552"/>
      <c r="B3400" s="552"/>
      <c r="C3400" s="552"/>
      <c r="D3400" s="592"/>
      <c r="E3400" s="553"/>
      <c r="F3400" s="555"/>
      <c r="G3400" s="61" t="s">
        <v>1961</v>
      </c>
      <c r="H3400" s="300"/>
      <c r="I3400" s="300"/>
      <c r="J3400" s="300">
        <v>1</v>
      </c>
      <c r="K3400" s="300"/>
      <c r="L3400" s="300"/>
      <c r="M3400" s="300"/>
      <c r="N3400" s="300">
        <v>150</v>
      </c>
      <c r="O3400" s="300"/>
      <c r="P3400" s="129"/>
      <c r="Q3400" s="129"/>
      <c r="R3400" s="129">
        <v>817.16899999999998</v>
      </c>
      <c r="S3400" s="517"/>
      <c r="T3400" s="274"/>
      <c r="U3400" s="5"/>
      <c r="V3400" s="5"/>
      <c r="W3400" s="5"/>
      <c r="X3400" s="5"/>
      <c r="Y3400" s="65"/>
      <c r="Z3400" s="86"/>
      <c r="AA3400" s="65"/>
      <c r="AB3400" s="5"/>
      <c r="AC3400" s="5"/>
      <c r="AD3400" s="5"/>
      <c r="AE3400" s="5"/>
    </row>
    <row r="3401" spans="1:31" s="19" customFormat="1" ht="75" hidden="1" customHeight="1" outlineLevel="1" x14ac:dyDescent="0.25">
      <c r="A3401" s="552"/>
      <c r="B3401" s="552"/>
      <c r="C3401" s="552"/>
      <c r="D3401" s="592"/>
      <c r="E3401" s="553"/>
      <c r="F3401" s="555"/>
      <c r="G3401" s="61" t="s">
        <v>1669</v>
      </c>
      <c r="H3401" s="300"/>
      <c r="I3401" s="300"/>
      <c r="J3401" s="300">
        <v>1</v>
      </c>
      <c r="K3401" s="300"/>
      <c r="L3401" s="300"/>
      <c r="M3401" s="300"/>
      <c r="N3401" s="300">
        <v>15</v>
      </c>
      <c r="O3401" s="300"/>
      <c r="P3401" s="129"/>
      <c r="Q3401" s="129"/>
      <c r="R3401" s="129">
        <v>705</v>
      </c>
      <c r="S3401" s="517"/>
      <c r="T3401" s="274"/>
      <c r="U3401" s="5"/>
      <c r="V3401" s="5"/>
      <c r="W3401" s="5"/>
      <c r="X3401" s="5"/>
      <c r="Y3401" s="65"/>
      <c r="Z3401" s="86"/>
      <c r="AA3401" s="65"/>
      <c r="AB3401" s="5"/>
      <c r="AC3401" s="5"/>
      <c r="AD3401" s="5"/>
      <c r="AE3401" s="5"/>
    </row>
    <row r="3402" spans="1:31" s="19" customFormat="1" ht="60" hidden="1" customHeight="1" outlineLevel="1" x14ac:dyDescent="0.25">
      <c r="A3402" s="552"/>
      <c r="B3402" s="552"/>
      <c r="C3402" s="552"/>
      <c r="D3402" s="592"/>
      <c r="E3402" s="553"/>
      <c r="F3402" s="555"/>
      <c r="G3402" s="61" t="s">
        <v>1962</v>
      </c>
      <c r="H3402" s="300"/>
      <c r="I3402" s="300"/>
      <c r="J3402" s="300">
        <v>1</v>
      </c>
      <c r="K3402" s="300"/>
      <c r="L3402" s="300"/>
      <c r="M3402" s="300"/>
      <c r="N3402" s="300">
        <v>420</v>
      </c>
      <c r="O3402" s="300"/>
      <c r="P3402" s="129"/>
      <c r="Q3402" s="129"/>
      <c r="R3402" s="129">
        <v>1107.6189999999999</v>
      </c>
      <c r="S3402" s="517"/>
      <c r="T3402" s="274"/>
      <c r="U3402" s="5"/>
      <c r="V3402" s="5"/>
      <c r="W3402" s="5"/>
      <c r="X3402" s="5"/>
      <c r="Y3402" s="65"/>
      <c r="Z3402" s="86"/>
      <c r="AA3402" s="65"/>
      <c r="AB3402" s="5"/>
      <c r="AC3402" s="5"/>
      <c r="AD3402" s="5"/>
      <c r="AE3402" s="5"/>
    </row>
    <row r="3403" spans="1:31" s="19" customFormat="1" ht="80.25" hidden="1" customHeight="1" outlineLevel="1" x14ac:dyDescent="0.25">
      <c r="A3403" s="552"/>
      <c r="B3403" s="552"/>
      <c r="C3403" s="552"/>
      <c r="D3403" s="592"/>
      <c r="E3403" s="553"/>
      <c r="F3403" s="555"/>
      <c r="G3403" s="61" t="s">
        <v>1963</v>
      </c>
      <c r="H3403" s="300"/>
      <c r="I3403" s="300"/>
      <c r="J3403" s="300">
        <v>2</v>
      </c>
      <c r="K3403" s="300"/>
      <c r="L3403" s="300"/>
      <c r="M3403" s="300"/>
      <c r="N3403" s="300">
        <v>352.42</v>
      </c>
      <c r="O3403" s="300"/>
      <c r="P3403" s="129"/>
      <c r="Q3403" s="129"/>
      <c r="R3403" s="129">
        <v>1342.076</v>
      </c>
      <c r="S3403" s="517"/>
      <c r="T3403" s="274"/>
      <c r="U3403" s="5"/>
      <c r="V3403" s="5"/>
      <c r="W3403" s="5"/>
      <c r="X3403" s="5"/>
      <c r="Y3403" s="65"/>
      <c r="Z3403" s="86"/>
      <c r="AA3403" s="65"/>
      <c r="AB3403" s="5"/>
      <c r="AC3403" s="5"/>
      <c r="AD3403" s="5"/>
      <c r="AE3403" s="5"/>
    </row>
    <row r="3404" spans="1:31" s="19" customFormat="1" ht="60" hidden="1" customHeight="1" outlineLevel="1" x14ac:dyDescent="0.25">
      <c r="A3404" s="552"/>
      <c r="B3404" s="552"/>
      <c r="C3404" s="552"/>
      <c r="D3404" s="592"/>
      <c r="E3404" s="553"/>
      <c r="F3404" s="555"/>
      <c r="G3404" s="61" t="s">
        <v>1836</v>
      </c>
      <c r="H3404" s="300"/>
      <c r="I3404" s="300"/>
      <c r="J3404" s="300">
        <v>1</v>
      </c>
      <c r="K3404" s="300"/>
      <c r="L3404" s="300"/>
      <c r="M3404" s="300"/>
      <c r="N3404" s="300">
        <v>195</v>
      </c>
      <c r="O3404" s="300"/>
      <c r="P3404" s="129"/>
      <c r="Q3404" s="129"/>
      <c r="R3404" s="129">
        <v>963.03800000000001</v>
      </c>
      <c r="S3404" s="517"/>
      <c r="T3404" s="274"/>
      <c r="U3404" s="5"/>
      <c r="V3404" s="5"/>
      <c r="W3404" s="5"/>
      <c r="X3404" s="5"/>
      <c r="Y3404" s="65"/>
      <c r="Z3404" s="86"/>
      <c r="AA3404" s="65"/>
      <c r="AB3404" s="5"/>
      <c r="AC3404" s="5"/>
      <c r="AD3404" s="5"/>
      <c r="AE3404" s="5"/>
    </row>
    <row r="3405" spans="1:31" s="19" customFormat="1" ht="60" hidden="1" customHeight="1" outlineLevel="1" x14ac:dyDescent="0.25">
      <c r="A3405" s="552"/>
      <c r="B3405" s="552"/>
      <c r="C3405" s="552"/>
      <c r="D3405" s="592"/>
      <c r="E3405" s="553"/>
      <c r="F3405" s="555"/>
      <c r="G3405" s="61" t="s">
        <v>1317</v>
      </c>
      <c r="H3405" s="300"/>
      <c r="I3405" s="300"/>
      <c r="J3405" s="300">
        <v>1</v>
      </c>
      <c r="K3405" s="300"/>
      <c r="L3405" s="300"/>
      <c r="M3405" s="300"/>
      <c r="N3405" s="300">
        <v>149</v>
      </c>
      <c r="O3405" s="300"/>
      <c r="P3405" s="129"/>
      <c r="Q3405" s="129"/>
      <c r="R3405" s="129">
        <v>832.69899999999996</v>
      </c>
      <c r="S3405" s="517"/>
      <c r="T3405" s="274"/>
      <c r="U3405" s="5"/>
      <c r="V3405" s="5"/>
      <c r="W3405" s="5"/>
      <c r="X3405" s="5"/>
      <c r="Y3405" s="65"/>
      <c r="Z3405" s="86"/>
      <c r="AA3405" s="65"/>
      <c r="AB3405" s="5"/>
      <c r="AC3405" s="5"/>
      <c r="AD3405" s="5"/>
      <c r="AE3405" s="5"/>
    </row>
    <row r="3406" spans="1:31" s="19" customFormat="1" ht="45" hidden="1" customHeight="1" outlineLevel="1" x14ac:dyDescent="0.25">
      <c r="A3406" s="552"/>
      <c r="B3406" s="552"/>
      <c r="C3406" s="552"/>
      <c r="D3406" s="592"/>
      <c r="E3406" s="553"/>
      <c r="F3406" s="555"/>
      <c r="G3406" s="61" t="s">
        <v>1837</v>
      </c>
      <c r="H3406" s="300"/>
      <c r="I3406" s="300"/>
      <c r="J3406" s="300">
        <v>1</v>
      </c>
      <c r="K3406" s="300"/>
      <c r="L3406" s="300"/>
      <c r="M3406" s="300"/>
      <c r="N3406" s="300">
        <v>285</v>
      </c>
      <c r="O3406" s="300"/>
      <c r="P3406" s="129"/>
      <c r="Q3406" s="129"/>
      <c r="R3406" s="129">
        <v>781.73</v>
      </c>
      <c r="S3406" s="517"/>
      <c r="T3406" s="274"/>
      <c r="U3406" s="5"/>
      <c r="V3406" s="5"/>
      <c r="W3406" s="5"/>
      <c r="X3406" s="5"/>
      <c r="Y3406" s="65"/>
      <c r="Z3406" s="86"/>
      <c r="AA3406" s="65"/>
      <c r="AB3406" s="5"/>
      <c r="AC3406" s="5"/>
      <c r="AD3406" s="5"/>
      <c r="AE3406" s="5"/>
    </row>
    <row r="3407" spans="1:31" s="19" customFormat="1" ht="75" hidden="1" customHeight="1" outlineLevel="1" x14ac:dyDescent="0.25">
      <c r="A3407" s="552"/>
      <c r="B3407" s="552"/>
      <c r="C3407" s="552"/>
      <c r="D3407" s="592"/>
      <c r="E3407" s="553"/>
      <c r="F3407" s="555"/>
      <c r="G3407" s="61" t="s">
        <v>1678</v>
      </c>
      <c r="H3407" s="300"/>
      <c r="I3407" s="300"/>
      <c r="J3407" s="300">
        <v>1</v>
      </c>
      <c r="K3407" s="300"/>
      <c r="L3407" s="300"/>
      <c r="M3407" s="300"/>
      <c r="N3407" s="300">
        <v>500</v>
      </c>
      <c r="O3407" s="300"/>
      <c r="P3407" s="129"/>
      <c r="Q3407" s="129"/>
      <c r="R3407" s="129">
        <v>596.86900000000003</v>
      </c>
      <c r="S3407" s="517"/>
      <c r="T3407" s="274"/>
      <c r="U3407" s="5"/>
      <c r="V3407" s="5"/>
      <c r="W3407" s="5"/>
      <c r="X3407" s="5"/>
      <c r="Y3407" s="65"/>
      <c r="Z3407" s="86"/>
      <c r="AA3407" s="65"/>
      <c r="AB3407" s="5"/>
      <c r="AC3407" s="5"/>
      <c r="AD3407" s="5"/>
      <c r="AE3407" s="5"/>
    </row>
    <row r="3408" spans="1:31" s="19" customFormat="1" ht="113.25" hidden="1" customHeight="1" outlineLevel="1" x14ac:dyDescent="0.25">
      <c r="A3408" s="552"/>
      <c r="B3408" s="552"/>
      <c r="C3408" s="552"/>
      <c r="D3408" s="592"/>
      <c r="E3408" s="553"/>
      <c r="F3408" s="555"/>
      <c r="G3408" s="61" t="s">
        <v>1312</v>
      </c>
      <c r="H3408" s="300"/>
      <c r="I3408" s="300"/>
      <c r="J3408" s="300">
        <v>1</v>
      </c>
      <c r="K3408" s="300"/>
      <c r="L3408" s="300"/>
      <c r="M3408" s="300"/>
      <c r="N3408" s="300">
        <v>380</v>
      </c>
      <c r="O3408" s="300"/>
      <c r="P3408" s="129"/>
      <c r="Q3408" s="129"/>
      <c r="R3408" s="129">
        <v>1082.3800000000001</v>
      </c>
      <c r="S3408" s="517"/>
      <c r="T3408" s="274"/>
      <c r="U3408" s="5"/>
      <c r="V3408" s="5"/>
      <c r="W3408" s="5"/>
      <c r="X3408" s="5"/>
      <c r="Y3408" s="65"/>
      <c r="Z3408" s="86"/>
      <c r="AA3408" s="65"/>
      <c r="AB3408" s="5"/>
      <c r="AC3408" s="5"/>
      <c r="AD3408" s="5"/>
      <c r="AE3408" s="5"/>
    </row>
    <row r="3409" spans="1:118" s="19" customFormat="1" ht="92.25" hidden="1" customHeight="1" outlineLevel="1" x14ac:dyDescent="0.25">
      <c r="A3409" s="552"/>
      <c r="B3409" s="552"/>
      <c r="C3409" s="552"/>
      <c r="D3409" s="592"/>
      <c r="E3409" s="553"/>
      <c r="F3409" s="555"/>
      <c r="G3409" s="133" t="s">
        <v>2136</v>
      </c>
      <c r="H3409" s="4"/>
      <c r="I3409" s="4"/>
      <c r="J3409" s="4">
        <v>1</v>
      </c>
      <c r="K3409" s="4"/>
      <c r="L3409" s="4"/>
      <c r="M3409" s="4"/>
      <c r="N3409" s="4">
        <v>70</v>
      </c>
      <c r="O3409" s="4"/>
      <c r="P3409" s="508"/>
      <c r="Q3409" s="508"/>
      <c r="R3409" s="508">
        <v>266.05500000000001</v>
      </c>
      <c r="S3409" s="519"/>
      <c r="T3409" s="274"/>
      <c r="U3409" s="5"/>
      <c r="V3409" s="5"/>
      <c r="W3409" s="5"/>
      <c r="X3409" s="5"/>
      <c r="Y3409" s="65"/>
      <c r="Z3409" s="86"/>
      <c r="AA3409" s="65"/>
      <c r="AB3409" s="5"/>
      <c r="AC3409" s="5"/>
      <c r="AD3409" s="5"/>
      <c r="AE3409" s="5"/>
    </row>
    <row r="3410" spans="1:118" s="19" customFormat="1" ht="120" hidden="1" customHeight="1" outlineLevel="1" x14ac:dyDescent="0.25">
      <c r="A3410" s="552"/>
      <c r="B3410" s="552"/>
      <c r="C3410" s="552"/>
      <c r="D3410" s="592"/>
      <c r="E3410" s="553"/>
      <c r="F3410" s="555"/>
      <c r="G3410" s="61" t="s">
        <v>1879</v>
      </c>
      <c r="H3410" s="300"/>
      <c r="I3410" s="300"/>
      <c r="J3410" s="300">
        <v>1</v>
      </c>
      <c r="K3410" s="300"/>
      <c r="L3410" s="300"/>
      <c r="M3410" s="300"/>
      <c r="N3410" s="300">
        <v>240</v>
      </c>
      <c r="O3410" s="300"/>
      <c r="P3410" s="129"/>
      <c r="Q3410" s="129"/>
      <c r="R3410" s="129">
        <v>757.85900000000004</v>
      </c>
      <c r="S3410" s="517"/>
      <c r="T3410" s="274"/>
      <c r="U3410" s="5"/>
      <c r="V3410" s="5"/>
      <c r="W3410" s="5"/>
      <c r="X3410" s="5"/>
      <c r="Y3410" s="65"/>
      <c r="Z3410" s="86"/>
      <c r="AA3410" s="65"/>
      <c r="AB3410" s="5"/>
      <c r="AC3410" s="5"/>
      <c r="AD3410" s="5"/>
      <c r="AE3410" s="5"/>
    </row>
    <row r="3411" spans="1:118" s="19" customFormat="1" ht="60.75" hidden="1" customHeight="1" outlineLevel="1" x14ac:dyDescent="0.25">
      <c r="A3411" s="552"/>
      <c r="B3411" s="552"/>
      <c r="C3411" s="552"/>
      <c r="D3411" s="592"/>
      <c r="E3411" s="553"/>
      <c r="F3411" s="555"/>
      <c r="G3411" s="133" t="s">
        <v>2140</v>
      </c>
      <c r="H3411" s="4"/>
      <c r="I3411" s="4"/>
      <c r="J3411" s="4">
        <v>3</v>
      </c>
      <c r="K3411" s="4"/>
      <c r="L3411" s="4"/>
      <c r="M3411" s="4"/>
      <c r="N3411" s="4">
        <v>885</v>
      </c>
      <c r="O3411" s="4"/>
      <c r="P3411" s="508"/>
      <c r="Q3411" s="508"/>
      <c r="R3411" s="508">
        <v>3364</v>
      </c>
      <c r="S3411" s="519"/>
      <c r="T3411" s="274"/>
      <c r="U3411" s="5"/>
      <c r="V3411" s="5"/>
      <c r="W3411" s="5"/>
      <c r="X3411" s="5"/>
      <c r="Y3411" s="65"/>
      <c r="Z3411" s="86"/>
      <c r="AA3411" s="65"/>
      <c r="AB3411" s="5"/>
      <c r="AC3411" s="5"/>
      <c r="AD3411" s="5"/>
      <c r="AE3411" s="5"/>
    </row>
    <row r="3412" spans="1:118" s="19" customFormat="1" ht="124.5" hidden="1" customHeight="1" outlineLevel="1" x14ac:dyDescent="0.25">
      <c r="A3412" s="552"/>
      <c r="B3412" s="552"/>
      <c r="C3412" s="552"/>
      <c r="D3412" s="592"/>
      <c r="E3412" s="556"/>
      <c r="F3412" s="558"/>
      <c r="G3412" s="133" t="s">
        <v>1990</v>
      </c>
      <c r="H3412" s="4"/>
      <c r="I3412" s="4"/>
      <c r="J3412" s="4">
        <v>2</v>
      </c>
      <c r="K3412" s="4"/>
      <c r="L3412" s="4"/>
      <c r="M3412" s="4"/>
      <c r="N3412" s="4">
        <v>255</v>
      </c>
      <c r="O3412" s="4"/>
      <c r="P3412" s="508"/>
      <c r="Q3412" s="508"/>
      <c r="R3412" s="508">
        <v>1570</v>
      </c>
      <c r="S3412" s="519"/>
      <c r="T3412" s="274"/>
      <c r="U3412" s="5"/>
      <c r="V3412" s="5"/>
      <c r="W3412" s="5"/>
      <c r="X3412" s="5"/>
      <c r="Y3412" s="65"/>
      <c r="Z3412" s="86"/>
      <c r="AA3412" s="65"/>
      <c r="AB3412" s="5"/>
      <c r="AC3412" s="5"/>
      <c r="AD3412" s="5"/>
      <c r="AE3412" s="5"/>
    </row>
    <row r="3413" spans="1:118" ht="15" customHeight="1" collapsed="1" x14ac:dyDescent="0.25">
      <c r="A3413" s="552"/>
      <c r="B3413" s="552"/>
      <c r="C3413" s="552"/>
      <c r="D3413" s="592"/>
      <c r="E3413" s="559" t="s">
        <v>2185</v>
      </c>
      <c r="F3413" s="560"/>
      <c r="G3413" s="292"/>
      <c r="H3413" s="122">
        <f>SUM(H3414:H3417)</f>
        <v>1</v>
      </c>
      <c r="I3413" s="122">
        <f t="shared" ref="I3413:R3413" si="70">SUM(I3414:I3417)</f>
        <v>1</v>
      </c>
      <c r="J3413" s="122">
        <f t="shared" si="70"/>
        <v>2</v>
      </c>
      <c r="K3413" s="122"/>
      <c r="L3413" s="122">
        <f t="shared" si="70"/>
        <v>90</v>
      </c>
      <c r="M3413" s="122">
        <f t="shared" si="70"/>
        <v>99.3</v>
      </c>
      <c r="N3413" s="122">
        <f t="shared" si="70"/>
        <v>720.2</v>
      </c>
      <c r="O3413" s="122"/>
      <c r="P3413" s="128">
        <f t="shared" si="70"/>
        <v>663.65571</v>
      </c>
      <c r="Q3413" s="128">
        <f t="shared" si="70"/>
        <v>509.35899999999998</v>
      </c>
      <c r="R3413" s="128">
        <f t="shared" si="70"/>
        <v>2171.3734400000003</v>
      </c>
      <c r="S3413" s="516"/>
      <c r="T3413" s="367"/>
      <c r="U3413" s="5"/>
      <c r="V3413" s="5"/>
      <c r="W3413" s="5"/>
      <c r="X3413" s="5"/>
      <c r="Y3413" s="261"/>
      <c r="Z3413" s="380"/>
      <c r="AA3413" s="261"/>
      <c r="AB3413" s="5"/>
      <c r="AC3413" s="5"/>
      <c r="AD3413" s="5"/>
      <c r="AE3413" s="5"/>
      <c r="AF3413" s="19"/>
      <c r="AG3413" s="19"/>
      <c r="AH3413" s="19"/>
      <c r="AI3413" s="19"/>
      <c r="AJ3413" s="19"/>
      <c r="AK3413" s="19"/>
      <c r="AL3413" s="19"/>
      <c r="AM3413" s="19"/>
      <c r="AN3413" s="19"/>
      <c r="AO3413" s="19"/>
      <c r="AP3413" s="19"/>
      <c r="AQ3413" s="19"/>
      <c r="AR3413" s="19"/>
      <c r="AS3413" s="19"/>
      <c r="AT3413" s="19"/>
      <c r="AU3413" s="19"/>
      <c r="AV3413" s="19"/>
      <c r="AW3413" s="19"/>
      <c r="AX3413" s="19"/>
      <c r="AY3413" s="19"/>
      <c r="AZ3413" s="19"/>
      <c r="BA3413" s="19"/>
      <c r="BB3413" s="19"/>
      <c r="BC3413" s="19"/>
      <c r="BD3413" s="19"/>
      <c r="BE3413" s="19"/>
      <c r="BF3413" s="19"/>
      <c r="BG3413" s="19"/>
      <c r="BH3413" s="19"/>
      <c r="BI3413" s="19"/>
      <c r="BJ3413" s="19"/>
      <c r="BK3413" s="19"/>
      <c r="BL3413" s="19"/>
      <c r="BM3413" s="19"/>
      <c r="BN3413" s="19"/>
      <c r="BO3413" s="19"/>
      <c r="BP3413" s="19"/>
      <c r="BQ3413" s="19"/>
      <c r="BR3413" s="19"/>
      <c r="BS3413" s="19"/>
      <c r="BT3413" s="19"/>
      <c r="BU3413" s="19"/>
      <c r="BV3413" s="19"/>
      <c r="BW3413" s="19"/>
      <c r="BX3413" s="19"/>
      <c r="BY3413" s="19"/>
      <c r="BZ3413" s="19"/>
      <c r="CA3413" s="19"/>
      <c r="CB3413" s="19"/>
      <c r="CC3413" s="19"/>
      <c r="CD3413" s="19"/>
      <c r="CE3413" s="19"/>
      <c r="CF3413" s="19"/>
      <c r="CG3413" s="19"/>
      <c r="CH3413" s="19"/>
      <c r="CI3413" s="19"/>
      <c r="CJ3413" s="19"/>
      <c r="CK3413" s="19"/>
      <c r="CL3413" s="19"/>
      <c r="CM3413" s="19"/>
      <c r="CN3413" s="19"/>
      <c r="CO3413" s="19"/>
      <c r="CP3413" s="19"/>
      <c r="CQ3413" s="19"/>
      <c r="CR3413" s="19"/>
      <c r="CS3413" s="19"/>
      <c r="CT3413" s="19"/>
      <c r="CU3413" s="19"/>
      <c r="CV3413" s="19"/>
      <c r="CW3413" s="19"/>
      <c r="CX3413" s="19"/>
      <c r="CY3413" s="19"/>
      <c r="CZ3413" s="19"/>
      <c r="DA3413" s="19"/>
      <c r="DB3413" s="19"/>
      <c r="DC3413" s="19"/>
      <c r="DD3413" s="19"/>
      <c r="DE3413" s="19"/>
      <c r="DF3413" s="19"/>
      <c r="DG3413" s="19"/>
      <c r="DH3413" s="19"/>
      <c r="DI3413" s="19"/>
      <c r="DJ3413" s="19"/>
      <c r="DK3413" s="19"/>
      <c r="DL3413" s="19"/>
      <c r="DM3413" s="19"/>
      <c r="DN3413" s="19"/>
    </row>
    <row r="3414" spans="1:118" s="19" customFormat="1" ht="180" hidden="1" customHeight="1" outlineLevel="1" x14ac:dyDescent="0.25">
      <c r="A3414" s="552"/>
      <c r="B3414" s="552"/>
      <c r="C3414" s="552"/>
      <c r="D3414" s="592"/>
      <c r="E3414" s="553"/>
      <c r="F3414" s="555"/>
      <c r="G3414" s="64" t="s">
        <v>1442</v>
      </c>
      <c r="H3414" s="122">
        <v>1</v>
      </c>
      <c r="I3414" s="122"/>
      <c r="J3414" s="122"/>
      <c r="K3414" s="122"/>
      <c r="L3414" s="122">
        <v>90</v>
      </c>
      <c r="M3414" s="122"/>
      <c r="N3414" s="122"/>
      <c r="O3414" s="122"/>
      <c r="P3414" s="128">
        <v>663.65571</v>
      </c>
      <c r="Q3414" s="128"/>
      <c r="R3414" s="128"/>
      <c r="S3414" s="516"/>
      <c r="T3414" s="382"/>
      <c r="U3414" s="57"/>
      <c r="V3414" s="57"/>
      <c r="W3414" s="57"/>
      <c r="X3414" s="57"/>
      <c r="Y3414" s="20"/>
      <c r="Z3414" s="86"/>
      <c r="AA3414" s="20"/>
      <c r="AB3414" s="5"/>
      <c r="AC3414" s="5"/>
      <c r="AD3414" s="5"/>
      <c r="AE3414" s="5"/>
    </row>
    <row r="3415" spans="1:118" s="19" customFormat="1" ht="60" hidden="1" customHeight="1" outlineLevel="1" x14ac:dyDescent="0.25">
      <c r="A3415" s="552"/>
      <c r="B3415" s="552"/>
      <c r="C3415" s="552"/>
      <c r="D3415" s="592"/>
      <c r="E3415" s="553"/>
      <c r="F3415" s="555"/>
      <c r="G3415" s="292" t="s">
        <v>1130</v>
      </c>
      <c r="H3415" s="123"/>
      <c r="I3415" s="123">
        <v>1</v>
      </c>
      <c r="J3415" s="123"/>
      <c r="K3415" s="123"/>
      <c r="L3415" s="123"/>
      <c r="M3415" s="123">
        <v>99.3</v>
      </c>
      <c r="N3415" s="123"/>
      <c r="O3415" s="123"/>
      <c r="P3415" s="128"/>
      <c r="Q3415" s="128">
        <v>509.35899999999998</v>
      </c>
      <c r="R3415" s="128"/>
      <c r="S3415" s="516"/>
      <c r="T3415" s="382"/>
      <c r="U3415" s="5"/>
      <c r="V3415" s="5"/>
      <c r="W3415" s="5"/>
      <c r="X3415" s="5"/>
      <c r="Y3415" s="65"/>
      <c r="Z3415" s="86"/>
      <c r="AA3415" s="65"/>
      <c r="AB3415" s="5"/>
      <c r="AC3415" s="5"/>
      <c r="AD3415" s="5"/>
      <c r="AE3415" s="5"/>
    </row>
    <row r="3416" spans="1:118" s="19" customFormat="1" ht="45" hidden="1" customHeight="1" outlineLevel="1" x14ac:dyDescent="0.25">
      <c r="A3416" s="552"/>
      <c r="B3416" s="552"/>
      <c r="C3416" s="552"/>
      <c r="D3416" s="574"/>
      <c r="E3416" s="553"/>
      <c r="F3416" s="555"/>
      <c r="G3416" s="292" t="s">
        <v>1685</v>
      </c>
      <c r="H3416" s="300"/>
      <c r="I3416" s="300"/>
      <c r="J3416" s="300">
        <v>1</v>
      </c>
      <c r="K3416" s="300"/>
      <c r="L3416" s="300"/>
      <c r="M3416" s="300"/>
      <c r="N3416" s="300">
        <v>615</v>
      </c>
      <c r="O3416" s="300"/>
      <c r="P3416" s="129"/>
      <c r="Q3416" s="129"/>
      <c r="R3416" s="129">
        <v>1364.9870000000001</v>
      </c>
      <c r="S3416" s="517"/>
      <c r="T3416" s="274"/>
      <c r="U3416" s="5"/>
      <c r="V3416" s="5"/>
      <c r="W3416" s="5"/>
      <c r="X3416" s="5"/>
      <c r="Y3416" s="65"/>
      <c r="Z3416" s="86"/>
      <c r="AA3416" s="65"/>
      <c r="AB3416" s="5"/>
      <c r="AC3416" s="5"/>
      <c r="AD3416" s="5"/>
      <c r="AE3416" s="5"/>
    </row>
    <row r="3417" spans="1:118" s="19" customFormat="1" ht="60.75" hidden="1" customHeight="1" outlineLevel="1" x14ac:dyDescent="0.25">
      <c r="A3417" s="552"/>
      <c r="B3417" s="552"/>
      <c r="C3417" s="552"/>
      <c r="D3417" s="574"/>
      <c r="E3417" s="556"/>
      <c r="F3417" s="558"/>
      <c r="G3417" s="133" t="s">
        <v>1991</v>
      </c>
      <c r="H3417" s="4"/>
      <c r="I3417" s="4"/>
      <c r="J3417" s="4">
        <v>1</v>
      </c>
      <c r="K3417" s="4"/>
      <c r="L3417" s="4"/>
      <c r="M3417" s="4"/>
      <c r="N3417" s="4">
        <v>105.2</v>
      </c>
      <c r="O3417" s="4"/>
      <c r="P3417" s="508"/>
      <c r="Q3417" s="508"/>
      <c r="R3417" s="508">
        <v>806.38643999999999</v>
      </c>
      <c r="S3417" s="519"/>
      <c r="T3417" s="274"/>
      <c r="U3417" s="5"/>
      <c r="V3417" s="5"/>
      <c r="W3417" s="5"/>
      <c r="X3417" s="5"/>
      <c r="Y3417" s="65"/>
      <c r="Z3417" s="86"/>
      <c r="AA3417" s="65"/>
      <c r="AB3417" s="5"/>
      <c r="AC3417" s="5"/>
      <c r="AD3417" s="5"/>
      <c r="AE3417" s="5"/>
    </row>
    <row r="3418" spans="1:118" ht="15" customHeight="1" collapsed="1" x14ac:dyDescent="0.25">
      <c r="A3418" s="552"/>
      <c r="B3418" s="552"/>
      <c r="C3418" s="552"/>
      <c r="D3418" s="592"/>
      <c r="E3418" s="559" t="s">
        <v>2186</v>
      </c>
      <c r="F3418" s="560"/>
      <c r="G3418" s="292"/>
      <c r="H3418" s="122"/>
      <c r="I3418" s="122">
        <f t="shared" ref="I3418:Q3418" si="71">I3419</f>
        <v>1</v>
      </c>
      <c r="J3418" s="122"/>
      <c r="K3418" s="122"/>
      <c r="L3418" s="122"/>
      <c r="M3418" s="122">
        <f t="shared" si="71"/>
        <v>750</v>
      </c>
      <c r="N3418" s="122"/>
      <c r="O3418" s="122"/>
      <c r="P3418" s="128"/>
      <c r="Q3418" s="128">
        <f t="shared" si="71"/>
        <v>1939</v>
      </c>
      <c r="R3418" s="128"/>
      <c r="S3418" s="516"/>
      <c r="T3418" s="367"/>
      <c r="U3418" s="5"/>
      <c r="V3418" s="5"/>
      <c r="W3418" s="5"/>
      <c r="X3418" s="5"/>
      <c r="Y3418" s="261"/>
      <c r="Z3418" s="380"/>
      <c r="AA3418" s="381"/>
      <c r="AB3418" s="5"/>
      <c r="AC3418" s="5"/>
      <c r="AD3418" s="5"/>
      <c r="AE3418" s="5"/>
      <c r="AF3418" s="19"/>
      <c r="AG3418" s="19"/>
      <c r="AH3418" s="19"/>
      <c r="AI3418" s="19"/>
      <c r="AJ3418" s="19"/>
      <c r="AK3418" s="19"/>
      <c r="AL3418" s="19"/>
      <c r="AM3418" s="19"/>
      <c r="AN3418" s="19"/>
      <c r="AO3418" s="19"/>
      <c r="AP3418" s="19"/>
      <c r="AQ3418" s="19"/>
      <c r="AR3418" s="19"/>
      <c r="AS3418" s="19"/>
      <c r="AT3418" s="19"/>
      <c r="AU3418" s="19"/>
      <c r="AV3418" s="19"/>
      <c r="AW3418" s="19"/>
      <c r="AX3418" s="19"/>
      <c r="AY3418" s="19"/>
      <c r="AZ3418" s="19"/>
      <c r="BA3418" s="19"/>
      <c r="BB3418" s="19"/>
      <c r="BC3418" s="19"/>
      <c r="BD3418" s="19"/>
      <c r="BE3418" s="19"/>
      <c r="BF3418" s="19"/>
      <c r="BG3418" s="19"/>
      <c r="BH3418" s="19"/>
      <c r="BI3418" s="19"/>
      <c r="BJ3418" s="19"/>
      <c r="BK3418" s="19"/>
      <c r="BL3418" s="19"/>
      <c r="BM3418" s="19"/>
      <c r="BN3418" s="19"/>
      <c r="BO3418" s="19"/>
      <c r="BP3418" s="19"/>
      <c r="BQ3418" s="19"/>
      <c r="BR3418" s="19"/>
      <c r="BS3418" s="19"/>
      <c r="BT3418" s="19"/>
      <c r="BU3418" s="19"/>
      <c r="BV3418" s="19"/>
      <c r="BW3418" s="19"/>
      <c r="BX3418" s="19"/>
      <c r="BY3418" s="19"/>
      <c r="BZ3418" s="19"/>
      <c r="CA3418" s="19"/>
      <c r="CB3418" s="19"/>
      <c r="CC3418" s="19"/>
      <c r="CD3418" s="19"/>
      <c r="CE3418" s="19"/>
      <c r="CF3418" s="19"/>
      <c r="CG3418" s="19"/>
      <c r="CH3418" s="19"/>
      <c r="CI3418" s="19"/>
      <c r="CJ3418" s="19"/>
      <c r="CK3418" s="19"/>
      <c r="CL3418" s="19"/>
      <c r="CM3418" s="19"/>
      <c r="CN3418" s="19"/>
      <c r="CO3418" s="19"/>
      <c r="CP3418" s="19"/>
      <c r="CQ3418" s="19"/>
      <c r="CR3418" s="19"/>
      <c r="CS3418" s="19"/>
      <c r="CT3418" s="19"/>
      <c r="CU3418" s="19"/>
      <c r="CV3418" s="19"/>
      <c r="CW3418" s="19"/>
      <c r="CX3418" s="19"/>
      <c r="CY3418" s="19"/>
      <c r="CZ3418" s="19"/>
      <c r="DA3418" s="19"/>
      <c r="DB3418" s="19"/>
      <c r="DC3418" s="19"/>
      <c r="DD3418" s="19"/>
      <c r="DE3418" s="19"/>
      <c r="DF3418" s="19"/>
      <c r="DG3418" s="19"/>
      <c r="DH3418" s="19"/>
      <c r="DI3418" s="19"/>
      <c r="DJ3418" s="19"/>
      <c r="DK3418" s="19"/>
      <c r="DL3418" s="19"/>
      <c r="DM3418" s="19"/>
      <c r="DN3418" s="19"/>
    </row>
    <row r="3419" spans="1:118" s="19" customFormat="1" ht="60" hidden="1" customHeight="1" outlineLevel="1" x14ac:dyDescent="0.25">
      <c r="A3419" s="552"/>
      <c r="B3419" s="552"/>
      <c r="C3419" s="552"/>
      <c r="D3419" s="592"/>
      <c r="E3419" s="556"/>
      <c r="F3419" s="558"/>
      <c r="G3419" s="292" t="s">
        <v>1902</v>
      </c>
      <c r="H3419" s="89"/>
      <c r="I3419" s="89">
        <v>1</v>
      </c>
      <c r="J3419" s="89"/>
      <c r="K3419" s="89"/>
      <c r="L3419" s="89"/>
      <c r="M3419" s="89">
        <v>750</v>
      </c>
      <c r="N3419" s="89"/>
      <c r="O3419" s="89"/>
      <c r="P3419" s="89"/>
      <c r="Q3419" s="89">
        <v>1939</v>
      </c>
      <c r="R3419" s="89"/>
      <c r="S3419" s="333"/>
      <c r="T3419" s="105"/>
      <c r="U3419" s="5"/>
      <c r="V3419" s="5"/>
      <c r="W3419" s="5"/>
      <c r="X3419" s="5"/>
      <c r="Y3419" s="5"/>
      <c r="Z3419" s="65"/>
      <c r="AA3419" s="5"/>
      <c r="AB3419" s="5"/>
      <c r="AC3419" s="5"/>
      <c r="AD3419" s="5"/>
      <c r="AE3419" s="5"/>
    </row>
    <row r="3420" spans="1:118" s="146" customFormat="1" ht="20.25" hidden="1" customHeight="1" collapsed="1" x14ac:dyDescent="0.2">
      <c r="A3420" s="591"/>
      <c r="B3420" s="591"/>
      <c r="C3420" s="591"/>
      <c r="D3420" s="591"/>
      <c r="E3420" s="591"/>
      <c r="F3420" s="591"/>
      <c r="G3420" s="591"/>
      <c r="H3420" s="186">
        <f>H2969+H2987+H3034+H3069+H3079+H3082+H3130+H3292+H3378+H3413+H3418</f>
        <v>91</v>
      </c>
      <c r="I3420" s="186">
        <f>I2969+I2987+I3034+I3069+I3079+I3082+I3130+I3292+I3378+I3413+I3418</f>
        <v>122</v>
      </c>
      <c r="J3420" s="186">
        <f>J2969+J2987+J3034+J3069+J3079+J3082+J3130+J3292+J3378+J3413+J3418</f>
        <v>217</v>
      </c>
      <c r="K3420" s="186">
        <f>K2969+K2987+K3034+K3069+K3082+K3130+K3292+K3378+K3413+K3418</f>
        <v>0</v>
      </c>
      <c r="L3420" s="186">
        <f>L2969+L2987+L3034+L3069+L3079+L3082+L3130+L3292+L3378+L3413+L3418</f>
        <v>4966</v>
      </c>
      <c r="M3420" s="186">
        <f>M2969+M2987+M3034+M3069+M3079+M3082+M3130+M3292+M3378+M3413+M3418</f>
        <v>7552.45</v>
      </c>
      <c r="N3420" s="186">
        <f>N2969+N2987+N3034+N3069+N3079+N3082+N3130+N3292+N3378+N3413+N3418</f>
        <v>16645.11</v>
      </c>
      <c r="O3420" s="186">
        <f>O2969+O2987+O3034+O3069+O3082+O3130+O3292+O3378+O3413+O3418</f>
        <v>0</v>
      </c>
      <c r="P3420" s="186">
        <f>P2969+P2987+P3034+P3069+P3079+P3082+P3130+P3292+P3378+P3413+P3418</f>
        <v>36599.828804999997</v>
      </c>
      <c r="Q3420" s="186">
        <f>Q2969+Q2987+Q3034+Q3069+Q3079+Q3082+Q3130+Q3292+Q3378+Q3413+Q3418</f>
        <v>62526.464209999991</v>
      </c>
      <c r="R3420" s="186">
        <f>R2969+R2987+R3034+R3069+R3079+R3082+R3130+R3292+R3378+R3413+R3418</f>
        <v>111280.78403000001</v>
      </c>
      <c r="S3420" s="342">
        <f>S2969+S2987+S3034+S3069+S3082+S3130+S3292+S3378+S3413+S3418</f>
        <v>0</v>
      </c>
      <c r="T3420" s="357"/>
      <c r="U3420" s="312"/>
      <c r="V3420" s="312"/>
      <c r="W3420" s="312"/>
      <c r="X3420" s="312"/>
      <c r="Y3420" s="357"/>
      <c r="Z3420" s="357"/>
      <c r="AA3420" s="357"/>
      <c r="AB3420" s="363"/>
      <c r="AC3420" s="363"/>
      <c r="AD3420" s="363"/>
      <c r="AE3420" s="363"/>
    </row>
    <row r="3421" spans="1:118" ht="15" customHeight="1" x14ac:dyDescent="0.25">
      <c r="A3421" s="309"/>
      <c r="B3421" s="309"/>
      <c r="C3421" s="309"/>
      <c r="D3421" s="309"/>
      <c r="E3421" s="310"/>
      <c r="F3421" s="306"/>
      <c r="G3421" s="307"/>
      <c r="H3421" s="35"/>
      <c r="I3421" s="35"/>
      <c r="J3421" s="35"/>
      <c r="K3421" s="35"/>
      <c r="L3421" s="527"/>
      <c r="M3421" s="527"/>
      <c r="N3421" s="527"/>
      <c r="O3421" s="35"/>
      <c r="P3421" s="35"/>
      <c r="Q3421" s="35"/>
      <c r="R3421" s="35"/>
      <c r="S3421" s="35"/>
      <c r="T3421" s="5"/>
      <c r="U3421" s="5"/>
      <c r="V3421" s="5"/>
      <c r="W3421" s="5"/>
      <c r="X3421" s="5"/>
      <c r="Y3421" s="5"/>
      <c r="Z3421" s="5"/>
      <c r="AA3421" s="5"/>
      <c r="AB3421" s="5"/>
      <c r="AC3421" s="5"/>
      <c r="AD3421" s="5"/>
      <c r="AE3421" s="5"/>
      <c r="AF3421" s="19"/>
      <c r="AG3421" s="19"/>
      <c r="AH3421" s="19"/>
      <c r="AI3421" s="19"/>
      <c r="AJ3421" s="19"/>
      <c r="AK3421" s="19"/>
      <c r="AL3421" s="19"/>
      <c r="AM3421" s="19"/>
      <c r="AN3421" s="19"/>
      <c r="AO3421" s="19"/>
      <c r="AP3421" s="19"/>
      <c r="AQ3421" s="19"/>
      <c r="AR3421" s="19"/>
      <c r="AS3421" s="19"/>
      <c r="AT3421" s="19"/>
      <c r="AU3421" s="19"/>
      <c r="AV3421" s="19"/>
      <c r="AW3421" s="19"/>
      <c r="AX3421" s="19"/>
      <c r="AY3421" s="19"/>
      <c r="AZ3421" s="19"/>
      <c r="BA3421" s="19"/>
      <c r="BB3421" s="19"/>
      <c r="BC3421" s="19"/>
      <c r="BD3421" s="19"/>
      <c r="BE3421" s="19"/>
      <c r="BF3421" s="19"/>
      <c r="BG3421" s="19"/>
      <c r="BH3421" s="19"/>
      <c r="BI3421" s="19"/>
      <c r="BJ3421" s="19"/>
      <c r="BK3421" s="19"/>
      <c r="BL3421" s="19"/>
      <c r="BM3421" s="19"/>
      <c r="BN3421" s="19"/>
      <c r="BO3421" s="19"/>
      <c r="BP3421" s="19"/>
      <c r="BQ3421" s="19"/>
      <c r="BR3421" s="19"/>
      <c r="BS3421" s="19"/>
      <c r="BT3421" s="19"/>
      <c r="BU3421" s="19"/>
      <c r="BV3421" s="19"/>
      <c r="BW3421" s="19"/>
      <c r="BX3421" s="19"/>
      <c r="BY3421" s="19"/>
      <c r="BZ3421" s="19"/>
      <c r="CA3421" s="19"/>
      <c r="CB3421" s="19"/>
      <c r="CC3421" s="19"/>
      <c r="CD3421" s="19"/>
      <c r="CE3421" s="19"/>
      <c r="CF3421" s="19"/>
      <c r="CG3421" s="19"/>
      <c r="CH3421" s="19"/>
      <c r="CI3421" s="19"/>
      <c r="CJ3421" s="19"/>
      <c r="CK3421" s="19"/>
      <c r="CL3421" s="19"/>
      <c r="CM3421" s="19"/>
      <c r="CN3421" s="19"/>
      <c r="CO3421" s="19"/>
      <c r="CP3421" s="19"/>
      <c r="CQ3421" s="19"/>
      <c r="CR3421" s="19"/>
      <c r="CS3421" s="19"/>
      <c r="CT3421" s="19"/>
      <c r="CU3421" s="19"/>
      <c r="CV3421" s="19"/>
      <c r="CW3421" s="19"/>
      <c r="CX3421" s="19"/>
      <c r="CY3421" s="19"/>
      <c r="CZ3421" s="19"/>
      <c r="DA3421" s="19"/>
      <c r="DB3421" s="19"/>
      <c r="DC3421" s="19"/>
      <c r="DD3421" s="19"/>
      <c r="DE3421" s="19"/>
      <c r="DF3421" s="19"/>
      <c r="DG3421" s="19"/>
      <c r="DH3421" s="19"/>
      <c r="DI3421" s="19"/>
      <c r="DJ3421" s="19"/>
      <c r="DK3421" s="19"/>
      <c r="DL3421" s="19"/>
      <c r="DM3421" s="19"/>
      <c r="DN3421" s="19"/>
    </row>
    <row r="3422" spans="1:118" ht="23.25" customHeight="1" x14ac:dyDescent="0.25">
      <c r="A3422" s="531" t="s">
        <v>2225</v>
      </c>
      <c r="B3422" s="531"/>
      <c r="C3422" s="531"/>
      <c r="D3422" s="531"/>
      <c r="E3422" s="531"/>
      <c r="F3422" s="531"/>
      <c r="G3422" s="531"/>
      <c r="H3422" s="531"/>
      <c r="I3422" s="531"/>
      <c r="J3422" s="531"/>
      <c r="K3422" s="531"/>
      <c r="L3422" s="531"/>
      <c r="M3422" s="531"/>
      <c r="N3422" s="531"/>
      <c r="O3422" s="531"/>
      <c r="P3422" s="531"/>
      <c r="Q3422" s="531"/>
      <c r="R3422" s="531"/>
      <c r="S3422" s="500"/>
      <c r="T3422" s="5"/>
      <c r="U3422" s="5"/>
      <c r="V3422" s="5"/>
      <c r="W3422" s="5"/>
      <c r="X3422" s="5"/>
      <c r="Y3422" s="5"/>
      <c r="Z3422" s="5"/>
      <c r="AA3422" s="5"/>
      <c r="AB3422" s="5"/>
      <c r="AC3422" s="5"/>
      <c r="AD3422" s="5"/>
      <c r="AE3422" s="5"/>
      <c r="AF3422" s="19"/>
      <c r="AG3422" s="19"/>
      <c r="AH3422" s="19"/>
      <c r="AI3422" s="19"/>
      <c r="AJ3422" s="19"/>
      <c r="AK3422" s="19"/>
      <c r="AL3422" s="19"/>
      <c r="AM3422" s="19"/>
      <c r="AN3422" s="19"/>
      <c r="AO3422" s="19"/>
      <c r="AP3422" s="19"/>
      <c r="AQ3422" s="19"/>
      <c r="AR3422" s="19"/>
      <c r="AS3422" s="19"/>
      <c r="AT3422" s="19"/>
      <c r="AU3422" s="19"/>
      <c r="AV3422" s="19"/>
      <c r="AW3422" s="19"/>
      <c r="AX3422" s="19"/>
      <c r="AY3422" s="19"/>
      <c r="AZ3422" s="19"/>
      <c r="BA3422" s="19"/>
      <c r="BB3422" s="19"/>
      <c r="BC3422" s="19"/>
      <c r="BD3422" s="19"/>
      <c r="BE3422" s="19"/>
      <c r="BF3422" s="19"/>
      <c r="BG3422" s="19"/>
      <c r="BH3422" s="19"/>
      <c r="BI3422" s="19"/>
      <c r="BJ3422" s="19"/>
      <c r="BK3422" s="19"/>
      <c r="BL3422" s="19"/>
      <c r="BM3422" s="19"/>
      <c r="BN3422" s="19"/>
      <c r="BO3422" s="19"/>
      <c r="BP3422" s="19"/>
      <c r="BQ3422" s="19"/>
      <c r="BR3422" s="19"/>
      <c r="BS3422" s="19"/>
      <c r="BT3422" s="19"/>
      <c r="BU3422" s="19"/>
      <c r="BV3422" s="19"/>
      <c r="BW3422" s="19"/>
      <c r="BX3422" s="19"/>
      <c r="BY3422" s="19"/>
      <c r="BZ3422" s="19"/>
      <c r="CA3422" s="19"/>
      <c r="CB3422" s="19"/>
      <c r="CC3422" s="19"/>
      <c r="CD3422" s="19"/>
      <c r="CE3422" s="19"/>
      <c r="CF3422" s="19"/>
      <c r="CG3422" s="19"/>
      <c r="CH3422" s="19"/>
      <c r="CI3422" s="19"/>
      <c r="CJ3422" s="19"/>
      <c r="CK3422" s="19"/>
      <c r="CL3422" s="19"/>
      <c r="CM3422" s="19"/>
      <c r="CN3422" s="19"/>
      <c r="CO3422" s="19"/>
      <c r="CP3422" s="19"/>
      <c r="CQ3422" s="19"/>
      <c r="CR3422" s="19"/>
      <c r="CS3422" s="19"/>
      <c r="CT3422" s="19"/>
      <c r="CU3422" s="19"/>
      <c r="CV3422" s="19"/>
      <c r="CW3422" s="19"/>
      <c r="CX3422" s="19"/>
      <c r="CY3422" s="19"/>
      <c r="CZ3422" s="19"/>
      <c r="DA3422" s="19"/>
      <c r="DB3422" s="19"/>
      <c r="DC3422" s="19"/>
      <c r="DD3422" s="19"/>
      <c r="DE3422" s="19"/>
      <c r="DF3422" s="19"/>
      <c r="DG3422" s="19"/>
      <c r="DH3422" s="19"/>
      <c r="DI3422" s="19"/>
      <c r="DJ3422" s="19"/>
      <c r="DK3422" s="19"/>
      <c r="DL3422" s="19"/>
      <c r="DM3422" s="19"/>
      <c r="DN3422" s="19"/>
    </row>
    <row r="3423" spans="1:118" s="19" customFormat="1" ht="39" customHeight="1" x14ac:dyDescent="0.25">
      <c r="A3423" s="553" t="s">
        <v>110</v>
      </c>
      <c r="B3423" s="554"/>
      <c r="C3423" s="555"/>
      <c r="D3423" s="594" t="s">
        <v>115</v>
      </c>
      <c r="E3423" s="553" t="s">
        <v>86</v>
      </c>
      <c r="F3423" s="555"/>
      <c r="G3423" s="593" t="str">
        <f>G2966</f>
        <v>Объект электросетевого хозяйства *</v>
      </c>
      <c r="H3423" s="594" t="s">
        <v>50</v>
      </c>
      <c r="I3423" s="594"/>
      <c r="J3423" s="594"/>
      <c r="K3423" s="594"/>
      <c r="L3423" s="594" t="s">
        <v>117</v>
      </c>
      <c r="M3423" s="594"/>
      <c r="N3423" s="594"/>
      <c r="O3423" s="594"/>
      <c r="P3423" s="594" t="str">
        <f>P2966</f>
        <v>Расходы на строительство объекта, тыс. руб.</v>
      </c>
      <c r="Q3423" s="594"/>
      <c r="R3423" s="594"/>
      <c r="S3423" s="595"/>
      <c r="T3423" s="33"/>
      <c r="U3423" s="590"/>
      <c r="V3423" s="590"/>
      <c r="W3423" s="590"/>
      <c r="X3423" s="590"/>
      <c r="Y3423" s="350"/>
      <c r="Z3423" s="350"/>
      <c r="AA3423" s="350"/>
      <c r="AB3423" s="5"/>
      <c r="AC3423" s="5"/>
      <c r="AD3423" s="5"/>
      <c r="AE3423" s="5"/>
    </row>
    <row r="3424" spans="1:118" s="19" customFormat="1" ht="80.25" customHeight="1" x14ac:dyDescent="0.25">
      <c r="A3424" s="556"/>
      <c r="B3424" s="557"/>
      <c r="C3424" s="558"/>
      <c r="D3424" s="574"/>
      <c r="E3424" s="556"/>
      <c r="F3424" s="558"/>
      <c r="G3424" s="594"/>
      <c r="H3424" s="180">
        <f>H11</f>
        <v>2017</v>
      </c>
      <c r="I3424" s="180">
        <f>I11</f>
        <v>2018</v>
      </c>
      <c r="J3424" s="180">
        <f>J11</f>
        <v>2019</v>
      </c>
      <c r="K3424" s="180" t="str">
        <f>K2967</f>
        <v>План  ( в случае отсутствия фактических значений)</v>
      </c>
      <c r="L3424" s="180">
        <f>H3424</f>
        <v>2017</v>
      </c>
      <c r="M3424" s="180">
        <f>I3424</f>
        <v>2018</v>
      </c>
      <c r="N3424" s="180">
        <f>J3424</f>
        <v>2019</v>
      </c>
      <c r="O3424" s="180" t="str">
        <f>O2967</f>
        <v>План  ( в случае отсутствия фактических значений)</v>
      </c>
      <c r="P3424" s="180">
        <f>H3424</f>
        <v>2017</v>
      </c>
      <c r="Q3424" s="180">
        <f>I3424</f>
        <v>2018</v>
      </c>
      <c r="R3424" s="180">
        <f>J3424</f>
        <v>2019</v>
      </c>
      <c r="S3424" s="324" t="str">
        <f>S2967</f>
        <v>План  ( в случае отсутствия фактических значений)</v>
      </c>
      <c r="T3424" s="351"/>
      <c r="U3424" s="20"/>
      <c r="V3424" s="20"/>
      <c r="W3424" s="20"/>
      <c r="X3424" s="20"/>
      <c r="Y3424" s="20"/>
      <c r="Z3424" s="20"/>
      <c r="AA3424" s="20"/>
      <c r="AB3424" s="5"/>
      <c r="AC3424" s="5"/>
      <c r="AD3424" s="5"/>
      <c r="AE3424" s="5"/>
    </row>
    <row r="3425" spans="1:118" x14ac:dyDescent="0.25">
      <c r="A3425" s="581">
        <v>1</v>
      </c>
      <c r="B3425" s="582"/>
      <c r="C3425" s="563"/>
      <c r="D3425" s="581">
        <v>2</v>
      </c>
      <c r="E3425" s="582"/>
      <c r="F3425" s="563"/>
      <c r="G3425" s="295">
        <v>3</v>
      </c>
      <c r="H3425" s="600">
        <v>4</v>
      </c>
      <c r="I3425" s="600"/>
      <c r="J3425" s="600"/>
      <c r="K3425" s="600"/>
      <c r="L3425" s="600">
        <v>5</v>
      </c>
      <c r="M3425" s="600"/>
      <c r="N3425" s="600"/>
      <c r="O3425" s="600"/>
      <c r="P3425" s="600">
        <v>6</v>
      </c>
      <c r="Q3425" s="600"/>
      <c r="R3425" s="600"/>
      <c r="S3425" s="559"/>
      <c r="T3425" s="261"/>
      <c r="U3425" s="589"/>
      <c r="V3425" s="589"/>
      <c r="W3425" s="589"/>
      <c r="X3425" s="589"/>
      <c r="Y3425" s="261"/>
      <c r="Z3425" s="261"/>
      <c r="AA3425" s="261"/>
      <c r="AB3425" s="1"/>
      <c r="AC3425" s="1"/>
      <c r="AD3425" s="1"/>
      <c r="AE3425" s="1"/>
    </row>
    <row r="3426" spans="1:118" ht="15" hidden="1" customHeight="1" outlineLevel="1" x14ac:dyDescent="0.25">
      <c r="A3426" s="542" t="s">
        <v>63</v>
      </c>
      <c r="B3426" s="542"/>
      <c r="C3426" s="542"/>
      <c r="D3426" s="592" t="s">
        <v>51</v>
      </c>
      <c r="E3426" s="302" t="s">
        <v>47</v>
      </c>
      <c r="F3426" s="299"/>
      <c r="G3426" s="292"/>
      <c r="H3426" s="178"/>
      <c r="I3426" s="178"/>
      <c r="J3426" s="178"/>
      <c r="K3426" s="178"/>
      <c r="L3426" s="178"/>
      <c r="M3426" s="178"/>
      <c r="N3426" s="178"/>
      <c r="O3426" s="178"/>
      <c r="P3426" s="179"/>
      <c r="Q3426" s="179"/>
      <c r="R3426" s="179"/>
      <c r="S3426" s="325"/>
      <c r="T3426" s="1"/>
      <c r="U3426" s="5"/>
      <c r="V3426" s="5"/>
      <c r="W3426" s="5"/>
      <c r="X3426" s="5"/>
      <c r="Y3426" s="1"/>
      <c r="Z3426" s="261"/>
      <c r="AA3426" s="1"/>
      <c r="AB3426" s="5"/>
      <c r="AC3426" s="5"/>
      <c r="AD3426" s="5"/>
      <c r="AE3426" s="5"/>
      <c r="AF3426" s="19"/>
      <c r="AG3426" s="19"/>
      <c r="AH3426" s="19"/>
      <c r="AI3426" s="19"/>
      <c r="AJ3426" s="19"/>
      <c r="AK3426" s="19"/>
      <c r="AL3426" s="19"/>
      <c r="AM3426" s="19"/>
      <c r="AN3426" s="19"/>
      <c r="AO3426" s="19"/>
      <c r="AP3426" s="19"/>
      <c r="AQ3426" s="19"/>
      <c r="AR3426" s="19"/>
      <c r="AS3426" s="19"/>
      <c r="AT3426" s="19"/>
      <c r="AU3426" s="19"/>
      <c r="AV3426" s="19"/>
      <c r="AW3426" s="19"/>
      <c r="AX3426" s="19"/>
      <c r="AY3426" s="19"/>
      <c r="AZ3426" s="19"/>
      <c r="BA3426" s="19"/>
      <c r="BB3426" s="19"/>
      <c r="BC3426" s="19"/>
      <c r="BD3426" s="19"/>
      <c r="BE3426" s="19"/>
      <c r="BF3426" s="19"/>
      <c r="BG3426" s="19"/>
      <c r="BH3426" s="19"/>
      <c r="BI3426" s="19"/>
      <c r="BJ3426" s="19"/>
      <c r="BK3426" s="19"/>
      <c r="BL3426" s="19"/>
      <c r="BM3426" s="19"/>
      <c r="BN3426" s="19"/>
      <c r="BO3426" s="19"/>
      <c r="BP3426" s="19"/>
      <c r="BQ3426" s="19"/>
      <c r="BR3426" s="19"/>
      <c r="BS3426" s="19"/>
      <c r="BT3426" s="19"/>
      <c r="BU3426" s="19"/>
      <c r="BV3426" s="19"/>
      <c r="BW3426" s="19"/>
      <c r="BX3426" s="19"/>
      <c r="BY3426" s="19"/>
      <c r="BZ3426" s="19"/>
      <c r="CA3426" s="19"/>
      <c r="CB3426" s="19"/>
      <c r="CC3426" s="19"/>
      <c r="CD3426" s="19"/>
      <c r="CE3426" s="19"/>
      <c r="CF3426" s="19"/>
      <c r="CG3426" s="19"/>
      <c r="CH3426" s="19"/>
      <c r="CI3426" s="19"/>
      <c r="CJ3426" s="19"/>
      <c r="CK3426" s="19"/>
      <c r="CL3426" s="19"/>
      <c r="CM3426" s="19"/>
      <c r="CN3426" s="19"/>
      <c r="CO3426" s="19"/>
      <c r="CP3426" s="19"/>
      <c r="CQ3426" s="19"/>
      <c r="CR3426" s="19"/>
      <c r="CS3426" s="19"/>
      <c r="CT3426" s="19"/>
      <c r="CU3426" s="19"/>
      <c r="CV3426" s="19"/>
      <c r="CW3426" s="19"/>
      <c r="CX3426" s="19"/>
      <c r="CY3426" s="19"/>
      <c r="CZ3426" s="19"/>
      <c r="DA3426" s="19"/>
      <c r="DB3426" s="19"/>
      <c r="DC3426" s="19"/>
      <c r="DD3426" s="19"/>
      <c r="DE3426" s="19"/>
      <c r="DF3426" s="19"/>
      <c r="DG3426" s="19"/>
      <c r="DH3426" s="19"/>
      <c r="DI3426" s="19"/>
      <c r="DJ3426" s="19"/>
      <c r="DK3426" s="19"/>
      <c r="DL3426" s="19"/>
      <c r="DM3426" s="19"/>
      <c r="DN3426" s="19"/>
    </row>
    <row r="3427" spans="1:118" ht="15" hidden="1" customHeight="1" outlineLevel="1" x14ac:dyDescent="0.25">
      <c r="A3427" s="542"/>
      <c r="B3427" s="542"/>
      <c r="C3427" s="542"/>
      <c r="D3427" s="592"/>
      <c r="E3427" s="302" t="s">
        <v>48</v>
      </c>
      <c r="F3427" s="299"/>
      <c r="G3427" s="292"/>
      <c r="H3427" s="178"/>
      <c r="I3427" s="178"/>
      <c r="J3427" s="178"/>
      <c r="K3427" s="178"/>
      <c r="L3427" s="178"/>
      <c r="M3427" s="178"/>
      <c r="N3427" s="178"/>
      <c r="O3427" s="178"/>
      <c r="P3427" s="179"/>
      <c r="Q3427" s="179"/>
      <c r="R3427" s="179"/>
      <c r="S3427" s="325"/>
      <c r="T3427" s="1"/>
      <c r="U3427" s="5"/>
      <c r="V3427" s="5"/>
      <c r="W3427" s="5"/>
      <c r="X3427" s="5"/>
      <c r="Y3427" s="1"/>
      <c r="Z3427" s="261"/>
      <c r="AA3427" s="1"/>
      <c r="AB3427" s="5"/>
      <c r="AC3427" s="5"/>
      <c r="AD3427" s="5"/>
      <c r="AE3427" s="5"/>
      <c r="AF3427" s="19"/>
      <c r="AG3427" s="19"/>
      <c r="AH3427" s="19"/>
      <c r="AI3427" s="19"/>
      <c r="AJ3427" s="19"/>
      <c r="AK3427" s="19"/>
      <c r="AL3427" s="19"/>
      <c r="AM3427" s="19"/>
      <c r="AN3427" s="19"/>
      <c r="AO3427" s="19"/>
      <c r="AP3427" s="19"/>
      <c r="AQ3427" s="19"/>
      <c r="AR3427" s="19"/>
      <c r="AS3427" s="19"/>
      <c r="AT3427" s="19"/>
      <c r="AU3427" s="19"/>
      <c r="AV3427" s="19"/>
      <c r="AW3427" s="19"/>
      <c r="AX3427" s="19"/>
      <c r="AY3427" s="19"/>
      <c r="AZ3427" s="19"/>
      <c r="BA3427" s="19"/>
      <c r="BB3427" s="19"/>
      <c r="BC3427" s="19"/>
      <c r="BD3427" s="19"/>
      <c r="BE3427" s="19"/>
      <c r="BF3427" s="19"/>
      <c r="BG3427" s="19"/>
      <c r="BH3427" s="19"/>
      <c r="BI3427" s="19"/>
      <c r="BJ3427" s="19"/>
      <c r="BK3427" s="19"/>
      <c r="BL3427" s="19"/>
      <c r="BM3427" s="19"/>
      <c r="BN3427" s="19"/>
      <c r="BO3427" s="19"/>
      <c r="BP3427" s="19"/>
      <c r="BQ3427" s="19"/>
      <c r="BR3427" s="19"/>
      <c r="BS3427" s="19"/>
      <c r="BT3427" s="19"/>
      <c r="BU3427" s="19"/>
      <c r="BV3427" s="19"/>
      <c r="BW3427" s="19"/>
      <c r="BX3427" s="19"/>
      <c r="BY3427" s="19"/>
      <c r="BZ3427" s="19"/>
      <c r="CA3427" s="19"/>
      <c r="CB3427" s="19"/>
      <c r="CC3427" s="19"/>
      <c r="CD3427" s="19"/>
      <c r="CE3427" s="19"/>
      <c r="CF3427" s="19"/>
      <c r="CG3427" s="19"/>
      <c r="CH3427" s="19"/>
      <c r="CI3427" s="19"/>
      <c r="CJ3427" s="19"/>
      <c r="CK3427" s="19"/>
      <c r="CL3427" s="19"/>
      <c r="CM3427" s="19"/>
      <c r="CN3427" s="19"/>
      <c r="CO3427" s="19"/>
      <c r="CP3427" s="19"/>
      <c r="CQ3427" s="19"/>
      <c r="CR3427" s="19"/>
      <c r="CS3427" s="19"/>
      <c r="CT3427" s="19"/>
      <c r="CU3427" s="19"/>
      <c r="CV3427" s="19"/>
      <c r="CW3427" s="19"/>
      <c r="CX3427" s="19"/>
      <c r="CY3427" s="19"/>
      <c r="CZ3427" s="19"/>
      <c r="DA3427" s="19"/>
      <c r="DB3427" s="19"/>
      <c r="DC3427" s="19"/>
      <c r="DD3427" s="19"/>
      <c r="DE3427" s="19"/>
      <c r="DF3427" s="19"/>
      <c r="DG3427" s="19"/>
      <c r="DH3427" s="19"/>
      <c r="DI3427" s="19"/>
      <c r="DJ3427" s="19"/>
      <c r="DK3427" s="19"/>
      <c r="DL3427" s="19"/>
      <c r="DM3427" s="19"/>
      <c r="DN3427" s="19"/>
    </row>
    <row r="3428" spans="1:118" ht="15" hidden="1" customHeight="1" outlineLevel="1" x14ac:dyDescent="0.25">
      <c r="A3428" s="542"/>
      <c r="B3428" s="542"/>
      <c r="C3428" s="542"/>
      <c r="D3428" s="592"/>
      <c r="E3428" s="302" t="s">
        <v>49</v>
      </c>
      <c r="F3428" s="299"/>
      <c r="G3428" s="292"/>
      <c r="H3428" s="178"/>
      <c r="I3428" s="178"/>
      <c r="J3428" s="178"/>
      <c r="K3428" s="178"/>
      <c r="L3428" s="178"/>
      <c r="M3428" s="178"/>
      <c r="N3428" s="178"/>
      <c r="O3428" s="178"/>
      <c r="P3428" s="179"/>
      <c r="Q3428" s="179"/>
      <c r="R3428" s="179"/>
      <c r="S3428" s="325"/>
      <c r="T3428" s="1"/>
      <c r="U3428" s="5"/>
      <c r="V3428" s="5"/>
      <c r="W3428" s="5"/>
      <c r="X3428" s="5"/>
      <c r="Y3428" s="1"/>
      <c r="Z3428" s="261"/>
      <c r="AA3428" s="1"/>
      <c r="AB3428" s="5"/>
      <c r="AC3428" s="5"/>
      <c r="AD3428" s="5"/>
      <c r="AE3428" s="5"/>
      <c r="AF3428" s="19"/>
      <c r="AG3428" s="19"/>
      <c r="AH3428" s="19"/>
      <c r="AI3428" s="19"/>
      <c r="AJ3428" s="19"/>
      <c r="AK3428" s="19"/>
      <c r="AL3428" s="19"/>
      <c r="AM3428" s="19"/>
      <c r="AN3428" s="19"/>
      <c r="AO3428" s="19"/>
      <c r="AP3428" s="19"/>
      <c r="AQ3428" s="19"/>
      <c r="AR3428" s="19"/>
      <c r="AS3428" s="19"/>
      <c r="AT3428" s="19"/>
      <c r="AU3428" s="19"/>
      <c r="AV3428" s="19"/>
      <c r="AW3428" s="19"/>
      <c r="AX3428" s="19"/>
      <c r="AY3428" s="19"/>
      <c r="AZ3428" s="19"/>
      <c r="BA3428" s="19"/>
      <c r="BB3428" s="19"/>
      <c r="BC3428" s="19"/>
      <c r="BD3428" s="19"/>
      <c r="BE3428" s="19"/>
      <c r="BF3428" s="19"/>
      <c r="BG3428" s="19"/>
      <c r="BH3428" s="19"/>
      <c r="BI3428" s="19"/>
      <c r="BJ3428" s="19"/>
      <c r="BK3428" s="19"/>
      <c r="BL3428" s="19"/>
      <c r="BM3428" s="19"/>
      <c r="BN3428" s="19"/>
      <c r="BO3428" s="19"/>
      <c r="BP3428" s="19"/>
      <c r="BQ3428" s="19"/>
      <c r="BR3428" s="19"/>
      <c r="BS3428" s="19"/>
      <c r="BT3428" s="19"/>
      <c r="BU3428" s="19"/>
      <c r="BV3428" s="19"/>
      <c r="BW3428" s="19"/>
      <c r="BX3428" s="19"/>
      <c r="BY3428" s="19"/>
      <c r="BZ3428" s="19"/>
      <c r="CA3428" s="19"/>
      <c r="CB3428" s="19"/>
      <c r="CC3428" s="19"/>
      <c r="CD3428" s="19"/>
      <c r="CE3428" s="19"/>
      <c r="CF3428" s="19"/>
      <c r="CG3428" s="19"/>
      <c r="CH3428" s="19"/>
      <c r="CI3428" s="19"/>
      <c r="CJ3428" s="19"/>
      <c r="CK3428" s="19"/>
      <c r="CL3428" s="19"/>
      <c r="CM3428" s="19"/>
      <c r="CN3428" s="19"/>
      <c r="CO3428" s="19"/>
      <c r="CP3428" s="19"/>
      <c r="CQ3428" s="19"/>
      <c r="CR3428" s="19"/>
      <c r="CS3428" s="19"/>
      <c r="CT3428" s="19"/>
      <c r="CU3428" s="19"/>
      <c r="CV3428" s="19"/>
      <c r="CW3428" s="19"/>
      <c r="CX3428" s="19"/>
      <c r="CY3428" s="19"/>
      <c r="CZ3428" s="19"/>
      <c r="DA3428" s="19"/>
      <c r="DB3428" s="19"/>
      <c r="DC3428" s="19"/>
      <c r="DD3428" s="19"/>
      <c r="DE3428" s="19"/>
      <c r="DF3428" s="19"/>
      <c r="DG3428" s="19"/>
      <c r="DH3428" s="19"/>
      <c r="DI3428" s="19"/>
      <c r="DJ3428" s="19"/>
      <c r="DK3428" s="19"/>
      <c r="DL3428" s="19"/>
      <c r="DM3428" s="19"/>
      <c r="DN3428" s="19"/>
    </row>
    <row r="3429" spans="1:118" ht="30.75" customHeight="1" collapsed="1" x14ac:dyDescent="0.25">
      <c r="A3429" s="542"/>
      <c r="B3429" s="542"/>
      <c r="C3429" s="542"/>
      <c r="D3429" s="592"/>
      <c r="E3429" s="559" t="s">
        <v>2184</v>
      </c>
      <c r="F3429" s="560"/>
      <c r="G3429" s="292"/>
      <c r="H3429" s="122">
        <f>H3430</f>
        <v>1</v>
      </c>
      <c r="I3429" s="122"/>
      <c r="J3429" s="122"/>
      <c r="K3429" s="122"/>
      <c r="L3429" s="122">
        <f t="shared" ref="L3429:P3429" si="72">L3430</f>
        <v>1196</v>
      </c>
      <c r="M3429" s="122"/>
      <c r="N3429" s="122"/>
      <c r="O3429" s="122"/>
      <c r="P3429" s="128">
        <f t="shared" si="72"/>
        <v>21089.042079999999</v>
      </c>
      <c r="Q3429" s="128"/>
      <c r="R3429" s="128"/>
      <c r="S3429" s="516"/>
      <c r="T3429" s="367"/>
      <c r="U3429" s="5"/>
      <c r="V3429" s="5"/>
      <c r="W3429" s="5"/>
      <c r="X3429" s="5"/>
      <c r="Y3429" s="1"/>
      <c r="Z3429" s="380"/>
      <c r="AA3429" s="261"/>
      <c r="AB3429" s="5"/>
      <c r="AC3429" s="5"/>
      <c r="AD3429" s="5"/>
      <c r="AE3429" s="5"/>
      <c r="AF3429" s="19"/>
      <c r="AG3429" s="19"/>
      <c r="AH3429" s="19"/>
      <c r="AI3429" s="19"/>
      <c r="AJ3429" s="19"/>
      <c r="AK3429" s="19"/>
      <c r="AL3429" s="19"/>
      <c r="AM3429" s="19"/>
      <c r="AN3429" s="19"/>
      <c r="AO3429" s="19"/>
      <c r="AP3429" s="19"/>
      <c r="AQ3429" s="19"/>
      <c r="AR3429" s="19"/>
      <c r="AS3429" s="19"/>
      <c r="AT3429" s="19"/>
      <c r="AU3429" s="19"/>
      <c r="AV3429" s="19"/>
      <c r="AW3429" s="19"/>
      <c r="AX3429" s="19"/>
      <c r="AY3429" s="19"/>
      <c r="AZ3429" s="19"/>
      <c r="BA3429" s="19"/>
      <c r="BB3429" s="19"/>
      <c r="BC3429" s="19"/>
      <c r="BD3429" s="19"/>
      <c r="BE3429" s="19"/>
      <c r="BF3429" s="19"/>
      <c r="BG3429" s="19"/>
      <c r="BH3429" s="19"/>
      <c r="BI3429" s="19"/>
      <c r="BJ3429" s="19"/>
      <c r="BK3429" s="19"/>
      <c r="BL3429" s="19"/>
      <c r="BM3429" s="19"/>
      <c r="BN3429" s="19"/>
      <c r="BO3429" s="19"/>
      <c r="BP3429" s="19"/>
      <c r="BQ3429" s="19"/>
      <c r="BR3429" s="19"/>
      <c r="BS3429" s="19"/>
      <c r="BT3429" s="19"/>
      <c r="BU3429" s="19"/>
      <c r="BV3429" s="19"/>
      <c r="BW3429" s="19"/>
      <c r="BX3429" s="19"/>
      <c r="BY3429" s="19"/>
      <c r="BZ3429" s="19"/>
      <c r="CA3429" s="19"/>
      <c r="CB3429" s="19"/>
      <c r="CC3429" s="19"/>
      <c r="CD3429" s="19"/>
      <c r="CE3429" s="19"/>
      <c r="CF3429" s="19"/>
      <c r="CG3429" s="19"/>
      <c r="CH3429" s="19"/>
      <c r="CI3429" s="19"/>
      <c r="CJ3429" s="19"/>
      <c r="CK3429" s="19"/>
      <c r="CL3429" s="19"/>
      <c r="CM3429" s="19"/>
      <c r="CN3429" s="19"/>
      <c r="CO3429" s="19"/>
      <c r="CP3429" s="19"/>
      <c r="CQ3429" s="19"/>
      <c r="CR3429" s="19"/>
      <c r="CS3429" s="19"/>
      <c r="CT3429" s="19"/>
      <c r="CU3429" s="19"/>
      <c r="CV3429" s="19"/>
      <c r="CW3429" s="19"/>
      <c r="CX3429" s="19"/>
      <c r="CY3429" s="19"/>
      <c r="CZ3429" s="19"/>
      <c r="DA3429" s="19"/>
      <c r="DB3429" s="19"/>
      <c r="DC3429" s="19"/>
      <c r="DD3429" s="19"/>
      <c r="DE3429" s="19"/>
      <c r="DF3429" s="19"/>
      <c r="DG3429" s="19"/>
      <c r="DH3429" s="19"/>
      <c r="DI3429" s="19"/>
      <c r="DJ3429" s="19"/>
      <c r="DK3429" s="19"/>
      <c r="DL3429" s="19"/>
      <c r="DM3429" s="19"/>
      <c r="DN3429" s="19"/>
    </row>
    <row r="3430" spans="1:118" s="19" customFormat="1" ht="60" hidden="1" customHeight="1" outlineLevel="1" x14ac:dyDescent="0.25">
      <c r="A3430" s="542"/>
      <c r="B3430" s="542"/>
      <c r="C3430" s="542"/>
      <c r="D3430" s="592"/>
      <c r="E3430" s="556"/>
      <c r="F3430" s="558"/>
      <c r="G3430" s="64" t="s">
        <v>1925</v>
      </c>
      <c r="H3430" s="122">
        <v>1</v>
      </c>
      <c r="I3430" s="122"/>
      <c r="J3430" s="122"/>
      <c r="K3430" s="122"/>
      <c r="L3430" s="122">
        <v>1196</v>
      </c>
      <c r="M3430" s="122"/>
      <c r="N3430" s="122"/>
      <c r="O3430" s="122"/>
      <c r="P3430" s="128">
        <v>21089.042079999999</v>
      </c>
      <c r="Q3430" s="128"/>
      <c r="R3430" s="128"/>
      <c r="S3430" s="516"/>
      <c r="T3430" s="278"/>
      <c r="U3430" s="57"/>
      <c r="V3430" s="57"/>
      <c r="W3430" s="57"/>
      <c r="X3430" s="57"/>
      <c r="Y3430" s="20"/>
      <c r="Z3430" s="274"/>
      <c r="AA3430" s="87"/>
      <c r="AB3430" s="5"/>
      <c r="AC3430" s="5"/>
      <c r="AD3430" s="5"/>
      <c r="AE3430" s="5"/>
    </row>
    <row r="3431" spans="1:118" ht="15" hidden="1" customHeight="1" outlineLevel="1" collapsed="1" x14ac:dyDescent="0.25">
      <c r="A3431" s="542"/>
      <c r="B3431" s="542"/>
      <c r="C3431" s="542"/>
      <c r="D3431" s="592"/>
      <c r="E3431" s="299" t="s">
        <v>2185</v>
      </c>
      <c r="F3431" s="299"/>
      <c r="G3431" s="292"/>
      <c r="H3431" s="300"/>
      <c r="I3431" s="300"/>
      <c r="J3431" s="300"/>
      <c r="K3431" s="300"/>
      <c r="L3431" s="300"/>
      <c r="M3431" s="300"/>
      <c r="N3431" s="300"/>
      <c r="O3431" s="300"/>
      <c r="P3431" s="129"/>
      <c r="Q3431" s="129"/>
      <c r="R3431" s="129"/>
      <c r="S3431" s="517"/>
      <c r="T3431" s="367"/>
      <c r="U3431" s="5"/>
      <c r="V3431" s="5"/>
      <c r="W3431" s="5"/>
      <c r="X3431" s="5"/>
      <c r="Y3431" s="1"/>
      <c r="Z3431" s="380"/>
      <c r="AA3431" s="261"/>
      <c r="AB3431" s="5"/>
      <c r="AC3431" s="5"/>
      <c r="AD3431" s="5"/>
      <c r="AE3431" s="5"/>
      <c r="AF3431" s="19"/>
      <c r="AG3431" s="19"/>
      <c r="AH3431" s="19"/>
      <c r="AI3431" s="19"/>
      <c r="AJ3431" s="19"/>
      <c r="AK3431" s="19"/>
      <c r="AL3431" s="19"/>
      <c r="AM3431" s="19"/>
      <c r="AN3431" s="19"/>
      <c r="AO3431" s="19"/>
      <c r="AP3431" s="19"/>
      <c r="AQ3431" s="19"/>
      <c r="AR3431" s="19"/>
      <c r="AS3431" s="19"/>
      <c r="AT3431" s="19"/>
      <c r="AU3431" s="19"/>
      <c r="AV3431" s="19"/>
      <c r="AW3431" s="19"/>
      <c r="AX3431" s="19"/>
      <c r="AY3431" s="19"/>
      <c r="AZ3431" s="19"/>
      <c r="BA3431" s="19"/>
      <c r="BB3431" s="19"/>
      <c r="BC3431" s="19"/>
      <c r="BD3431" s="19"/>
      <c r="BE3431" s="19"/>
      <c r="BF3431" s="19"/>
      <c r="BG3431" s="19"/>
      <c r="BH3431" s="19"/>
      <c r="BI3431" s="19"/>
      <c r="BJ3431" s="19"/>
      <c r="BK3431" s="19"/>
      <c r="BL3431" s="19"/>
      <c r="BM3431" s="19"/>
      <c r="BN3431" s="19"/>
      <c r="BO3431" s="19"/>
      <c r="BP3431" s="19"/>
      <c r="BQ3431" s="19"/>
      <c r="BR3431" s="19"/>
      <c r="BS3431" s="19"/>
      <c r="BT3431" s="19"/>
      <c r="BU3431" s="19"/>
      <c r="BV3431" s="19"/>
      <c r="BW3431" s="19"/>
      <c r="BX3431" s="19"/>
      <c r="BY3431" s="19"/>
      <c r="BZ3431" s="19"/>
      <c r="CA3431" s="19"/>
      <c r="CB3431" s="19"/>
      <c r="CC3431" s="19"/>
      <c r="CD3431" s="19"/>
      <c r="CE3431" s="19"/>
      <c r="CF3431" s="19"/>
      <c r="CG3431" s="19"/>
      <c r="CH3431" s="19"/>
      <c r="CI3431" s="19"/>
      <c r="CJ3431" s="19"/>
      <c r="CK3431" s="19"/>
      <c r="CL3431" s="19"/>
      <c r="CM3431" s="19"/>
      <c r="CN3431" s="19"/>
      <c r="CO3431" s="19"/>
      <c r="CP3431" s="19"/>
      <c r="CQ3431" s="19"/>
      <c r="CR3431" s="19"/>
      <c r="CS3431" s="19"/>
      <c r="CT3431" s="19"/>
      <c r="CU3431" s="19"/>
      <c r="CV3431" s="19"/>
      <c r="CW3431" s="19"/>
      <c r="CX3431" s="19"/>
      <c r="CY3431" s="19"/>
      <c r="CZ3431" s="19"/>
      <c r="DA3431" s="19"/>
      <c r="DB3431" s="19"/>
      <c r="DC3431" s="19"/>
      <c r="DD3431" s="19"/>
      <c r="DE3431" s="19"/>
      <c r="DF3431" s="19"/>
      <c r="DG3431" s="19"/>
      <c r="DH3431" s="19"/>
      <c r="DI3431" s="19"/>
      <c r="DJ3431" s="19"/>
      <c r="DK3431" s="19"/>
      <c r="DL3431" s="19"/>
      <c r="DM3431" s="19"/>
      <c r="DN3431" s="19"/>
    </row>
    <row r="3432" spans="1:118" ht="15" hidden="1" customHeight="1" outlineLevel="1" x14ac:dyDescent="0.25">
      <c r="A3432" s="542"/>
      <c r="B3432" s="542"/>
      <c r="C3432" s="542"/>
      <c r="D3432" s="592"/>
      <c r="E3432" s="299" t="s">
        <v>2179</v>
      </c>
      <c r="F3432" s="299"/>
      <c r="G3432" s="292"/>
      <c r="H3432" s="300"/>
      <c r="I3432" s="300"/>
      <c r="J3432" s="300"/>
      <c r="K3432" s="300"/>
      <c r="L3432" s="300"/>
      <c r="M3432" s="300"/>
      <c r="N3432" s="300"/>
      <c r="O3432" s="300"/>
      <c r="P3432" s="129"/>
      <c r="Q3432" s="129"/>
      <c r="R3432" s="129"/>
      <c r="S3432" s="517"/>
      <c r="T3432" s="367"/>
      <c r="U3432" s="5"/>
      <c r="V3432" s="5"/>
      <c r="W3432" s="5"/>
      <c r="X3432" s="5"/>
      <c r="Y3432" s="1"/>
      <c r="Z3432" s="380"/>
      <c r="AA3432" s="261"/>
      <c r="AB3432" s="5"/>
      <c r="AC3432" s="5"/>
      <c r="AD3432" s="5"/>
      <c r="AE3432" s="5"/>
      <c r="AF3432" s="19"/>
      <c r="AG3432" s="19"/>
      <c r="AH3432" s="19"/>
      <c r="AI3432" s="19"/>
      <c r="AJ3432" s="19"/>
      <c r="AK3432" s="19"/>
      <c r="AL3432" s="19"/>
      <c r="AM3432" s="19"/>
      <c r="AN3432" s="19"/>
      <c r="AO3432" s="19"/>
      <c r="AP3432" s="19"/>
      <c r="AQ3432" s="19"/>
      <c r="AR3432" s="19"/>
      <c r="AS3432" s="19"/>
      <c r="AT3432" s="19"/>
      <c r="AU3432" s="19"/>
      <c r="AV3432" s="19"/>
      <c r="AW3432" s="19"/>
      <c r="AX3432" s="19"/>
      <c r="AY3432" s="19"/>
      <c r="AZ3432" s="19"/>
      <c r="BA3432" s="19"/>
      <c r="BB3432" s="19"/>
      <c r="BC3432" s="19"/>
      <c r="BD3432" s="19"/>
      <c r="BE3432" s="19"/>
      <c r="BF3432" s="19"/>
      <c r="BG3432" s="19"/>
      <c r="BH3432" s="19"/>
      <c r="BI3432" s="19"/>
      <c r="BJ3432" s="19"/>
      <c r="BK3432" s="19"/>
      <c r="BL3432" s="19"/>
      <c r="BM3432" s="19"/>
      <c r="BN3432" s="19"/>
      <c r="BO3432" s="19"/>
      <c r="BP3432" s="19"/>
      <c r="BQ3432" s="19"/>
      <c r="BR3432" s="19"/>
      <c r="BS3432" s="19"/>
      <c r="BT3432" s="19"/>
      <c r="BU3432" s="19"/>
      <c r="BV3432" s="19"/>
      <c r="BW3432" s="19"/>
      <c r="BX3432" s="19"/>
      <c r="BY3432" s="19"/>
      <c r="BZ3432" s="19"/>
      <c r="CA3432" s="19"/>
      <c r="CB3432" s="19"/>
      <c r="CC3432" s="19"/>
      <c r="CD3432" s="19"/>
      <c r="CE3432" s="19"/>
      <c r="CF3432" s="19"/>
      <c r="CG3432" s="19"/>
      <c r="CH3432" s="19"/>
      <c r="CI3432" s="19"/>
      <c r="CJ3432" s="19"/>
      <c r="CK3432" s="19"/>
      <c r="CL3432" s="19"/>
      <c r="CM3432" s="19"/>
      <c r="CN3432" s="19"/>
      <c r="CO3432" s="19"/>
      <c r="CP3432" s="19"/>
      <c r="CQ3432" s="19"/>
      <c r="CR3432" s="19"/>
      <c r="CS3432" s="19"/>
      <c r="CT3432" s="19"/>
      <c r="CU3432" s="19"/>
      <c r="CV3432" s="19"/>
      <c r="CW3432" s="19"/>
      <c r="CX3432" s="19"/>
      <c r="CY3432" s="19"/>
      <c r="CZ3432" s="19"/>
      <c r="DA3432" s="19"/>
      <c r="DB3432" s="19"/>
      <c r="DC3432" s="19"/>
      <c r="DD3432" s="19"/>
      <c r="DE3432" s="19"/>
      <c r="DF3432" s="19"/>
      <c r="DG3432" s="19"/>
      <c r="DH3432" s="19"/>
      <c r="DI3432" s="19"/>
      <c r="DJ3432" s="19"/>
      <c r="DK3432" s="19"/>
      <c r="DL3432" s="19"/>
      <c r="DM3432" s="19"/>
      <c r="DN3432" s="19"/>
    </row>
    <row r="3433" spans="1:118" ht="15" hidden="1" customHeight="1" outlineLevel="1" x14ac:dyDescent="0.25">
      <c r="A3433" s="542"/>
      <c r="B3433" s="542"/>
      <c r="C3433" s="542"/>
      <c r="D3433" s="592" t="s">
        <v>52</v>
      </c>
      <c r="E3433" s="299" t="s">
        <v>47</v>
      </c>
      <c r="F3433" s="299"/>
      <c r="G3433" s="292"/>
      <c r="H3433" s="300"/>
      <c r="I3433" s="300"/>
      <c r="J3433" s="300"/>
      <c r="K3433" s="300"/>
      <c r="L3433" s="300"/>
      <c r="M3433" s="300"/>
      <c r="N3433" s="300"/>
      <c r="O3433" s="300"/>
      <c r="P3433" s="129"/>
      <c r="Q3433" s="129"/>
      <c r="R3433" s="129"/>
      <c r="S3433" s="517"/>
      <c r="T3433" s="367"/>
      <c r="U3433" s="5"/>
      <c r="V3433" s="5"/>
      <c r="W3433" s="5"/>
      <c r="X3433" s="5"/>
      <c r="Y3433" s="1"/>
      <c r="Z3433" s="380"/>
      <c r="AA3433" s="261"/>
      <c r="AB3433" s="5"/>
      <c r="AC3433" s="5"/>
      <c r="AD3433" s="5"/>
      <c r="AE3433" s="5"/>
      <c r="AF3433" s="19"/>
      <c r="AG3433" s="19"/>
      <c r="AH3433" s="19"/>
      <c r="AI3433" s="19"/>
      <c r="AJ3433" s="19"/>
      <c r="AK3433" s="19"/>
      <c r="AL3433" s="19"/>
      <c r="AM3433" s="19"/>
      <c r="AN3433" s="19"/>
      <c r="AO3433" s="19"/>
      <c r="AP3433" s="19"/>
      <c r="AQ3433" s="19"/>
      <c r="AR3433" s="19"/>
      <c r="AS3433" s="19"/>
      <c r="AT3433" s="19"/>
      <c r="AU3433" s="19"/>
      <c r="AV3433" s="19"/>
      <c r="AW3433" s="19"/>
      <c r="AX3433" s="19"/>
      <c r="AY3433" s="19"/>
      <c r="AZ3433" s="19"/>
      <c r="BA3433" s="19"/>
      <c r="BB3433" s="19"/>
      <c r="BC3433" s="19"/>
      <c r="BD3433" s="19"/>
      <c r="BE3433" s="19"/>
      <c r="BF3433" s="19"/>
      <c r="BG3433" s="19"/>
      <c r="BH3433" s="19"/>
      <c r="BI3433" s="19"/>
      <c r="BJ3433" s="19"/>
      <c r="BK3433" s="19"/>
      <c r="BL3433" s="19"/>
      <c r="BM3433" s="19"/>
      <c r="BN3433" s="19"/>
      <c r="BO3433" s="19"/>
      <c r="BP3433" s="19"/>
      <c r="BQ3433" s="19"/>
      <c r="BR3433" s="19"/>
      <c r="BS3433" s="19"/>
      <c r="BT3433" s="19"/>
      <c r="BU3433" s="19"/>
      <c r="BV3433" s="19"/>
      <c r="BW3433" s="19"/>
      <c r="BX3433" s="19"/>
      <c r="BY3433" s="19"/>
      <c r="BZ3433" s="19"/>
      <c r="CA3433" s="19"/>
      <c r="CB3433" s="19"/>
      <c r="CC3433" s="19"/>
      <c r="CD3433" s="19"/>
      <c r="CE3433" s="19"/>
      <c r="CF3433" s="19"/>
      <c r="CG3433" s="19"/>
      <c r="CH3433" s="19"/>
      <c r="CI3433" s="19"/>
      <c r="CJ3433" s="19"/>
      <c r="CK3433" s="19"/>
      <c r="CL3433" s="19"/>
      <c r="CM3433" s="19"/>
      <c r="CN3433" s="19"/>
      <c r="CO3433" s="19"/>
      <c r="CP3433" s="19"/>
      <c r="CQ3433" s="19"/>
      <c r="CR3433" s="19"/>
      <c r="CS3433" s="19"/>
      <c r="CT3433" s="19"/>
      <c r="CU3433" s="19"/>
      <c r="CV3433" s="19"/>
      <c r="CW3433" s="19"/>
      <c r="CX3433" s="19"/>
      <c r="CY3433" s="19"/>
      <c r="CZ3433" s="19"/>
      <c r="DA3433" s="19"/>
      <c r="DB3433" s="19"/>
      <c r="DC3433" s="19"/>
      <c r="DD3433" s="19"/>
      <c r="DE3433" s="19"/>
      <c r="DF3433" s="19"/>
      <c r="DG3433" s="19"/>
      <c r="DH3433" s="19"/>
      <c r="DI3433" s="19"/>
      <c r="DJ3433" s="19"/>
      <c r="DK3433" s="19"/>
      <c r="DL3433" s="19"/>
      <c r="DM3433" s="19"/>
      <c r="DN3433" s="19"/>
    </row>
    <row r="3434" spans="1:118" ht="15" hidden="1" customHeight="1" outlineLevel="1" x14ac:dyDescent="0.25">
      <c r="A3434" s="542"/>
      <c r="B3434" s="542"/>
      <c r="C3434" s="542"/>
      <c r="D3434" s="592"/>
      <c r="E3434" s="299" t="s">
        <v>48</v>
      </c>
      <c r="F3434" s="299"/>
      <c r="G3434" s="292"/>
      <c r="H3434" s="300"/>
      <c r="I3434" s="300"/>
      <c r="J3434" s="300"/>
      <c r="K3434" s="300"/>
      <c r="L3434" s="300"/>
      <c r="M3434" s="300"/>
      <c r="N3434" s="300"/>
      <c r="O3434" s="300"/>
      <c r="P3434" s="129"/>
      <c r="Q3434" s="129"/>
      <c r="R3434" s="129"/>
      <c r="S3434" s="517"/>
      <c r="T3434" s="367"/>
      <c r="U3434" s="5"/>
      <c r="V3434" s="5"/>
      <c r="W3434" s="5"/>
      <c r="X3434" s="5"/>
      <c r="Y3434" s="1"/>
      <c r="Z3434" s="380"/>
      <c r="AA3434" s="261"/>
      <c r="AB3434" s="5"/>
      <c r="AC3434" s="5"/>
      <c r="AD3434" s="5"/>
      <c r="AE3434" s="5"/>
      <c r="AF3434" s="19"/>
      <c r="AG3434" s="19"/>
      <c r="AH3434" s="19"/>
      <c r="AI3434" s="19"/>
      <c r="AJ3434" s="19"/>
      <c r="AK3434" s="19"/>
      <c r="AL3434" s="19"/>
      <c r="AM3434" s="19"/>
      <c r="AN3434" s="19"/>
      <c r="AO3434" s="19"/>
      <c r="AP3434" s="19"/>
      <c r="AQ3434" s="19"/>
      <c r="AR3434" s="19"/>
      <c r="AS3434" s="19"/>
      <c r="AT3434" s="19"/>
      <c r="AU3434" s="19"/>
      <c r="AV3434" s="19"/>
      <c r="AW3434" s="19"/>
      <c r="AX3434" s="19"/>
      <c r="AY3434" s="19"/>
      <c r="AZ3434" s="19"/>
      <c r="BA3434" s="19"/>
      <c r="BB3434" s="19"/>
      <c r="BC3434" s="19"/>
      <c r="BD3434" s="19"/>
      <c r="BE3434" s="19"/>
      <c r="BF3434" s="19"/>
      <c r="BG3434" s="19"/>
      <c r="BH3434" s="19"/>
      <c r="BI3434" s="19"/>
      <c r="BJ3434" s="19"/>
      <c r="BK3434" s="19"/>
      <c r="BL3434" s="19"/>
      <c r="BM3434" s="19"/>
      <c r="BN3434" s="19"/>
      <c r="BO3434" s="19"/>
      <c r="BP3434" s="19"/>
      <c r="BQ3434" s="19"/>
      <c r="BR3434" s="19"/>
      <c r="BS3434" s="19"/>
      <c r="BT3434" s="19"/>
      <c r="BU3434" s="19"/>
      <c r="BV3434" s="19"/>
      <c r="BW3434" s="19"/>
      <c r="BX3434" s="19"/>
      <c r="BY3434" s="19"/>
      <c r="BZ3434" s="19"/>
      <c r="CA3434" s="19"/>
      <c r="CB3434" s="19"/>
      <c r="CC3434" s="19"/>
      <c r="CD3434" s="19"/>
      <c r="CE3434" s="19"/>
      <c r="CF3434" s="19"/>
      <c r="CG3434" s="19"/>
      <c r="CH3434" s="19"/>
      <c r="CI3434" s="19"/>
      <c r="CJ3434" s="19"/>
      <c r="CK3434" s="19"/>
      <c r="CL3434" s="19"/>
      <c r="CM3434" s="19"/>
      <c r="CN3434" s="19"/>
      <c r="CO3434" s="19"/>
      <c r="CP3434" s="19"/>
      <c r="CQ3434" s="19"/>
      <c r="CR3434" s="19"/>
      <c r="CS3434" s="19"/>
      <c r="CT3434" s="19"/>
      <c r="CU3434" s="19"/>
      <c r="CV3434" s="19"/>
      <c r="CW3434" s="19"/>
      <c r="CX3434" s="19"/>
      <c r="CY3434" s="19"/>
      <c r="CZ3434" s="19"/>
      <c r="DA3434" s="19"/>
      <c r="DB3434" s="19"/>
      <c r="DC3434" s="19"/>
      <c r="DD3434" s="19"/>
      <c r="DE3434" s="19"/>
      <c r="DF3434" s="19"/>
      <c r="DG3434" s="19"/>
      <c r="DH3434" s="19"/>
      <c r="DI3434" s="19"/>
      <c r="DJ3434" s="19"/>
      <c r="DK3434" s="19"/>
      <c r="DL3434" s="19"/>
      <c r="DM3434" s="19"/>
      <c r="DN3434" s="19"/>
    </row>
    <row r="3435" spans="1:118" ht="15" hidden="1" customHeight="1" outlineLevel="1" x14ac:dyDescent="0.25">
      <c r="A3435" s="542"/>
      <c r="B3435" s="542"/>
      <c r="C3435" s="542"/>
      <c r="D3435" s="592"/>
      <c r="E3435" s="299" t="s">
        <v>49</v>
      </c>
      <c r="F3435" s="299"/>
      <c r="G3435" s="292"/>
      <c r="H3435" s="300"/>
      <c r="I3435" s="300"/>
      <c r="J3435" s="300"/>
      <c r="K3435" s="300"/>
      <c r="L3435" s="300"/>
      <c r="M3435" s="300"/>
      <c r="N3435" s="300"/>
      <c r="O3435" s="300"/>
      <c r="P3435" s="129"/>
      <c r="Q3435" s="129"/>
      <c r="R3435" s="129"/>
      <c r="S3435" s="517"/>
      <c r="T3435" s="367"/>
      <c r="U3435" s="5"/>
      <c r="V3435" s="5"/>
      <c r="W3435" s="5"/>
      <c r="X3435" s="5"/>
      <c r="Y3435" s="1"/>
      <c r="Z3435" s="380"/>
      <c r="AA3435" s="261"/>
      <c r="AB3435" s="5"/>
      <c r="AC3435" s="5"/>
      <c r="AD3435" s="5"/>
      <c r="AE3435" s="5"/>
      <c r="AF3435" s="19"/>
      <c r="AG3435" s="19"/>
      <c r="AH3435" s="19"/>
      <c r="AI3435" s="19"/>
      <c r="AJ3435" s="19"/>
      <c r="AK3435" s="19"/>
      <c r="AL3435" s="19"/>
      <c r="AM3435" s="19"/>
      <c r="AN3435" s="19"/>
      <c r="AO3435" s="19"/>
      <c r="AP3435" s="19"/>
      <c r="AQ3435" s="19"/>
      <c r="AR3435" s="19"/>
      <c r="AS3435" s="19"/>
      <c r="AT3435" s="19"/>
      <c r="AU3435" s="19"/>
      <c r="AV3435" s="19"/>
      <c r="AW3435" s="19"/>
      <c r="AX3435" s="19"/>
      <c r="AY3435" s="19"/>
      <c r="AZ3435" s="19"/>
      <c r="BA3435" s="19"/>
      <c r="BB3435" s="19"/>
      <c r="BC3435" s="19"/>
      <c r="BD3435" s="19"/>
      <c r="BE3435" s="19"/>
      <c r="BF3435" s="19"/>
      <c r="BG3435" s="19"/>
      <c r="BH3435" s="19"/>
      <c r="BI3435" s="19"/>
      <c r="BJ3435" s="19"/>
      <c r="BK3435" s="19"/>
      <c r="BL3435" s="19"/>
      <c r="BM3435" s="19"/>
      <c r="BN3435" s="19"/>
      <c r="BO3435" s="19"/>
      <c r="BP3435" s="19"/>
      <c r="BQ3435" s="19"/>
      <c r="BR3435" s="19"/>
      <c r="BS3435" s="19"/>
      <c r="BT3435" s="19"/>
      <c r="BU3435" s="19"/>
      <c r="BV3435" s="19"/>
      <c r="BW3435" s="19"/>
      <c r="BX3435" s="19"/>
      <c r="BY3435" s="19"/>
      <c r="BZ3435" s="19"/>
      <c r="CA3435" s="19"/>
      <c r="CB3435" s="19"/>
      <c r="CC3435" s="19"/>
      <c r="CD3435" s="19"/>
      <c r="CE3435" s="19"/>
      <c r="CF3435" s="19"/>
      <c r="CG3435" s="19"/>
      <c r="CH3435" s="19"/>
      <c r="CI3435" s="19"/>
      <c r="CJ3435" s="19"/>
      <c r="CK3435" s="19"/>
      <c r="CL3435" s="19"/>
      <c r="CM3435" s="19"/>
      <c r="CN3435" s="19"/>
      <c r="CO3435" s="19"/>
      <c r="CP3435" s="19"/>
      <c r="CQ3435" s="19"/>
      <c r="CR3435" s="19"/>
      <c r="CS3435" s="19"/>
      <c r="CT3435" s="19"/>
      <c r="CU3435" s="19"/>
      <c r="CV3435" s="19"/>
      <c r="CW3435" s="19"/>
      <c r="CX3435" s="19"/>
      <c r="CY3435" s="19"/>
      <c r="CZ3435" s="19"/>
      <c r="DA3435" s="19"/>
      <c r="DB3435" s="19"/>
      <c r="DC3435" s="19"/>
      <c r="DD3435" s="19"/>
      <c r="DE3435" s="19"/>
      <c r="DF3435" s="19"/>
      <c r="DG3435" s="19"/>
      <c r="DH3435" s="19"/>
      <c r="DI3435" s="19"/>
      <c r="DJ3435" s="19"/>
      <c r="DK3435" s="19"/>
      <c r="DL3435" s="19"/>
      <c r="DM3435" s="19"/>
      <c r="DN3435" s="19"/>
    </row>
    <row r="3436" spans="1:118" ht="15" hidden="1" customHeight="1" outlineLevel="1" x14ac:dyDescent="0.25">
      <c r="A3436" s="542"/>
      <c r="B3436" s="542"/>
      <c r="C3436" s="542"/>
      <c r="D3436" s="592"/>
      <c r="E3436" s="299" t="s">
        <v>2184</v>
      </c>
      <c r="F3436" s="299"/>
      <c r="G3436" s="292"/>
      <c r="H3436" s="300"/>
      <c r="I3436" s="300"/>
      <c r="J3436" s="300"/>
      <c r="K3436" s="300"/>
      <c r="L3436" s="300"/>
      <c r="M3436" s="300"/>
      <c r="N3436" s="300"/>
      <c r="O3436" s="300"/>
      <c r="P3436" s="129"/>
      <c r="Q3436" s="129"/>
      <c r="R3436" s="129"/>
      <c r="S3436" s="517"/>
      <c r="T3436" s="367"/>
      <c r="U3436" s="5"/>
      <c r="V3436" s="5"/>
      <c r="W3436" s="5"/>
      <c r="X3436" s="5"/>
      <c r="Y3436" s="1"/>
      <c r="Z3436" s="380"/>
      <c r="AA3436" s="261"/>
      <c r="AB3436" s="5"/>
      <c r="AC3436" s="5"/>
      <c r="AD3436" s="5"/>
      <c r="AE3436" s="5"/>
      <c r="AF3436" s="19"/>
      <c r="AG3436" s="19"/>
      <c r="AH3436" s="19"/>
      <c r="AI3436" s="19"/>
      <c r="AJ3436" s="19"/>
      <c r="AK3436" s="19"/>
      <c r="AL3436" s="19"/>
      <c r="AM3436" s="19"/>
      <c r="AN3436" s="19"/>
      <c r="AO3436" s="19"/>
      <c r="AP3436" s="19"/>
      <c r="AQ3436" s="19"/>
      <c r="AR3436" s="19"/>
      <c r="AS3436" s="19"/>
      <c r="AT3436" s="19"/>
      <c r="AU3436" s="19"/>
      <c r="AV3436" s="19"/>
      <c r="AW3436" s="19"/>
      <c r="AX3436" s="19"/>
      <c r="AY3436" s="19"/>
      <c r="AZ3436" s="19"/>
      <c r="BA3436" s="19"/>
      <c r="BB3436" s="19"/>
      <c r="BC3436" s="19"/>
      <c r="BD3436" s="19"/>
      <c r="BE3436" s="19"/>
      <c r="BF3436" s="19"/>
      <c r="BG3436" s="19"/>
      <c r="BH3436" s="19"/>
      <c r="BI3436" s="19"/>
      <c r="BJ3436" s="19"/>
      <c r="BK3436" s="19"/>
      <c r="BL3436" s="19"/>
      <c r="BM3436" s="19"/>
      <c r="BN3436" s="19"/>
      <c r="BO3436" s="19"/>
      <c r="BP3436" s="19"/>
      <c r="BQ3436" s="19"/>
      <c r="BR3436" s="19"/>
      <c r="BS3436" s="19"/>
      <c r="BT3436" s="19"/>
      <c r="BU3436" s="19"/>
      <c r="BV3436" s="19"/>
      <c r="BW3436" s="19"/>
      <c r="BX3436" s="19"/>
      <c r="BY3436" s="19"/>
      <c r="BZ3436" s="19"/>
      <c r="CA3436" s="19"/>
      <c r="CB3436" s="19"/>
      <c r="CC3436" s="19"/>
      <c r="CD3436" s="19"/>
      <c r="CE3436" s="19"/>
      <c r="CF3436" s="19"/>
      <c r="CG3436" s="19"/>
      <c r="CH3436" s="19"/>
      <c r="CI3436" s="19"/>
      <c r="CJ3436" s="19"/>
      <c r="CK3436" s="19"/>
      <c r="CL3436" s="19"/>
      <c r="CM3436" s="19"/>
      <c r="CN3436" s="19"/>
      <c r="CO3436" s="19"/>
      <c r="CP3436" s="19"/>
      <c r="CQ3436" s="19"/>
      <c r="CR3436" s="19"/>
      <c r="CS3436" s="19"/>
      <c r="CT3436" s="19"/>
      <c r="CU3436" s="19"/>
      <c r="CV3436" s="19"/>
      <c r="CW3436" s="19"/>
      <c r="CX3436" s="19"/>
      <c r="CY3436" s="19"/>
      <c r="CZ3436" s="19"/>
      <c r="DA3436" s="19"/>
      <c r="DB3436" s="19"/>
      <c r="DC3436" s="19"/>
      <c r="DD3436" s="19"/>
      <c r="DE3436" s="19"/>
      <c r="DF3436" s="19"/>
      <c r="DG3436" s="19"/>
      <c r="DH3436" s="19"/>
      <c r="DI3436" s="19"/>
      <c r="DJ3436" s="19"/>
      <c r="DK3436" s="19"/>
      <c r="DL3436" s="19"/>
      <c r="DM3436" s="19"/>
      <c r="DN3436" s="19"/>
    </row>
    <row r="3437" spans="1:118" ht="25.5" customHeight="1" collapsed="1" x14ac:dyDescent="0.25">
      <c r="A3437" s="542"/>
      <c r="B3437" s="542"/>
      <c r="C3437" s="542"/>
      <c r="D3437" s="592"/>
      <c r="E3437" s="559" t="s">
        <v>2185</v>
      </c>
      <c r="F3437" s="560"/>
      <c r="G3437" s="292"/>
      <c r="H3437" s="122">
        <f>H3438</f>
        <v>1</v>
      </c>
      <c r="I3437" s="122"/>
      <c r="J3437" s="122"/>
      <c r="K3437" s="122"/>
      <c r="L3437" s="122">
        <f t="shared" ref="L3437:P3437" si="73">L3438</f>
        <v>594.91999999999996</v>
      </c>
      <c r="M3437" s="122"/>
      <c r="N3437" s="122"/>
      <c r="O3437" s="122"/>
      <c r="P3437" s="128">
        <f t="shared" si="73"/>
        <v>2083</v>
      </c>
      <c r="Q3437" s="128"/>
      <c r="R3437" s="128"/>
      <c r="S3437" s="516"/>
      <c r="T3437" s="367"/>
      <c r="U3437" s="5"/>
      <c r="V3437" s="5"/>
      <c r="W3437" s="5"/>
      <c r="X3437" s="5"/>
      <c r="Y3437" s="1"/>
      <c r="Z3437" s="380"/>
      <c r="AA3437" s="261"/>
      <c r="AB3437" s="5"/>
      <c r="AC3437" s="5"/>
      <c r="AD3437" s="5"/>
      <c r="AE3437" s="5"/>
      <c r="AF3437" s="19"/>
      <c r="AG3437" s="19"/>
      <c r="AH3437" s="19"/>
      <c r="AI3437" s="19"/>
      <c r="AJ3437" s="19"/>
      <c r="AK3437" s="19"/>
      <c r="AL3437" s="19"/>
      <c r="AM3437" s="19"/>
      <c r="AN3437" s="19"/>
      <c r="AO3437" s="19"/>
      <c r="AP3437" s="19"/>
      <c r="AQ3437" s="19"/>
      <c r="AR3437" s="19"/>
      <c r="AS3437" s="19"/>
      <c r="AT3437" s="19"/>
      <c r="AU3437" s="19"/>
      <c r="AV3437" s="19"/>
      <c r="AW3437" s="19"/>
      <c r="AX3437" s="19"/>
      <c r="AY3437" s="19"/>
      <c r="AZ3437" s="19"/>
      <c r="BA3437" s="19"/>
      <c r="BB3437" s="19"/>
      <c r="BC3437" s="19"/>
      <c r="BD3437" s="19"/>
      <c r="BE3437" s="19"/>
      <c r="BF3437" s="19"/>
      <c r="BG3437" s="19"/>
      <c r="BH3437" s="19"/>
      <c r="BI3437" s="19"/>
      <c r="BJ3437" s="19"/>
      <c r="BK3437" s="19"/>
      <c r="BL3437" s="19"/>
      <c r="BM3437" s="19"/>
      <c r="BN3437" s="19"/>
      <c r="BO3437" s="19"/>
      <c r="BP3437" s="19"/>
      <c r="BQ3437" s="19"/>
      <c r="BR3437" s="19"/>
      <c r="BS3437" s="19"/>
      <c r="BT3437" s="19"/>
      <c r="BU3437" s="19"/>
      <c r="BV3437" s="19"/>
      <c r="BW3437" s="19"/>
      <c r="BX3437" s="19"/>
      <c r="BY3437" s="19"/>
      <c r="BZ3437" s="19"/>
      <c r="CA3437" s="19"/>
      <c r="CB3437" s="19"/>
      <c r="CC3437" s="19"/>
      <c r="CD3437" s="19"/>
      <c r="CE3437" s="19"/>
      <c r="CF3437" s="19"/>
      <c r="CG3437" s="19"/>
      <c r="CH3437" s="19"/>
      <c r="CI3437" s="19"/>
      <c r="CJ3437" s="19"/>
      <c r="CK3437" s="19"/>
      <c r="CL3437" s="19"/>
      <c r="CM3437" s="19"/>
      <c r="CN3437" s="19"/>
      <c r="CO3437" s="19"/>
      <c r="CP3437" s="19"/>
      <c r="CQ3437" s="19"/>
      <c r="CR3437" s="19"/>
      <c r="CS3437" s="19"/>
      <c r="CT3437" s="19"/>
      <c r="CU3437" s="19"/>
      <c r="CV3437" s="19"/>
      <c r="CW3437" s="19"/>
      <c r="CX3437" s="19"/>
      <c r="CY3437" s="19"/>
      <c r="CZ3437" s="19"/>
      <c r="DA3437" s="19"/>
      <c r="DB3437" s="19"/>
      <c r="DC3437" s="19"/>
      <c r="DD3437" s="19"/>
      <c r="DE3437" s="19"/>
      <c r="DF3437" s="19"/>
      <c r="DG3437" s="19"/>
      <c r="DH3437" s="19"/>
      <c r="DI3437" s="19"/>
      <c r="DJ3437" s="19"/>
      <c r="DK3437" s="19"/>
      <c r="DL3437" s="19"/>
      <c r="DM3437" s="19"/>
      <c r="DN3437" s="19"/>
    </row>
    <row r="3438" spans="1:118" s="19" customFormat="1" ht="16.5" hidden="1" customHeight="1" outlineLevel="1" x14ac:dyDescent="0.25">
      <c r="A3438" s="542"/>
      <c r="B3438" s="542"/>
      <c r="C3438" s="542"/>
      <c r="D3438" s="592"/>
      <c r="E3438" s="556"/>
      <c r="F3438" s="558"/>
      <c r="G3438" s="64" t="s">
        <v>1917</v>
      </c>
      <c r="H3438" s="122">
        <v>1</v>
      </c>
      <c r="I3438" s="122"/>
      <c r="J3438" s="122"/>
      <c r="K3438" s="122"/>
      <c r="L3438" s="122">
        <v>594.91999999999996</v>
      </c>
      <c r="M3438" s="122"/>
      <c r="N3438" s="122"/>
      <c r="O3438" s="122"/>
      <c r="P3438" s="128">
        <v>2083</v>
      </c>
      <c r="Q3438" s="128"/>
      <c r="R3438" s="128"/>
      <c r="S3438" s="516"/>
      <c r="T3438" s="278"/>
      <c r="U3438" s="20"/>
      <c r="V3438" s="57"/>
      <c r="W3438" s="57"/>
      <c r="X3438" s="57"/>
      <c r="Y3438" s="57"/>
      <c r="Z3438" s="274"/>
      <c r="AA3438" s="87"/>
      <c r="AB3438" s="5"/>
      <c r="AC3438" s="5"/>
      <c r="AD3438" s="5"/>
      <c r="AE3438" s="5"/>
    </row>
    <row r="3439" spans="1:118" ht="26.25" customHeight="1" collapsed="1" x14ac:dyDescent="0.25">
      <c r="A3439" s="542"/>
      <c r="B3439" s="542"/>
      <c r="C3439" s="542"/>
      <c r="D3439" s="592"/>
      <c r="E3439" s="559" t="s">
        <v>2187</v>
      </c>
      <c r="F3439" s="560"/>
      <c r="G3439" s="292"/>
      <c r="H3439" s="122"/>
      <c r="I3439" s="122">
        <f t="shared" ref="I3439:Q3439" si="74">I3440</f>
        <v>1</v>
      </c>
      <c r="J3439" s="122"/>
      <c r="K3439" s="122"/>
      <c r="L3439" s="122"/>
      <c r="M3439" s="122">
        <f t="shared" si="74"/>
        <v>388</v>
      </c>
      <c r="N3439" s="122"/>
      <c r="O3439" s="122"/>
      <c r="P3439" s="128"/>
      <c r="Q3439" s="128">
        <f t="shared" si="74"/>
        <v>9276.0349999999999</v>
      </c>
      <c r="R3439" s="128"/>
      <c r="S3439" s="516"/>
      <c r="T3439" s="367"/>
      <c r="U3439" s="5"/>
      <c r="V3439" s="5"/>
      <c r="W3439" s="5"/>
      <c r="X3439" s="5"/>
      <c r="Y3439" s="1"/>
      <c r="Z3439" s="380"/>
      <c r="AA3439" s="261"/>
      <c r="AB3439" s="5"/>
      <c r="AC3439" s="5"/>
      <c r="AD3439" s="5"/>
      <c r="AE3439" s="5"/>
      <c r="AF3439" s="19"/>
      <c r="AG3439" s="19"/>
      <c r="AH3439" s="19"/>
      <c r="AI3439" s="19"/>
      <c r="AJ3439" s="19"/>
      <c r="AK3439" s="19"/>
      <c r="AL3439" s="19"/>
      <c r="AM3439" s="19"/>
      <c r="AN3439" s="19"/>
      <c r="AO3439" s="19"/>
      <c r="AP3439" s="19"/>
      <c r="AQ3439" s="19"/>
      <c r="AR3439" s="19"/>
      <c r="AS3439" s="19"/>
      <c r="AT3439" s="19"/>
      <c r="AU3439" s="19"/>
      <c r="AV3439" s="19"/>
      <c r="AW3439" s="19"/>
      <c r="AX3439" s="19"/>
      <c r="AY3439" s="19"/>
      <c r="AZ3439" s="19"/>
      <c r="BA3439" s="19"/>
      <c r="BB3439" s="19"/>
      <c r="BC3439" s="19"/>
      <c r="BD3439" s="19"/>
      <c r="BE3439" s="19"/>
      <c r="BF3439" s="19"/>
      <c r="BG3439" s="19"/>
      <c r="BH3439" s="19"/>
      <c r="BI3439" s="19"/>
      <c r="BJ3439" s="19"/>
      <c r="BK3439" s="19"/>
      <c r="BL3439" s="19"/>
      <c r="BM3439" s="19"/>
      <c r="BN3439" s="19"/>
      <c r="BO3439" s="19"/>
      <c r="BP3439" s="19"/>
      <c r="BQ3439" s="19"/>
      <c r="BR3439" s="19"/>
      <c r="BS3439" s="19"/>
      <c r="BT3439" s="19"/>
      <c r="BU3439" s="19"/>
      <c r="BV3439" s="19"/>
      <c r="BW3439" s="19"/>
      <c r="BX3439" s="19"/>
      <c r="BY3439" s="19"/>
      <c r="BZ3439" s="19"/>
      <c r="CA3439" s="19"/>
      <c r="CB3439" s="19"/>
      <c r="CC3439" s="19"/>
      <c r="CD3439" s="19"/>
      <c r="CE3439" s="19"/>
      <c r="CF3439" s="19"/>
      <c r="CG3439" s="19"/>
      <c r="CH3439" s="19"/>
      <c r="CI3439" s="19"/>
      <c r="CJ3439" s="19"/>
      <c r="CK3439" s="19"/>
      <c r="CL3439" s="19"/>
      <c r="CM3439" s="19"/>
      <c r="CN3439" s="19"/>
      <c r="CO3439" s="19"/>
      <c r="CP3439" s="19"/>
      <c r="CQ3439" s="19"/>
      <c r="CR3439" s="19"/>
      <c r="CS3439" s="19"/>
      <c r="CT3439" s="19"/>
      <c r="CU3439" s="19"/>
      <c r="CV3439" s="19"/>
      <c r="CW3439" s="19"/>
      <c r="CX3439" s="19"/>
      <c r="CY3439" s="19"/>
      <c r="CZ3439" s="19"/>
      <c r="DA3439" s="19"/>
      <c r="DB3439" s="19"/>
      <c r="DC3439" s="19"/>
      <c r="DD3439" s="19"/>
      <c r="DE3439" s="19"/>
      <c r="DF3439" s="19"/>
      <c r="DG3439" s="19"/>
      <c r="DH3439" s="19"/>
      <c r="DI3439" s="19"/>
      <c r="DJ3439" s="19"/>
      <c r="DK3439" s="19"/>
      <c r="DL3439" s="19"/>
      <c r="DM3439" s="19"/>
      <c r="DN3439" s="19"/>
    </row>
    <row r="3440" spans="1:118" s="19" customFormat="1" ht="60" hidden="1" customHeight="1" outlineLevel="1" x14ac:dyDescent="0.25">
      <c r="A3440" s="542"/>
      <c r="B3440" s="542"/>
      <c r="C3440" s="542"/>
      <c r="D3440" s="592"/>
      <c r="E3440" s="556"/>
      <c r="F3440" s="558"/>
      <c r="G3440" s="292" t="s">
        <v>1912</v>
      </c>
      <c r="H3440" s="100"/>
      <c r="I3440" s="100">
        <v>1</v>
      </c>
      <c r="J3440" s="100"/>
      <c r="K3440" s="100"/>
      <c r="L3440" s="100"/>
      <c r="M3440" s="100">
        <v>388</v>
      </c>
      <c r="N3440" s="100"/>
      <c r="O3440" s="100"/>
      <c r="P3440" s="89"/>
      <c r="Q3440" s="89">
        <v>9276.0349999999999</v>
      </c>
      <c r="R3440" s="89"/>
      <c r="S3440" s="333"/>
      <c r="T3440" s="105"/>
      <c r="U3440" s="5"/>
      <c r="V3440" s="5"/>
      <c r="W3440" s="5"/>
      <c r="X3440" s="5"/>
      <c r="Y3440" s="5"/>
      <c r="Z3440" s="65"/>
      <c r="AA3440" s="5"/>
      <c r="AB3440" s="5"/>
      <c r="AC3440" s="5"/>
      <c r="AD3440" s="5"/>
      <c r="AE3440" s="5"/>
    </row>
    <row r="3441" spans="1:118" ht="15" hidden="1" customHeight="1" outlineLevel="1" collapsed="1" x14ac:dyDescent="0.25">
      <c r="A3441" s="564" t="s">
        <v>72</v>
      </c>
      <c r="B3441" s="564"/>
      <c r="C3441" s="564"/>
      <c r="D3441" s="592" t="s">
        <v>52</v>
      </c>
      <c r="E3441" s="182" t="s">
        <v>47</v>
      </c>
      <c r="F3441" s="180"/>
      <c r="G3441" s="292"/>
      <c r="H3441" s="179"/>
      <c r="I3441" s="179"/>
      <c r="J3441" s="179"/>
      <c r="K3441" s="179"/>
      <c r="L3441" s="179"/>
      <c r="M3441" s="179"/>
      <c r="N3441" s="179"/>
      <c r="O3441" s="179"/>
      <c r="P3441" s="179"/>
      <c r="Q3441" s="179"/>
      <c r="R3441" s="179"/>
      <c r="S3441" s="325"/>
      <c r="T3441" s="173"/>
      <c r="U3441" s="5"/>
      <c r="V3441" s="5"/>
      <c r="W3441" s="5"/>
      <c r="X3441" s="5"/>
      <c r="Y3441" s="1"/>
      <c r="Z3441" s="261"/>
      <c r="AA3441" s="1"/>
      <c r="AB3441" s="5"/>
      <c r="AC3441" s="5"/>
      <c r="AD3441" s="5"/>
      <c r="AE3441" s="5"/>
      <c r="AF3441" s="19"/>
      <c r="AG3441" s="19"/>
      <c r="AH3441" s="19"/>
      <c r="AI3441" s="19"/>
      <c r="AJ3441" s="19"/>
      <c r="AK3441" s="19"/>
      <c r="AL3441" s="19"/>
      <c r="AM3441" s="19"/>
      <c r="AN3441" s="19"/>
      <c r="AO3441" s="19"/>
      <c r="AP3441" s="19"/>
      <c r="AQ3441" s="19"/>
      <c r="AR3441" s="19"/>
      <c r="AS3441" s="19"/>
      <c r="AT3441" s="19"/>
      <c r="AU3441" s="19"/>
      <c r="AV3441" s="19"/>
      <c r="AW3441" s="19"/>
      <c r="AX3441" s="19"/>
      <c r="AY3441" s="19"/>
      <c r="AZ3441" s="19"/>
      <c r="BA3441" s="19"/>
      <c r="BB3441" s="19"/>
      <c r="BC3441" s="19"/>
      <c r="BD3441" s="19"/>
      <c r="BE3441" s="19"/>
      <c r="BF3441" s="19"/>
      <c r="BG3441" s="19"/>
      <c r="BH3441" s="19"/>
      <c r="BI3441" s="19"/>
      <c r="BJ3441" s="19"/>
      <c r="BK3441" s="19"/>
      <c r="BL3441" s="19"/>
      <c r="BM3441" s="19"/>
      <c r="BN3441" s="19"/>
      <c r="BO3441" s="19"/>
      <c r="BP3441" s="19"/>
      <c r="BQ3441" s="19"/>
      <c r="BR3441" s="19"/>
      <c r="BS3441" s="19"/>
      <c r="BT3441" s="19"/>
      <c r="BU3441" s="19"/>
      <c r="BV3441" s="19"/>
      <c r="BW3441" s="19"/>
      <c r="BX3441" s="19"/>
      <c r="BY3441" s="19"/>
      <c r="BZ3441" s="19"/>
      <c r="CA3441" s="19"/>
      <c r="CB3441" s="19"/>
      <c r="CC3441" s="19"/>
      <c r="CD3441" s="19"/>
      <c r="CE3441" s="19"/>
      <c r="CF3441" s="19"/>
      <c r="CG3441" s="19"/>
      <c r="CH3441" s="19"/>
      <c r="CI3441" s="19"/>
      <c r="CJ3441" s="19"/>
      <c r="CK3441" s="19"/>
      <c r="CL3441" s="19"/>
      <c r="CM3441" s="19"/>
      <c r="CN3441" s="19"/>
      <c r="CO3441" s="19"/>
      <c r="CP3441" s="19"/>
      <c r="CQ3441" s="19"/>
      <c r="CR3441" s="19"/>
      <c r="CS3441" s="19"/>
      <c r="CT3441" s="19"/>
      <c r="CU3441" s="19"/>
      <c r="CV3441" s="19"/>
      <c r="CW3441" s="19"/>
      <c r="CX3441" s="19"/>
      <c r="CY3441" s="19"/>
      <c r="CZ3441" s="19"/>
      <c r="DA3441" s="19"/>
      <c r="DB3441" s="19"/>
      <c r="DC3441" s="19"/>
      <c r="DD3441" s="19"/>
      <c r="DE3441" s="19"/>
      <c r="DF3441" s="19"/>
      <c r="DG3441" s="19"/>
      <c r="DH3441" s="19"/>
      <c r="DI3441" s="19"/>
      <c r="DJ3441" s="19"/>
      <c r="DK3441" s="19"/>
      <c r="DL3441" s="19"/>
      <c r="DM3441" s="19"/>
      <c r="DN3441" s="19"/>
    </row>
    <row r="3442" spans="1:118" ht="15" hidden="1" customHeight="1" outlineLevel="1" x14ac:dyDescent="0.25">
      <c r="A3442" s="564"/>
      <c r="B3442" s="564"/>
      <c r="C3442" s="564"/>
      <c r="D3442" s="592"/>
      <c r="E3442" s="182" t="s">
        <v>48</v>
      </c>
      <c r="F3442" s="180"/>
      <c r="G3442" s="292"/>
      <c r="H3442" s="179"/>
      <c r="I3442" s="179"/>
      <c r="J3442" s="179"/>
      <c r="K3442" s="179"/>
      <c r="L3442" s="179"/>
      <c r="M3442" s="179"/>
      <c r="N3442" s="179"/>
      <c r="O3442" s="179"/>
      <c r="P3442" s="179"/>
      <c r="Q3442" s="179"/>
      <c r="R3442" s="179"/>
      <c r="S3442" s="325"/>
      <c r="T3442" s="173"/>
      <c r="U3442" s="5"/>
      <c r="V3442" s="5"/>
      <c r="W3442" s="5"/>
      <c r="X3442" s="5"/>
      <c r="Y3442" s="1"/>
      <c r="Z3442" s="261"/>
      <c r="AA3442" s="1"/>
      <c r="AB3442" s="5"/>
      <c r="AC3442" s="5"/>
      <c r="AD3442" s="5"/>
      <c r="AE3442" s="5"/>
      <c r="AF3442" s="19"/>
      <c r="AG3442" s="19"/>
      <c r="AH3442" s="19"/>
      <c r="AI3442" s="19"/>
      <c r="AJ3442" s="19"/>
      <c r="AK3442" s="19"/>
      <c r="AL3442" s="19"/>
      <c r="AM3442" s="19"/>
      <c r="AN3442" s="19"/>
      <c r="AO3442" s="19"/>
      <c r="AP3442" s="19"/>
      <c r="AQ3442" s="19"/>
      <c r="AR3442" s="19"/>
      <c r="AS3442" s="19"/>
      <c r="AT3442" s="19"/>
      <c r="AU3442" s="19"/>
      <c r="AV3442" s="19"/>
      <c r="AW3442" s="19"/>
      <c r="AX3442" s="19"/>
      <c r="AY3442" s="19"/>
      <c r="AZ3442" s="19"/>
      <c r="BA3442" s="19"/>
      <c r="BB3442" s="19"/>
      <c r="BC3442" s="19"/>
      <c r="BD3442" s="19"/>
      <c r="BE3442" s="19"/>
      <c r="BF3442" s="19"/>
      <c r="BG3442" s="19"/>
      <c r="BH3442" s="19"/>
      <c r="BI3442" s="19"/>
      <c r="BJ3442" s="19"/>
      <c r="BK3442" s="19"/>
      <c r="BL3442" s="19"/>
      <c r="BM3442" s="19"/>
      <c r="BN3442" s="19"/>
      <c r="BO3442" s="19"/>
      <c r="BP3442" s="19"/>
      <c r="BQ3442" s="19"/>
      <c r="BR3442" s="19"/>
      <c r="BS3442" s="19"/>
      <c r="BT3442" s="19"/>
      <c r="BU3442" s="19"/>
      <c r="BV3442" s="19"/>
      <c r="BW3442" s="19"/>
      <c r="BX3442" s="19"/>
      <c r="BY3442" s="19"/>
      <c r="BZ3442" s="19"/>
      <c r="CA3442" s="19"/>
      <c r="CB3442" s="19"/>
      <c r="CC3442" s="19"/>
      <c r="CD3442" s="19"/>
      <c r="CE3442" s="19"/>
      <c r="CF3442" s="19"/>
      <c r="CG3442" s="19"/>
      <c r="CH3442" s="19"/>
      <c r="CI3442" s="19"/>
      <c r="CJ3442" s="19"/>
      <c r="CK3442" s="19"/>
      <c r="CL3442" s="19"/>
      <c r="CM3442" s="19"/>
      <c r="CN3442" s="19"/>
      <c r="CO3442" s="19"/>
      <c r="CP3442" s="19"/>
      <c r="CQ3442" s="19"/>
      <c r="CR3442" s="19"/>
      <c r="CS3442" s="19"/>
      <c r="CT3442" s="19"/>
      <c r="CU3442" s="19"/>
      <c r="CV3442" s="19"/>
      <c r="CW3442" s="19"/>
      <c r="CX3442" s="19"/>
      <c r="CY3442" s="19"/>
      <c r="CZ3442" s="19"/>
      <c r="DA3442" s="19"/>
      <c r="DB3442" s="19"/>
      <c r="DC3442" s="19"/>
      <c r="DD3442" s="19"/>
      <c r="DE3442" s="19"/>
      <c r="DF3442" s="19"/>
      <c r="DG3442" s="19"/>
      <c r="DH3442" s="19"/>
      <c r="DI3442" s="19"/>
      <c r="DJ3442" s="19"/>
      <c r="DK3442" s="19"/>
      <c r="DL3442" s="19"/>
      <c r="DM3442" s="19"/>
      <c r="DN3442" s="19"/>
    </row>
    <row r="3443" spans="1:118" ht="15" hidden="1" customHeight="1" outlineLevel="1" x14ac:dyDescent="0.25">
      <c r="A3443" s="564"/>
      <c r="B3443" s="564"/>
      <c r="C3443" s="564"/>
      <c r="D3443" s="592"/>
      <c r="E3443" s="182" t="s">
        <v>49</v>
      </c>
      <c r="F3443" s="180"/>
      <c r="G3443" s="292"/>
      <c r="H3443" s="179"/>
      <c r="I3443" s="179"/>
      <c r="J3443" s="179"/>
      <c r="K3443" s="179"/>
      <c r="L3443" s="179"/>
      <c r="M3443" s="179"/>
      <c r="N3443" s="179"/>
      <c r="O3443" s="179"/>
      <c r="P3443" s="179"/>
      <c r="Q3443" s="179"/>
      <c r="R3443" s="179"/>
      <c r="S3443" s="325"/>
      <c r="T3443" s="173"/>
      <c r="U3443" s="5"/>
      <c r="V3443" s="5"/>
      <c r="W3443" s="5"/>
      <c r="X3443" s="5"/>
      <c r="Y3443" s="1"/>
      <c r="Z3443" s="261"/>
      <c r="AA3443" s="1"/>
      <c r="AB3443" s="5"/>
      <c r="AC3443" s="5"/>
      <c r="AD3443" s="5"/>
      <c r="AE3443" s="5"/>
      <c r="AF3443" s="19"/>
      <c r="AG3443" s="19"/>
      <c r="AH3443" s="19"/>
      <c r="AI3443" s="19"/>
      <c r="AJ3443" s="19"/>
      <c r="AK3443" s="19"/>
      <c r="AL3443" s="19"/>
      <c r="AM3443" s="19"/>
      <c r="AN3443" s="19"/>
      <c r="AO3443" s="19"/>
      <c r="AP3443" s="19"/>
      <c r="AQ3443" s="19"/>
      <c r="AR3443" s="19"/>
      <c r="AS3443" s="19"/>
      <c r="AT3443" s="19"/>
      <c r="AU3443" s="19"/>
      <c r="AV3443" s="19"/>
      <c r="AW3443" s="19"/>
      <c r="AX3443" s="19"/>
      <c r="AY3443" s="19"/>
      <c r="AZ3443" s="19"/>
      <c r="BA3443" s="19"/>
      <c r="BB3443" s="19"/>
      <c r="BC3443" s="19"/>
      <c r="BD3443" s="19"/>
      <c r="BE3443" s="19"/>
      <c r="BF3443" s="19"/>
      <c r="BG3443" s="19"/>
      <c r="BH3443" s="19"/>
      <c r="BI3443" s="19"/>
      <c r="BJ3443" s="19"/>
      <c r="BK3443" s="19"/>
      <c r="BL3443" s="19"/>
      <c r="BM3443" s="19"/>
      <c r="BN3443" s="19"/>
      <c r="BO3443" s="19"/>
      <c r="BP3443" s="19"/>
      <c r="BQ3443" s="19"/>
      <c r="BR3443" s="19"/>
      <c r="BS3443" s="19"/>
      <c r="BT3443" s="19"/>
      <c r="BU3443" s="19"/>
      <c r="BV3443" s="19"/>
      <c r="BW3443" s="19"/>
      <c r="BX3443" s="19"/>
      <c r="BY3443" s="19"/>
      <c r="BZ3443" s="19"/>
      <c r="CA3443" s="19"/>
      <c r="CB3443" s="19"/>
      <c r="CC3443" s="19"/>
      <c r="CD3443" s="19"/>
      <c r="CE3443" s="19"/>
      <c r="CF3443" s="19"/>
      <c r="CG3443" s="19"/>
      <c r="CH3443" s="19"/>
      <c r="CI3443" s="19"/>
      <c r="CJ3443" s="19"/>
      <c r="CK3443" s="19"/>
      <c r="CL3443" s="19"/>
      <c r="CM3443" s="19"/>
      <c r="CN3443" s="19"/>
      <c r="CO3443" s="19"/>
      <c r="CP3443" s="19"/>
      <c r="CQ3443" s="19"/>
      <c r="CR3443" s="19"/>
      <c r="CS3443" s="19"/>
      <c r="CT3443" s="19"/>
      <c r="CU3443" s="19"/>
      <c r="CV3443" s="19"/>
      <c r="CW3443" s="19"/>
      <c r="CX3443" s="19"/>
      <c r="CY3443" s="19"/>
      <c r="CZ3443" s="19"/>
      <c r="DA3443" s="19"/>
      <c r="DB3443" s="19"/>
      <c r="DC3443" s="19"/>
      <c r="DD3443" s="19"/>
      <c r="DE3443" s="19"/>
      <c r="DF3443" s="19"/>
      <c r="DG3443" s="19"/>
      <c r="DH3443" s="19"/>
      <c r="DI3443" s="19"/>
      <c r="DJ3443" s="19"/>
      <c r="DK3443" s="19"/>
      <c r="DL3443" s="19"/>
      <c r="DM3443" s="19"/>
      <c r="DN3443" s="19"/>
    </row>
    <row r="3444" spans="1:118" ht="15" hidden="1" customHeight="1" outlineLevel="1" x14ac:dyDescent="0.25">
      <c r="A3444" s="564"/>
      <c r="B3444" s="564"/>
      <c r="C3444" s="564"/>
      <c r="D3444" s="592"/>
      <c r="E3444" s="182" t="s">
        <v>2184</v>
      </c>
      <c r="F3444" s="180"/>
      <c r="G3444" s="292"/>
      <c r="H3444" s="179"/>
      <c r="I3444" s="179"/>
      <c r="J3444" s="179"/>
      <c r="K3444" s="179"/>
      <c r="L3444" s="179"/>
      <c r="M3444" s="179"/>
      <c r="N3444" s="179"/>
      <c r="O3444" s="179"/>
      <c r="P3444" s="179"/>
      <c r="Q3444" s="179"/>
      <c r="R3444" s="179"/>
      <c r="S3444" s="325"/>
      <c r="T3444" s="173"/>
      <c r="U3444" s="5"/>
      <c r="V3444" s="5"/>
      <c r="W3444" s="5"/>
      <c r="X3444" s="5"/>
      <c r="Y3444" s="1"/>
      <c r="Z3444" s="261"/>
      <c r="AA3444" s="1"/>
      <c r="AB3444" s="5"/>
      <c r="AC3444" s="5"/>
      <c r="AD3444" s="5"/>
      <c r="AE3444" s="5"/>
      <c r="AF3444" s="19"/>
      <c r="AG3444" s="19"/>
      <c r="AH3444" s="19"/>
      <c r="AI3444" s="19"/>
      <c r="AJ3444" s="19"/>
      <c r="AK3444" s="19"/>
      <c r="AL3444" s="19"/>
      <c r="AM3444" s="19"/>
      <c r="AN3444" s="19"/>
      <c r="AO3444" s="19"/>
      <c r="AP3444" s="19"/>
      <c r="AQ3444" s="19"/>
      <c r="AR3444" s="19"/>
      <c r="AS3444" s="19"/>
      <c r="AT3444" s="19"/>
      <c r="AU3444" s="19"/>
      <c r="AV3444" s="19"/>
      <c r="AW3444" s="19"/>
      <c r="AX3444" s="19"/>
      <c r="AY3444" s="19"/>
      <c r="AZ3444" s="19"/>
      <c r="BA3444" s="19"/>
      <c r="BB3444" s="19"/>
      <c r="BC3444" s="19"/>
      <c r="BD3444" s="19"/>
      <c r="BE3444" s="19"/>
      <c r="BF3444" s="19"/>
      <c r="BG3444" s="19"/>
      <c r="BH3444" s="19"/>
      <c r="BI3444" s="19"/>
      <c r="BJ3444" s="19"/>
      <c r="BK3444" s="19"/>
      <c r="BL3444" s="19"/>
      <c r="BM3444" s="19"/>
      <c r="BN3444" s="19"/>
      <c r="BO3444" s="19"/>
      <c r="BP3444" s="19"/>
      <c r="BQ3444" s="19"/>
      <c r="BR3444" s="19"/>
      <c r="BS3444" s="19"/>
      <c r="BT3444" s="19"/>
      <c r="BU3444" s="19"/>
      <c r="BV3444" s="19"/>
      <c r="BW3444" s="19"/>
      <c r="BX3444" s="19"/>
      <c r="BY3444" s="19"/>
      <c r="BZ3444" s="19"/>
      <c r="CA3444" s="19"/>
      <c r="CB3444" s="19"/>
      <c r="CC3444" s="19"/>
      <c r="CD3444" s="19"/>
      <c r="CE3444" s="19"/>
      <c r="CF3444" s="19"/>
      <c r="CG3444" s="19"/>
      <c r="CH3444" s="19"/>
      <c r="CI3444" s="19"/>
      <c r="CJ3444" s="19"/>
      <c r="CK3444" s="19"/>
      <c r="CL3444" s="19"/>
      <c r="CM3444" s="19"/>
      <c r="CN3444" s="19"/>
      <c r="CO3444" s="19"/>
      <c r="CP3444" s="19"/>
      <c r="CQ3444" s="19"/>
      <c r="CR3444" s="19"/>
      <c r="CS3444" s="19"/>
      <c r="CT3444" s="19"/>
      <c r="CU3444" s="19"/>
      <c r="CV3444" s="19"/>
      <c r="CW3444" s="19"/>
      <c r="CX3444" s="19"/>
      <c r="CY3444" s="19"/>
      <c r="CZ3444" s="19"/>
      <c r="DA3444" s="19"/>
      <c r="DB3444" s="19"/>
      <c r="DC3444" s="19"/>
      <c r="DD3444" s="19"/>
      <c r="DE3444" s="19"/>
      <c r="DF3444" s="19"/>
      <c r="DG3444" s="19"/>
      <c r="DH3444" s="19"/>
      <c r="DI3444" s="19"/>
      <c r="DJ3444" s="19"/>
      <c r="DK3444" s="19"/>
      <c r="DL3444" s="19"/>
      <c r="DM3444" s="19"/>
      <c r="DN3444" s="19"/>
    </row>
    <row r="3445" spans="1:118" ht="15" hidden="1" customHeight="1" outlineLevel="1" x14ac:dyDescent="0.25">
      <c r="A3445" s="564"/>
      <c r="B3445" s="564"/>
      <c r="C3445" s="564"/>
      <c r="D3445" s="592"/>
      <c r="E3445" s="182" t="s">
        <v>2185</v>
      </c>
      <c r="F3445" s="180"/>
      <c r="G3445" s="292"/>
      <c r="H3445" s="179"/>
      <c r="I3445" s="179"/>
      <c r="J3445" s="179"/>
      <c r="K3445" s="179"/>
      <c r="L3445" s="179"/>
      <c r="M3445" s="179"/>
      <c r="N3445" s="179"/>
      <c r="O3445" s="179"/>
      <c r="P3445" s="179"/>
      <c r="Q3445" s="179"/>
      <c r="R3445" s="179"/>
      <c r="S3445" s="325"/>
      <c r="T3445" s="173"/>
      <c r="U3445" s="5"/>
      <c r="V3445" s="5"/>
      <c r="W3445" s="5"/>
      <c r="X3445" s="5"/>
      <c r="Y3445" s="1"/>
      <c r="Z3445" s="261"/>
      <c r="AA3445" s="1"/>
      <c r="AB3445" s="5"/>
      <c r="AC3445" s="5"/>
      <c r="AD3445" s="5"/>
      <c r="AE3445" s="5"/>
      <c r="AF3445" s="19"/>
      <c r="AG3445" s="19"/>
      <c r="AH3445" s="19"/>
      <c r="AI3445" s="19"/>
      <c r="AJ3445" s="19"/>
      <c r="AK3445" s="19"/>
      <c r="AL3445" s="19"/>
      <c r="AM3445" s="19"/>
      <c r="AN3445" s="19"/>
      <c r="AO3445" s="19"/>
      <c r="AP3445" s="19"/>
      <c r="AQ3445" s="19"/>
      <c r="AR3445" s="19"/>
      <c r="AS3445" s="19"/>
      <c r="AT3445" s="19"/>
      <c r="AU3445" s="19"/>
      <c r="AV3445" s="19"/>
      <c r="AW3445" s="19"/>
      <c r="AX3445" s="19"/>
      <c r="AY3445" s="19"/>
      <c r="AZ3445" s="19"/>
      <c r="BA3445" s="19"/>
      <c r="BB3445" s="19"/>
      <c r="BC3445" s="19"/>
      <c r="BD3445" s="19"/>
      <c r="BE3445" s="19"/>
      <c r="BF3445" s="19"/>
      <c r="BG3445" s="19"/>
      <c r="BH3445" s="19"/>
      <c r="BI3445" s="19"/>
      <c r="BJ3445" s="19"/>
      <c r="BK3445" s="19"/>
      <c r="BL3445" s="19"/>
      <c r="BM3445" s="19"/>
      <c r="BN3445" s="19"/>
      <c r="BO3445" s="19"/>
      <c r="BP3445" s="19"/>
      <c r="BQ3445" s="19"/>
      <c r="BR3445" s="19"/>
      <c r="BS3445" s="19"/>
      <c r="BT3445" s="19"/>
      <c r="BU3445" s="19"/>
      <c r="BV3445" s="19"/>
      <c r="BW3445" s="19"/>
      <c r="BX3445" s="19"/>
      <c r="BY3445" s="19"/>
      <c r="BZ3445" s="19"/>
      <c r="CA3445" s="19"/>
      <c r="CB3445" s="19"/>
      <c r="CC3445" s="19"/>
      <c r="CD3445" s="19"/>
      <c r="CE3445" s="19"/>
      <c r="CF3445" s="19"/>
      <c r="CG3445" s="19"/>
      <c r="CH3445" s="19"/>
      <c r="CI3445" s="19"/>
      <c r="CJ3445" s="19"/>
      <c r="CK3445" s="19"/>
      <c r="CL3445" s="19"/>
      <c r="CM3445" s="19"/>
      <c r="CN3445" s="19"/>
      <c r="CO3445" s="19"/>
      <c r="CP3445" s="19"/>
      <c r="CQ3445" s="19"/>
      <c r="CR3445" s="19"/>
      <c r="CS3445" s="19"/>
      <c r="CT3445" s="19"/>
      <c r="CU3445" s="19"/>
      <c r="CV3445" s="19"/>
      <c r="CW3445" s="19"/>
      <c r="CX3445" s="19"/>
      <c r="CY3445" s="19"/>
      <c r="CZ3445" s="19"/>
      <c r="DA3445" s="19"/>
      <c r="DB3445" s="19"/>
      <c r="DC3445" s="19"/>
      <c r="DD3445" s="19"/>
      <c r="DE3445" s="19"/>
      <c r="DF3445" s="19"/>
      <c r="DG3445" s="19"/>
      <c r="DH3445" s="19"/>
      <c r="DI3445" s="19"/>
      <c r="DJ3445" s="19"/>
      <c r="DK3445" s="19"/>
      <c r="DL3445" s="19"/>
      <c r="DM3445" s="19"/>
      <c r="DN3445" s="19"/>
    </row>
    <row r="3446" spans="1:118" ht="15" hidden="1" customHeight="1" outlineLevel="1" x14ac:dyDescent="0.25">
      <c r="A3446" s="564"/>
      <c r="B3446" s="564"/>
      <c r="C3446" s="564"/>
      <c r="D3446" s="592"/>
      <c r="E3446" s="182" t="s">
        <v>2186</v>
      </c>
      <c r="F3446" s="180"/>
      <c r="G3446" s="292"/>
      <c r="H3446" s="179"/>
      <c r="I3446" s="179"/>
      <c r="J3446" s="179"/>
      <c r="K3446" s="179"/>
      <c r="L3446" s="179"/>
      <c r="M3446" s="179"/>
      <c r="N3446" s="179"/>
      <c r="O3446" s="179"/>
      <c r="P3446" s="179"/>
      <c r="Q3446" s="179"/>
      <c r="R3446" s="179"/>
      <c r="S3446" s="325"/>
      <c r="T3446" s="173"/>
      <c r="U3446" s="5"/>
      <c r="V3446" s="5"/>
      <c r="W3446" s="5"/>
      <c r="X3446" s="5"/>
      <c r="Y3446" s="1"/>
      <c r="Z3446" s="261"/>
      <c r="AA3446" s="1"/>
      <c r="AB3446" s="5"/>
      <c r="AC3446" s="5"/>
      <c r="AD3446" s="5"/>
      <c r="AE3446" s="5"/>
      <c r="AF3446" s="19"/>
      <c r="AG3446" s="19"/>
      <c r="AH3446" s="19"/>
      <c r="AI3446" s="19"/>
      <c r="AJ3446" s="19"/>
      <c r="AK3446" s="19"/>
      <c r="AL3446" s="19"/>
      <c r="AM3446" s="19"/>
      <c r="AN3446" s="19"/>
      <c r="AO3446" s="19"/>
      <c r="AP3446" s="19"/>
      <c r="AQ3446" s="19"/>
      <c r="AR3446" s="19"/>
      <c r="AS3446" s="19"/>
      <c r="AT3446" s="19"/>
      <c r="AU3446" s="19"/>
      <c r="AV3446" s="19"/>
      <c r="AW3446" s="19"/>
      <c r="AX3446" s="19"/>
      <c r="AY3446" s="19"/>
      <c r="AZ3446" s="19"/>
      <c r="BA3446" s="19"/>
      <c r="BB3446" s="19"/>
      <c r="BC3446" s="19"/>
      <c r="BD3446" s="19"/>
      <c r="BE3446" s="19"/>
      <c r="BF3446" s="19"/>
      <c r="BG3446" s="19"/>
      <c r="BH3446" s="19"/>
      <c r="BI3446" s="19"/>
      <c r="BJ3446" s="19"/>
      <c r="BK3446" s="19"/>
      <c r="BL3446" s="19"/>
      <c r="BM3446" s="19"/>
      <c r="BN3446" s="19"/>
      <c r="BO3446" s="19"/>
      <c r="BP3446" s="19"/>
      <c r="BQ3446" s="19"/>
      <c r="BR3446" s="19"/>
      <c r="BS3446" s="19"/>
      <c r="BT3446" s="19"/>
      <c r="BU3446" s="19"/>
      <c r="BV3446" s="19"/>
      <c r="BW3446" s="19"/>
      <c r="BX3446" s="19"/>
      <c r="BY3446" s="19"/>
      <c r="BZ3446" s="19"/>
      <c r="CA3446" s="19"/>
      <c r="CB3446" s="19"/>
      <c r="CC3446" s="19"/>
      <c r="CD3446" s="19"/>
      <c r="CE3446" s="19"/>
      <c r="CF3446" s="19"/>
      <c r="CG3446" s="19"/>
      <c r="CH3446" s="19"/>
      <c r="CI3446" s="19"/>
      <c r="CJ3446" s="19"/>
      <c r="CK3446" s="19"/>
      <c r="CL3446" s="19"/>
      <c r="CM3446" s="19"/>
      <c r="CN3446" s="19"/>
      <c r="CO3446" s="19"/>
      <c r="CP3446" s="19"/>
      <c r="CQ3446" s="19"/>
      <c r="CR3446" s="19"/>
      <c r="CS3446" s="19"/>
      <c r="CT3446" s="19"/>
      <c r="CU3446" s="19"/>
      <c r="CV3446" s="19"/>
      <c r="CW3446" s="19"/>
      <c r="CX3446" s="19"/>
      <c r="CY3446" s="19"/>
      <c r="CZ3446" s="19"/>
      <c r="DA3446" s="19"/>
      <c r="DB3446" s="19"/>
      <c r="DC3446" s="19"/>
      <c r="DD3446" s="19"/>
      <c r="DE3446" s="19"/>
      <c r="DF3446" s="19"/>
      <c r="DG3446" s="19"/>
      <c r="DH3446" s="19"/>
      <c r="DI3446" s="19"/>
      <c r="DJ3446" s="19"/>
      <c r="DK3446" s="19"/>
      <c r="DL3446" s="19"/>
      <c r="DM3446" s="19"/>
      <c r="DN3446" s="19"/>
    </row>
    <row r="3447" spans="1:118" s="146" customFormat="1" ht="21.75" hidden="1" customHeight="1" collapsed="1" x14ac:dyDescent="0.2">
      <c r="A3447" s="591"/>
      <c r="B3447" s="591"/>
      <c r="C3447" s="591"/>
      <c r="D3447" s="591"/>
      <c r="E3447" s="591"/>
      <c r="F3447" s="591"/>
      <c r="G3447" s="591"/>
      <c r="H3447" s="186">
        <f>H3429+H3437+H3439</f>
        <v>2</v>
      </c>
      <c r="I3447" s="186">
        <f t="shared" ref="I3447:S3447" si="75">I3429+I3437+I3439</f>
        <v>1</v>
      </c>
      <c r="J3447" s="186">
        <f t="shared" si="75"/>
        <v>0</v>
      </c>
      <c r="K3447" s="186">
        <f t="shared" si="75"/>
        <v>0</v>
      </c>
      <c r="L3447" s="186">
        <f t="shared" si="75"/>
        <v>1790.92</v>
      </c>
      <c r="M3447" s="186">
        <f t="shared" si="75"/>
        <v>388</v>
      </c>
      <c r="N3447" s="186">
        <f t="shared" si="75"/>
        <v>0</v>
      </c>
      <c r="O3447" s="186"/>
      <c r="P3447" s="186">
        <f t="shared" si="75"/>
        <v>23172.042079999999</v>
      </c>
      <c r="Q3447" s="186">
        <f t="shared" si="75"/>
        <v>9276.0349999999999</v>
      </c>
      <c r="R3447" s="186">
        <f t="shared" si="75"/>
        <v>0</v>
      </c>
      <c r="S3447" s="342">
        <f t="shared" si="75"/>
        <v>0</v>
      </c>
      <c r="T3447" s="357"/>
      <c r="U3447" s="312"/>
      <c r="V3447" s="312"/>
      <c r="W3447" s="312"/>
      <c r="X3447" s="312"/>
      <c r="Y3447" s="357"/>
      <c r="Z3447" s="357"/>
      <c r="AA3447" s="357"/>
      <c r="AB3447" s="363"/>
      <c r="AC3447" s="363"/>
      <c r="AD3447" s="363"/>
      <c r="AE3447" s="363"/>
    </row>
    <row r="3448" spans="1:118" x14ac:dyDescent="0.25">
      <c r="A3448" s="309"/>
      <c r="B3448" s="309"/>
      <c r="C3448" s="309"/>
      <c r="D3448" s="309"/>
      <c r="E3448" s="310"/>
      <c r="F3448" s="306"/>
      <c r="G3448" s="307"/>
      <c r="H3448" s="35"/>
      <c r="I3448" s="35"/>
      <c r="J3448" s="35"/>
      <c r="K3448" s="35"/>
      <c r="L3448" s="527"/>
      <c r="M3448" s="527"/>
      <c r="N3448" s="527"/>
      <c r="O3448" s="35"/>
      <c r="P3448" s="35"/>
      <c r="Q3448" s="35"/>
      <c r="R3448" s="35"/>
      <c r="S3448" s="35"/>
      <c r="T3448" s="5"/>
      <c r="U3448" s="5"/>
      <c r="V3448" s="5"/>
      <c r="W3448" s="5"/>
      <c r="X3448" s="5"/>
      <c r="Y3448" s="5"/>
      <c r="Z3448" s="5"/>
      <c r="AA3448" s="5"/>
      <c r="AB3448" s="5"/>
      <c r="AC3448" s="5"/>
      <c r="AD3448" s="5"/>
      <c r="AE3448" s="5"/>
      <c r="AF3448" s="19"/>
      <c r="AG3448" s="19"/>
      <c r="AH3448" s="19"/>
      <c r="AI3448" s="19"/>
      <c r="AJ3448" s="19"/>
      <c r="AK3448" s="19"/>
      <c r="AL3448" s="19"/>
      <c r="AM3448" s="19"/>
      <c r="AN3448" s="19"/>
      <c r="AO3448" s="19"/>
      <c r="AP3448" s="19"/>
      <c r="AQ3448" s="19"/>
      <c r="AR3448" s="19"/>
      <c r="AS3448" s="19"/>
      <c r="AT3448" s="19"/>
      <c r="AU3448" s="19"/>
      <c r="AV3448" s="19"/>
      <c r="AW3448" s="19"/>
      <c r="AX3448" s="19"/>
      <c r="AY3448" s="19"/>
      <c r="AZ3448" s="19"/>
      <c r="BA3448" s="19"/>
      <c r="BB3448" s="19"/>
      <c r="BC3448" s="19"/>
      <c r="BD3448" s="19"/>
      <c r="BE3448" s="19"/>
      <c r="BF3448" s="19"/>
      <c r="BG3448" s="19"/>
      <c r="BH3448" s="19"/>
      <c r="BI3448" s="19"/>
      <c r="BJ3448" s="19"/>
      <c r="BK3448" s="19"/>
      <c r="BL3448" s="19"/>
      <c r="BM3448" s="19"/>
      <c r="BN3448" s="19"/>
      <c r="BO3448" s="19"/>
      <c r="BP3448" s="19"/>
      <c r="BQ3448" s="19"/>
      <c r="BR3448" s="19"/>
      <c r="BS3448" s="19"/>
      <c r="BT3448" s="19"/>
      <c r="BU3448" s="19"/>
      <c r="BV3448" s="19"/>
      <c r="BW3448" s="19"/>
      <c r="BX3448" s="19"/>
      <c r="BY3448" s="19"/>
      <c r="BZ3448" s="19"/>
      <c r="CA3448" s="19"/>
      <c r="CB3448" s="19"/>
      <c r="CC3448" s="19"/>
      <c r="CD3448" s="19"/>
      <c r="CE3448" s="19"/>
      <c r="CF3448" s="19"/>
      <c r="CG3448" s="19"/>
      <c r="CH3448" s="19"/>
      <c r="CI3448" s="19"/>
      <c r="CJ3448" s="19"/>
      <c r="CK3448" s="19"/>
      <c r="CL3448" s="19"/>
      <c r="CM3448" s="19"/>
      <c r="CN3448" s="19"/>
      <c r="CO3448" s="19"/>
      <c r="CP3448" s="19"/>
      <c r="CQ3448" s="19"/>
      <c r="CR3448" s="19"/>
      <c r="CS3448" s="19"/>
      <c r="CT3448" s="19"/>
      <c r="CU3448" s="19"/>
      <c r="CV3448" s="19"/>
      <c r="CW3448" s="19"/>
      <c r="CX3448" s="19"/>
      <c r="CY3448" s="19"/>
      <c r="CZ3448" s="19"/>
      <c r="DA3448" s="19"/>
      <c r="DB3448" s="19"/>
      <c r="DC3448" s="19"/>
      <c r="DD3448" s="19"/>
      <c r="DE3448" s="19"/>
      <c r="DF3448" s="19"/>
      <c r="DG3448" s="19"/>
      <c r="DH3448" s="19"/>
      <c r="DI3448" s="19"/>
      <c r="DJ3448" s="19"/>
      <c r="DK3448" s="19"/>
      <c r="DL3448" s="19"/>
      <c r="DM3448" s="19"/>
      <c r="DN3448" s="19"/>
    </row>
    <row r="3449" spans="1:118" ht="25.5" customHeight="1" x14ac:dyDescent="0.25">
      <c r="A3449" s="531" t="s">
        <v>85</v>
      </c>
      <c r="B3449" s="531"/>
      <c r="C3449" s="531"/>
      <c r="D3449" s="531"/>
      <c r="E3449" s="531"/>
      <c r="F3449" s="531"/>
      <c r="G3449" s="531"/>
      <c r="H3449" s="531"/>
      <c r="I3449" s="531"/>
      <c r="J3449" s="531"/>
      <c r="K3449" s="531"/>
      <c r="L3449" s="531"/>
      <c r="M3449" s="531"/>
      <c r="N3449" s="531"/>
      <c r="O3449" s="531"/>
      <c r="P3449" s="531"/>
      <c r="Q3449" s="531"/>
      <c r="R3449" s="531"/>
      <c r="S3449" s="500"/>
      <c r="T3449" s="5"/>
      <c r="U3449" s="5"/>
      <c r="V3449" s="5"/>
      <c r="W3449" s="5"/>
      <c r="X3449" s="5"/>
      <c r="Y3449" s="5"/>
      <c r="Z3449" s="5"/>
      <c r="AA3449" s="5"/>
      <c r="AB3449" s="5"/>
      <c r="AC3449" s="5"/>
      <c r="AD3449" s="5"/>
      <c r="AE3449" s="5"/>
      <c r="AF3449" s="19"/>
      <c r="AG3449" s="19"/>
      <c r="AH3449" s="19"/>
      <c r="AI3449" s="19"/>
      <c r="AJ3449" s="19"/>
      <c r="AK3449" s="19"/>
      <c r="AL3449" s="19"/>
      <c r="AM3449" s="19"/>
      <c r="AN3449" s="19"/>
      <c r="AO3449" s="19"/>
      <c r="AP3449" s="19"/>
      <c r="AQ3449" s="19"/>
      <c r="AR3449" s="19"/>
      <c r="AS3449" s="19"/>
      <c r="AT3449" s="19"/>
      <c r="AU3449" s="19"/>
      <c r="AV3449" s="19"/>
      <c r="AW3449" s="19"/>
      <c r="AX3449" s="19"/>
      <c r="AY3449" s="19"/>
      <c r="AZ3449" s="19"/>
      <c r="BA3449" s="19"/>
      <c r="BB3449" s="19"/>
      <c r="BC3449" s="19"/>
      <c r="BD3449" s="19"/>
      <c r="BE3449" s="19"/>
      <c r="BF3449" s="19"/>
      <c r="BG3449" s="19"/>
      <c r="BH3449" s="19"/>
      <c r="BI3449" s="19"/>
      <c r="BJ3449" s="19"/>
      <c r="BK3449" s="19"/>
      <c r="BL3449" s="19"/>
      <c r="BM3449" s="19"/>
      <c r="BN3449" s="19"/>
      <c r="BO3449" s="19"/>
      <c r="BP3449" s="19"/>
      <c r="BQ3449" s="19"/>
      <c r="BR3449" s="19"/>
      <c r="BS3449" s="19"/>
      <c r="BT3449" s="19"/>
      <c r="BU3449" s="19"/>
      <c r="BV3449" s="19"/>
      <c r="BW3449" s="19"/>
      <c r="BX3449" s="19"/>
      <c r="BY3449" s="19"/>
      <c r="BZ3449" s="19"/>
      <c r="CA3449" s="19"/>
      <c r="CB3449" s="19"/>
      <c r="CC3449" s="19"/>
      <c r="CD3449" s="19"/>
      <c r="CE3449" s="19"/>
      <c r="CF3449" s="19"/>
      <c r="CG3449" s="19"/>
      <c r="CH3449" s="19"/>
      <c r="CI3449" s="19"/>
      <c r="CJ3449" s="19"/>
      <c r="CK3449" s="19"/>
      <c r="CL3449" s="19"/>
      <c r="CM3449" s="19"/>
      <c r="CN3449" s="19"/>
      <c r="CO3449" s="19"/>
      <c r="CP3449" s="19"/>
      <c r="CQ3449" s="19"/>
      <c r="CR3449" s="19"/>
      <c r="CS3449" s="19"/>
      <c r="CT3449" s="19"/>
      <c r="CU3449" s="19"/>
      <c r="CV3449" s="19"/>
      <c r="CW3449" s="19"/>
      <c r="CX3449" s="19"/>
      <c r="CY3449" s="19"/>
      <c r="CZ3449" s="19"/>
      <c r="DA3449" s="19"/>
      <c r="DB3449" s="19"/>
      <c r="DC3449" s="19"/>
      <c r="DD3449" s="19"/>
      <c r="DE3449" s="19"/>
      <c r="DF3449" s="19"/>
      <c r="DG3449" s="19"/>
      <c r="DH3449" s="19"/>
      <c r="DI3449" s="19"/>
      <c r="DJ3449" s="19"/>
      <c r="DK3449" s="19"/>
      <c r="DL3449" s="19"/>
      <c r="DM3449" s="19"/>
      <c r="DN3449" s="19"/>
    </row>
    <row r="3450" spans="1:118" s="19" customFormat="1" ht="39" customHeight="1" x14ac:dyDescent="0.25">
      <c r="A3450" s="562" t="s">
        <v>110</v>
      </c>
      <c r="B3450" s="562"/>
      <c r="C3450" s="562"/>
      <c r="D3450" s="594" t="s">
        <v>114</v>
      </c>
      <c r="E3450" s="594" t="s">
        <v>137</v>
      </c>
      <c r="F3450" s="594"/>
      <c r="G3450" s="593" t="str">
        <f>G3423</f>
        <v>Объект электросетевого хозяйства *</v>
      </c>
      <c r="H3450" s="594" t="s">
        <v>50</v>
      </c>
      <c r="I3450" s="594"/>
      <c r="J3450" s="594"/>
      <c r="K3450" s="594"/>
      <c r="L3450" s="594" t="s">
        <v>117</v>
      </c>
      <c r="M3450" s="594"/>
      <c r="N3450" s="594"/>
      <c r="O3450" s="594"/>
      <c r="P3450" s="562" t="str">
        <f>P3423</f>
        <v>Расходы на строительство объекта, тыс. руб.</v>
      </c>
      <c r="Q3450" s="562"/>
      <c r="R3450" s="562"/>
      <c r="S3450" s="581"/>
      <c r="T3450" s="33"/>
      <c r="U3450" s="5"/>
      <c r="V3450" s="5"/>
      <c r="W3450" s="5"/>
      <c r="X3450" s="5"/>
      <c r="Y3450" s="350"/>
      <c r="Z3450" s="350"/>
      <c r="AA3450" s="350"/>
      <c r="AB3450" s="5"/>
      <c r="AC3450" s="5"/>
      <c r="AD3450" s="5"/>
      <c r="AE3450" s="5"/>
    </row>
    <row r="3451" spans="1:118" s="19" customFormat="1" ht="80.25" customHeight="1" x14ac:dyDescent="0.25">
      <c r="A3451" s="551"/>
      <c r="B3451" s="551"/>
      <c r="C3451" s="551"/>
      <c r="D3451" s="574"/>
      <c r="E3451" s="574"/>
      <c r="F3451" s="574"/>
      <c r="G3451" s="594"/>
      <c r="H3451" s="180">
        <f>H11</f>
        <v>2017</v>
      </c>
      <c r="I3451" s="180">
        <f>I11</f>
        <v>2018</v>
      </c>
      <c r="J3451" s="180">
        <f>J11</f>
        <v>2019</v>
      </c>
      <c r="K3451" s="180" t="str">
        <f>K3424</f>
        <v>План  ( в случае отсутствия фактических значений)</v>
      </c>
      <c r="L3451" s="180">
        <f>H3451</f>
        <v>2017</v>
      </c>
      <c r="M3451" s="180">
        <f>I3451</f>
        <v>2018</v>
      </c>
      <c r="N3451" s="180">
        <f>J3451</f>
        <v>2019</v>
      </c>
      <c r="O3451" s="180" t="str">
        <f>O3424</f>
        <v>План  ( в случае отсутствия фактических значений)</v>
      </c>
      <c r="P3451" s="180">
        <f>H3451</f>
        <v>2017</v>
      </c>
      <c r="Q3451" s="180">
        <f>I3451</f>
        <v>2018</v>
      </c>
      <c r="R3451" s="180">
        <f>J3451</f>
        <v>2019</v>
      </c>
      <c r="S3451" s="324" t="str">
        <f>S3424</f>
        <v>План  ( в случае отсутствия фактических значений)</v>
      </c>
      <c r="T3451" s="351"/>
      <c r="U3451" s="5"/>
      <c r="V3451" s="5"/>
      <c r="W3451" s="5"/>
      <c r="X3451" s="5"/>
      <c r="Y3451" s="65"/>
      <c r="Z3451" s="65"/>
      <c r="AA3451" s="65"/>
      <c r="AB3451" s="5"/>
      <c r="AC3451" s="5"/>
      <c r="AD3451" s="5"/>
      <c r="AE3451" s="5"/>
    </row>
    <row r="3452" spans="1:118" x14ac:dyDescent="0.25">
      <c r="A3452" s="581">
        <v>1</v>
      </c>
      <c r="B3452" s="582"/>
      <c r="C3452" s="563"/>
      <c r="D3452" s="581">
        <v>2</v>
      </c>
      <c r="E3452" s="582"/>
      <c r="F3452" s="563"/>
      <c r="G3452" s="295">
        <v>3</v>
      </c>
      <c r="H3452" s="600">
        <v>4</v>
      </c>
      <c r="I3452" s="600"/>
      <c r="J3452" s="600"/>
      <c r="K3452" s="600"/>
      <c r="L3452" s="600">
        <v>5</v>
      </c>
      <c r="M3452" s="600"/>
      <c r="N3452" s="600"/>
      <c r="O3452" s="600"/>
      <c r="P3452" s="600">
        <v>6</v>
      </c>
      <c r="Q3452" s="600"/>
      <c r="R3452" s="600"/>
      <c r="S3452" s="559"/>
      <c r="T3452" s="261"/>
      <c r="U3452" s="589"/>
      <c r="V3452" s="589"/>
      <c r="W3452" s="589"/>
      <c r="X3452" s="589"/>
      <c r="Y3452" s="261"/>
      <c r="Z3452" s="261"/>
      <c r="AA3452" s="261"/>
      <c r="AB3452" s="1"/>
      <c r="AC3452" s="1"/>
      <c r="AD3452" s="1"/>
      <c r="AE3452" s="1"/>
    </row>
    <row r="3453" spans="1:118" ht="15" hidden="1" customHeight="1" outlineLevel="1" x14ac:dyDescent="0.25">
      <c r="A3453" s="564" t="s">
        <v>63</v>
      </c>
      <c r="B3453" s="564"/>
      <c r="C3453" s="564"/>
      <c r="D3453" s="552" t="s">
        <v>52</v>
      </c>
      <c r="E3453" s="613" t="s">
        <v>87</v>
      </c>
      <c r="F3453" s="613"/>
      <c r="G3453" s="217"/>
      <c r="H3453" s="178"/>
      <c r="I3453" s="178"/>
      <c r="J3453" s="178"/>
      <c r="K3453" s="178"/>
      <c r="L3453" s="178"/>
      <c r="M3453" s="178"/>
      <c r="N3453" s="178"/>
      <c r="O3453" s="178"/>
      <c r="P3453" s="178"/>
      <c r="Q3453" s="178"/>
      <c r="R3453" s="178"/>
      <c r="S3453" s="34"/>
      <c r="T3453" s="1"/>
      <c r="U3453" s="5"/>
      <c r="V3453" s="5"/>
      <c r="W3453" s="5"/>
      <c r="X3453" s="5"/>
      <c r="Y3453" s="1"/>
      <c r="Z3453" s="261"/>
      <c r="AA3453" s="1"/>
      <c r="AB3453" s="5"/>
      <c r="AC3453" s="5"/>
      <c r="AD3453" s="5"/>
      <c r="AE3453" s="5"/>
      <c r="AF3453" s="19"/>
      <c r="AG3453" s="19"/>
      <c r="AH3453" s="19"/>
      <c r="AI3453" s="19"/>
      <c r="AJ3453" s="19"/>
      <c r="AK3453" s="19"/>
      <c r="AL3453" s="19"/>
      <c r="AM3453" s="19"/>
      <c r="AN3453" s="19"/>
      <c r="AO3453" s="19"/>
      <c r="AP3453" s="19"/>
      <c r="AQ3453" s="19"/>
      <c r="AR3453" s="19"/>
      <c r="AS3453" s="19"/>
      <c r="AT3453" s="19"/>
      <c r="AU3453" s="19"/>
      <c r="AV3453" s="19"/>
      <c r="AW3453" s="19"/>
      <c r="AX3453" s="19"/>
      <c r="AY3453" s="19"/>
      <c r="AZ3453" s="19"/>
      <c r="BA3453" s="19"/>
      <c r="BB3453" s="19"/>
      <c r="BC3453" s="19"/>
      <c r="BD3453" s="19"/>
      <c r="BE3453" s="19"/>
      <c r="BF3453" s="19"/>
      <c r="BG3453" s="19"/>
      <c r="BH3453" s="19"/>
      <c r="BI3453" s="19"/>
      <c r="BJ3453" s="19"/>
      <c r="BK3453" s="19"/>
      <c r="BL3453" s="19"/>
      <c r="BM3453" s="19"/>
      <c r="BN3453" s="19"/>
      <c r="BO3453" s="19"/>
      <c r="BP3453" s="19"/>
      <c r="BQ3453" s="19"/>
      <c r="BR3453" s="19"/>
      <c r="BS3453" s="19"/>
      <c r="BT3453" s="19"/>
      <c r="BU3453" s="19"/>
      <c r="BV3453" s="19"/>
      <c r="BW3453" s="19"/>
      <c r="BX3453" s="19"/>
      <c r="BY3453" s="19"/>
      <c r="BZ3453" s="19"/>
      <c r="CA3453" s="19"/>
      <c r="CB3453" s="19"/>
      <c r="CC3453" s="19"/>
      <c r="CD3453" s="19"/>
      <c r="CE3453" s="19"/>
      <c r="CF3453" s="19"/>
      <c r="CG3453" s="19"/>
      <c r="CH3453" s="19"/>
      <c r="CI3453" s="19"/>
      <c r="CJ3453" s="19"/>
      <c r="CK3453" s="19"/>
      <c r="CL3453" s="19"/>
      <c r="CM3453" s="19"/>
      <c r="CN3453" s="19"/>
      <c r="CO3453" s="19"/>
      <c r="CP3453" s="19"/>
      <c r="CQ3453" s="19"/>
      <c r="CR3453" s="19"/>
      <c r="CS3453" s="19"/>
      <c r="CT3453" s="19"/>
      <c r="CU3453" s="19"/>
      <c r="CV3453" s="19"/>
      <c r="CW3453" s="19"/>
      <c r="CX3453" s="19"/>
      <c r="CY3453" s="19"/>
      <c r="CZ3453" s="19"/>
      <c r="DA3453" s="19"/>
      <c r="DB3453" s="19"/>
      <c r="DC3453" s="19"/>
      <c r="DD3453" s="19"/>
      <c r="DE3453" s="19"/>
      <c r="DF3453" s="19"/>
      <c r="DG3453" s="19"/>
      <c r="DH3453" s="19"/>
      <c r="DI3453" s="19"/>
      <c r="DJ3453" s="19"/>
      <c r="DK3453" s="19"/>
      <c r="DL3453" s="19"/>
      <c r="DM3453" s="19"/>
      <c r="DN3453" s="19"/>
    </row>
    <row r="3454" spans="1:118" s="219" customFormat="1" ht="42.75" customHeight="1" collapsed="1" x14ac:dyDescent="0.25">
      <c r="A3454" s="564"/>
      <c r="B3454" s="564"/>
      <c r="C3454" s="564"/>
      <c r="D3454" s="552"/>
      <c r="E3454" s="542" t="s">
        <v>88</v>
      </c>
      <c r="F3454" s="542"/>
      <c r="G3454" s="218"/>
      <c r="H3454" s="122">
        <f>H3455+H3456</f>
        <v>2</v>
      </c>
      <c r="I3454" s="122"/>
      <c r="J3454" s="122"/>
      <c r="K3454" s="122"/>
      <c r="L3454" s="122">
        <f t="shared" ref="L3454:P3454" si="76">L3455+L3456</f>
        <v>142400</v>
      </c>
      <c r="M3454" s="122"/>
      <c r="N3454" s="122"/>
      <c r="O3454" s="122"/>
      <c r="P3454" s="128">
        <f t="shared" si="76"/>
        <v>887097.04108000011</v>
      </c>
      <c r="Q3454" s="122"/>
      <c r="R3454" s="122"/>
      <c r="S3454" s="334"/>
      <c r="T3454" s="367"/>
      <c r="U3454" s="384"/>
      <c r="V3454" s="384"/>
      <c r="W3454" s="384"/>
      <c r="X3454" s="384"/>
      <c r="Y3454" s="173"/>
      <c r="Z3454" s="367"/>
      <c r="AA3454" s="173"/>
      <c r="AB3454" s="384"/>
      <c r="AC3454" s="384"/>
      <c r="AD3454" s="384"/>
      <c r="AE3454" s="384"/>
      <c r="AF3454" s="177"/>
      <c r="AG3454" s="177"/>
      <c r="AH3454" s="177"/>
      <c r="AI3454" s="177"/>
      <c r="AJ3454" s="177"/>
      <c r="AK3454" s="177"/>
      <c r="AL3454" s="177"/>
      <c r="AM3454" s="177"/>
      <c r="AN3454" s="177"/>
      <c r="AO3454" s="177"/>
      <c r="AP3454" s="177"/>
      <c r="AQ3454" s="177"/>
      <c r="AR3454" s="177"/>
      <c r="AS3454" s="177"/>
      <c r="AT3454" s="177"/>
      <c r="AU3454" s="177"/>
      <c r="AV3454" s="177"/>
      <c r="AW3454" s="177"/>
      <c r="AX3454" s="177"/>
      <c r="AY3454" s="177"/>
      <c r="AZ3454" s="177"/>
      <c r="BA3454" s="177"/>
      <c r="BB3454" s="177"/>
      <c r="BC3454" s="177"/>
      <c r="BD3454" s="177"/>
      <c r="BE3454" s="177"/>
      <c r="BF3454" s="177"/>
      <c r="BG3454" s="177"/>
      <c r="BH3454" s="177"/>
      <c r="BI3454" s="177"/>
      <c r="BJ3454" s="177"/>
      <c r="BK3454" s="177"/>
      <c r="BL3454" s="177"/>
      <c r="BM3454" s="177"/>
      <c r="BN3454" s="177"/>
      <c r="BO3454" s="177"/>
      <c r="BP3454" s="177"/>
      <c r="BQ3454" s="177"/>
      <c r="BR3454" s="177"/>
      <c r="BS3454" s="177"/>
      <c r="BT3454" s="177"/>
      <c r="BU3454" s="177"/>
      <c r="BV3454" s="177"/>
      <c r="BW3454" s="177"/>
      <c r="BX3454" s="177"/>
      <c r="BY3454" s="177"/>
      <c r="BZ3454" s="177"/>
      <c r="CA3454" s="177"/>
      <c r="CB3454" s="177"/>
      <c r="CC3454" s="177"/>
      <c r="CD3454" s="177"/>
      <c r="CE3454" s="177"/>
      <c r="CF3454" s="177"/>
      <c r="CG3454" s="177"/>
      <c r="CH3454" s="177"/>
      <c r="CI3454" s="177"/>
      <c r="CJ3454" s="177"/>
      <c r="CK3454" s="177"/>
      <c r="CL3454" s="177"/>
      <c r="CM3454" s="177"/>
      <c r="CN3454" s="177"/>
      <c r="CO3454" s="177"/>
      <c r="CP3454" s="177"/>
      <c r="CQ3454" s="177"/>
      <c r="CR3454" s="177"/>
      <c r="CS3454" s="177"/>
      <c r="CT3454" s="177"/>
      <c r="CU3454" s="177"/>
      <c r="CV3454" s="177"/>
      <c r="CW3454" s="177"/>
      <c r="CX3454" s="177"/>
      <c r="CY3454" s="177"/>
      <c r="CZ3454" s="177"/>
      <c r="DA3454" s="177"/>
      <c r="DB3454" s="177"/>
      <c r="DC3454" s="177"/>
      <c r="DD3454" s="177"/>
      <c r="DE3454" s="177"/>
      <c r="DF3454" s="177"/>
      <c r="DG3454" s="177"/>
      <c r="DH3454" s="177"/>
      <c r="DI3454" s="177"/>
      <c r="DJ3454" s="177"/>
      <c r="DK3454" s="177"/>
      <c r="DL3454" s="177"/>
      <c r="DM3454" s="177"/>
      <c r="DN3454" s="177"/>
    </row>
    <row r="3455" spans="1:118" s="84" customFormat="1" ht="15" hidden="1" customHeight="1" outlineLevel="2" x14ac:dyDescent="0.25">
      <c r="A3455" s="564"/>
      <c r="B3455" s="564"/>
      <c r="C3455" s="564"/>
      <c r="D3455" s="552"/>
      <c r="E3455" s="542"/>
      <c r="F3455" s="542"/>
      <c r="G3455" s="64" t="s">
        <v>1964</v>
      </c>
      <c r="H3455" s="89">
        <v>1</v>
      </c>
      <c r="I3455" s="89"/>
      <c r="J3455" s="89"/>
      <c r="K3455" s="89"/>
      <c r="L3455" s="89">
        <v>71200</v>
      </c>
      <c r="M3455" s="89"/>
      <c r="N3455" s="89"/>
      <c r="O3455" s="89"/>
      <c r="P3455" s="89">
        <v>567845.62762000004</v>
      </c>
      <c r="Q3455" s="89"/>
      <c r="R3455" s="89"/>
      <c r="S3455" s="333"/>
      <c r="T3455" s="104"/>
      <c r="U3455" s="94"/>
      <c r="V3455" s="94"/>
      <c r="W3455" s="94"/>
      <c r="X3455" s="94"/>
      <c r="Y3455" s="94"/>
      <c r="Z3455" s="94"/>
      <c r="AA3455" s="94"/>
      <c r="AB3455" s="85"/>
      <c r="AC3455" s="85"/>
      <c r="AD3455" s="85"/>
      <c r="AE3455" s="85"/>
    </row>
    <row r="3456" spans="1:118" s="19" customFormat="1" ht="15" hidden="1" customHeight="1" outlineLevel="2" x14ac:dyDescent="0.25">
      <c r="A3456" s="564"/>
      <c r="B3456" s="564"/>
      <c r="C3456" s="564"/>
      <c r="D3456" s="552"/>
      <c r="E3456" s="542"/>
      <c r="F3456" s="542"/>
      <c r="G3456" s="292" t="s">
        <v>1965</v>
      </c>
      <c r="H3456" s="89">
        <v>1</v>
      </c>
      <c r="I3456" s="89"/>
      <c r="J3456" s="89"/>
      <c r="K3456" s="89"/>
      <c r="L3456" s="89">
        <v>71200</v>
      </c>
      <c r="M3456" s="89"/>
      <c r="N3456" s="89"/>
      <c r="O3456" s="89"/>
      <c r="P3456" s="89">
        <v>319251.41346000001</v>
      </c>
      <c r="Q3456" s="89"/>
      <c r="R3456" s="89"/>
      <c r="S3456" s="333"/>
      <c r="T3456" s="105"/>
      <c r="U3456" s="20"/>
      <c r="V3456" s="20"/>
      <c r="W3456" s="20"/>
      <c r="X3456" s="20"/>
      <c r="Y3456" s="5"/>
      <c r="Z3456" s="5"/>
      <c r="AA3456" s="5"/>
      <c r="AB3456" s="5"/>
      <c r="AC3456" s="5"/>
      <c r="AD3456" s="5"/>
      <c r="AE3456" s="5"/>
    </row>
    <row r="3457" spans="1:118" ht="15" hidden="1" customHeight="1" outlineLevel="1" collapsed="1" x14ac:dyDescent="0.25">
      <c r="A3457" s="564" t="s">
        <v>72</v>
      </c>
      <c r="B3457" s="564"/>
      <c r="C3457" s="564"/>
      <c r="D3457" s="564" t="s">
        <v>136</v>
      </c>
      <c r="E3457" s="613" t="s">
        <v>87</v>
      </c>
      <c r="F3457" s="613"/>
      <c r="G3457" s="217"/>
      <c r="H3457" s="178"/>
      <c r="I3457" s="178"/>
      <c r="J3457" s="178"/>
      <c r="K3457" s="178"/>
      <c r="L3457" s="178"/>
      <c r="M3457" s="178"/>
      <c r="N3457" s="178"/>
      <c r="O3457" s="178"/>
      <c r="P3457" s="178"/>
      <c r="Q3457" s="178"/>
      <c r="R3457" s="178"/>
      <c r="S3457" s="34"/>
      <c r="T3457" s="261"/>
      <c r="U3457" s="5"/>
      <c r="V3457" s="5"/>
      <c r="W3457" s="5"/>
      <c r="X3457" s="5"/>
      <c r="Y3457" s="1"/>
      <c r="Z3457" s="261"/>
      <c r="AA3457" s="1"/>
      <c r="AB3457" s="5"/>
      <c r="AC3457" s="5"/>
      <c r="AD3457" s="5"/>
      <c r="AE3457" s="5"/>
      <c r="AF3457" s="19"/>
      <c r="AG3457" s="19"/>
      <c r="AH3457" s="19"/>
      <c r="AI3457" s="19"/>
      <c r="AJ3457" s="19"/>
      <c r="AK3457" s="19"/>
      <c r="AL3457" s="19"/>
      <c r="AM3457" s="19"/>
      <c r="AN3457" s="19"/>
      <c r="AO3457" s="19"/>
      <c r="AP3457" s="19"/>
      <c r="AQ3457" s="19"/>
      <c r="AR3457" s="19"/>
      <c r="AS3457" s="19"/>
      <c r="AT3457" s="19"/>
      <c r="AU3457" s="19"/>
      <c r="AV3457" s="19"/>
      <c r="AW3457" s="19"/>
      <c r="AX3457" s="19"/>
      <c r="AY3457" s="19"/>
      <c r="AZ3457" s="19"/>
      <c r="BA3457" s="19"/>
      <c r="BB3457" s="19"/>
      <c r="BC3457" s="19"/>
      <c r="BD3457" s="19"/>
      <c r="BE3457" s="19"/>
      <c r="BF3457" s="19"/>
      <c r="BG3457" s="19"/>
      <c r="BH3457" s="19"/>
      <c r="BI3457" s="19"/>
      <c r="BJ3457" s="19"/>
      <c r="BK3457" s="19"/>
      <c r="BL3457" s="19"/>
      <c r="BM3457" s="19"/>
      <c r="BN3457" s="19"/>
      <c r="BO3457" s="19"/>
      <c r="BP3457" s="19"/>
      <c r="BQ3457" s="19"/>
      <c r="BR3457" s="19"/>
      <c r="BS3457" s="19"/>
      <c r="BT3457" s="19"/>
      <c r="BU3457" s="19"/>
      <c r="BV3457" s="19"/>
      <c r="BW3457" s="19"/>
      <c r="BX3457" s="19"/>
      <c r="BY3457" s="19"/>
      <c r="BZ3457" s="19"/>
      <c r="CA3457" s="19"/>
      <c r="CB3457" s="19"/>
      <c r="CC3457" s="19"/>
      <c r="CD3457" s="19"/>
      <c r="CE3457" s="19"/>
      <c r="CF3457" s="19"/>
      <c r="CG3457" s="19"/>
      <c r="CH3457" s="19"/>
      <c r="CI3457" s="19"/>
      <c r="CJ3457" s="19"/>
      <c r="CK3457" s="19"/>
      <c r="CL3457" s="19"/>
      <c r="CM3457" s="19"/>
      <c r="CN3457" s="19"/>
      <c r="CO3457" s="19"/>
      <c r="CP3457" s="19"/>
      <c r="CQ3457" s="19"/>
      <c r="CR3457" s="19"/>
      <c r="CS3457" s="19"/>
      <c r="CT3457" s="19"/>
      <c r="CU3457" s="19"/>
      <c r="CV3457" s="19"/>
      <c r="CW3457" s="19"/>
      <c r="CX3457" s="19"/>
      <c r="CY3457" s="19"/>
      <c r="CZ3457" s="19"/>
      <c r="DA3457" s="19"/>
      <c r="DB3457" s="19"/>
      <c r="DC3457" s="19"/>
      <c r="DD3457" s="19"/>
      <c r="DE3457" s="19"/>
      <c r="DF3457" s="19"/>
      <c r="DG3457" s="19"/>
      <c r="DH3457" s="19"/>
      <c r="DI3457" s="19"/>
      <c r="DJ3457" s="19"/>
      <c r="DK3457" s="19"/>
      <c r="DL3457" s="19"/>
      <c r="DM3457" s="19"/>
      <c r="DN3457" s="19"/>
    </row>
    <row r="3458" spans="1:118" ht="15" hidden="1" customHeight="1" outlineLevel="1" x14ac:dyDescent="0.25">
      <c r="A3458" s="564"/>
      <c r="B3458" s="564"/>
      <c r="C3458" s="564"/>
      <c r="D3458" s="564"/>
      <c r="E3458" s="613" t="s">
        <v>88</v>
      </c>
      <c r="F3458" s="613"/>
      <c r="G3458" s="217"/>
      <c r="H3458" s="178"/>
      <c r="I3458" s="178"/>
      <c r="J3458" s="178"/>
      <c r="K3458" s="178"/>
      <c r="L3458" s="178"/>
      <c r="M3458" s="178"/>
      <c r="N3458" s="178"/>
      <c r="O3458" s="178"/>
      <c r="P3458" s="178"/>
      <c r="Q3458" s="178"/>
      <c r="R3458" s="178"/>
      <c r="S3458" s="34"/>
      <c r="T3458" s="261"/>
      <c r="U3458" s="5"/>
      <c r="V3458" s="5"/>
      <c r="W3458" s="5"/>
      <c r="X3458" s="5"/>
      <c r="Y3458" s="1"/>
      <c r="Z3458" s="261"/>
      <c r="AA3458" s="1"/>
      <c r="AB3458" s="5"/>
      <c r="AC3458" s="5"/>
      <c r="AD3458" s="5"/>
      <c r="AE3458" s="5"/>
      <c r="AF3458" s="19"/>
      <c r="AG3458" s="19"/>
      <c r="AH3458" s="19"/>
      <c r="AI3458" s="19"/>
      <c r="AJ3458" s="19"/>
      <c r="AK3458" s="19"/>
      <c r="AL3458" s="19"/>
      <c r="AM3458" s="19"/>
      <c r="AN3458" s="19"/>
      <c r="AO3458" s="19"/>
      <c r="AP3458" s="19"/>
      <c r="AQ3458" s="19"/>
      <c r="AR3458" s="19"/>
      <c r="AS3458" s="19"/>
      <c r="AT3458" s="19"/>
      <c r="AU3458" s="19"/>
      <c r="AV3458" s="19"/>
      <c r="AW3458" s="19"/>
      <c r="AX3458" s="19"/>
      <c r="AY3458" s="19"/>
      <c r="AZ3458" s="19"/>
      <c r="BA3458" s="19"/>
      <c r="BB3458" s="19"/>
      <c r="BC3458" s="19"/>
      <c r="BD3458" s="19"/>
      <c r="BE3458" s="19"/>
      <c r="BF3458" s="19"/>
      <c r="BG3458" s="19"/>
      <c r="BH3458" s="19"/>
      <c r="BI3458" s="19"/>
      <c r="BJ3458" s="19"/>
      <c r="BK3458" s="19"/>
      <c r="BL3458" s="19"/>
      <c r="BM3458" s="19"/>
      <c r="BN3458" s="19"/>
      <c r="BO3458" s="19"/>
      <c r="BP3458" s="19"/>
      <c r="BQ3458" s="19"/>
      <c r="BR3458" s="19"/>
      <c r="BS3458" s="19"/>
      <c r="BT3458" s="19"/>
      <c r="BU3458" s="19"/>
      <c r="BV3458" s="19"/>
      <c r="BW3458" s="19"/>
      <c r="BX3458" s="19"/>
      <c r="BY3458" s="19"/>
      <c r="BZ3458" s="19"/>
      <c r="CA3458" s="19"/>
      <c r="CB3458" s="19"/>
      <c r="CC3458" s="19"/>
      <c r="CD3458" s="19"/>
      <c r="CE3458" s="19"/>
      <c r="CF3458" s="19"/>
      <c r="CG3458" s="19"/>
      <c r="CH3458" s="19"/>
      <c r="CI3458" s="19"/>
      <c r="CJ3458" s="19"/>
      <c r="CK3458" s="19"/>
      <c r="CL3458" s="19"/>
      <c r="CM3458" s="19"/>
      <c r="CN3458" s="19"/>
      <c r="CO3458" s="19"/>
      <c r="CP3458" s="19"/>
      <c r="CQ3458" s="19"/>
      <c r="CR3458" s="19"/>
      <c r="CS3458" s="19"/>
      <c r="CT3458" s="19"/>
      <c r="CU3458" s="19"/>
      <c r="CV3458" s="19"/>
      <c r="CW3458" s="19"/>
      <c r="CX3458" s="19"/>
      <c r="CY3458" s="19"/>
      <c r="CZ3458" s="19"/>
      <c r="DA3458" s="19"/>
      <c r="DB3458" s="19"/>
      <c r="DC3458" s="19"/>
      <c r="DD3458" s="19"/>
      <c r="DE3458" s="19"/>
      <c r="DF3458" s="19"/>
      <c r="DG3458" s="19"/>
      <c r="DH3458" s="19"/>
      <c r="DI3458" s="19"/>
      <c r="DJ3458" s="19"/>
      <c r="DK3458" s="19"/>
      <c r="DL3458" s="19"/>
      <c r="DM3458" s="19"/>
      <c r="DN3458" s="19"/>
    </row>
    <row r="3459" spans="1:118" s="146" customFormat="1" ht="21.75" hidden="1" customHeight="1" collapsed="1" x14ac:dyDescent="0.2">
      <c r="A3459" s="591"/>
      <c r="B3459" s="591"/>
      <c r="C3459" s="591"/>
      <c r="D3459" s="591"/>
      <c r="E3459" s="591"/>
      <c r="F3459" s="591"/>
      <c r="G3459" s="591"/>
      <c r="H3459" s="186">
        <f>H3454</f>
        <v>2</v>
      </c>
      <c r="I3459" s="186">
        <f t="shared" ref="I3459:S3459" si="77">I3454</f>
        <v>0</v>
      </c>
      <c r="J3459" s="186">
        <f t="shared" si="77"/>
        <v>0</v>
      </c>
      <c r="K3459" s="186">
        <f t="shared" si="77"/>
        <v>0</v>
      </c>
      <c r="L3459" s="186">
        <f t="shared" si="77"/>
        <v>142400</v>
      </c>
      <c r="M3459" s="186">
        <f t="shared" si="77"/>
        <v>0</v>
      </c>
      <c r="N3459" s="186">
        <f t="shared" si="77"/>
        <v>0</v>
      </c>
      <c r="O3459" s="186">
        <f t="shared" si="77"/>
        <v>0</v>
      </c>
      <c r="P3459" s="186">
        <f t="shared" si="77"/>
        <v>887097.04108000011</v>
      </c>
      <c r="Q3459" s="186">
        <f t="shared" si="77"/>
        <v>0</v>
      </c>
      <c r="R3459" s="186">
        <f t="shared" si="77"/>
        <v>0</v>
      </c>
      <c r="S3459" s="342">
        <f t="shared" si="77"/>
        <v>0</v>
      </c>
      <c r="T3459" s="357"/>
      <c r="U3459" s="312"/>
      <c r="V3459" s="312"/>
      <c r="W3459" s="312"/>
      <c r="X3459" s="312"/>
      <c r="Y3459" s="357"/>
      <c r="Z3459" s="357"/>
      <c r="AA3459" s="357"/>
      <c r="AB3459" s="363"/>
      <c r="AC3459" s="363"/>
      <c r="AD3459" s="363"/>
      <c r="AE3459" s="363"/>
    </row>
    <row r="3460" spans="1:118" x14ac:dyDescent="0.25">
      <c r="A3460" s="310"/>
      <c r="B3460" s="310"/>
      <c r="C3460" s="310"/>
      <c r="D3460" s="309"/>
      <c r="E3460" s="309"/>
      <c r="F3460" s="315"/>
      <c r="G3460" s="206"/>
      <c r="H3460" s="40"/>
      <c r="I3460" s="40"/>
      <c r="J3460" s="40"/>
      <c r="K3460" s="40"/>
      <c r="L3460" s="40"/>
      <c r="M3460" s="40"/>
      <c r="N3460" s="40"/>
      <c r="O3460" s="40"/>
      <c r="P3460" s="40"/>
      <c r="Q3460" s="40"/>
      <c r="R3460" s="40"/>
      <c r="S3460" s="40"/>
      <c r="T3460" s="1"/>
      <c r="U3460" s="5"/>
      <c r="V3460" s="5"/>
      <c r="W3460" s="5"/>
      <c r="X3460" s="5"/>
      <c r="Y3460" s="1"/>
      <c r="Z3460" s="261"/>
      <c r="AA3460" s="1"/>
      <c r="AB3460" s="5"/>
      <c r="AC3460" s="5"/>
      <c r="AD3460" s="5"/>
      <c r="AE3460" s="5"/>
      <c r="AF3460" s="19"/>
      <c r="AG3460" s="19"/>
      <c r="AH3460" s="19"/>
      <c r="AI3460" s="19"/>
      <c r="AJ3460" s="19"/>
      <c r="AK3460" s="19"/>
      <c r="AL3460" s="19"/>
      <c r="AM3460" s="19"/>
      <c r="AN3460" s="19"/>
      <c r="AO3460" s="19"/>
      <c r="AP3460" s="19"/>
      <c r="AQ3460" s="19"/>
      <c r="AR3460" s="19"/>
      <c r="AS3460" s="19"/>
      <c r="AT3460" s="19"/>
      <c r="AU3460" s="19"/>
      <c r="AV3460" s="19"/>
      <c r="AW3460" s="19"/>
      <c r="AX3460" s="19"/>
      <c r="AY3460" s="19"/>
      <c r="AZ3460" s="19"/>
      <c r="BA3460" s="19"/>
      <c r="BB3460" s="19"/>
      <c r="BC3460" s="19"/>
      <c r="BD3460" s="19"/>
      <c r="BE3460" s="19"/>
      <c r="BF3460" s="19"/>
      <c r="BG3460" s="19"/>
      <c r="BH3460" s="19"/>
      <c r="BI3460" s="19"/>
      <c r="BJ3460" s="19"/>
      <c r="BK3460" s="19"/>
      <c r="BL3460" s="19"/>
      <c r="BM3460" s="19"/>
      <c r="BN3460" s="19"/>
      <c r="BO3460" s="19"/>
      <c r="BP3460" s="19"/>
      <c r="BQ3460" s="19"/>
      <c r="BR3460" s="19"/>
      <c r="BS3460" s="19"/>
      <c r="BT3460" s="19"/>
      <c r="BU3460" s="19"/>
      <c r="BV3460" s="19"/>
      <c r="BW3460" s="19"/>
      <c r="BX3460" s="19"/>
      <c r="BY3460" s="19"/>
      <c r="BZ3460" s="19"/>
      <c r="CA3460" s="19"/>
      <c r="CB3460" s="19"/>
      <c r="CC3460" s="19"/>
      <c r="CD3460" s="19"/>
      <c r="CE3460" s="19"/>
      <c r="CF3460" s="19"/>
      <c r="CG3460" s="19"/>
      <c r="CH3460" s="19"/>
      <c r="CI3460" s="19"/>
      <c r="CJ3460" s="19"/>
      <c r="CK3460" s="19"/>
      <c r="CL3460" s="19"/>
      <c r="CM3460" s="19"/>
      <c r="CN3460" s="19"/>
      <c r="CO3460" s="19"/>
      <c r="CP3460" s="19"/>
      <c r="CQ3460" s="19"/>
      <c r="CR3460" s="19"/>
      <c r="CS3460" s="19"/>
      <c r="CT3460" s="19"/>
      <c r="CU3460" s="19"/>
      <c r="CV3460" s="19"/>
      <c r="CW3460" s="19"/>
      <c r="CX3460" s="19"/>
      <c r="CY3460" s="19"/>
      <c r="CZ3460" s="19"/>
      <c r="DA3460" s="19"/>
      <c r="DB3460" s="19"/>
      <c r="DC3460" s="19"/>
      <c r="DD3460" s="19"/>
      <c r="DE3460" s="19"/>
      <c r="DF3460" s="19"/>
      <c r="DG3460" s="19"/>
      <c r="DH3460" s="19"/>
      <c r="DI3460" s="19"/>
      <c r="DJ3460" s="19"/>
      <c r="DK3460" s="19"/>
      <c r="DL3460" s="19"/>
      <c r="DM3460" s="19"/>
      <c r="DN3460" s="19"/>
    </row>
    <row r="3461" spans="1:118" ht="15" hidden="1" customHeight="1" x14ac:dyDescent="0.25">
      <c r="A3461" s="39"/>
      <c r="B3461" s="39"/>
      <c r="C3461" s="39"/>
      <c r="D3461" s="40"/>
      <c r="E3461" s="40"/>
      <c r="F3461" s="205"/>
      <c r="G3461" s="206"/>
      <c r="H3461" s="40"/>
      <c r="I3461" s="40"/>
      <c r="J3461" s="40"/>
      <c r="K3461" s="40"/>
      <c r="L3461" s="40"/>
      <c r="M3461" s="40"/>
      <c r="N3461" s="40"/>
      <c r="O3461" s="40"/>
      <c r="P3461" s="40"/>
      <c r="Q3461" s="40"/>
      <c r="R3461" s="40"/>
      <c r="S3461" s="40"/>
      <c r="T3461" s="1"/>
      <c r="U3461" s="5"/>
      <c r="V3461" s="5"/>
      <c r="W3461" s="5"/>
      <c r="X3461" s="5"/>
      <c r="Y3461" s="1"/>
      <c r="Z3461" s="261"/>
      <c r="AA3461" s="1"/>
      <c r="AB3461" s="5"/>
      <c r="AC3461" s="5"/>
      <c r="AD3461" s="5"/>
      <c r="AE3461" s="5"/>
      <c r="AF3461" s="19"/>
      <c r="AG3461" s="19"/>
      <c r="AH3461" s="19"/>
      <c r="AI3461" s="19"/>
      <c r="AJ3461" s="19"/>
      <c r="AK3461" s="19"/>
      <c r="AL3461" s="19"/>
      <c r="AM3461" s="19"/>
      <c r="AN3461" s="19"/>
      <c r="AO3461" s="19"/>
      <c r="AP3461" s="19"/>
      <c r="AQ3461" s="19"/>
      <c r="AR3461" s="19"/>
      <c r="AS3461" s="19"/>
      <c r="AT3461" s="19"/>
      <c r="AU3461" s="19"/>
      <c r="AV3461" s="19"/>
      <c r="AW3461" s="19"/>
      <c r="AX3461" s="19"/>
      <c r="AY3461" s="19"/>
      <c r="AZ3461" s="19"/>
      <c r="BA3461" s="19"/>
      <c r="BB3461" s="19"/>
      <c r="BC3461" s="19"/>
      <c r="BD3461" s="19"/>
      <c r="BE3461" s="19"/>
      <c r="BF3461" s="19"/>
      <c r="BG3461" s="19"/>
      <c r="BH3461" s="19"/>
      <c r="BI3461" s="19"/>
      <c r="BJ3461" s="19"/>
      <c r="BK3461" s="19"/>
      <c r="BL3461" s="19"/>
      <c r="BM3461" s="19"/>
      <c r="BN3461" s="19"/>
      <c r="BO3461" s="19"/>
      <c r="BP3461" s="19"/>
      <c r="BQ3461" s="19"/>
      <c r="BR3461" s="19"/>
      <c r="BS3461" s="19"/>
      <c r="BT3461" s="19"/>
      <c r="BU3461" s="19"/>
      <c r="BV3461" s="19"/>
      <c r="BW3461" s="19"/>
      <c r="BX3461" s="19"/>
      <c r="BY3461" s="19"/>
      <c r="BZ3461" s="19"/>
      <c r="CA3461" s="19"/>
      <c r="CB3461" s="19"/>
      <c r="CC3461" s="19"/>
      <c r="CD3461" s="19"/>
      <c r="CE3461" s="19"/>
      <c r="CF3461" s="19"/>
      <c r="CG3461" s="19"/>
      <c r="CH3461" s="19"/>
      <c r="CI3461" s="19"/>
      <c r="CJ3461" s="19"/>
      <c r="CK3461" s="19"/>
      <c r="CL3461" s="19"/>
      <c r="CM3461" s="19"/>
      <c r="CN3461" s="19"/>
      <c r="CO3461" s="19"/>
      <c r="CP3461" s="19"/>
      <c r="CQ3461" s="19"/>
      <c r="CR3461" s="19"/>
      <c r="CS3461" s="19"/>
      <c r="CT3461" s="19"/>
      <c r="CU3461" s="19"/>
      <c r="CV3461" s="19"/>
      <c r="CW3461" s="19"/>
      <c r="CX3461" s="19"/>
      <c r="CY3461" s="19"/>
      <c r="CZ3461" s="19"/>
      <c r="DA3461" s="19"/>
      <c r="DB3461" s="19"/>
      <c r="DC3461" s="19"/>
      <c r="DD3461" s="19"/>
      <c r="DE3461" s="19"/>
      <c r="DF3461" s="19"/>
      <c r="DG3461" s="19"/>
      <c r="DH3461" s="19"/>
      <c r="DI3461" s="19"/>
      <c r="DJ3461" s="19"/>
      <c r="DK3461" s="19"/>
      <c r="DL3461" s="19"/>
      <c r="DM3461" s="19"/>
      <c r="DN3461" s="19"/>
    </row>
    <row r="3462" spans="1:118" ht="21.75" customHeight="1" x14ac:dyDescent="0.25">
      <c r="A3462" s="531" t="s">
        <v>135</v>
      </c>
      <c r="B3462" s="531"/>
      <c r="C3462" s="531"/>
      <c r="D3462" s="531"/>
      <c r="E3462" s="531"/>
      <c r="F3462" s="531"/>
      <c r="G3462" s="531"/>
      <c r="H3462" s="531"/>
      <c r="I3462" s="531"/>
      <c r="J3462" s="531"/>
      <c r="K3462" s="531"/>
      <c r="L3462" s="531"/>
      <c r="M3462" s="531"/>
      <c r="N3462" s="531"/>
      <c r="O3462" s="531"/>
      <c r="P3462" s="531"/>
      <c r="Q3462" s="531"/>
      <c r="R3462" s="531"/>
      <c r="S3462" s="500"/>
      <c r="T3462" s="5"/>
      <c r="U3462" s="5"/>
      <c r="V3462" s="5"/>
      <c r="W3462" s="5"/>
      <c r="X3462" s="5"/>
      <c r="Y3462" s="5"/>
      <c r="Z3462" s="5"/>
      <c r="AA3462" s="5"/>
      <c r="AB3462" s="5"/>
      <c r="AC3462" s="5"/>
      <c r="AD3462" s="5"/>
      <c r="AE3462" s="5"/>
      <c r="AF3462" s="19"/>
      <c r="AG3462" s="19"/>
      <c r="AH3462" s="19"/>
      <c r="AI3462" s="19"/>
      <c r="AJ3462" s="19"/>
      <c r="AK3462" s="19"/>
      <c r="AL3462" s="19"/>
      <c r="AM3462" s="19"/>
      <c r="AN3462" s="19"/>
      <c r="AO3462" s="19"/>
      <c r="AP3462" s="19"/>
      <c r="AQ3462" s="19"/>
      <c r="AR3462" s="19"/>
      <c r="AS3462" s="19"/>
      <c r="AT3462" s="19"/>
      <c r="AU3462" s="19"/>
      <c r="AV3462" s="19"/>
      <c r="AW3462" s="19"/>
      <c r="AX3462" s="19"/>
      <c r="AY3462" s="19"/>
      <c r="AZ3462" s="19"/>
      <c r="BA3462" s="19"/>
      <c r="BB3462" s="19"/>
      <c r="BC3462" s="19"/>
      <c r="BD3462" s="19"/>
      <c r="BE3462" s="19"/>
      <c r="BF3462" s="19"/>
      <c r="BG3462" s="19"/>
      <c r="BH3462" s="19"/>
      <c r="BI3462" s="19"/>
      <c r="BJ3462" s="19"/>
      <c r="BK3462" s="19"/>
      <c r="BL3462" s="19"/>
      <c r="BM3462" s="19"/>
      <c r="BN3462" s="19"/>
      <c r="BO3462" s="19"/>
      <c r="BP3462" s="19"/>
      <c r="BQ3462" s="19"/>
      <c r="BR3462" s="19"/>
      <c r="BS3462" s="19"/>
      <c r="BT3462" s="19"/>
      <c r="BU3462" s="19"/>
      <c r="BV3462" s="19"/>
      <c r="BW3462" s="19"/>
      <c r="BX3462" s="19"/>
      <c r="BY3462" s="19"/>
      <c r="BZ3462" s="19"/>
      <c r="CA3462" s="19"/>
      <c r="CB3462" s="19"/>
      <c r="CC3462" s="19"/>
      <c r="CD3462" s="19"/>
      <c r="CE3462" s="19"/>
      <c r="CF3462" s="19"/>
      <c r="CG3462" s="19"/>
      <c r="CH3462" s="19"/>
      <c r="CI3462" s="19"/>
      <c r="CJ3462" s="19"/>
      <c r="CK3462" s="19"/>
      <c r="CL3462" s="19"/>
      <c r="CM3462" s="19"/>
      <c r="CN3462" s="19"/>
      <c r="CO3462" s="19"/>
      <c r="CP3462" s="19"/>
      <c r="CQ3462" s="19"/>
      <c r="CR3462" s="19"/>
      <c r="CS3462" s="19"/>
      <c r="CT3462" s="19"/>
      <c r="CU3462" s="19"/>
      <c r="CV3462" s="19"/>
      <c r="CW3462" s="19"/>
      <c r="CX3462" s="19"/>
      <c r="CY3462" s="19"/>
      <c r="CZ3462" s="19"/>
      <c r="DA3462" s="19"/>
      <c r="DB3462" s="19"/>
      <c r="DC3462" s="19"/>
      <c r="DD3462" s="19"/>
      <c r="DE3462" s="19"/>
      <c r="DF3462" s="19"/>
      <c r="DG3462" s="19"/>
      <c r="DH3462" s="19"/>
      <c r="DI3462" s="19"/>
      <c r="DJ3462" s="19"/>
      <c r="DK3462" s="19"/>
      <c r="DL3462" s="19"/>
      <c r="DM3462" s="19"/>
      <c r="DN3462" s="19"/>
    </row>
    <row r="3463" spans="1:118" ht="39" customHeight="1" x14ac:dyDescent="0.25">
      <c r="A3463" s="551" t="s">
        <v>110</v>
      </c>
      <c r="B3463" s="551"/>
      <c r="C3463" s="551"/>
      <c r="D3463" s="592" t="s">
        <v>148</v>
      </c>
      <c r="E3463" s="592"/>
      <c r="F3463" s="574" t="s">
        <v>137</v>
      </c>
      <c r="G3463" s="600" t="s">
        <v>2195</v>
      </c>
      <c r="H3463" s="592" t="s">
        <v>147</v>
      </c>
      <c r="I3463" s="592"/>
      <c r="J3463" s="592"/>
      <c r="K3463" s="592"/>
      <c r="L3463" s="592" t="s">
        <v>117</v>
      </c>
      <c r="M3463" s="592"/>
      <c r="N3463" s="592"/>
      <c r="O3463" s="592"/>
      <c r="P3463" s="564" t="s">
        <v>151</v>
      </c>
      <c r="Q3463" s="564"/>
      <c r="R3463" s="564"/>
      <c r="S3463" s="614"/>
      <c r="T3463" s="683"/>
      <c r="U3463" s="5"/>
      <c r="V3463" s="5"/>
      <c r="W3463" s="5"/>
      <c r="X3463" s="5"/>
      <c r="Y3463" s="370"/>
      <c r="Z3463" s="370"/>
      <c r="AA3463" s="370"/>
      <c r="AB3463" s="5"/>
      <c r="AC3463" s="5"/>
      <c r="AD3463" s="5"/>
      <c r="AE3463" s="5"/>
      <c r="AF3463" s="19"/>
      <c r="AG3463" s="19"/>
      <c r="AH3463" s="19"/>
      <c r="AI3463" s="19"/>
      <c r="AJ3463" s="19"/>
      <c r="AK3463" s="19"/>
      <c r="AL3463" s="19"/>
      <c r="AM3463" s="19"/>
      <c r="AN3463" s="19"/>
      <c r="AO3463" s="19"/>
      <c r="AP3463" s="19"/>
      <c r="AQ3463" s="19"/>
      <c r="AR3463" s="19"/>
      <c r="AS3463" s="19"/>
      <c r="AT3463" s="19"/>
      <c r="AU3463" s="19"/>
      <c r="AV3463" s="19"/>
      <c r="AW3463" s="19"/>
      <c r="AX3463" s="19"/>
      <c r="AY3463" s="19"/>
      <c r="AZ3463" s="19"/>
      <c r="BA3463" s="19"/>
      <c r="BB3463" s="19"/>
      <c r="BC3463" s="19"/>
      <c r="BD3463" s="19"/>
      <c r="BE3463" s="19"/>
      <c r="BF3463" s="19"/>
      <c r="BG3463" s="19"/>
      <c r="BH3463" s="19"/>
      <c r="BI3463" s="19"/>
      <c r="BJ3463" s="19"/>
      <c r="BK3463" s="19"/>
      <c r="BL3463" s="19"/>
      <c r="BM3463" s="19"/>
      <c r="BN3463" s="19"/>
      <c r="BO3463" s="19"/>
      <c r="BP3463" s="19"/>
      <c r="BQ3463" s="19"/>
      <c r="BR3463" s="19"/>
      <c r="BS3463" s="19"/>
      <c r="BT3463" s="19"/>
      <c r="BU3463" s="19"/>
      <c r="BV3463" s="19"/>
      <c r="BW3463" s="19"/>
      <c r="BX3463" s="19"/>
      <c r="BY3463" s="19"/>
      <c r="BZ3463" s="19"/>
      <c r="CA3463" s="19"/>
      <c r="CB3463" s="19"/>
      <c r="CC3463" s="19"/>
      <c r="CD3463" s="19"/>
      <c r="CE3463" s="19"/>
      <c r="CF3463" s="19"/>
      <c r="CG3463" s="19"/>
      <c r="CH3463" s="19"/>
      <c r="CI3463" s="19"/>
      <c r="CJ3463" s="19"/>
      <c r="CK3463" s="19"/>
      <c r="CL3463" s="19"/>
      <c r="CM3463" s="19"/>
      <c r="CN3463" s="19"/>
      <c r="CO3463" s="19"/>
      <c r="CP3463" s="19"/>
      <c r="CQ3463" s="19"/>
      <c r="CR3463" s="19"/>
      <c r="CS3463" s="19"/>
      <c r="CT3463" s="19"/>
      <c r="CU3463" s="19"/>
      <c r="CV3463" s="19"/>
      <c r="CW3463" s="19"/>
      <c r="CX3463" s="19"/>
      <c r="CY3463" s="19"/>
      <c r="CZ3463" s="19"/>
      <c r="DA3463" s="19"/>
      <c r="DB3463" s="19"/>
      <c r="DC3463" s="19"/>
      <c r="DD3463" s="19"/>
      <c r="DE3463" s="19"/>
      <c r="DF3463" s="19"/>
      <c r="DG3463" s="19"/>
      <c r="DH3463" s="19"/>
      <c r="DI3463" s="19"/>
      <c r="DJ3463" s="19"/>
      <c r="DK3463" s="19"/>
      <c r="DL3463" s="19"/>
      <c r="DM3463" s="19"/>
      <c r="DN3463" s="19"/>
    </row>
    <row r="3464" spans="1:118" ht="92.25" customHeight="1" x14ac:dyDescent="0.25">
      <c r="A3464" s="551"/>
      <c r="B3464" s="551"/>
      <c r="C3464" s="551"/>
      <c r="D3464" s="592"/>
      <c r="E3464" s="592"/>
      <c r="F3464" s="574"/>
      <c r="G3464" s="594"/>
      <c r="H3464" s="182">
        <f>H11</f>
        <v>2017</v>
      </c>
      <c r="I3464" s="182">
        <f>I11</f>
        <v>2018</v>
      </c>
      <c r="J3464" s="182">
        <f>J11</f>
        <v>2019</v>
      </c>
      <c r="K3464" s="497" t="s">
        <v>2192</v>
      </c>
      <c r="L3464" s="497">
        <f>L11</f>
        <v>2017</v>
      </c>
      <c r="M3464" s="497">
        <f>M11</f>
        <v>2018</v>
      </c>
      <c r="N3464" s="497">
        <f>N11</f>
        <v>2019</v>
      </c>
      <c r="O3464" s="497" t="s">
        <v>2192</v>
      </c>
      <c r="P3464" s="497">
        <f>P11</f>
        <v>2017</v>
      </c>
      <c r="Q3464" s="497">
        <f>Q11</f>
        <v>2018</v>
      </c>
      <c r="R3464" s="497">
        <f>R11</f>
        <v>2019</v>
      </c>
      <c r="S3464" s="499" t="s">
        <v>2192</v>
      </c>
      <c r="T3464" s="683"/>
      <c r="U3464" s="5"/>
      <c r="V3464" s="5"/>
      <c r="W3464" s="5"/>
      <c r="X3464" s="5"/>
      <c r="Y3464" s="261"/>
      <c r="Z3464" s="261"/>
      <c r="AA3464" s="261"/>
      <c r="AB3464" s="9"/>
      <c r="AC3464" s="5"/>
      <c r="AD3464" s="9"/>
      <c r="AE3464" s="5"/>
      <c r="AF3464" s="119"/>
      <c r="AG3464" s="19"/>
      <c r="AH3464" s="19"/>
      <c r="AI3464" s="19"/>
      <c r="AJ3464" s="19"/>
      <c r="AK3464" s="19"/>
      <c r="AL3464" s="19"/>
      <c r="AM3464" s="19"/>
      <c r="AN3464" s="19"/>
      <c r="AO3464" s="19"/>
      <c r="AP3464" s="19"/>
      <c r="AQ3464" s="19"/>
      <c r="AR3464" s="19"/>
      <c r="AS3464" s="19"/>
      <c r="AT3464" s="19"/>
      <c r="AU3464" s="19"/>
      <c r="AV3464" s="19"/>
      <c r="AW3464" s="19"/>
      <c r="AX3464" s="19"/>
      <c r="AY3464" s="19"/>
      <c r="AZ3464" s="19"/>
      <c r="BA3464" s="19"/>
      <c r="BB3464" s="19"/>
      <c r="BC3464" s="19"/>
      <c r="BD3464" s="19"/>
      <c r="BE3464" s="19"/>
      <c r="BF3464" s="19"/>
      <c r="BG3464" s="19"/>
      <c r="BH3464" s="19"/>
      <c r="BI3464" s="19"/>
      <c r="BJ3464" s="19"/>
      <c r="BK3464" s="19"/>
      <c r="BL3464" s="19"/>
      <c r="BM3464" s="19"/>
      <c r="BN3464" s="19"/>
      <c r="BO3464" s="19"/>
      <c r="BP3464" s="19"/>
      <c r="BQ3464" s="19"/>
      <c r="BR3464" s="19"/>
      <c r="BS3464" s="19"/>
      <c r="BT3464" s="19"/>
      <c r="BU3464" s="19"/>
      <c r="BV3464" s="19"/>
      <c r="BW3464" s="19"/>
      <c r="BX3464" s="19"/>
      <c r="BY3464" s="19"/>
      <c r="BZ3464" s="19"/>
      <c r="CA3464" s="19"/>
      <c r="CB3464" s="19"/>
      <c r="CC3464" s="19"/>
      <c r="CD3464" s="19"/>
      <c r="CE3464" s="19"/>
      <c r="CF3464" s="19"/>
      <c r="CG3464" s="19"/>
      <c r="CH3464" s="19"/>
      <c r="CI3464" s="19"/>
      <c r="CJ3464" s="19"/>
      <c r="CK3464" s="19"/>
      <c r="CL3464" s="19"/>
      <c r="CM3464" s="19"/>
      <c r="CN3464" s="19"/>
      <c r="CO3464" s="19"/>
      <c r="CP3464" s="19"/>
      <c r="CQ3464" s="19"/>
      <c r="CR3464" s="19"/>
      <c r="CS3464" s="19"/>
      <c r="CT3464" s="19"/>
      <c r="CU3464" s="19"/>
      <c r="CV3464" s="19"/>
      <c r="CW3464" s="19"/>
      <c r="CX3464" s="19"/>
      <c r="CY3464" s="19"/>
      <c r="CZ3464" s="19"/>
      <c r="DA3464" s="19"/>
      <c r="DB3464" s="19"/>
      <c r="DC3464" s="19"/>
      <c r="DD3464" s="19"/>
      <c r="DE3464" s="19"/>
      <c r="DF3464" s="19"/>
      <c r="DG3464" s="19"/>
      <c r="DH3464" s="19"/>
      <c r="DI3464" s="19"/>
      <c r="DJ3464" s="19"/>
      <c r="DK3464" s="19"/>
      <c r="DL3464" s="19"/>
      <c r="DM3464" s="19"/>
      <c r="DN3464" s="19"/>
    </row>
    <row r="3465" spans="1:118" s="19" customFormat="1" ht="15" customHeight="1" x14ac:dyDescent="0.25">
      <c r="A3465" s="551">
        <v>1</v>
      </c>
      <c r="B3465" s="551"/>
      <c r="C3465" s="551"/>
      <c r="D3465" s="551">
        <v>2</v>
      </c>
      <c r="E3465" s="551"/>
      <c r="F3465" s="551"/>
      <c r="G3465" s="299">
        <v>3</v>
      </c>
      <c r="H3465" s="574">
        <v>4</v>
      </c>
      <c r="I3465" s="574"/>
      <c r="J3465" s="574"/>
      <c r="K3465" s="574"/>
      <c r="L3465" s="574">
        <v>5</v>
      </c>
      <c r="M3465" s="574"/>
      <c r="N3465" s="574"/>
      <c r="O3465" s="574"/>
      <c r="P3465" s="574">
        <v>6</v>
      </c>
      <c r="Q3465" s="574"/>
      <c r="R3465" s="574"/>
      <c r="S3465" s="595"/>
      <c r="T3465" s="65"/>
      <c r="U3465" s="5"/>
      <c r="V3465" s="5"/>
      <c r="W3465" s="5"/>
      <c r="X3465" s="5"/>
      <c r="Y3465" s="65"/>
      <c r="Z3465" s="65"/>
      <c r="AA3465" s="65"/>
      <c r="AB3465" s="5"/>
      <c r="AC3465" s="5"/>
      <c r="AD3465" s="5"/>
      <c r="AE3465" s="5"/>
    </row>
    <row r="3466" spans="1:118" ht="30" customHeight="1" x14ac:dyDescent="0.25">
      <c r="A3466" s="564" t="s">
        <v>63</v>
      </c>
      <c r="B3466" s="564"/>
      <c r="C3466" s="564"/>
      <c r="D3466" s="542" t="s">
        <v>142</v>
      </c>
      <c r="E3466" s="181" t="s">
        <v>144</v>
      </c>
      <c r="F3466" s="552" t="s">
        <v>138</v>
      </c>
      <c r="G3466" s="220"/>
      <c r="H3466" s="178"/>
      <c r="I3466" s="184"/>
      <c r="J3466" s="184"/>
      <c r="K3466" s="122">
        <v>155</v>
      </c>
      <c r="L3466" s="501"/>
      <c r="M3466" s="501"/>
      <c r="N3466" s="501"/>
      <c r="O3466" s="122">
        <v>1300.9543333333334</v>
      </c>
      <c r="P3466" s="184"/>
      <c r="Q3466" s="184"/>
      <c r="R3466" s="184"/>
      <c r="S3466" s="128">
        <v>3209.5317296000003</v>
      </c>
      <c r="T3466" s="1"/>
      <c r="U3466" s="5"/>
      <c r="V3466" s="5"/>
      <c r="W3466" s="5"/>
      <c r="X3466" s="5"/>
      <c r="Y3466" s="1"/>
      <c r="Z3466" s="261"/>
      <c r="AA3466" s="1"/>
      <c r="AB3466" s="386"/>
      <c r="AC3466" s="5"/>
      <c r="AD3466" s="5"/>
      <c r="AE3466" s="5"/>
      <c r="AF3466" s="19"/>
      <c r="AG3466" s="19"/>
      <c r="AH3466" s="19"/>
      <c r="AI3466" s="19"/>
      <c r="AJ3466" s="19"/>
      <c r="AK3466" s="19"/>
      <c r="AL3466" s="19"/>
      <c r="AM3466" s="19"/>
      <c r="AN3466" s="19"/>
      <c r="AO3466" s="19"/>
      <c r="AP3466" s="19"/>
      <c r="AQ3466" s="19"/>
      <c r="AR3466" s="19"/>
      <c r="AS3466" s="19"/>
      <c r="AT3466" s="19"/>
      <c r="AU3466" s="19"/>
      <c r="AV3466" s="19"/>
      <c r="AW3466" s="19"/>
      <c r="AX3466" s="19"/>
      <c r="AY3466" s="19"/>
      <c r="AZ3466" s="19"/>
      <c r="BA3466" s="19"/>
      <c r="BB3466" s="19"/>
      <c r="BC3466" s="19"/>
      <c r="BD3466" s="19"/>
      <c r="BE3466" s="19"/>
      <c r="BF3466" s="19"/>
      <c r="BG3466" s="19"/>
      <c r="BH3466" s="19"/>
      <c r="BI3466" s="19"/>
      <c r="BJ3466" s="19"/>
      <c r="BK3466" s="19"/>
      <c r="BL3466" s="19"/>
      <c r="BM3466" s="19"/>
      <c r="BN3466" s="19"/>
      <c r="BO3466" s="19"/>
      <c r="BP3466" s="19"/>
      <c r="BQ3466" s="19"/>
      <c r="BR3466" s="19"/>
      <c r="BS3466" s="19"/>
      <c r="BT3466" s="19"/>
      <c r="BU3466" s="19"/>
      <c r="BV3466" s="19"/>
      <c r="BW3466" s="19"/>
      <c r="BX3466" s="19"/>
      <c r="BY3466" s="19"/>
      <c r="BZ3466" s="19"/>
      <c r="CA3466" s="19"/>
      <c r="CB3466" s="19"/>
      <c r="CC3466" s="19"/>
      <c r="CD3466" s="19"/>
      <c r="CE3466" s="19"/>
      <c r="CF3466" s="19"/>
      <c r="CG3466" s="19"/>
      <c r="CH3466" s="19"/>
      <c r="CI3466" s="19"/>
      <c r="CJ3466" s="19"/>
      <c r="CK3466" s="19"/>
      <c r="CL3466" s="19"/>
      <c r="CM3466" s="19"/>
      <c r="CN3466" s="19"/>
      <c r="CO3466" s="19"/>
      <c r="CP3466" s="19"/>
      <c r="CQ3466" s="19"/>
      <c r="CR3466" s="19"/>
      <c r="CS3466" s="19"/>
      <c r="CT3466" s="19"/>
      <c r="CU3466" s="19"/>
      <c r="CV3466" s="19"/>
      <c r="CW3466" s="19"/>
      <c r="CX3466" s="19"/>
      <c r="CY3466" s="19"/>
      <c r="CZ3466" s="19"/>
      <c r="DA3466" s="19"/>
      <c r="DB3466" s="19"/>
      <c r="DC3466" s="19"/>
      <c r="DD3466" s="19"/>
      <c r="DE3466" s="19"/>
      <c r="DF3466" s="19"/>
      <c r="DG3466" s="19"/>
      <c r="DH3466" s="19"/>
      <c r="DI3466" s="19"/>
      <c r="DJ3466" s="19"/>
      <c r="DK3466" s="19"/>
      <c r="DL3466" s="19"/>
      <c r="DM3466" s="19"/>
      <c r="DN3466" s="19"/>
    </row>
    <row r="3467" spans="1:118" ht="30" hidden="1" customHeight="1" outlineLevel="1" x14ac:dyDescent="0.25">
      <c r="A3467" s="564"/>
      <c r="B3467" s="564"/>
      <c r="C3467" s="564"/>
      <c r="D3467" s="542"/>
      <c r="E3467" s="181" t="s">
        <v>145</v>
      </c>
      <c r="F3467" s="552"/>
      <c r="G3467" s="220"/>
      <c r="H3467" s="178"/>
      <c r="I3467" s="184"/>
      <c r="J3467" s="184"/>
      <c r="K3467" s="122"/>
      <c r="L3467" s="501"/>
      <c r="M3467" s="501"/>
      <c r="N3467" s="501"/>
      <c r="O3467" s="122"/>
      <c r="P3467" s="184"/>
      <c r="Q3467" s="184"/>
      <c r="R3467" s="184"/>
      <c r="S3467" s="128"/>
      <c r="T3467" s="1"/>
      <c r="U3467" s="5"/>
      <c r="V3467" s="5"/>
      <c r="W3467" s="5"/>
      <c r="X3467" s="5"/>
      <c r="Y3467" s="1"/>
      <c r="Z3467" s="261"/>
      <c r="AA3467" s="1"/>
      <c r="AB3467" s="386"/>
      <c r="AC3467" s="5"/>
      <c r="AD3467" s="5"/>
      <c r="AE3467" s="5"/>
      <c r="AF3467" s="19"/>
      <c r="AG3467" s="19"/>
      <c r="AH3467" s="19"/>
      <c r="AI3467" s="19"/>
      <c r="AJ3467" s="19"/>
      <c r="AK3467" s="19"/>
      <c r="AL3467" s="19"/>
      <c r="AM3467" s="19"/>
      <c r="AN3467" s="19"/>
      <c r="AO3467" s="19"/>
      <c r="AP3467" s="19"/>
      <c r="AQ3467" s="19"/>
      <c r="AR3467" s="19"/>
      <c r="AS3467" s="19"/>
      <c r="AT3467" s="19"/>
      <c r="AU3467" s="19"/>
      <c r="AV3467" s="19"/>
      <c r="AW3467" s="19"/>
      <c r="AX3467" s="19"/>
      <c r="AY3467" s="19"/>
      <c r="AZ3467" s="19"/>
      <c r="BA3467" s="19"/>
      <c r="BB3467" s="19"/>
      <c r="BC3467" s="19"/>
      <c r="BD3467" s="19"/>
      <c r="BE3467" s="19"/>
      <c r="BF3467" s="19"/>
      <c r="BG3467" s="19"/>
      <c r="BH3467" s="19"/>
      <c r="BI3467" s="19"/>
      <c r="BJ3467" s="19"/>
      <c r="BK3467" s="19"/>
      <c r="BL3467" s="19"/>
      <c r="BM3467" s="19"/>
      <c r="BN3467" s="19"/>
      <c r="BO3467" s="19"/>
      <c r="BP3467" s="19"/>
      <c r="BQ3467" s="19"/>
      <c r="BR3467" s="19"/>
      <c r="BS3467" s="19"/>
      <c r="BT3467" s="19"/>
      <c r="BU3467" s="19"/>
      <c r="BV3467" s="19"/>
      <c r="BW3467" s="19"/>
      <c r="BX3467" s="19"/>
      <c r="BY3467" s="19"/>
      <c r="BZ3467" s="19"/>
      <c r="CA3467" s="19"/>
      <c r="CB3467" s="19"/>
      <c r="CC3467" s="19"/>
      <c r="CD3467" s="19"/>
      <c r="CE3467" s="19"/>
      <c r="CF3467" s="19"/>
      <c r="CG3467" s="19"/>
      <c r="CH3467" s="19"/>
      <c r="CI3467" s="19"/>
      <c r="CJ3467" s="19"/>
      <c r="CK3467" s="19"/>
      <c r="CL3467" s="19"/>
      <c r="CM3467" s="19"/>
      <c r="CN3467" s="19"/>
      <c r="CO3467" s="19"/>
      <c r="CP3467" s="19"/>
      <c r="CQ3467" s="19"/>
      <c r="CR3467" s="19"/>
      <c r="CS3467" s="19"/>
      <c r="CT3467" s="19"/>
      <c r="CU3467" s="19"/>
      <c r="CV3467" s="19"/>
      <c r="CW3467" s="19"/>
      <c r="CX3467" s="19"/>
      <c r="CY3467" s="19"/>
      <c r="CZ3467" s="19"/>
      <c r="DA3467" s="19"/>
      <c r="DB3467" s="19"/>
      <c r="DC3467" s="19"/>
      <c r="DD3467" s="19"/>
      <c r="DE3467" s="19"/>
      <c r="DF3467" s="19"/>
      <c r="DG3467" s="19"/>
      <c r="DH3467" s="19"/>
      <c r="DI3467" s="19"/>
      <c r="DJ3467" s="19"/>
      <c r="DK3467" s="19"/>
      <c r="DL3467" s="19"/>
      <c r="DM3467" s="19"/>
      <c r="DN3467" s="19"/>
    </row>
    <row r="3468" spans="1:118" ht="30" hidden="1" customHeight="1" outlineLevel="1" x14ac:dyDescent="0.25">
      <c r="A3468" s="564"/>
      <c r="B3468" s="564"/>
      <c r="C3468" s="564"/>
      <c r="D3468" s="542"/>
      <c r="E3468" s="181" t="s">
        <v>146</v>
      </c>
      <c r="F3468" s="552"/>
      <c r="G3468" s="207"/>
      <c r="H3468" s="178"/>
      <c r="I3468" s="184"/>
      <c r="J3468" s="184"/>
      <c r="K3468" s="122"/>
      <c r="L3468" s="501"/>
      <c r="M3468" s="501"/>
      <c r="N3468" s="501"/>
      <c r="O3468" s="122"/>
      <c r="P3468" s="184"/>
      <c r="Q3468" s="184"/>
      <c r="R3468" s="184"/>
      <c r="S3468" s="128"/>
      <c r="T3468" s="1"/>
      <c r="U3468" s="5"/>
      <c r="V3468" s="5"/>
      <c r="W3468" s="5"/>
      <c r="X3468" s="5"/>
      <c r="Y3468" s="1"/>
      <c r="Z3468" s="261"/>
      <c r="AA3468" s="1"/>
      <c r="AB3468" s="386"/>
      <c r="AC3468" s="5"/>
      <c r="AD3468" s="5"/>
      <c r="AE3468" s="5"/>
      <c r="AF3468" s="19"/>
      <c r="AG3468" s="19"/>
      <c r="AH3468" s="19"/>
      <c r="AI3468" s="19"/>
      <c r="AJ3468" s="19"/>
      <c r="AK3468" s="19"/>
      <c r="AL3468" s="19"/>
      <c r="AM3468" s="19"/>
      <c r="AN3468" s="19"/>
      <c r="AO3468" s="19"/>
      <c r="AP3468" s="19"/>
      <c r="AQ3468" s="19"/>
      <c r="AR3468" s="19"/>
      <c r="AS3468" s="19"/>
      <c r="AT3468" s="19"/>
      <c r="AU3468" s="19"/>
      <c r="AV3468" s="19"/>
      <c r="AW3468" s="19"/>
      <c r="AX3468" s="19"/>
      <c r="AY3468" s="19"/>
      <c r="AZ3468" s="19"/>
      <c r="BA3468" s="19"/>
      <c r="BB3468" s="19"/>
      <c r="BC3468" s="19"/>
      <c r="BD3468" s="19"/>
      <c r="BE3468" s="19"/>
      <c r="BF3468" s="19"/>
      <c r="BG3468" s="19"/>
      <c r="BH3468" s="19"/>
      <c r="BI3468" s="19"/>
      <c r="BJ3468" s="19"/>
      <c r="BK3468" s="19"/>
      <c r="BL3468" s="19"/>
      <c r="BM3468" s="19"/>
      <c r="BN3468" s="19"/>
      <c r="BO3468" s="19"/>
      <c r="BP3468" s="19"/>
      <c r="BQ3468" s="19"/>
      <c r="BR3468" s="19"/>
      <c r="BS3468" s="19"/>
      <c r="BT3468" s="19"/>
      <c r="BU3468" s="19"/>
      <c r="BV3468" s="19"/>
      <c r="BW3468" s="19"/>
      <c r="BX3468" s="19"/>
      <c r="BY3468" s="19"/>
      <c r="BZ3468" s="19"/>
      <c r="CA3468" s="19"/>
      <c r="CB3468" s="19"/>
      <c r="CC3468" s="19"/>
      <c r="CD3468" s="19"/>
      <c r="CE3468" s="19"/>
      <c r="CF3468" s="19"/>
      <c r="CG3468" s="19"/>
      <c r="CH3468" s="19"/>
      <c r="CI3468" s="19"/>
      <c r="CJ3468" s="19"/>
      <c r="CK3468" s="19"/>
      <c r="CL3468" s="19"/>
      <c r="CM3468" s="19"/>
      <c r="CN3468" s="19"/>
      <c r="CO3468" s="19"/>
      <c r="CP3468" s="19"/>
      <c r="CQ3468" s="19"/>
      <c r="CR3468" s="19"/>
      <c r="CS3468" s="19"/>
      <c r="CT3468" s="19"/>
      <c r="CU3468" s="19"/>
      <c r="CV3468" s="19"/>
      <c r="CW3468" s="19"/>
      <c r="CX3468" s="19"/>
      <c r="CY3468" s="19"/>
      <c r="CZ3468" s="19"/>
      <c r="DA3468" s="19"/>
      <c r="DB3468" s="19"/>
      <c r="DC3468" s="19"/>
      <c r="DD3468" s="19"/>
      <c r="DE3468" s="19"/>
      <c r="DF3468" s="19"/>
      <c r="DG3468" s="19"/>
      <c r="DH3468" s="19"/>
      <c r="DI3468" s="19"/>
      <c r="DJ3468" s="19"/>
      <c r="DK3468" s="19"/>
      <c r="DL3468" s="19"/>
      <c r="DM3468" s="19"/>
      <c r="DN3468" s="19"/>
    </row>
    <row r="3469" spans="1:118" ht="30" customHeight="1" collapsed="1" x14ac:dyDescent="0.25">
      <c r="A3469" s="564"/>
      <c r="B3469" s="564"/>
      <c r="C3469" s="564"/>
      <c r="D3469" s="542" t="s">
        <v>143</v>
      </c>
      <c r="E3469" s="181" t="s">
        <v>144</v>
      </c>
      <c r="F3469" s="552"/>
      <c r="G3469" s="207"/>
      <c r="H3469" s="178"/>
      <c r="I3469" s="184"/>
      <c r="J3469" s="184"/>
      <c r="K3469" s="122">
        <v>120</v>
      </c>
      <c r="L3469" s="501"/>
      <c r="M3469" s="501"/>
      <c r="N3469" s="501"/>
      <c r="O3469" s="122">
        <v>1338.6666666666667</v>
      </c>
      <c r="P3469" s="184"/>
      <c r="Q3469" s="184"/>
      <c r="R3469" s="184"/>
      <c r="S3469" s="128">
        <v>3478.2137712000003</v>
      </c>
      <c r="T3469" s="1"/>
      <c r="U3469" s="5"/>
      <c r="V3469" s="5"/>
      <c r="W3469" s="5"/>
      <c r="X3469" s="5"/>
      <c r="Y3469" s="1"/>
      <c r="Z3469" s="261"/>
      <c r="AA3469" s="1"/>
      <c r="AB3469" s="386"/>
      <c r="AC3469" s="5"/>
      <c r="AD3469" s="5"/>
      <c r="AE3469" s="5"/>
      <c r="AF3469" s="19"/>
      <c r="AG3469" s="19"/>
      <c r="AH3469" s="19"/>
      <c r="AI3469" s="19"/>
      <c r="AJ3469" s="19"/>
      <c r="AK3469" s="19"/>
      <c r="AL3469" s="19"/>
      <c r="AM3469" s="19"/>
      <c r="AN3469" s="19"/>
      <c r="AO3469" s="19"/>
      <c r="AP3469" s="19"/>
      <c r="AQ3469" s="19"/>
      <c r="AR3469" s="19"/>
      <c r="AS3469" s="19"/>
      <c r="AT3469" s="19"/>
      <c r="AU3469" s="19"/>
      <c r="AV3469" s="19"/>
      <c r="AW3469" s="19"/>
      <c r="AX3469" s="19"/>
      <c r="AY3469" s="19"/>
      <c r="AZ3469" s="19"/>
      <c r="BA3469" s="19"/>
      <c r="BB3469" s="19"/>
      <c r="BC3469" s="19"/>
      <c r="BD3469" s="19"/>
      <c r="BE3469" s="19"/>
      <c r="BF3469" s="19"/>
      <c r="BG3469" s="19"/>
      <c r="BH3469" s="19"/>
      <c r="BI3469" s="19"/>
      <c r="BJ3469" s="19"/>
      <c r="BK3469" s="19"/>
      <c r="BL3469" s="19"/>
      <c r="BM3469" s="19"/>
      <c r="BN3469" s="19"/>
      <c r="BO3469" s="19"/>
      <c r="BP3469" s="19"/>
      <c r="BQ3469" s="19"/>
      <c r="BR3469" s="19"/>
      <c r="BS3469" s="19"/>
      <c r="BT3469" s="19"/>
      <c r="BU3469" s="19"/>
      <c r="BV3469" s="19"/>
      <c r="BW3469" s="19"/>
      <c r="BX3469" s="19"/>
      <c r="BY3469" s="19"/>
      <c r="BZ3469" s="19"/>
      <c r="CA3469" s="19"/>
      <c r="CB3469" s="19"/>
      <c r="CC3469" s="19"/>
      <c r="CD3469" s="19"/>
      <c r="CE3469" s="19"/>
      <c r="CF3469" s="19"/>
      <c r="CG3469" s="19"/>
      <c r="CH3469" s="19"/>
      <c r="CI3469" s="19"/>
      <c r="CJ3469" s="19"/>
      <c r="CK3469" s="19"/>
      <c r="CL3469" s="19"/>
      <c r="CM3469" s="19"/>
      <c r="CN3469" s="19"/>
      <c r="CO3469" s="19"/>
      <c r="CP3469" s="19"/>
      <c r="CQ3469" s="19"/>
      <c r="CR3469" s="19"/>
      <c r="CS3469" s="19"/>
      <c r="CT3469" s="19"/>
      <c r="CU3469" s="19"/>
      <c r="CV3469" s="19"/>
      <c r="CW3469" s="19"/>
      <c r="CX3469" s="19"/>
      <c r="CY3469" s="19"/>
      <c r="CZ3469" s="19"/>
      <c r="DA3469" s="19"/>
      <c r="DB3469" s="19"/>
      <c r="DC3469" s="19"/>
      <c r="DD3469" s="19"/>
      <c r="DE3469" s="19"/>
      <c r="DF3469" s="19"/>
      <c r="DG3469" s="19"/>
      <c r="DH3469" s="19"/>
      <c r="DI3469" s="19"/>
      <c r="DJ3469" s="19"/>
      <c r="DK3469" s="19"/>
      <c r="DL3469" s="19"/>
      <c r="DM3469" s="19"/>
      <c r="DN3469" s="19"/>
    </row>
    <row r="3470" spans="1:118" ht="30" customHeight="1" x14ac:dyDescent="0.25">
      <c r="A3470" s="564"/>
      <c r="B3470" s="564"/>
      <c r="C3470" s="564"/>
      <c r="D3470" s="542"/>
      <c r="E3470" s="181" t="s">
        <v>145</v>
      </c>
      <c r="F3470" s="552"/>
      <c r="G3470" s="207"/>
      <c r="H3470" s="178"/>
      <c r="I3470" s="184"/>
      <c r="J3470" s="184"/>
      <c r="K3470" s="122">
        <v>24</v>
      </c>
      <c r="L3470" s="501"/>
      <c r="M3470" s="501"/>
      <c r="N3470" s="501"/>
      <c r="O3470" s="122">
        <v>654.5</v>
      </c>
      <c r="P3470" s="184"/>
      <c r="Q3470" s="184"/>
      <c r="R3470" s="184"/>
      <c r="S3470" s="128">
        <v>1047.5919283200001</v>
      </c>
      <c r="T3470" s="1"/>
      <c r="U3470" s="5"/>
      <c r="V3470" s="5"/>
      <c r="W3470" s="5"/>
      <c r="X3470" s="5"/>
      <c r="Y3470" s="1"/>
      <c r="Z3470" s="261"/>
      <c r="AA3470" s="1"/>
      <c r="AB3470" s="386"/>
      <c r="AC3470" s="5"/>
      <c r="AD3470" s="5"/>
      <c r="AE3470" s="5"/>
      <c r="AF3470" s="19"/>
      <c r="AG3470" s="19"/>
      <c r="AH3470" s="19"/>
      <c r="AI3470" s="19"/>
      <c r="AJ3470" s="19"/>
      <c r="AK3470" s="19"/>
      <c r="AL3470" s="19"/>
      <c r="AM3470" s="19"/>
      <c r="AN3470" s="19"/>
      <c r="AO3470" s="19"/>
      <c r="AP3470" s="19"/>
      <c r="AQ3470" s="19"/>
      <c r="AR3470" s="19"/>
      <c r="AS3470" s="19"/>
      <c r="AT3470" s="19"/>
      <c r="AU3470" s="19"/>
      <c r="AV3470" s="19"/>
      <c r="AW3470" s="19"/>
      <c r="AX3470" s="19"/>
      <c r="AY3470" s="19"/>
      <c r="AZ3470" s="19"/>
      <c r="BA3470" s="19"/>
      <c r="BB3470" s="19"/>
      <c r="BC3470" s="19"/>
      <c r="BD3470" s="19"/>
      <c r="BE3470" s="19"/>
      <c r="BF3470" s="19"/>
      <c r="BG3470" s="19"/>
      <c r="BH3470" s="19"/>
      <c r="BI3470" s="19"/>
      <c r="BJ3470" s="19"/>
      <c r="BK3470" s="19"/>
      <c r="BL3470" s="19"/>
      <c r="BM3470" s="19"/>
      <c r="BN3470" s="19"/>
      <c r="BO3470" s="19"/>
      <c r="BP3470" s="19"/>
      <c r="BQ3470" s="19"/>
      <c r="BR3470" s="19"/>
      <c r="BS3470" s="19"/>
      <c r="BT3470" s="19"/>
      <c r="BU3470" s="19"/>
      <c r="BV3470" s="19"/>
      <c r="BW3470" s="19"/>
      <c r="BX3470" s="19"/>
      <c r="BY3470" s="19"/>
      <c r="BZ3470" s="19"/>
      <c r="CA3470" s="19"/>
      <c r="CB3470" s="19"/>
      <c r="CC3470" s="19"/>
      <c r="CD3470" s="19"/>
      <c r="CE3470" s="19"/>
      <c r="CF3470" s="19"/>
      <c r="CG3470" s="19"/>
      <c r="CH3470" s="19"/>
      <c r="CI3470" s="19"/>
      <c r="CJ3470" s="19"/>
      <c r="CK3470" s="19"/>
      <c r="CL3470" s="19"/>
      <c r="CM3470" s="19"/>
      <c r="CN3470" s="19"/>
      <c r="CO3470" s="19"/>
      <c r="CP3470" s="19"/>
      <c r="CQ3470" s="19"/>
      <c r="CR3470" s="19"/>
      <c r="CS3470" s="19"/>
      <c r="CT3470" s="19"/>
      <c r="CU3470" s="19"/>
      <c r="CV3470" s="19"/>
      <c r="CW3470" s="19"/>
      <c r="CX3470" s="19"/>
      <c r="CY3470" s="19"/>
      <c r="CZ3470" s="19"/>
      <c r="DA3470" s="19"/>
      <c r="DB3470" s="19"/>
      <c r="DC3470" s="19"/>
      <c r="DD3470" s="19"/>
      <c r="DE3470" s="19"/>
      <c r="DF3470" s="19"/>
      <c r="DG3470" s="19"/>
      <c r="DH3470" s="19"/>
      <c r="DI3470" s="19"/>
      <c r="DJ3470" s="19"/>
      <c r="DK3470" s="19"/>
      <c r="DL3470" s="19"/>
      <c r="DM3470" s="19"/>
      <c r="DN3470" s="19"/>
    </row>
    <row r="3471" spans="1:118" ht="30" hidden="1" customHeight="1" outlineLevel="1" x14ac:dyDescent="0.25">
      <c r="A3471" s="564"/>
      <c r="B3471" s="564"/>
      <c r="C3471" s="564"/>
      <c r="D3471" s="542"/>
      <c r="E3471" s="181" t="s">
        <v>146</v>
      </c>
      <c r="F3471" s="552"/>
      <c r="G3471" s="207"/>
      <c r="H3471" s="178"/>
      <c r="I3471" s="184"/>
      <c r="J3471" s="184"/>
      <c r="K3471" s="122"/>
      <c r="L3471" s="501"/>
      <c r="M3471" s="501"/>
      <c r="N3471" s="501"/>
      <c r="O3471" s="122"/>
      <c r="P3471" s="184"/>
      <c r="Q3471" s="184"/>
      <c r="R3471" s="184"/>
      <c r="S3471" s="128"/>
      <c r="T3471" s="1"/>
      <c r="U3471" s="5"/>
      <c r="V3471" s="5"/>
      <c r="W3471" s="5"/>
      <c r="X3471" s="5"/>
      <c r="Y3471" s="1"/>
      <c r="Z3471" s="261"/>
      <c r="AA3471" s="1"/>
      <c r="AB3471" s="386"/>
      <c r="AC3471" s="5"/>
      <c r="AD3471" s="5"/>
      <c r="AE3471" s="5"/>
      <c r="AF3471" s="19"/>
      <c r="AG3471" s="19"/>
      <c r="AH3471" s="19"/>
      <c r="AI3471" s="19"/>
      <c r="AJ3471" s="19"/>
      <c r="AK3471" s="19"/>
      <c r="AL3471" s="19"/>
      <c r="AM3471" s="19"/>
      <c r="AN3471" s="19"/>
      <c r="AO3471" s="19"/>
      <c r="AP3471" s="19"/>
      <c r="AQ3471" s="19"/>
      <c r="AR3471" s="19"/>
      <c r="AS3471" s="19"/>
      <c r="AT3471" s="19"/>
      <c r="AU3471" s="19"/>
      <c r="AV3471" s="19"/>
      <c r="AW3471" s="19"/>
      <c r="AX3471" s="19"/>
      <c r="AY3471" s="19"/>
      <c r="AZ3471" s="19"/>
      <c r="BA3471" s="19"/>
      <c r="BB3471" s="19"/>
      <c r="BC3471" s="19"/>
      <c r="BD3471" s="19"/>
      <c r="BE3471" s="19"/>
      <c r="BF3471" s="19"/>
      <c r="BG3471" s="19"/>
      <c r="BH3471" s="19"/>
      <c r="BI3471" s="19"/>
      <c r="BJ3471" s="19"/>
      <c r="BK3471" s="19"/>
      <c r="BL3471" s="19"/>
      <c r="BM3471" s="19"/>
      <c r="BN3471" s="19"/>
      <c r="BO3471" s="19"/>
      <c r="BP3471" s="19"/>
      <c r="BQ3471" s="19"/>
      <c r="BR3471" s="19"/>
      <c r="BS3471" s="19"/>
      <c r="BT3471" s="19"/>
      <c r="BU3471" s="19"/>
      <c r="BV3471" s="19"/>
      <c r="BW3471" s="19"/>
      <c r="BX3471" s="19"/>
      <c r="BY3471" s="19"/>
      <c r="BZ3471" s="19"/>
      <c r="CA3471" s="19"/>
      <c r="CB3471" s="19"/>
      <c r="CC3471" s="19"/>
      <c r="CD3471" s="19"/>
      <c r="CE3471" s="19"/>
      <c r="CF3471" s="19"/>
      <c r="CG3471" s="19"/>
      <c r="CH3471" s="19"/>
      <c r="CI3471" s="19"/>
      <c r="CJ3471" s="19"/>
      <c r="CK3471" s="19"/>
      <c r="CL3471" s="19"/>
      <c r="CM3471" s="19"/>
      <c r="CN3471" s="19"/>
      <c r="CO3471" s="19"/>
      <c r="CP3471" s="19"/>
      <c r="CQ3471" s="19"/>
      <c r="CR3471" s="19"/>
      <c r="CS3471" s="19"/>
      <c r="CT3471" s="19"/>
      <c r="CU3471" s="19"/>
      <c r="CV3471" s="19"/>
      <c r="CW3471" s="19"/>
      <c r="CX3471" s="19"/>
      <c r="CY3471" s="19"/>
      <c r="CZ3471" s="19"/>
      <c r="DA3471" s="19"/>
      <c r="DB3471" s="19"/>
      <c r="DC3471" s="19"/>
      <c r="DD3471" s="19"/>
      <c r="DE3471" s="19"/>
      <c r="DF3471" s="19"/>
      <c r="DG3471" s="19"/>
      <c r="DH3471" s="19"/>
      <c r="DI3471" s="19"/>
      <c r="DJ3471" s="19"/>
      <c r="DK3471" s="19"/>
      <c r="DL3471" s="19"/>
      <c r="DM3471" s="19"/>
      <c r="DN3471" s="19"/>
    </row>
    <row r="3472" spans="1:118" ht="30" hidden="1" customHeight="1" outlineLevel="1" x14ac:dyDescent="0.25">
      <c r="A3472" s="564"/>
      <c r="B3472" s="564"/>
      <c r="C3472" s="564"/>
      <c r="D3472" s="542" t="s">
        <v>142</v>
      </c>
      <c r="E3472" s="181" t="s">
        <v>144</v>
      </c>
      <c r="F3472" s="551" t="s">
        <v>139</v>
      </c>
      <c r="G3472" s="207"/>
      <c r="H3472" s="178"/>
      <c r="I3472" s="184"/>
      <c r="J3472" s="184"/>
      <c r="K3472" s="122"/>
      <c r="L3472" s="501"/>
      <c r="M3472" s="501"/>
      <c r="N3472" s="501"/>
      <c r="O3472" s="122"/>
      <c r="P3472" s="184"/>
      <c r="Q3472" s="184"/>
      <c r="R3472" s="184"/>
      <c r="S3472" s="128"/>
      <c r="T3472" s="1"/>
      <c r="U3472" s="5"/>
      <c r="V3472" s="5"/>
      <c r="W3472" s="5"/>
      <c r="X3472" s="5"/>
      <c r="Y3472" s="1"/>
      <c r="Z3472" s="261"/>
      <c r="AA3472" s="1"/>
      <c r="AB3472" s="386"/>
      <c r="AC3472" s="5"/>
      <c r="AD3472" s="5"/>
      <c r="AE3472" s="5"/>
      <c r="AF3472" s="19"/>
      <c r="AG3472" s="19"/>
      <c r="AH3472" s="19"/>
      <c r="AI3472" s="19"/>
      <c r="AJ3472" s="19"/>
      <c r="AK3472" s="19"/>
      <c r="AL3472" s="19"/>
      <c r="AM3472" s="19"/>
      <c r="AN3472" s="19"/>
      <c r="AO3472" s="19"/>
      <c r="AP3472" s="19"/>
      <c r="AQ3472" s="19"/>
      <c r="AR3472" s="19"/>
      <c r="AS3472" s="19"/>
      <c r="AT3472" s="19"/>
      <c r="AU3472" s="19"/>
      <c r="AV3472" s="19"/>
      <c r="AW3472" s="19"/>
      <c r="AX3472" s="19"/>
      <c r="AY3472" s="19"/>
      <c r="AZ3472" s="19"/>
      <c r="BA3472" s="19"/>
      <c r="BB3472" s="19"/>
      <c r="BC3472" s="19"/>
      <c r="BD3472" s="19"/>
      <c r="BE3472" s="19"/>
      <c r="BF3472" s="19"/>
      <c r="BG3472" s="19"/>
      <c r="BH3472" s="19"/>
      <c r="BI3472" s="19"/>
      <c r="BJ3472" s="19"/>
      <c r="BK3472" s="19"/>
      <c r="BL3472" s="19"/>
      <c r="BM3472" s="19"/>
      <c r="BN3472" s="19"/>
      <c r="BO3472" s="19"/>
      <c r="BP3472" s="19"/>
      <c r="BQ3472" s="19"/>
      <c r="BR3472" s="19"/>
      <c r="BS3472" s="19"/>
      <c r="BT3472" s="19"/>
      <c r="BU3472" s="19"/>
      <c r="BV3472" s="19"/>
      <c r="BW3472" s="19"/>
      <c r="BX3472" s="19"/>
      <c r="BY3472" s="19"/>
      <c r="BZ3472" s="19"/>
      <c r="CA3472" s="19"/>
      <c r="CB3472" s="19"/>
      <c r="CC3472" s="19"/>
      <c r="CD3472" s="19"/>
      <c r="CE3472" s="19"/>
      <c r="CF3472" s="19"/>
      <c r="CG3472" s="19"/>
      <c r="CH3472" s="19"/>
      <c r="CI3472" s="19"/>
      <c r="CJ3472" s="19"/>
      <c r="CK3472" s="19"/>
      <c r="CL3472" s="19"/>
      <c r="CM3472" s="19"/>
      <c r="CN3472" s="19"/>
      <c r="CO3472" s="19"/>
      <c r="CP3472" s="19"/>
      <c r="CQ3472" s="19"/>
      <c r="CR3472" s="19"/>
      <c r="CS3472" s="19"/>
      <c r="CT3472" s="19"/>
      <c r="CU3472" s="19"/>
      <c r="CV3472" s="19"/>
      <c r="CW3472" s="19"/>
      <c r="CX3472" s="19"/>
      <c r="CY3472" s="19"/>
      <c r="CZ3472" s="19"/>
      <c r="DA3472" s="19"/>
      <c r="DB3472" s="19"/>
      <c r="DC3472" s="19"/>
      <c r="DD3472" s="19"/>
      <c r="DE3472" s="19"/>
      <c r="DF3472" s="19"/>
      <c r="DG3472" s="19"/>
      <c r="DH3472" s="19"/>
      <c r="DI3472" s="19"/>
      <c r="DJ3472" s="19"/>
      <c r="DK3472" s="19"/>
      <c r="DL3472" s="19"/>
      <c r="DM3472" s="19"/>
      <c r="DN3472" s="19"/>
    </row>
    <row r="3473" spans="1:118" ht="30" hidden="1" customHeight="1" outlineLevel="1" x14ac:dyDescent="0.25">
      <c r="A3473" s="564"/>
      <c r="B3473" s="564"/>
      <c r="C3473" s="564"/>
      <c r="D3473" s="542"/>
      <c r="E3473" s="181" t="s">
        <v>145</v>
      </c>
      <c r="F3473" s="551"/>
      <c r="G3473" s="207"/>
      <c r="H3473" s="178"/>
      <c r="I3473" s="184"/>
      <c r="J3473" s="184"/>
      <c r="K3473" s="122"/>
      <c r="L3473" s="501"/>
      <c r="M3473" s="501"/>
      <c r="N3473" s="501"/>
      <c r="O3473" s="122"/>
      <c r="P3473" s="184"/>
      <c r="Q3473" s="184"/>
      <c r="R3473" s="184"/>
      <c r="S3473" s="128"/>
      <c r="T3473" s="1"/>
      <c r="U3473" s="5"/>
      <c r="V3473" s="5"/>
      <c r="W3473" s="5"/>
      <c r="X3473" s="5"/>
      <c r="Y3473" s="1"/>
      <c r="Z3473" s="261"/>
      <c r="AA3473" s="1"/>
      <c r="AB3473" s="386"/>
      <c r="AC3473" s="5"/>
      <c r="AD3473" s="5"/>
      <c r="AE3473" s="5"/>
      <c r="AF3473" s="19"/>
      <c r="AG3473" s="19"/>
      <c r="AH3473" s="19"/>
      <c r="AI3473" s="19"/>
      <c r="AJ3473" s="19"/>
      <c r="AK3473" s="19"/>
      <c r="AL3473" s="19"/>
      <c r="AM3473" s="19"/>
      <c r="AN3473" s="19"/>
      <c r="AO3473" s="19"/>
      <c r="AP3473" s="19"/>
      <c r="AQ3473" s="19"/>
      <c r="AR3473" s="19"/>
      <c r="AS3473" s="19"/>
      <c r="AT3473" s="19"/>
      <c r="AU3473" s="19"/>
      <c r="AV3473" s="19"/>
      <c r="AW3473" s="19"/>
      <c r="AX3473" s="19"/>
      <c r="AY3473" s="19"/>
      <c r="AZ3473" s="19"/>
      <c r="BA3473" s="19"/>
      <c r="BB3473" s="19"/>
      <c r="BC3473" s="19"/>
      <c r="BD3473" s="19"/>
      <c r="BE3473" s="19"/>
      <c r="BF3473" s="19"/>
      <c r="BG3473" s="19"/>
      <c r="BH3473" s="19"/>
      <c r="BI3473" s="19"/>
      <c r="BJ3473" s="19"/>
      <c r="BK3473" s="19"/>
      <c r="BL3473" s="19"/>
      <c r="BM3473" s="19"/>
      <c r="BN3473" s="19"/>
      <c r="BO3473" s="19"/>
      <c r="BP3473" s="19"/>
      <c r="BQ3473" s="19"/>
      <c r="BR3473" s="19"/>
      <c r="BS3473" s="19"/>
      <c r="BT3473" s="19"/>
      <c r="BU3473" s="19"/>
      <c r="BV3473" s="19"/>
      <c r="BW3473" s="19"/>
      <c r="BX3473" s="19"/>
      <c r="BY3473" s="19"/>
      <c r="BZ3473" s="19"/>
      <c r="CA3473" s="19"/>
      <c r="CB3473" s="19"/>
      <c r="CC3473" s="19"/>
      <c r="CD3473" s="19"/>
      <c r="CE3473" s="19"/>
      <c r="CF3473" s="19"/>
      <c r="CG3473" s="19"/>
      <c r="CH3473" s="19"/>
      <c r="CI3473" s="19"/>
      <c r="CJ3473" s="19"/>
      <c r="CK3473" s="19"/>
      <c r="CL3473" s="19"/>
      <c r="CM3473" s="19"/>
      <c r="CN3473" s="19"/>
      <c r="CO3473" s="19"/>
      <c r="CP3473" s="19"/>
      <c r="CQ3473" s="19"/>
      <c r="CR3473" s="19"/>
      <c r="CS3473" s="19"/>
      <c r="CT3473" s="19"/>
      <c r="CU3473" s="19"/>
      <c r="CV3473" s="19"/>
      <c r="CW3473" s="19"/>
      <c r="CX3473" s="19"/>
      <c r="CY3473" s="19"/>
      <c r="CZ3473" s="19"/>
      <c r="DA3473" s="19"/>
      <c r="DB3473" s="19"/>
      <c r="DC3473" s="19"/>
      <c r="DD3473" s="19"/>
      <c r="DE3473" s="19"/>
      <c r="DF3473" s="19"/>
      <c r="DG3473" s="19"/>
      <c r="DH3473" s="19"/>
      <c r="DI3473" s="19"/>
      <c r="DJ3473" s="19"/>
      <c r="DK3473" s="19"/>
      <c r="DL3473" s="19"/>
      <c r="DM3473" s="19"/>
      <c r="DN3473" s="19"/>
    </row>
    <row r="3474" spans="1:118" ht="30" hidden="1" customHeight="1" outlineLevel="1" x14ac:dyDescent="0.25">
      <c r="A3474" s="564"/>
      <c r="B3474" s="564"/>
      <c r="C3474" s="564"/>
      <c r="D3474" s="542"/>
      <c r="E3474" s="181" t="s">
        <v>146</v>
      </c>
      <c r="F3474" s="551"/>
      <c r="G3474" s="207"/>
      <c r="H3474" s="178"/>
      <c r="I3474" s="184"/>
      <c r="J3474" s="184"/>
      <c r="K3474" s="122"/>
      <c r="L3474" s="501"/>
      <c r="M3474" s="501"/>
      <c r="N3474" s="501"/>
      <c r="O3474" s="122"/>
      <c r="P3474" s="184"/>
      <c r="Q3474" s="184"/>
      <c r="R3474" s="184"/>
      <c r="S3474" s="128"/>
      <c r="T3474" s="1"/>
      <c r="U3474" s="5"/>
      <c r="V3474" s="5"/>
      <c r="W3474" s="5"/>
      <c r="X3474" s="5"/>
      <c r="Y3474" s="1"/>
      <c r="Z3474" s="261"/>
      <c r="AA3474" s="1"/>
      <c r="AB3474" s="386"/>
      <c r="AC3474" s="5"/>
      <c r="AD3474" s="5"/>
      <c r="AE3474" s="5"/>
      <c r="AF3474" s="19"/>
      <c r="AG3474" s="19"/>
      <c r="AH3474" s="19"/>
      <c r="AI3474" s="19"/>
      <c r="AJ3474" s="19"/>
      <c r="AK3474" s="19"/>
      <c r="AL3474" s="19"/>
      <c r="AM3474" s="19"/>
      <c r="AN3474" s="19"/>
      <c r="AO3474" s="19"/>
      <c r="AP3474" s="19"/>
      <c r="AQ3474" s="19"/>
      <c r="AR3474" s="19"/>
      <c r="AS3474" s="19"/>
      <c r="AT3474" s="19"/>
      <c r="AU3474" s="19"/>
      <c r="AV3474" s="19"/>
      <c r="AW3474" s="19"/>
      <c r="AX3474" s="19"/>
      <c r="AY3474" s="19"/>
      <c r="AZ3474" s="19"/>
      <c r="BA3474" s="19"/>
      <c r="BB3474" s="19"/>
      <c r="BC3474" s="19"/>
      <c r="BD3474" s="19"/>
      <c r="BE3474" s="19"/>
      <c r="BF3474" s="19"/>
      <c r="BG3474" s="19"/>
      <c r="BH3474" s="19"/>
      <c r="BI3474" s="19"/>
      <c r="BJ3474" s="19"/>
      <c r="BK3474" s="19"/>
      <c r="BL3474" s="19"/>
      <c r="BM3474" s="19"/>
      <c r="BN3474" s="19"/>
      <c r="BO3474" s="19"/>
      <c r="BP3474" s="19"/>
      <c r="BQ3474" s="19"/>
      <c r="BR3474" s="19"/>
      <c r="BS3474" s="19"/>
      <c r="BT3474" s="19"/>
      <c r="BU3474" s="19"/>
      <c r="BV3474" s="19"/>
      <c r="BW3474" s="19"/>
      <c r="BX3474" s="19"/>
      <c r="BY3474" s="19"/>
      <c r="BZ3474" s="19"/>
      <c r="CA3474" s="19"/>
      <c r="CB3474" s="19"/>
      <c r="CC3474" s="19"/>
      <c r="CD3474" s="19"/>
      <c r="CE3474" s="19"/>
      <c r="CF3474" s="19"/>
      <c r="CG3474" s="19"/>
      <c r="CH3474" s="19"/>
      <c r="CI3474" s="19"/>
      <c r="CJ3474" s="19"/>
      <c r="CK3474" s="19"/>
      <c r="CL3474" s="19"/>
      <c r="CM3474" s="19"/>
      <c r="CN3474" s="19"/>
      <c r="CO3474" s="19"/>
      <c r="CP3474" s="19"/>
      <c r="CQ3474" s="19"/>
      <c r="CR3474" s="19"/>
      <c r="CS3474" s="19"/>
      <c r="CT3474" s="19"/>
      <c r="CU3474" s="19"/>
      <c r="CV3474" s="19"/>
      <c r="CW3474" s="19"/>
      <c r="CX3474" s="19"/>
      <c r="CY3474" s="19"/>
      <c r="CZ3474" s="19"/>
      <c r="DA3474" s="19"/>
      <c r="DB3474" s="19"/>
      <c r="DC3474" s="19"/>
      <c r="DD3474" s="19"/>
      <c r="DE3474" s="19"/>
      <c r="DF3474" s="19"/>
      <c r="DG3474" s="19"/>
      <c r="DH3474" s="19"/>
      <c r="DI3474" s="19"/>
      <c r="DJ3474" s="19"/>
      <c r="DK3474" s="19"/>
      <c r="DL3474" s="19"/>
      <c r="DM3474" s="19"/>
      <c r="DN3474" s="19"/>
    </row>
    <row r="3475" spans="1:118" ht="30" customHeight="1" collapsed="1" x14ac:dyDescent="0.25">
      <c r="A3475" s="564"/>
      <c r="B3475" s="564"/>
      <c r="C3475" s="564"/>
      <c r="D3475" s="542" t="s">
        <v>143</v>
      </c>
      <c r="E3475" s="181" t="s">
        <v>144</v>
      </c>
      <c r="F3475" s="551"/>
      <c r="G3475" s="207"/>
      <c r="H3475" s="178"/>
      <c r="I3475" s="184"/>
      <c r="J3475" s="184"/>
      <c r="K3475" s="122">
        <v>27</v>
      </c>
      <c r="L3475" s="501"/>
      <c r="M3475" s="501"/>
      <c r="N3475" s="501"/>
      <c r="O3475" s="122">
        <v>4452</v>
      </c>
      <c r="P3475" s="184"/>
      <c r="Q3475" s="184"/>
      <c r="R3475" s="184"/>
      <c r="S3475" s="128">
        <v>9116.292142440001</v>
      </c>
      <c r="T3475" s="1"/>
      <c r="U3475" s="5"/>
      <c r="V3475" s="5"/>
      <c r="W3475" s="5"/>
      <c r="X3475" s="5"/>
      <c r="Y3475" s="1"/>
      <c r="Z3475" s="261"/>
      <c r="AA3475" s="1"/>
      <c r="AB3475" s="386"/>
      <c r="AC3475" s="5"/>
      <c r="AD3475" s="5"/>
      <c r="AE3475" s="5"/>
      <c r="AF3475" s="19"/>
      <c r="AG3475" s="19"/>
      <c r="AH3475" s="19"/>
      <c r="AI3475" s="19"/>
      <c r="AJ3475" s="19"/>
      <c r="AK3475" s="19"/>
      <c r="AL3475" s="19"/>
      <c r="AM3475" s="19"/>
      <c r="AN3475" s="19"/>
      <c r="AO3475" s="19"/>
      <c r="AP3475" s="19"/>
      <c r="AQ3475" s="19"/>
      <c r="AR3475" s="19"/>
      <c r="AS3475" s="19"/>
      <c r="AT3475" s="19"/>
      <c r="AU3475" s="19"/>
      <c r="AV3475" s="19"/>
      <c r="AW3475" s="19"/>
      <c r="AX3475" s="19"/>
      <c r="AY3475" s="19"/>
      <c r="AZ3475" s="19"/>
      <c r="BA3475" s="19"/>
      <c r="BB3475" s="19"/>
      <c r="BC3475" s="19"/>
      <c r="BD3475" s="19"/>
      <c r="BE3475" s="19"/>
      <c r="BF3475" s="19"/>
      <c r="BG3475" s="19"/>
      <c r="BH3475" s="19"/>
      <c r="BI3475" s="19"/>
      <c r="BJ3475" s="19"/>
      <c r="BK3475" s="19"/>
      <c r="BL3475" s="19"/>
      <c r="BM3475" s="19"/>
      <c r="BN3475" s="19"/>
      <c r="BO3475" s="19"/>
      <c r="BP3475" s="19"/>
      <c r="BQ3475" s="19"/>
      <c r="BR3475" s="19"/>
      <c r="BS3475" s="19"/>
      <c r="BT3475" s="19"/>
      <c r="BU3475" s="19"/>
      <c r="BV3475" s="19"/>
      <c r="BW3475" s="19"/>
      <c r="BX3475" s="19"/>
      <c r="BY3475" s="19"/>
      <c r="BZ3475" s="19"/>
      <c r="CA3475" s="19"/>
      <c r="CB3475" s="19"/>
      <c r="CC3475" s="19"/>
      <c r="CD3475" s="19"/>
      <c r="CE3475" s="19"/>
      <c r="CF3475" s="19"/>
      <c r="CG3475" s="19"/>
      <c r="CH3475" s="19"/>
      <c r="CI3475" s="19"/>
      <c r="CJ3475" s="19"/>
      <c r="CK3475" s="19"/>
      <c r="CL3475" s="19"/>
      <c r="CM3475" s="19"/>
      <c r="CN3475" s="19"/>
      <c r="CO3475" s="19"/>
      <c r="CP3475" s="19"/>
      <c r="CQ3475" s="19"/>
      <c r="CR3475" s="19"/>
      <c r="CS3475" s="19"/>
      <c r="CT3475" s="19"/>
      <c r="CU3475" s="19"/>
      <c r="CV3475" s="19"/>
      <c r="CW3475" s="19"/>
      <c r="CX3475" s="19"/>
      <c r="CY3475" s="19"/>
      <c r="CZ3475" s="19"/>
      <c r="DA3475" s="19"/>
      <c r="DB3475" s="19"/>
      <c r="DC3475" s="19"/>
      <c r="DD3475" s="19"/>
      <c r="DE3475" s="19"/>
      <c r="DF3475" s="19"/>
      <c r="DG3475" s="19"/>
      <c r="DH3475" s="19"/>
      <c r="DI3475" s="19"/>
      <c r="DJ3475" s="19"/>
      <c r="DK3475" s="19"/>
      <c r="DL3475" s="19"/>
      <c r="DM3475" s="19"/>
      <c r="DN3475" s="19"/>
    </row>
    <row r="3476" spans="1:118" ht="30" hidden="1" customHeight="1" outlineLevel="1" x14ac:dyDescent="0.25">
      <c r="A3476" s="564"/>
      <c r="B3476" s="564"/>
      <c r="C3476" s="564"/>
      <c r="D3476" s="542"/>
      <c r="E3476" s="181" t="s">
        <v>145</v>
      </c>
      <c r="F3476" s="551"/>
      <c r="G3476" s="207"/>
      <c r="H3476" s="178"/>
      <c r="I3476" s="184"/>
      <c r="J3476" s="184"/>
      <c r="K3476" s="122"/>
      <c r="L3476" s="501"/>
      <c r="M3476" s="501"/>
      <c r="N3476" s="501"/>
      <c r="O3476" s="122"/>
      <c r="P3476" s="184"/>
      <c r="Q3476" s="184"/>
      <c r="R3476" s="184"/>
      <c r="S3476" s="128"/>
      <c r="T3476" s="1"/>
      <c r="U3476" s="5"/>
      <c r="V3476" s="5"/>
      <c r="W3476" s="5"/>
      <c r="X3476" s="5"/>
      <c r="Y3476" s="1"/>
      <c r="Z3476" s="261"/>
      <c r="AA3476" s="1"/>
      <c r="AB3476" s="386"/>
      <c r="AC3476" s="5"/>
      <c r="AD3476" s="5"/>
      <c r="AE3476" s="5"/>
      <c r="AF3476" s="19"/>
      <c r="AG3476" s="19"/>
      <c r="AH3476" s="19"/>
      <c r="AI3476" s="19"/>
      <c r="AJ3476" s="19"/>
      <c r="AK3476" s="19"/>
      <c r="AL3476" s="19"/>
      <c r="AM3476" s="19"/>
      <c r="AN3476" s="19"/>
      <c r="AO3476" s="19"/>
      <c r="AP3476" s="19"/>
      <c r="AQ3476" s="19"/>
      <c r="AR3476" s="19"/>
      <c r="AS3476" s="19"/>
      <c r="AT3476" s="19"/>
      <c r="AU3476" s="19"/>
      <c r="AV3476" s="19"/>
      <c r="AW3476" s="19"/>
      <c r="AX3476" s="19"/>
      <c r="AY3476" s="19"/>
      <c r="AZ3476" s="19"/>
      <c r="BA3476" s="19"/>
      <c r="BB3476" s="19"/>
      <c r="BC3476" s="19"/>
      <c r="BD3476" s="19"/>
      <c r="BE3476" s="19"/>
      <c r="BF3476" s="19"/>
      <c r="BG3476" s="19"/>
      <c r="BH3476" s="19"/>
      <c r="BI3476" s="19"/>
      <c r="BJ3476" s="19"/>
      <c r="BK3476" s="19"/>
      <c r="BL3476" s="19"/>
      <c r="BM3476" s="19"/>
      <c r="BN3476" s="19"/>
      <c r="BO3476" s="19"/>
      <c r="BP3476" s="19"/>
      <c r="BQ3476" s="19"/>
      <c r="BR3476" s="19"/>
      <c r="BS3476" s="19"/>
      <c r="BT3476" s="19"/>
      <c r="BU3476" s="19"/>
      <c r="BV3476" s="19"/>
      <c r="BW3476" s="19"/>
      <c r="BX3476" s="19"/>
      <c r="BY3476" s="19"/>
      <c r="BZ3476" s="19"/>
      <c r="CA3476" s="19"/>
      <c r="CB3476" s="19"/>
      <c r="CC3476" s="19"/>
      <c r="CD3476" s="19"/>
      <c r="CE3476" s="19"/>
      <c r="CF3476" s="19"/>
      <c r="CG3476" s="19"/>
      <c r="CH3476" s="19"/>
      <c r="CI3476" s="19"/>
      <c r="CJ3476" s="19"/>
      <c r="CK3476" s="19"/>
      <c r="CL3476" s="19"/>
      <c r="CM3476" s="19"/>
      <c r="CN3476" s="19"/>
      <c r="CO3476" s="19"/>
      <c r="CP3476" s="19"/>
      <c r="CQ3476" s="19"/>
      <c r="CR3476" s="19"/>
      <c r="CS3476" s="19"/>
      <c r="CT3476" s="19"/>
      <c r="CU3476" s="19"/>
      <c r="CV3476" s="19"/>
      <c r="CW3476" s="19"/>
      <c r="CX3476" s="19"/>
      <c r="CY3476" s="19"/>
      <c r="CZ3476" s="19"/>
      <c r="DA3476" s="19"/>
      <c r="DB3476" s="19"/>
      <c r="DC3476" s="19"/>
      <c r="DD3476" s="19"/>
      <c r="DE3476" s="19"/>
      <c r="DF3476" s="19"/>
      <c r="DG3476" s="19"/>
      <c r="DH3476" s="19"/>
      <c r="DI3476" s="19"/>
      <c r="DJ3476" s="19"/>
      <c r="DK3476" s="19"/>
      <c r="DL3476" s="19"/>
      <c r="DM3476" s="19"/>
      <c r="DN3476" s="19"/>
    </row>
    <row r="3477" spans="1:118" ht="30" customHeight="1" collapsed="1" x14ac:dyDescent="0.25">
      <c r="A3477" s="564"/>
      <c r="B3477" s="564"/>
      <c r="C3477" s="564"/>
      <c r="D3477" s="542"/>
      <c r="E3477" s="181" t="s">
        <v>146</v>
      </c>
      <c r="F3477" s="551"/>
      <c r="G3477" s="207"/>
      <c r="H3477" s="178"/>
      <c r="I3477" s="184"/>
      <c r="J3477" s="184"/>
      <c r="K3477" s="122">
        <v>54</v>
      </c>
      <c r="L3477" s="501"/>
      <c r="M3477" s="501"/>
      <c r="N3477" s="501"/>
      <c r="O3477" s="122">
        <v>736</v>
      </c>
      <c r="P3477" s="184"/>
      <c r="Q3477" s="184"/>
      <c r="R3477" s="184"/>
      <c r="S3477" s="128">
        <v>1863.3228919200001</v>
      </c>
      <c r="T3477" s="1"/>
      <c r="U3477" s="5"/>
      <c r="V3477" s="5"/>
      <c r="W3477" s="5"/>
      <c r="X3477" s="5"/>
      <c r="Y3477" s="1"/>
      <c r="Z3477" s="261"/>
      <c r="AA3477" s="1"/>
      <c r="AB3477" s="386"/>
      <c r="AC3477" s="5"/>
      <c r="AD3477" s="5"/>
      <c r="AE3477" s="5"/>
      <c r="AF3477" s="19"/>
      <c r="AG3477" s="19"/>
      <c r="AH3477" s="19"/>
      <c r="AI3477" s="19"/>
      <c r="AJ3477" s="19"/>
      <c r="AK3477" s="19"/>
      <c r="AL3477" s="19"/>
      <c r="AM3477" s="19"/>
      <c r="AN3477" s="19"/>
      <c r="AO3477" s="19"/>
      <c r="AP3477" s="19"/>
      <c r="AQ3477" s="19"/>
      <c r="AR3477" s="19"/>
      <c r="AS3477" s="19"/>
      <c r="AT3477" s="19"/>
      <c r="AU3477" s="19"/>
      <c r="AV3477" s="19"/>
      <c r="AW3477" s="19"/>
      <c r="AX3477" s="19"/>
      <c r="AY3477" s="19"/>
      <c r="AZ3477" s="19"/>
      <c r="BA3477" s="19"/>
      <c r="BB3477" s="19"/>
      <c r="BC3477" s="19"/>
      <c r="BD3477" s="19"/>
      <c r="BE3477" s="19"/>
      <c r="BF3477" s="19"/>
      <c r="BG3477" s="19"/>
      <c r="BH3477" s="19"/>
      <c r="BI3477" s="19"/>
      <c r="BJ3477" s="19"/>
      <c r="BK3477" s="19"/>
      <c r="BL3477" s="19"/>
      <c r="BM3477" s="19"/>
      <c r="BN3477" s="19"/>
      <c r="BO3477" s="19"/>
      <c r="BP3477" s="19"/>
      <c r="BQ3477" s="19"/>
      <c r="BR3477" s="19"/>
      <c r="BS3477" s="19"/>
      <c r="BT3477" s="19"/>
      <c r="BU3477" s="19"/>
      <c r="BV3477" s="19"/>
      <c r="BW3477" s="19"/>
      <c r="BX3477" s="19"/>
      <c r="BY3477" s="19"/>
      <c r="BZ3477" s="19"/>
      <c r="CA3477" s="19"/>
      <c r="CB3477" s="19"/>
      <c r="CC3477" s="19"/>
      <c r="CD3477" s="19"/>
      <c r="CE3477" s="19"/>
      <c r="CF3477" s="19"/>
      <c r="CG3477" s="19"/>
      <c r="CH3477" s="19"/>
      <c r="CI3477" s="19"/>
      <c r="CJ3477" s="19"/>
      <c r="CK3477" s="19"/>
      <c r="CL3477" s="19"/>
      <c r="CM3477" s="19"/>
      <c r="CN3477" s="19"/>
      <c r="CO3477" s="19"/>
      <c r="CP3477" s="19"/>
      <c r="CQ3477" s="19"/>
      <c r="CR3477" s="19"/>
      <c r="CS3477" s="19"/>
      <c r="CT3477" s="19"/>
      <c r="CU3477" s="19"/>
      <c r="CV3477" s="19"/>
      <c r="CW3477" s="19"/>
      <c r="CX3477" s="19"/>
      <c r="CY3477" s="19"/>
      <c r="CZ3477" s="19"/>
      <c r="DA3477" s="19"/>
      <c r="DB3477" s="19"/>
      <c r="DC3477" s="19"/>
      <c r="DD3477" s="19"/>
      <c r="DE3477" s="19"/>
      <c r="DF3477" s="19"/>
      <c r="DG3477" s="19"/>
      <c r="DH3477" s="19"/>
      <c r="DI3477" s="19"/>
      <c r="DJ3477" s="19"/>
      <c r="DK3477" s="19"/>
      <c r="DL3477" s="19"/>
      <c r="DM3477" s="19"/>
      <c r="DN3477" s="19"/>
    </row>
    <row r="3478" spans="1:118" ht="30" hidden="1" customHeight="1" outlineLevel="1" x14ac:dyDescent="0.25">
      <c r="A3478" s="564"/>
      <c r="B3478" s="564"/>
      <c r="C3478" s="564"/>
      <c r="D3478" s="542" t="s">
        <v>142</v>
      </c>
      <c r="E3478" s="181" t="s">
        <v>144</v>
      </c>
      <c r="F3478" s="551" t="s">
        <v>140</v>
      </c>
      <c r="G3478" s="207"/>
      <c r="H3478" s="178"/>
      <c r="I3478" s="184"/>
      <c r="J3478" s="184"/>
      <c r="K3478" s="122"/>
      <c r="L3478" s="501"/>
      <c r="M3478" s="501"/>
      <c r="N3478" s="501"/>
      <c r="O3478" s="122"/>
      <c r="P3478" s="184"/>
      <c r="Q3478" s="184"/>
      <c r="R3478" s="184"/>
      <c r="S3478" s="128"/>
      <c r="T3478" s="1"/>
      <c r="U3478" s="5"/>
      <c r="V3478" s="5"/>
      <c r="W3478" s="5"/>
      <c r="X3478" s="5"/>
      <c r="Y3478" s="1"/>
      <c r="Z3478" s="261"/>
      <c r="AA3478" s="1"/>
      <c r="AB3478" s="5"/>
      <c r="AC3478" s="5"/>
      <c r="AD3478" s="5"/>
      <c r="AE3478" s="5"/>
      <c r="AF3478" s="19"/>
      <c r="AG3478" s="19"/>
      <c r="AH3478" s="19"/>
      <c r="AI3478" s="19"/>
      <c r="AJ3478" s="19"/>
      <c r="AK3478" s="19"/>
      <c r="AL3478" s="19"/>
      <c r="AM3478" s="19"/>
      <c r="AN3478" s="19"/>
      <c r="AO3478" s="19"/>
      <c r="AP3478" s="19"/>
      <c r="AQ3478" s="19"/>
      <c r="AR3478" s="19"/>
      <c r="AS3478" s="19"/>
      <c r="AT3478" s="19"/>
      <c r="AU3478" s="19"/>
      <c r="AV3478" s="19"/>
      <c r="AW3478" s="19"/>
      <c r="AX3478" s="19"/>
      <c r="AY3478" s="19"/>
      <c r="AZ3478" s="19"/>
      <c r="BA3478" s="19"/>
      <c r="BB3478" s="19"/>
      <c r="BC3478" s="19"/>
      <c r="BD3478" s="19"/>
      <c r="BE3478" s="19"/>
      <c r="BF3478" s="19"/>
      <c r="BG3478" s="19"/>
      <c r="BH3478" s="19"/>
      <c r="BI3478" s="19"/>
      <c r="BJ3478" s="19"/>
      <c r="BK3478" s="19"/>
      <c r="BL3478" s="19"/>
      <c r="BM3478" s="19"/>
      <c r="BN3478" s="19"/>
      <c r="BO3478" s="19"/>
      <c r="BP3478" s="19"/>
      <c r="BQ3478" s="19"/>
      <c r="BR3478" s="19"/>
      <c r="BS3478" s="19"/>
      <c r="BT3478" s="19"/>
      <c r="BU3478" s="19"/>
      <c r="BV3478" s="19"/>
      <c r="BW3478" s="19"/>
      <c r="BX3478" s="19"/>
      <c r="BY3478" s="19"/>
      <c r="BZ3478" s="19"/>
      <c r="CA3478" s="19"/>
      <c r="CB3478" s="19"/>
      <c r="CC3478" s="19"/>
      <c r="CD3478" s="19"/>
      <c r="CE3478" s="19"/>
      <c r="CF3478" s="19"/>
      <c r="CG3478" s="19"/>
      <c r="CH3478" s="19"/>
      <c r="CI3478" s="19"/>
      <c r="CJ3478" s="19"/>
      <c r="CK3478" s="19"/>
      <c r="CL3478" s="19"/>
      <c r="CM3478" s="19"/>
      <c r="CN3478" s="19"/>
      <c r="CO3478" s="19"/>
      <c r="CP3478" s="19"/>
      <c r="CQ3478" s="19"/>
      <c r="CR3478" s="19"/>
      <c r="CS3478" s="19"/>
      <c r="CT3478" s="19"/>
      <c r="CU3478" s="19"/>
      <c r="CV3478" s="19"/>
      <c r="CW3478" s="19"/>
      <c r="CX3478" s="19"/>
      <c r="CY3478" s="19"/>
      <c r="CZ3478" s="19"/>
      <c r="DA3478" s="19"/>
      <c r="DB3478" s="19"/>
      <c r="DC3478" s="19"/>
      <c r="DD3478" s="19"/>
      <c r="DE3478" s="19"/>
      <c r="DF3478" s="19"/>
      <c r="DG3478" s="19"/>
      <c r="DH3478" s="19"/>
      <c r="DI3478" s="19"/>
      <c r="DJ3478" s="19"/>
      <c r="DK3478" s="19"/>
      <c r="DL3478" s="19"/>
      <c r="DM3478" s="19"/>
      <c r="DN3478" s="19"/>
    </row>
    <row r="3479" spans="1:118" ht="30" hidden="1" customHeight="1" outlineLevel="1" x14ac:dyDescent="0.25">
      <c r="A3479" s="564"/>
      <c r="B3479" s="564"/>
      <c r="C3479" s="564"/>
      <c r="D3479" s="542"/>
      <c r="E3479" s="181" t="s">
        <v>145</v>
      </c>
      <c r="F3479" s="551"/>
      <c r="G3479" s="207"/>
      <c r="H3479" s="178"/>
      <c r="I3479" s="184"/>
      <c r="J3479" s="184"/>
      <c r="K3479" s="122"/>
      <c r="L3479" s="501"/>
      <c r="M3479" s="501"/>
      <c r="N3479" s="501"/>
      <c r="O3479" s="122"/>
      <c r="P3479" s="184"/>
      <c r="Q3479" s="184"/>
      <c r="R3479" s="184"/>
      <c r="S3479" s="128"/>
      <c r="T3479" s="1"/>
      <c r="U3479" s="5"/>
      <c r="V3479" s="5"/>
      <c r="W3479" s="5"/>
      <c r="X3479" s="5"/>
      <c r="Y3479" s="1"/>
      <c r="Z3479" s="261"/>
      <c r="AA3479" s="1"/>
      <c r="AB3479" s="5"/>
      <c r="AC3479" s="5"/>
      <c r="AD3479" s="5"/>
      <c r="AE3479" s="5"/>
      <c r="AF3479" s="19"/>
      <c r="AG3479" s="19"/>
      <c r="AH3479" s="19"/>
      <c r="AI3479" s="19"/>
      <c r="AJ3479" s="19"/>
      <c r="AK3479" s="19"/>
      <c r="AL3479" s="19"/>
      <c r="AM3479" s="19"/>
      <c r="AN3479" s="19"/>
      <c r="AO3479" s="19"/>
      <c r="AP3479" s="19"/>
      <c r="AQ3479" s="19"/>
      <c r="AR3479" s="19"/>
      <c r="AS3479" s="19"/>
      <c r="AT3479" s="19"/>
      <c r="AU3479" s="19"/>
      <c r="AV3479" s="19"/>
      <c r="AW3479" s="19"/>
      <c r="AX3479" s="19"/>
      <c r="AY3479" s="19"/>
      <c r="AZ3479" s="19"/>
      <c r="BA3479" s="19"/>
      <c r="BB3479" s="19"/>
      <c r="BC3479" s="19"/>
      <c r="BD3479" s="19"/>
      <c r="BE3479" s="19"/>
      <c r="BF3479" s="19"/>
      <c r="BG3479" s="19"/>
      <c r="BH3479" s="19"/>
      <c r="BI3479" s="19"/>
      <c r="BJ3479" s="19"/>
      <c r="BK3479" s="19"/>
      <c r="BL3479" s="19"/>
      <c r="BM3479" s="19"/>
      <c r="BN3479" s="19"/>
      <c r="BO3479" s="19"/>
      <c r="BP3479" s="19"/>
      <c r="BQ3479" s="19"/>
      <c r="BR3479" s="19"/>
      <c r="BS3479" s="19"/>
      <c r="BT3479" s="19"/>
      <c r="BU3479" s="19"/>
      <c r="BV3479" s="19"/>
      <c r="BW3479" s="19"/>
      <c r="BX3479" s="19"/>
      <c r="BY3479" s="19"/>
      <c r="BZ3479" s="19"/>
      <c r="CA3479" s="19"/>
      <c r="CB3479" s="19"/>
      <c r="CC3479" s="19"/>
      <c r="CD3479" s="19"/>
      <c r="CE3479" s="19"/>
      <c r="CF3479" s="19"/>
      <c r="CG3479" s="19"/>
      <c r="CH3479" s="19"/>
      <c r="CI3479" s="19"/>
      <c r="CJ3479" s="19"/>
      <c r="CK3479" s="19"/>
      <c r="CL3479" s="19"/>
      <c r="CM3479" s="19"/>
      <c r="CN3479" s="19"/>
      <c r="CO3479" s="19"/>
      <c r="CP3479" s="19"/>
      <c r="CQ3479" s="19"/>
      <c r="CR3479" s="19"/>
      <c r="CS3479" s="19"/>
      <c r="CT3479" s="19"/>
      <c r="CU3479" s="19"/>
      <c r="CV3479" s="19"/>
      <c r="CW3479" s="19"/>
      <c r="CX3479" s="19"/>
      <c r="CY3479" s="19"/>
      <c r="CZ3479" s="19"/>
      <c r="DA3479" s="19"/>
      <c r="DB3479" s="19"/>
      <c r="DC3479" s="19"/>
      <c r="DD3479" s="19"/>
      <c r="DE3479" s="19"/>
      <c r="DF3479" s="19"/>
      <c r="DG3479" s="19"/>
      <c r="DH3479" s="19"/>
      <c r="DI3479" s="19"/>
      <c r="DJ3479" s="19"/>
      <c r="DK3479" s="19"/>
      <c r="DL3479" s="19"/>
      <c r="DM3479" s="19"/>
      <c r="DN3479" s="19"/>
    </row>
    <row r="3480" spans="1:118" ht="30" hidden="1" customHeight="1" outlineLevel="1" x14ac:dyDescent="0.25">
      <c r="A3480" s="564"/>
      <c r="B3480" s="564"/>
      <c r="C3480" s="564"/>
      <c r="D3480" s="542"/>
      <c r="E3480" s="181" t="s">
        <v>146</v>
      </c>
      <c r="F3480" s="551"/>
      <c r="G3480" s="207"/>
      <c r="H3480" s="178"/>
      <c r="I3480" s="184"/>
      <c r="J3480" s="184"/>
      <c r="K3480" s="122"/>
      <c r="L3480" s="501"/>
      <c r="M3480" s="501"/>
      <c r="N3480" s="501"/>
      <c r="O3480" s="122"/>
      <c r="P3480" s="184"/>
      <c r="Q3480" s="184"/>
      <c r="R3480" s="184"/>
      <c r="S3480" s="128"/>
      <c r="T3480" s="1"/>
      <c r="U3480" s="5"/>
      <c r="V3480" s="5"/>
      <c r="W3480" s="5"/>
      <c r="X3480" s="5"/>
      <c r="Y3480" s="1"/>
      <c r="Z3480" s="261"/>
      <c r="AA3480" s="1"/>
      <c r="AB3480" s="5"/>
      <c r="AC3480" s="5"/>
      <c r="AD3480" s="5"/>
      <c r="AE3480" s="5"/>
      <c r="AF3480" s="19"/>
      <c r="AG3480" s="19"/>
      <c r="AH3480" s="19"/>
      <c r="AI3480" s="19"/>
      <c r="AJ3480" s="19"/>
      <c r="AK3480" s="19"/>
      <c r="AL3480" s="19"/>
      <c r="AM3480" s="19"/>
      <c r="AN3480" s="19"/>
      <c r="AO3480" s="19"/>
      <c r="AP3480" s="19"/>
      <c r="AQ3480" s="19"/>
      <c r="AR3480" s="19"/>
      <c r="AS3480" s="19"/>
      <c r="AT3480" s="19"/>
      <c r="AU3480" s="19"/>
      <c r="AV3480" s="19"/>
      <c r="AW3480" s="19"/>
      <c r="AX3480" s="19"/>
      <c r="AY3480" s="19"/>
      <c r="AZ3480" s="19"/>
      <c r="BA3480" s="19"/>
      <c r="BB3480" s="19"/>
      <c r="BC3480" s="19"/>
      <c r="BD3480" s="19"/>
      <c r="BE3480" s="19"/>
      <c r="BF3480" s="19"/>
      <c r="BG3480" s="19"/>
      <c r="BH3480" s="19"/>
      <c r="BI3480" s="19"/>
      <c r="BJ3480" s="19"/>
      <c r="BK3480" s="19"/>
      <c r="BL3480" s="19"/>
      <c r="BM3480" s="19"/>
      <c r="BN3480" s="19"/>
      <c r="BO3480" s="19"/>
      <c r="BP3480" s="19"/>
      <c r="BQ3480" s="19"/>
      <c r="BR3480" s="19"/>
      <c r="BS3480" s="19"/>
      <c r="BT3480" s="19"/>
      <c r="BU3480" s="19"/>
      <c r="BV3480" s="19"/>
      <c r="BW3480" s="19"/>
      <c r="BX3480" s="19"/>
      <c r="BY3480" s="19"/>
      <c r="BZ3480" s="19"/>
      <c r="CA3480" s="19"/>
      <c r="CB3480" s="19"/>
      <c r="CC3480" s="19"/>
      <c r="CD3480" s="19"/>
      <c r="CE3480" s="19"/>
      <c r="CF3480" s="19"/>
      <c r="CG3480" s="19"/>
      <c r="CH3480" s="19"/>
      <c r="CI3480" s="19"/>
      <c r="CJ3480" s="19"/>
      <c r="CK3480" s="19"/>
      <c r="CL3480" s="19"/>
      <c r="CM3480" s="19"/>
      <c r="CN3480" s="19"/>
      <c r="CO3480" s="19"/>
      <c r="CP3480" s="19"/>
      <c r="CQ3480" s="19"/>
      <c r="CR3480" s="19"/>
      <c r="CS3480" s="19"/>
      <c r="CT3480" s="19"/>
      <c r="CU3480" s="19"/>
      <c r="CV3480" s="19"/>
      <c r="CW3480" s="19"/>
      <c r="CX3480" s="19"/>
      <c r="CY3480" s="19"/>
      <c r="CZ3480" s="19"/>
      <c r="DA3480" s="19"/>
      <c r="DB3480" s="19"/>
      <c r="DC3480" s="19"/>
      <c r="DD3480" s="19"/>
      <c r="DE3480" s="19"/>
      <c r="DF3480" s="19"/>
      <c r="DG3480" s="19"/>
      <c r="DH3480" s="19"/>
      <c r="DI3480" s="19"/>
      <c r="DJ3480" s="19"/>
      <c r="DK3480" s="19"/>
      <c r="DL3480" s="19"/>
      <c r="DM3480" s="19"/>
      <c r="DN3480" s="19"/>
    </row>
    <row r="3481" spans="1:118" ht="30" hidden="1" customHeight="1" outlineLevel="1" x14ac:dyDescent="0.25">
      <c r="A3481" s="564"/>
      <c r="B3481" s="564"/>
      <c r="C3481" s="564"/>
      <c r="D3481" s="542" t="s">
        <v>143</v>
      </c>
      <c r="E3481" s="181" t="s">
        <v>144</v>
      </c>
      <c r="F3481" s="551"/>
      <c r="G3481" s="207"/>
      <c r="H3481" s="178"/>
      <c r="I3481" s="184"/>
      <c r="J3481" s="184"/>
      <c r="K3481" s="122"/>
      <c r="L3481" s="501"/>
      <c r="M3481" s="501"/>
      <c r="N3481" s="501"/>
      <c r="O3481" s="122"/>
      <c r="P3481" s="184"/>
      <c r="Q3481" s="184"/>
      <c r="R3481" s="184"/>
      <c r="S3481" s="128"/>
      <c r="T3481" s="1"/>
      <c r="U3481" s="5"/>
      <c r="V3481" s="5"/>
      <c r="W3481" s="5"/>
      <c r="X3481" s="5"/>
      <c r="Y3481" s="1"/>
      <c r="Z3481" s="261"/>
      <c r="AA3481" s="1"/>
      <c r="AB3481" s="5"/>
      <c r="AC3481" s="5"/>
      <c r="AD3481" s="5"/>
      <c r="AE3481" s="5"/>
      <c r="AF3481" s="19"/>
      <c r="AG3481" s="19"/>
      <c r="AH3481" s="19"/>
      <c r="AI3481" s="19"/>
      <c r="AJ3481" s="19"/>
      <c r="AK3481" s="19"/>
      <c r="AL3481" s="19"/>
      <c r="AM3481" s="19"/>
      <c r="AN3481" s="19"/>
      <c r="AO3481" s="19"/>
      <c r="AP3481" s="19"/>
      <c r="AQ3481" s="19"/>
      <c r="AR3481" s="19"/>
      <c r="AS3481" s="19"/>
      <c r="AT3481" s="19"/>
      <c r="AU3481" s="19"/>
      <c r="AV3481" s="19"/>
      <c r="AW3481" s="19"/>
      <c r="AX3481" s="19"/>
      <c r="AY3481" s="19"/>
      <c r="AZ3481" s="19"/>
      <c r="BA3481" s="19"/>
      <c r="BB3481" s="19"/>
      <c r="BC3481" s="19"/>
      <c r="BD3481" s="19"/>
      <c r="BE3481" s="19"/>
      <c r="BF3481" s="19"/>
      <c r="BG3481" s="19"/>
      <c r="BH3481" s="19"/>
      <c r="BI3481" s="19"/>
      <c r="BJ3481" s="19"/>
      <c r="BK3481" s="19"/>
      <c r="BL3481" s="19"/>
      <c r="BM3481" s="19"/>
      <c r="BN3481" s="19"/>
      <c r="BO3481" s="19"/>
      <c r="BP3481" s="19"/>
      <c r="BQ3481" s="19"/>
      <c r="BR3481" s="19"/>
      <c r="BS3481" s="19"/>
      <c r="BT3481" s="19"/>
      <c r="BU3481" s="19"/>
      <c r="BV3481" s="19"/>
      <c r="BW3481" s="19"/>
      <c r="BX3481" s="19"/>
      <c r="BY3481" s="19"/>
      <c r="BZ3481" s="19"/>
      <c r="CA3481" s="19"/>
      <c r="CB3481" s="19"/>
      <c r="CC3481" s="19"/>
      <c r="CD3481" s="19"/>
      <c r="CE3481" s="19"/>
      <c r="CF3481" s="19"/>
      <c r="CG3481" s="19"/>
      <c r="CH3481" s="19"/>
      <c r="CI3481" s="19"/>
      <c r="CJ3481" s="19"/>
      <c r="CK3481" s="19"/>
      <c r="CL3481" s="19"/>
      <c r="CM3481" s="19"/>
      <c r="CN3481" s="19"/>
      <c r="CO3481" s="19"/>
      <c r="CP3481" s="19"/>
      <c r="CQ3481" s="19"/>
      <c r="CR3481" s="19"/>
      <c r="CS3481" s="19"/>
      <c r="CT3481" s="19"/>
      <c r="CU3481" s="19"/>
      <c r="CV3481" s="19"/>
      <c r="CW3481" s="19"/>
      <c r="CX3481" s="19"/>
      <c r="CY3481" s="19"/>
      <c r="CZ3481" s="19"/>
      <c r="DA3481" s="19"/>
      <c r="DB3481" s="19"/>
      <c r="DC3481" s="19"/>
      <c r="DD3481" s="19"/>
      <c r="DE3481" s="19"/>
      <c r="DF3481" s="19"/>
      <c r="DG3481" s="19"/>
      <c r="DH3481" s="19"/>
      <c r="DI3481" s="19"/>
      <c r="DJ3481" s="19"/>
      <c r="DK3481" s="19"/>
      <c r="DL3481" s="19"/>
      <c r="DM3481" s="19"/>
      <c r="DN3481" s="19"/>
    </row>
    <row r="3482" spans="1:118" ht="30" hidden="1" customHeight="1" outlineLevel="1" x14ac:dyDescent="0.25">
      <c r="A3482" s="564"/>
      <c r="B3482" s="564"/>
      <c r="C3482" s="564"/>
      <c r="D3482" s="542"/>
      <c r="E3482" s="181" t="s">
        <v>145</v>
      </c>
      <c r="F3482" s="551"/>
      <c r="G3482" s="207"/>
      <c r="H3482" s="178"/>
      <c r="I3482" s="184"/>
      <c r="J3482" s="184"/>
      <c r="K3482" s="122"/>
      <c r="L3482" s="501"/>
      <c r="M3482" s="501"/>
      <c r="N3482" s="501"/>
      <c r="O3482" s="122"/>
      <c r="P3482" s="184"/>
      <c r="Q3482" s="184"/>
      <c r="R3482" s="184"/>
      <c r="S3482" s="128"/>
      <c r="T3482" s="1"/>
      <c r="U3482" s="5"/>
      <c r="V3482" s="5"/>
      <c r="W3482" s="5"/>
      <c r="X3482" s="5"/>
      <c r="Y3482" s="1"/>
      <c r="Z3482" s="261"/>
      <c r="AA3482" s="1"/>
      <c r="AB3482" s="5"/>
      <c r="AC3482" s="5"/>
      <c r="AD3482" s="5"/>
      <c r="AE3482" s="5"/>
      <c r="AF3482" s="19"/>
      <c r="AG3482" s="19"/>
      <c r="AH3482" s="19"/>
      <c r="AI3482" s="19"/>
      <c r="AJ3482" s="19"/>
      <c r="AK3482" s="19"/>
      <c r="AL3482" s="19"/>
      <c r="AM3482" s="19"/>
      <c r="AN3482" s="19"/>
      <c r="AO3482" s="19"/>
      <c r="AP3482" s="19"/>
      <c r="AQ3482" s="19"/>
      <c r="AR3482" s="19"/>
      <c r="AS3482" s="19"/>
      <c r="AT3482" s="19"/>
      <c r="AU3482" s="19"/>
      <c r="AV3482" s="19"/>
      <c r="AW3482" s="19"/>
      <c r="AX3482" s="19"/>
      <c r="AY3482" s="19"/>
      <c r="AZ3482" s="19"/>
      <c r="BA3482" s="19"/>
      <c r="BB3482" s="19"/>
      <c r="BC3482" s="19"/>
      <c r="BD3482" s="19"/>
      <c r="BE3482" s="19"/>
      <c r="BF3482" s="19"/>
      <c r="BG3482" s="19"/>
      <c r="BH3482" s="19"/>
      <c r="BI3482" s="19"/>
      <c r="BJ3482" s="19"/>
      <c r="BK3482" s="19"/>
      <c r="BL3482" s="19"/>
      <c r="BM3482" s="19"/>
      <c r="BN3482" s="19"/>
      <c r="BO3482" s="19"/>
      <c r="BP3482" s="19"/>
      <c r="BQ3482" s="19"/>
      <c r="BR3482" s="19"/>
      <c r="BS3482" s="19"/>
      <c r="BT3482" s="19"/>
      <c r="BU3482" s="19"/>
      <c r="BV3482" s="19"/>
      <c r="BW3482" s="19"/>
      <c r="BX3482" s="19"/>
      <c r="BY3482" s="19"/>
      <c r="BZ3482" s="19"/>
      <c r="CA3482" s="19"/>
      <c r="CB3482" s="19"/>
      <c r="CC3482" s="19"/>
      <c r="CD3482" s="19"/>
      <c r="CE3482" s="19"/>
      <c r="CF3482" s="19"/>
      <c r="CG3482" s="19"/>
      <c r="CH3482" s="19"/>
      <c r="CI3482" s="19"/>
      <c r="CJ3482" s="19"/>
      <c r="CK3482" s="19"/>
      <c r="CL3482" s="19"/>
      <c r="CM3482" s="19"/>
      <c r="CN3482" s="19"/>
      <c r="CO3482" s="19"/>
      <c r="CP3482" s="19"/>
      <c r="CQ3482" s="19"/>
      <c r="CR3482" s="19"/>
      <c r="CS3482" s="19"/>
      <c r="CT3482" s="19"/>
      <c r="CU3482" s="19"/>
      <c r="CV3482" s="19"/>
      <c r="CW3482" s="19"/>
      <c r="CX3482" s="19"/>
      <c r="CY3482" s="19"/>
      <c r="CZ3482" s="19"/>
      <c r="DA3482" s="19"/>
      <c r="DB3482" s="19"/>
      <c r="DC3482" s="19"/>
      <c r="DD3482" s="19"/>
      <c r="DE3482" s="19"/>
      <c r="DF3482" s="19"/>
      <c r="DG3482" s="19"/>
      <c r="DH3482" s="19"/>
      <c r="DI3482" s="19"/>
      <c r="DJ3482" s="19"/>
      <c r="DK3482" s="19"/>
      <c r="DL3482" s="19"/>
      <c r="DM3482" s="19"/>
      <c r="DN3482" s="19"/>
    </row>
    <row r="3483" spans="1:118" ht="30" hidden="1" customHeight="1" outlineLevel="1" x14ac:dyDescent="0.25">
      <c r="A3483" s="564"/>
      <c r="B3483" s="564"/>
      <c r="C3483" s="564"/>
      <c r="D3483" s="542"/>
      <c r="E3483" s="181" t="s">
        <v>146</v>
      </c>
      <c r="F3483" s="551"/>
      <c r="G3483" s="207"/>
      <c r="H3483" s="178"/>
      <c r="I3483" s="184"/>
      <c r="J3483" s="184"/>
      <c r="K3483" s="122"/>
      <c r="L3483" s="501"/>
      <c r="M3483" s="501"/>
      <c r="N3483" s="501"/>
      <c r="O3483" s="122"/>
      <c r="P3483" s="184"/>
      <c r="Q3483" s="184"/>
      <c r="R3483" s="184"/>
      <c r="S3483" s="128"/>
      <c r="T3483" s="1"/>
      <c r="U3483" s="5"/>
      <c r="V3483" s="5"/>
      <c r="W3483" s="5"/>
      <c r="X3483" s="5"/>
      <c r="Y3483" s="1"/>
      <c r="Z3483" s="261"/>
      <c r="AA3483" s="1"/>
      <c r="AB3483" s="5"/>
      <c r="AC3483" s="5"/>
      <c r="AD3483" s="5"/>
      <c r="AE3483" s="5"/>
      <c r="AF3483" s="19"/>
      <c r="AG3483" s="19"/>
      <c r="AH3483" s="19"/>
      <c r="AI3483" s="19"/>
      <c r="AJ3483" s="19"/>
      <c r="AK3483" s="19"/>
      <c r="AL3483" s="19"/>
      <c r="AM3483" s="19"/>
      <c r="AN3483" s="19"/>
      <c r="AO3483" s="19"/>
      <c r="AP3483" s="19"/>
      <c r="AQ3483" s="19"/>
      <c r="AR3483" s="19"/>
      <c r="AS3483" s="19"/>
      <c r="AT3483" s="19"/>
      <c r="AU3483" s="19"/>
      <c r="AV3483" s="19"/>
      <c r="AW3483" s="19"/>
      <c r="AX3483" s="19"/>
      <c r="AY3483" s="19"/>
      <c r="AZ3483" s="19"/>
      <c r="BA3483" s="19"/>
      <c r="BB3483" s="19"/>
      <c r="BC3483" s="19"/>
      <c r="BD3483" s="19"/>
      <c r="BE3483" s="19"/>
      <c r="BF3483" s="19"/>
      <c r="BG3483" s="19"/>
      <c r="BH3483" s="19"/>
      <c r="BI3483" s="19"/>
      <c r="BJ3483" s="19"/>
      <c r="BK3483" s="19"/>
      <c r="BL3483" s="19"/>
      <c r="BM3483" s="19"/>
      <c r="BN3483" s="19"/>
      <c r="BO3483" s="19"/>
      <c r="BP3483" s="19"/>
      <c r="BQ3483" s="19"/>
      <c r="BR3483" s="19"/>
      <c r="BS3483" s="19"/>
      <c r="BT3483" s="19"/>
      <c r="BU3483" s="19"/>
      <c r="BV3483" s="19"/>
      <c r="BW3483" s="19"/>
      <c r="BX3483" s="19"/>
      <c r="BY3483" s="19"/>
      <c r="BZ3483" s="19"/>
      <c r="CA3483" s="19"/>
      <c r="CB3483" s="19"/>
      <c r="CC3483" s="19"/>
      <c r="CD3483" s="19"/>
      <c r="CE3483" s="19"/>
      <c r="CF3483" s="19"/>
      <c r="CG3483" s="19"/>
      <c r="CH3483" s="19"/>
      <c r="CI3483" s="19"/>
      <c r="CJ3483" s="19"/>
      <c r="CK3483" s="19"/>
      <c r="CL3483" s="19"/>
      <c r="CM3483" s="19"/>
      <c r="CN3483" s="19"/>
      <c r="CO3483" s="19"/>
      <c r="CP3483" s="19"/>
      <c r="CQ3483" s="19"/>
      <c r="CR3483" s="19"/>
      <c r="CS3483" s="19"/>
      <c r="CT3483" s="19"/>
      <c r="CU3483" s="19"/>
      <c r="CV3483" s="19"/>
      <c r="CW3483" s="19"/>
      <c r="CX3483" s="19"/>
      <c r="CY3483" s="19"/>
      <c r="CZ3483" s="19"/>
      <c r="DA3483" s="19"/>
      <c r="DB3483" s="19"/>
      <c r="DC3483" s="19"/>
      <c r="DD3483" s="19"/>
      <c r="DE3483" s="19"/>
      <c r="DF3483" s="19"/>
      <c r="DG3483" s="19"/>
      <c r="DH3483" s="19"/>
      <c r="DI3483" s="19"/>
      <c r="DJ3483" s="19"/>
      <c r="DK3483" s="19"/>
      <c r="DL3483" s="19"/>
      <c r="DM3483" s="19"/>
      <c r="DN3483" s="19"/>
    </row>
    <row r="3484" spans="1:118" ht="30" hidden="1" customHeight="1" outlineLevel="1" x14ac:dyDescent="0.25">
      <c r="A3484" s="564"/>
      <c r="B3484" s="564"/>
      <c r="C3484" s="564"/>
      <c r="D3484" s="542" t="s">
        <v>142</v>
      </c>
      <c r="E3484" s="181" t="s">
        <v>144</v>
      </c>
      <c r="F3484" s="551" t="s">
        <v>141</v>
      </c>
      <c r="G3484" s="207"/>
      <c r="H3484" s="178"/>
      <c r="I3484" s="184"/>
      <c r="J3484" s="184"/>
      <c r="K3484" s="122"/>
      <c r="L3484" s="501"/>
      <c r="M3484" s="501"/>
      <c r="N3484" s="501"/>
      <c r="O3484" s="122"/>
      <c r="P3484" s="184"/>
      <c r="Q3484" s="184"/>
      <c r="R3484" s="184"/>
      <c r="S3484" s="128"/>
      <c r="T3484" s="1"/>
      <c r="U3484" s="5"/>
      <c r="V3484" s="5"/>
      <c r="W3484" s="5"/>
      <c r="X3484" s="5"/>
      <c r="Y3484" s="1"/>
      <c r="Z3484" s="261"/>
      <c r="AA3484" s="1"/>
      <c r="AB3484" s="5"/>
      <c r="AC3484" s="5"/>
      <c r="AD3484" s="5"/>
      <c r="AE3484" s="5"/>
      <c r="AF3484" s="19"/>
      <c r="AG3484" s="19"/>
      <c r="AH3484" s="19"/>
      <c r="AI3484" s="19"/>
      <c r="AJ3484" s="19"/>
      <c r="AK3484" s="19"/>
      <c r="AL3484" s="19"/>
      <c r="AM3484" s="19"/>
      <c r="AN3484" s="19"/>
      <c r="AO3484" s="19"/>
      <c r="AP3484" s="19"/>
      <c r="AQ3484" s="19"/>
      <c r="AR3484" s="19"/>
      <c r="AS3484" s="19"/>
      <c r="AT3484" s="19"/>
      <c r="AU3484" s="19"/>
      <c r="AV3484" s="19"/>
      <c r="AW3484" s="19"/>
      <c r="AX3484" s="19"/>
      <c r="AY3484" s="19"/>
      <c r="AZ3484" s="19"/>
      <c r="BA3484" s="19"/>
      <c r="BB3484" s="19"/>
      <c r="BC3484" s="19"/>
      <c r="BD3484" s="19"/>
      <c r="BE3484" s="19"/>
      <c r="BF3484" s="19"/>
      <c r="BG3484" s="19"/>
      <c r="BH3484" s="19"/>
      <c r="BI3484" s="19"/>
      <c r="BJ3484" s="19"/>
      <c r="BK3484" s="19"/>
      <c r="BL3484" s="19"/>
      <c r="BM3484" s="19"/>
      <c r="BN3484" s="19"/>
      <c r="BO3484" s="19"/>
      <c r="BP3484" s="19"/>
      <c r="BQ3484" s="19"/>
      <c r="BR3484" s="19"/>
      <c r="BS3484" s="19"/>
      <c r="BT3484" s="19"/>
      <c r="BU3484" s="19"/>
      <c r="BV3484" s="19"/>
      <c r="BW3484" s="19"/>
      <c r="BX3484" s="19"/>
      <c r="BY3484" s="19"/>
      <c r="BZ3484" s="19"/>
      <c r="CA3484" s="19"/>
      <c r="CB3484" s="19"/>
      <c r="CC3484" s="19"/>
      <c r="CD3484" s="19"/>
      <c r="CE3484" s="19"/>
      <c r="CF3484" s="19"/>
      <c r="CG3484" s="19"/>
      <c r="CH3484" s="19"/>
      <c r="CI3484" s="19"/>
      <c r="CJ3484" s="19"/>
      <c r="CK3484" s="19"/>
      <c r="CL3484" s="19"/>
      <c r="CM3484" s="19"/>
      <c r="CN3484" s="19"/>
      <c r="CO3484" s="19"/>
      <c r="CP3484" s="19"/>
      <c r="CQ3484" s="19"/>
      <c r="CR3484" s="19"/>
      <c r="CS3484" s="19"/>
      <c r="CT3484" s="19"/>
      <c r="CU3484" s="19"/>
      <c r="CV3484" s="19"/>
      <c r="CW3484" s="19"/>
      <c r="CX3484" s="19"/>
      <c r="CY3484" s="19"/>
      <c r="CZ3484" s="19"/>
      <c r="DA3484" s="19"/>
      <c r="DB3484" s="19"/>
      <c r="DC3484" s="19"/>
      <c r="DD3484" s="19"/>
      <c r="DE3484" s="19"/>
      <c r="DF3484" s="19"/>
      <c r="DG3484" s="19"/>
      <c r="DH3484" s="19"/>
      <c r="DI3484" s="19"/>
      <c r="DJ3484" s="19"/>
      <c r="DK3484" s="19"/>
      <c r="DL3484" s="19"/>
      <c r="DM3484" s="19"/>
      <c r="DN3484" s="19"/>
    </row>
    <row r="3485" spans="1:118" ht="30" hidden="1" customHeight="1" outlineLevel="1" x14ac:dyDescent="0.25">
      <c r="A3485" s="564"/>
      <c r="B3485" s="564"/>
      <c r="C3485" s="564"/>
      <c r="D3485" s="542"/>
      <c r="E3485" s="181" t="s">
        <v>145</v>
      </c>
      <c r="F3485" s="551"/>
      <c r="G3485" s="207"/>
      <c r="H3485" s="178"/>
      <c r="I3485" s="184"/>
      <c r="J3485" s="184"/>
      <c r="K3485" s="122"/>
      <c r="L3485" s="501"/>
      <c r="M3485" s="501"/>
      <c r="N3485" s="501"/>
      <c r="O3485" s="122"/>
      <c r="P3485" s="184"/>
      <c r="Q3485" s="184"/>
      <c r="R3485" s="184"/>
      <c r="S3485" s="128"/>
      <c r="T3485" s="1"/>
      <c r="U3485" s="5"/>
      <c r="V3485" s="5"/>
      <c r="W3485" s="5"/>
      <c r="X3485" s="5"/>
      <c r="Y3485" s="1"/>
      <c r="Z3485" s="261"/>
      <c r="AA3485" s="1"/>
      <c r="AB3485" s="5"/>
      <c r="AC3485" s="5"/>
      <c r="AD3485" s="5"/>
      <c r="AE3485" s="5"/>
      <c r="AF3485" s="19"/>
      <c r="AG3485" s="19"/>
      <c r="AH3485" s="19"/>
      <c r="AI3485" s="19"/>
      <c r="AJ3485" s="19"/>
      <c r="AK3485" s="19"/>
      <c r="AL3485" s="19"/>
      <c r="AM3485" s="19"/>
      <c r="AN3485" s="19"/>
      <c r="AO3485" s="19"/>
      <c r="AP3485" s="19"/>
      <c r="AQ3485" s="19"/>
      <c r="AR3485" s="19"/>
      <c r="AS3485" s="19"/>
      <c r="AT3485" s="19"/>
      <c r="AU3485" s="19"/>
      <c r="AV3485" s="19"/>
      <c r="AW3485" s="19"/>
      <c r="AX3485" s="19"/>
      <c r="AY3485" s="19"/>
      <c r="AZ3485" s="19"/>
      <c r="BA3485" s="19"/>
      <c r="BB3485" s="19"/>
      <c r="BC3485" s="19"/>
      <c r="BD3485" s="19"/>
      <c r="BE3485" s="19"/>
      <c r="BF3485" s="19"/>
      <c r="BG3485" s="19"/>
      <c r="BH3485" s="19"/>
      <c r="BI3485" s="19"/>
      <c r="BJ3485" s="19"/>
      <c r="BK3485" s="19"/>
      <c r="BL3485" s="19"/>
      <c r="BM3485" s="19"/>
      <c r="BN3485" s="19"/>
      <c r="BO3485" s="19"/>
      <c r="BP3485" s="19"/>
      <c r="BQ3485" s="19"/>
      <c r="BR3485" s="19"/>
      <c r="BS3485" s="19"/>
      <c r="BT3485" s="19"/>
      <c r="BU3485" s="19"/>
      <c r="BV3485" s="19"/>
      <c r="BW3485" s="19"/>
      <c r="BX3485" s="19"/>
      <c r="BY3485" s="19"/>
      <c r="BZ3485" s="19"/>
      <c r="CA3485" s="19"/>
      <c r="CB3485" s="19"/>
      <c r="CC3485" s="19"/>
      <c r="CD3485" s="19"/>
      <c r="CE3485" s="19"/>
      <c r="CF3485" s="19"/>
      <c r="CG3485" s="19"/>
      <c r="CH3485" s="19"/>
      <c r="CI3485" s="19"/>
      <c r="CJ3485" s="19"/>
      <c r="CK3485" s="19"/>
      <c r="CL3485" s="19"/>
      <c r="CM3485" s="19"/>
      <c r="CN3485" s="19"/>
      <c r="CO3485" s="19"/>
      <c r="CP3485" s="19"/>
      <c r="CQ3485" s="19"/>
      <c r="CR3485" s="19"/>
      <c r="CS3485" s="19"/>
      <c r="CT3485" s="19"/>
      <c r="CU3485" s="19"/>
      <c r="CV3485" s="19"/>
      <c r="CW3485" s="19"/>
      <c r="CX3485" s="19"/>
      <c r="CY3485" s="19"/>
      <c r="CZ3485" s="19"/>
      <c r="DA3485" s="19"/>
      <c r="DB3485" s="19"/>
      <c r="DC3485" s="19"/>
      <c r="DD3485" s="19"/>
      <c r="DE3485" s="19"/>
      <c r="DF3485" s="19"/>
      <c r="DG3485" s="19"/>
      <c r="DH3485" s="19"/>
      <c r="DI3485" s="19"/>
      <c r="DJ3485" s="19"/>
      <c r="DK3485" s="19"/>
      <c r="DL3485" s="19"/>
      <c r="DM3485" s="19"/>
      <c r="DN3485" s="19"/>
    </row>
    <row r="3486" spans="1:118" ht="30" hidden="1" customHeight="1" outlineLevel="1" x14ac:dyDescent="0.25">
      <c r="A3486" s="564"/>
      <c r="B3486" s="564"/>
      <c r="C3486" s="564"/>
      <c r="D3486" s="542"/>
      <c r="E3486" s="181" t="s">
        <v>146</v>
      </c>
      <c r="F3486" s="551"/>
      <c r="G3486" s="207"/>
      <c r="H3486" s="178"/>
      <c r="I3486" s="184"/>
      <c r="J3486" s="184"/>
      <c r="K3486" s="122"/>
      <c r="L3486" s="501"/>
      <c r="M3486" s="501"/>
      <c r="N3486" s="501"/>
      <c r="O3486" s="122"/>
      <c r="P3486" s="184"/>
      <c r="Q3486" s="184"/>
      <c r="R3486" s="184"/>
      <c r="S3486" s="128"/>
      <c r="T3486" s="1"/>
      <c r="U3486" s="5"/>
      <c r="V3486" s="5"/>
      <c r="W3486" s="5"/>
      <c r="X3486" s="5"/>
      <c r="Y3486" s="1"/>
      <c r="Z3486" s="261"/>
      <c r="AA3486" s="1"/>
      <c r="AB3486" s="5"/>
      <c r="AC3486" s="5"/>
      <c r="AD3486" s="5"/>
      <c r="AE3486" s="5"/>
      <c r="AF3486" s="19"/>
      <c r="AG3486" s="19"/>
      <c r="AH3486" s="19"/>
      <c r="AI3486" s="19"/>
      <c r="AJ3486" s="19"/>
      <c r="AK3486" s="19"/>
      <c r="AL3486" s="19"/>
      <c r="AM3486" s="19"/>
      <c r="AN3486" s="19"/>
      <c r="AO3486" s="19"/>
      <c r="AP3486" s="19"/>
      <c r="AQ3486" s="19"/>
      <c r="AR3486" s="19"/>
      <c r="AS3486" s="19"/>
      <c r="AT3486" s="19"/>
      <c r="AU3486" s="19"/>
      <c r="AV3486" s="19"/>
      <c r="AW3486" s="19"/>
      <c r="AX3486" s="19"/>
      <c r="AY3486" s="19"/>
      <c r="AZ3486" s="19"/>
      <c r="BA3486" s="19"/>
      <c r="BB3486" s="19"/>
      <c r="BC3486" s="19"/>
      <c r="BD3486" s="19"/>
      <c r="BE3486" s="19"/>
      <c r="BF3486" s="19"/>
      <c r="BG3486" s="19"/>
      <c r="BH3486" s="19"/>
      <c r="BI3486" s="19"/>
      <c r="BJ3486" s="19"/>
      <c r="BK3486" s="19"/>
      <c r="BL3486" s="19"/>
      <c r="BM3486" s="19"/>
      <c r="BN3486" s="19"/>
      <c r="BO3486" s="19"/>
      <c r="BP3486" s="19"/>
      <c r="BQ3486" s="19"/>
      <c r="BR3486" s="19"/>
      <c r="BS3486" s="19"/>
      <c r="BT3486" s="19"/>
      <c r="BU3486" s="19"/>
      <c r="BV3486" s="19"/>
      <c r="BW3486" s="19"/>
      <c r="BX3486" s="19"/>
      <c r="BY3486" s="19"/>
      <c r="BZ3486" s="19"/>
      <c r="CA3486" s="19"/>
      <c r="CB3486" s="19"/>
      <c r="CC3486" s="19"/>
      <c r="CD3486" s="19"/>
      <c r="CE3486" s="19"/>
      <c r="CF3486" s="19"/>
      <c r="CG3486" s="19"/>
      <c r="CH3486" s="19"/>
      <c r="CI3486" s="19"/>
      <c r="CJ3486" s="19"/>
      <c r="CK3486" s="19"/>
      <c r="CL3486" s="19"/>
      <c r="CM3486" s="19"/>
      <c r="CN3486" s="19"/>
      <c r="CO3486" s="19"/>
      <c r="CP3486" s="19"/>
      <c r="CQ3486" s="19"/>
      <c r="CR3486" s="19"/>
      <c r="CS3486" s="19"/>
      <c r="CT3486" s="19"/>
      <c r="CU3486" s="19"/>
      <c r="CV3486" s="19"/>
      <c r="CW3486" s="19"/>
      <c r="CX3486" s="19"/>
      <c r="CY3486" s="19"/>
      <c r="CZ3486" s="19"/>
      <c r="DA3486" s="19"/>
      <c r="DB3486" s="19"/>
      <c r="DC3486" s="19"/>
      <c r="DD3486" s="19"/>
      <c r="DE3486" s="19"/>
      <c r="DF3486" s="19"/>
      <c r="DG3486" s="19"/>
      <c r="DH3486" s="19"/>
      <c r="DI3486" s="19"/>
      <c r="DJ3486" s="19"/>
      <c r="DK3486" s="19"/>
      <c r="DL3486" s="19"/>
      <c r="DM3486" s="19"/>
      <c r="DN3486" s="19"/>
    </row>
    <row r="3487" spans="1:118" ht="30" hidden="1" customHeight="1" outlineLevel="1" x14ac:dyDescent="0.25">
      <c r="A3487" s="564"/>
      <c r="B3487" s="564"/>
      <c r="C3487" s="564"/>
      <c r="D3487" s="542" t="s">
        <v>143</v>
      </c>
      <c r="E3487" s="181" t="s">
        <v>144</v>
      </c>
      <c r="F3487" s="551"/>
      <c r="G3487" s="207"/>
      <c r="H3487" s="178"/>
      <c r="I3487" s="184"/>
      <c r="J3487" s="184"/>
      <c r="K3487" s="122"/>
      <c r="L3487" s="501"/>
      <c r="M3487" s="501"/>
      <c r="N3487" s="501"/>
      <c r="O3487" s="122"/>
      <c r="P3487" s="184"/>
      <c r="Q3487" s="184"/>
      <c r="R3487" s="184"/>
      <c r="S3487" s="128"/>
      <c r="T3487" s="1"/>
      <c r="U3487" s="5"/>
      <c r="V3487" s="5"/>
      <c r="W3487" s="5"/>
      <c r="X3487" s="5"/>
      <c r="Y3487" s="1"/>
      <c r="Z3487" s="261"/>
      <c r="AA3487" s="1"/>
      <c r="AB3487" s="5"/>
      <c r="AC3487" s="5"/>
      <c r="AD3487" s="5"/>
      <c r="AE3487" s="5"/>
      <c r="AF3487" s="19"/>
      <c r="AG3487" s="19"/>
      <c r="AH3487" s="19"/>
      <c r="AI3487" s="19"/>
      <c r="AJ3487" s="19"/>
      <c r="AK3487" s="19"/>
      <c r="AL3487" s="19"/>
      <c r="AM3487" s="19"/>
      <c r="AN3487" s="19"/>
      <c r="AO3487" s="19"/>
      <c r="AP3487" s="19"/>
      <c r="AQ3487" s="19"/>
      <c r="AR3487" s="19"/>
      <c r="AS3487" s="19"/>
      <c r="AT3487" s="19"/>
      <c r="AU3487" s="19"/>
      <c r="AV3487" s="19"/>
      <c r="AW3487" s="19"/>
      <c r="AX3487" s="19"/>
      <c r="AY3487" s="19"/>
      <c r="AZ3487" s="19"/>
      <c r="BA3487" s="19"/>
      <c r="BB3487" s="19"/>
      <c r="BC3487" s="19"/>
      <c r="BD3487" s="19"/>
      <c r="BE3487" s="19"/>
      <c r="BF3487" s="19"/>
      <c r="BG3487" s="19"/>
      <c r="BH3487" s="19"/>
      <c r="BI3487" s="19"/>
      <c r="BJ3487" s="19"/>
      <c r="BK3487" s="19"/>
      <c r="BL3487" s="19"/>
      <c r="BM3487" s="19"/>
      <c r="BN3487" s="19"/>
      <c r="BO3487" s="19"/>
      <c r="BP3487" s="19"/>
      <c r="BQ3487" s="19"/>
      <c r="BR3487" s="19"/>
      <c r="BS3487" s="19"/>
      <c r="BT3487" s="19"/>
      <c r="BU3487" s="19"/>
      <c r="BV3487" s="19"/>
      <c r="BW3487" s="19"/>
      <c r="BX3487" s="19"/>
      <c r="BY3487" s="19"/>
      <c r="BZ3487" s="19"/>
      <c r="CA3487" s="19"/>
      <c r="CB3487" s="19"/>
      <c r="CC3487" s="19"/>
      <c r="CD3487" s="19"/>
      <c r="CE3487" s="19"/>
      <c r="CF3487" s="19"/>
      <c r="CG3487" s="19"/>
      <c r="CH3487" s="19"/>
      <c r="CI3487" s="19"/>
      <c r="CJ3487" s="19"/>
      <c r="CK3487" s="19"/>
      <c r="CL3487" s="19"/>
      <c r="CM3487" s="19"/>
      <c r="CN3487" s="19"/>
      <c r="CO3487" s="19"/>
      <c r="CP3487" s="19"/>
      <c r="CQ3487" s="19"/>
      <c r="CR3487" s="19"/>
      <c r="CS3487" s="19"/>
      <c r="CT3487" s="19"/>
      <c r="CU3487" s="19"/>
      <c r="CV3487" s="19"/>
      <c r="CW3487" s="19"/>
      <c r="CX3487" s="19"/>
      <c r="CY3487" s="19"/>
      <c r="CZ3487" s="19"/>
      <c r="DA3487" s="19"/>
      <c r="DB3487" s="19"/>
      <c r="DC3487" s="19"/>
      <c r="DD3487" s="19"/>
      <c r="DE3487" s="19"/>
      <c r="DF3487" s="19"/>
      <c r="DG3487" s="19"/>
      <c r="DH3487" s="19"/>
      <c r="DI3487" s="19"/>
      <c r="DJ3487" s="19"/>
      <c r="DK3487" s="19"/>
      <c r="DL3487" s="19"/>
      <c r="DM3487" s="19"/>
      <c r="DN3487" s="19"/>
    </row>
    <row r="3488" spans="1:118" ht="30" hidden="1" customHeight="1" outlineLevel="1" x14ac:dyDescent="0.25">
      <c r="A3488" s="564"/>
      <c r="B3488" s="564"/>
      <c r="C3488" s="564"/>
      <c r="D3488" s="542"/>
      <c r="E3488" s="181" t="s">
        <v>145</v>
      </c>
      <c r="F3488" s="551"/>
      <c r="G3488" s="207"/>
      <c r="H3488" s="178"/>
      <c r="I3488" s="184"/>
      <c r="J3488" s="184"/>
      <c r="K3488" s="122"/>
      <c r="L3488" s="501"/>
      <c r="M3488" s="501"/>
      <c r="N3488" s="501"/>
      <c r="O3488" s="122"/>
      <c r="P3488" s="184"/>
      <c r="Q3488" s="184"/>
      <c r="R3488" s="184"/>
      <c r="S3488" s="128"/>
      <c r="T3488" s="1"/>
      <c r="U3488" s="5"/>
      <c r="V3488" s="5"/>
      <c r="W3488" s="5"/>
      <c r="X3488" s="5"/>
      <c r="Y3488" s="1"/>
      <c r="Z3488" s="261"/>
      <c r="AA3488" s="1"/>
      <c r="AB3488" s="5"/>
      <c r="AC3488" s="5"/>
      <c r="AD3488" s="5"/>
      <c r="AE3488" s="5"/>
      <c r="AF3488" s="19"/>
      <c r="AG3488" s="19"/>
      <c r="AH3488" s="19"/>
      <c r="AI3488" s="19"/>
      <c r="AJ3488" s="19"/>
      <c r="AK3488" s="19"/>
      <c r="AL3488" s="19"/>
      <c r="AM3488" s="19"/>
      <c r="AN3488" s="19"/>
      <c r="AO3488" s="19"/>
      <c r="AP3488" s="19"/>
      <c r="AQ3488" s="19"/>
      <c r="AR3488" s="19"/>
      <c r="AS3488" s="19"/>
      <c r="AT3488" s="19"/>
      <c r="AU3488" s="19"/>
      <c r="AV3488" s="19"/>
      <c r="AW3488" s="19"/>
      <c r="AX3488" s="19"/>
      <c r="AY3488" s="19"/>
      <c r="AZ3488" s="19"/>
      <c r="BA3488" s="19"/>
      <c r="BB3488" s="19"/>
      <c r="BC3488" s="19"/>
      <c r="BD3488" s="19"/>
      <c r="BE3488" s="19"/>
      <c r="BF3488" s="19"/>
      <c r="BG3488" s="19"/>
      <c r="BH3488" s="19"/>
      <c r="BI3488" s="19"/>
      <c r="BJ3488" s="19"/>
      <c r="BK3488" s="19"/>
      <c r="BL3488" s="19"/>
      <c r="BM3488" s="19"/>
      <c r="BN3488" s="19"/>
      <c r="BO3488" s="19"/>
      <c r="BP3488" s="19"/>
      <c r="BQ3488" s="19"/>
      <c r="BR3488" s="19"/>
      <c r="BS3488" s="19"/>
      <c r="BT3488" s="19"/>
      <c r="BU3488" s="19"/>
      <c r="BV3488" s="19"/>
      <c r="BW3488" s="19"/>
      <c r="BX3488" s="19"/>
      <c r="BY3488" s="19"/>
      <c r="BZ3488" s="19"/>
      <c r="CA3488" s="19"/>
      <c r="CB3488" s="19"/>
      <c r="CC3488" s="19"/>
      <c r="CD3488" s="19"/>
      <c r="CE3488" s="19"/>
      <c r="CF3488" s="19"/>
      <c r="CG3488" s="19"/>
      <c r="CH3488" s="19"/>
      <c r="CI3488" s="19"/>
      <c r="CJ3488" s="19"/>
      <c r="CK3488" s="19"/>
      <c r="CL3488" s="19"/>
      <c r="CM3488" s="19"/>
      <c r="CN3488" s="19"/>
      <c r="CO3488" s="19"/>
      <c r="CP3488" s="19"/>
      <c r="CQ3488" s="19"/>
      <c r="CR3488" s="19"/>
      <c r="CS3488" s="19"/>
      <c r="CT3488" s="19"/>
      <c r="CU3488" s="19"/>
      <c r="CV3488" s="19"/>
      <c r="CW3488" s="19"/>
      <c r="CX3488" s="19"/>
      <c r="CY3488" s="19"/>
      <c r="CZ3488" s="19"/>
      <c r="DA3488" s="19"/>
      <c r="DB3488" s="19"/>
      <c r="DC3488" s="19"/>
      <c r="DD3488" s="19"/>
      <c r="DE3488" s="19"/>
      <c r="DF3488" s="19"/>
      <c r="DG3488" s="19"/>
      <c r="DH3488" s="19"/>
      <c r="DI3488" s="19"/>
      <c r="DJ3488" s="19"/>
      <c r="DK3488" s="19"/>
      <c r="DL3488" s="19"/>
      <c r="DM3488" s="19"/>
      <c r="DN3488" s="19"/>
    </row>
    <row r="3489" spans="1:118" ht="30" hidden="1" customHeight="1" outlineLevel="1" x14ac:dyDescent="0.25">
      <c r="A3489" s="564"/>
      <c r="B3489" s="564"/>
      <c r="C3489" s="564"/>
      <c r="D3489" s="542"/>
      <c r="E3489" s="181" t="s">
        <v>146</v>
      </c>
      <c r="F3489" s="551"/>
      <c r="G3489" s="207"/>
      <c r="H3489" s="178"/>
      <c r="I3489" s="184"/>
      <c r="J3489" s="184"/>
      <c r="K3489" s="122"/>
      <c r="L3489" s="501"/>
      <c r="M3489" s="501"/>
      <c r="N3489" s="501"/>
      <c r="O3489" s="122"/>
      <c r="P3489" s="184"/>
      <c r="Q3489" s="184"/>
      <c r="R3489" s="184"/>
      <c r="S3489" s="128"/>
      <c r="T3489" s="1"/>
      <c r="U3489" s="5"/>
      <c r="V3489" s="5"/>
      <c r="W3489" s="5"/>
      <c r="X3489" s="5"/>
      <c r="Y3489" s="1"/>
      <c r="Z3489" s="261"/>
      <c r="AA3489" s="1"/>
      <c r="AB3489" s="5"/>
      <c r="AC3489" s="5"/>
      <c r="AD3489" s="5"/>
      <c r="AE3489" s="5"/>
      <c r="AF3489" s="19"/>
      <c r="AG3489" s="19"/>
      <c r="AH3489" s="19"/>
      <c r="AI3489" s="19"/>
      <c r="AJ3489" s="19"/>
      <c r="AK3489" s="19"/>
      <c r="AL3489" s="19"/>
      <c r="AM3489" s="19"/>
      <c r="AN3489" s="19"/>
      <c r="AO3489" s="19"/>
      <c r="AP3489" s="19"/>
      <c r="AQ3489" s="19"/>
      <c r="AR3489" s="19"/>
      <c r="AS3489" s="19"/>
      <c r="AT3489" s="19"/>
      <c r="AU3489" s="19"/>
      <c r="AV3489" s="19"/>
      <c r="AW3489" s="19"/>
      <c r="AX3489" s="19"/>
      <c r="AY3489" s="19"/>
      <c r="AZ3489" s="19"/>
      <c r="BA3489" s="19"/>
      <c r="BB3489" s="19"/>
      <c r="BC3489" s="19"/>
      <c r="BD3489" s="19"/>
      <c r="BE3489" s="19"/>
      <c r="BF3489" s="19"/>
      <c r="BG3489" s="19"/>
      <c r="BH3489" s="19"/>
      <c r="BI3489" s="19"/>
      <c r="BJ3489" s="19"/>
      <c r="BK3489" s="19"/>
      <c r="BL3489" s="19"/>
      <c r="BM3489" s="19"/>
      <c r="BN3489" s="19"/>
      <c r="BO3489" s="19"/>
      <c r="BP3489" s="19"/>
      <c r="BQ3489" s="19"/>
      <c r="BR3489" s="19"/>
      <c r="BS3489" s="19"/>
      <c r="BT3489" s="19"/>
      <c r="BU3489" s="19"/>
      <c r="BV3489" s="19"/>
      <c r="BW3489" s="19"/>
      <c r="BX3489" s="19"/>
      <c r="BY3489" s="19"/>
      <c r="BZ3489" s="19"/>
      <c r="CA3489" s="19"/>
      <c r="CB3489" s="19"/>
      <c r="CC3489" s="19"/>
      <c r="CD3489" s="19"/>
      <c r="CE3489" s="19"/>
      <c r="CF3489" s="19"/>
      <c r="CG3489" s="19"/>
      <c r="CH3489" s="19"/>
      <c r="CI3489" s="19"/>
      <c r="CJ3489" s="19"/>
      <c r="CK3489" s="19"/>
      <c r="CL3489" s="19"/>
      <c r="CM3489" s="19"/>
      <c r="CN3489" s="19"/>
      <c r="CO3489" s="19"/>
      <c r="CP3489" s="19"/>
      <c r="CQ3489" s="19"/>
      <c r="CR3489" s="19"/>
      <c r="CS3489" s="19"/>
      <c r="CT3489" s="19"/>
      <c r="CU3489" s="19"/>
      <c r="CV3489" s="19"/>
      <c r="CW3489" s="19"/>
      <c r="CX3489" s="19"/>
      <c r="CY3489" s="19"/>
      <c r="CZ3489" s="19"/>
      <c r="DA3489" s="19"/>
      <c r="DB3489" s="19"/>
      <c r="DC3489" s="19"/>
      <c r="DD3489" s="19"/>
      <c r="DE3489" s="19"/>
      <c r="DF3489" s="19"/>
      <c r="DG3489" s="19"/>
      <c r="DH3489" s="19"/>
      <c r="DI3489" s="19"/>
      <c r="DJ3489" s="19"/>
      <c r="DK3489" s="19"/>
      <c r="DL3489" s="19"/>
      <c r="DM3489" s="19"/>
      <c r="DN3489" s="19"/>
    </row>
    <row r="3490" spans="1:118" ht="30" customHeight="1" collapsed="1" x14ac:dyDescent="0.25">
      <c r="A3490" s="564" t="s">
        <v>72</v>
      </c>
      <c r="B3490" s="564"/>
      <c r="C3490" s="564"/>
      <c r="D3490" s="542" t="s">
        <v>142</v>
      </c>
      <c r="E3490" s="181" t="s">
        <v>144</v>
      </c>
      <c r="F3490" s="552" t="s">
        <v>138</v>
      </c>
      <c r="G3490" s="217"/>
      <c r="H3490" s="178"/>
      <c r="I3490" s="184"/>
      <c r="J3490" s="184"/>
      <c r="K3490" s="122">
        <v>1500</v>
      </c>
      <c r="L3490" s="501"/>
      <c r="M3490" s="501"/>
      <c r="N3490" s="501"/>
      <c r="O3490" s="122">
        <v>11816.432333333318</v>
      </c>
      <c r="P3490" s="277"/>
      <c r="Q3490" s="277"/>
      <c r="R3490" s="277"/>
      <c r="S3490" s="128">
        <v>31059.984479999999</v>
      </c>
      <c r="T3490" s="1"/>
      <c r="U3490" s="5"/>
      <c r="V3490" s="5"/>
      <c r="W3490" s="5"/>
      <c r="X3490" s="5"/>
      <c r="Y3490" s="1"/>
      <c r="Z3490" s="261"/>
      <c r="AA3490" s="1"/>
      <c r="AB3490" s="386"/>
      <c r="AC3490" s="5"/>
      <c r="AD3490" s="5"/>
      <c r="AE3490" s="5"/>
      <c r="AF3490" s="19"/>
      <c r="AG3490" s="19"/>
      <c r="AH3490" s="19"/>
      <c r="AI3490" s="19"/>
      <c r="AJ3490" s="19"/>
      <c r="AK3490" s="19"/>
      <c r="AL3490" s="19"/>
      <c r="AM3490" s="19"/>
      <c r="AN3490" s="19"/>
      <c r="AO3490" s="19"/>
      <c r="AP3490" s="19"/>
      <c r="AQ3490" s="19"/>
      <c r="AR3490" s="19"/>
      <c r="AS3490" s="19"/>
      <c r="AT3490" s="19"/>
      <c r="AU3490" s="19"/>
      <c r="AV3490" s="19"/>
      <c r="AW3490" s="19"/>
      <c r="AX3490" s="19"/>
      <c r="AY3490" s="19"/>
      <c r="AZ3490" s="19"/>
      <c r="BA3490" s="19"/>
      <c r="BB3490" s="19"/>
      <c r="BC3490" s="19"/>
      <c r="BD3490" s="19"/>
      <c r="BE3490" s="19"/>
      <c r="BF3490" s="19"/>
      <c r="BG3490" s="19"/>
      <c r="BH3490" s="19"/>
      <c r="BI3490" s="19"/>
      <c r="BJ3490" s="19"/>
      <c r="BK3490" s="19"/>
      <c r="BL3490" s="19"/>
      <c r="BM3490" s="19"/>
      <c r="BN3490" s="19"/>
      <c r="BO3490" s="19"/>
      <c r="BP3490" s="19"/>
      <c r="BQ3490" s="19"/>
      <c r="BR3490" s="19"/>
      <c r="BS3490" s="19"/>
      <c r="BT3490" s="19"/>
      <c r="BU3490" s="19"/>
      <c r="BV3490" s="19"/>
      <c r="BW3490" s="19"/>
      <c r="BX3490" s="19"/>
      <c r="BY3490" s="19"/>
      <c r="BZ3490" s="19"/>
      <c r="CA3490" s="19"/>
      <c r="CB3490" s="19"/>
      <c r="CC3490" s="19"/>
      <c r="CD3490" s="19"/>
      <c r="CE3490" s="19"/>
      <c r="CF3490" s="19"/>
      <c r="CG3490" s="19"/>
      <c r="CH3490" s="19"/>
      <c r="CI3490" s="19"/>
      <c r="CJ3490" s="19"/>
      <c r="CK3490" s="19"/>
      <c r="CL3490" s="19"/>
      <c r="CM3490" s="19"/>
      <c r="CN3490" s="19"/>
      <c r="CO3490" s="19"/>
      <c r="CP3490" s="19"/>
      <c r="CQ3490" s="19"/>
      <c r="CR3490" s="19"/>
      <c r="CS3490" s="19"/>
      <c r="CT3490" s="19"/>
      <c r="CU3490" s="19"/>
      <c r="CV3490" s="19"/>
      <c r="CW3490" s="19"/>
      <c r="CX3490" s="19"/>
      <c r="CY3490" s="19"/>
      <c r="CZ3490" s="19"/>
      <c r="DA3490" s="19"/>
      <c r="DB3490" s="19"/>
      <c r="DC3490" s="19"/>
      <c r="DD3490" s="19"/>
      <c r="DE3490" s="19"/>
      <c r="DF3490" s="19"/>
      <c r="DG3490" s="19"/>
      <c r="DH3490" s="19"/>
      <c r="DI3490" s="19"/>
      <c r="DJ3490" s="19"/>
      <c r="DK3490" s="19"/>
      <c r="DL3490" s="19"/>
      <c r="DM3490" s="19"/>
      <c r="DN3490" s="19"/>
    </row>
    <row r="3491" spans="1:118" ht="30" hidden="1" customHeight="1" outlineLevel="1" x14ac:dyDescent="0.25">
      <c r="A3491" s="564"/>
      <c r="B3491" s="564"/>
      <c r="C3491" s="564"/>
      <c r="D3491" s="542"/>
      <c r="E3491" s="181" t="s">
        <v>145</v>
      </c>
      <c r="F3491" s="552"/>
      <c r="G3491" s="217"/>
      <c r="H3491" s="178"/>
      <c r="I3491" s="184"/>
      <c r="J3491" s="184"/>
      <c r="K3491" s="122"/>
      <c r="L3491" s="501"/>
      <c r="M3491" s="501"/>
      <c r="N3491" s="501"/>
      <c r="O3491" s="122"/>
      <c r="P3491" s="277"/>
      <c r="Q3491" s="277"/>
      <c r="R3491" s="277"/>
      <c r="S3491" s="128"/>
      <c r="T3491" s="1"/>
      <c r="U3491" s="5"/>
      <c r="V3491" s="5"/>
      <c r="W3491" s="5"/>
      <c r="X3491" s="5"/>
      <c r="Y3491" s="1"/>
      <c r="Z3491" s="261"/>
      <c r="AA3491" s="1"/>
      <c r="AB3491" s="386"/>
      <c r="AC3491" s="5"/>
      <c r="AD3491" s="5"/>
      <c r="AE3491" s="5"/>
      <c r="AF3491" s="19"/>
      <c r="AG3491" s="19"/>
      <c r="AH3491" s="19"/>
      <c r="AI3491" s="19"/>
      <c r="AJ3491" s="19"/>
      <c r="AK3491" s="19"/>
      <c r="AL3491" s="19"/>
      <c r="AM3491" s="19"/>
      <c r="AN3491" s="19"/>
      <c r="AO3491" s="19"/>
      <c r="AP3491" s="19"/>
      <c r="AQ3491" s="19"/>
      <c r="AR3491" s="19"/>
      <c r="AS3491" s="19"/>
      <c r="AT3491" s="19"/>
      <c r="AU3491" s="19"/>
      <c r="AV3491" s="19"/>
      <c r="AW3491" s="19"/>
      <c r="AX3491" s="19"/>
      <c r="AY3491" s="19"/>
      <c r="AZ3491" s="19"/>
      <c r="BA3491" s="19"/>
      <c r="BB3491" s="19"/>
      <c r="BC3491" s="19"/>
      <c r="BD3491" s="19"/>
      <c r="BE3491" s="19"/>
      <c r="BF3491" s="19"/>
      <c r="BG3491" s="19"/>
      <c r="BH3491" s="19"/>
      <c r="BI3491" s="19"/>
      <c r="BJ3491" s="19"/>
      <c r="BK3491" s="19"/>
      <c r="BL3491" s="19"/>
      <c r="BM3491" s="19"/>
      <c r="BN3491" s="19"/>
      <c r="BO3491" s="19"/>
      <c r="BP3491" s="19"/>
      <c r="BQ3491" s="19"/>
      <c r="BR3491" s="19"/>
      <c r="BS3491" s="19"/>
      <c r="BT3491" s="19"/>
      <c r="BU3491" s="19"/>
      <c r="BV3491" s="19"/>
      <c r="BW3491" s="19"/>
      <c r="BX3491" s="19"/>
      <c r="BY3491" s="19"/>
      <c r="BZ3491" s="19"/>
      <c r="CA3491" s="19"/>
      <c r="CB3491" s="19"/>
      <c r="CC3491" s="19"/>
      <c r="CD3491" s="19"/>
      <c r="CE3491" s="19"/>
      <c r="CF3491" s="19"/>
      <c r="CG3491" s="19"/>
      <c r="CH3491" s="19"/>
      <c r="CI3491" s="19"/>
      <c r="CJ3491" s="19"/>
      <c r="CK3491" s="19"/>
      <c r="CL3491" s="19"/>
      <c r="CM3491" s="19"/>
      <c r="CN3491" s="19"/>
      <c r="CO3491" s="19"/>
      <c r="CP3491" s="19"/>
      <c r="CQ3491" s="19"/>
      <c r="CR3491" s="19"/>
      <c r="CS3491" s="19"/>
      <c r="CT3491" s="19"/>
      <c r="CU3491" s="19"/>
      <c r="CV3491" s="19"/>
      <c r="CW3491" s="19"/>
      <c r="CX3491" s="19"/>
      <c r="CY3491" s="19"/>
      <c r="CZ3491" s="19"/>
      <c r="DA3491" s="19"/>
      <c r="DB3491" s="19"/>
      <c r="DC3491" s="19"/>
      <c r="DD3491" s="19"/>
      <c r="DE3491" s="19"/>
      <c r="DF3491" s="19"/>
      <c r="DG3491" s="19"/>
      <c r="DH3491" s="19"/>
      <c r="DI3491" s="19"/>
      <c r="DJ3491" s="19"/>
      <c r="DK3491" s="19"/>
      <c r="DL3491" s="19"/>
      <c r="DM3491" s="19"/>
      <c r="DN3491" s="19"/>
    </row>
    <row r="3492" spans="1:118" ht="30" hidden="1" customHeight="1" outlineLevel="1" x14ac:dyDescent="0.25">
      <c r="A3492" s="564"/>
      <c r="B3492" s="564"/>
      <c r="C3492" s="564"/>
      <c r="D3492" s="542"/>
      <c r="E3492" s="181" t="s">
        <v>146</v>
      </c>
      <c r="F3492" s="552"/>
      <c r="G3492" s="217"/>
      <c r="H3492" s="178"/>
      <c r="I3492" s="184"/>
      <c r="J3492" s="184"/>
      <c r="K3492" s="122"/>
      <c r="L3492" s="501"/>
      <c r="M3492" s="501"/>
      <c r="N3492" s="501"/>
      <c r="O3492" s="122"/>
      <c r="P3492" s="277"/>
      <c r="Q3492" s="277"/>
      <c r="R3492" s="277"/>
      <c r="S3492" s="128"/>
      <c r="T3492" s="1"/>
      <c r="U3492" s="5"/>
      <c r="V3492" s="5"/>
      <c r="W3492" s="5"/>
      <c r="X3492" s="5"/>
      <c r="Y3492" s="1"/>
      <c r="Z3492" s="261"/>
      <c r="AA3492" s="1"/>
      <c r="AB3492" s="386"/>
      <c r="AC3492" s="5"/>
      <c r="AD3492" s="5"/>
      <c r="AE3492" s="5"/>
      <c r="AF3492" s="19"/>
      <c r="AG3492" s="19"/>
      <c r="AH3492" s="19"/>
      <c r="AI3492" s="19"/>
      <c r="AJ3492" s="19"/>
      <c r="AK3492" s="19"/>
      <c r="AL3492" s="19"/>
      <c r="AM3492" s="19"/>
      <c r="AN3492" s="19"/>
      <c r="AO3492" s="19"/>
      <c r="AP3492" s="19"/>
      <c r="AQ3492" s="19"/>
      <c r="AR3492" s="19"/>
      <c r="AS3492" s="19"/>
      <c r="AT3492" s="19"/>
      <c r="AU3492" s="19"/>
      <c r="AV3492" s="19"/>
      <c r="AW3492" s="19"/>
      <c r="AX3492" s="19"/>
      <c r="AY3492" s="19"/>
      <c r="AZ3492" s="19"/>
      <c r="BA3492" s="19"/>
      <c r="BB3492" s="19"/>
      <c r="BC3492" s="19"/>
      <c r="BD3492" s="19"/>
      <c r="BE3492" s="19"/>
      <c r="BF3492" s="19"/>
      <c r="BG3492" s="19"/>
      <c r="BH3492" s="19"/>
      <c r="BI3492" s="19"/>
      <c r="BJ3492" s="19"/>
      <c r="BK3492" s="19"/>
      <c r="BL3492" s="19"/>
      <c r="BM3492" s="19"/>
      <c r="BN3492" s="19"/>
      <c r="BO3492" s="19"/>
      <c r="BP3492" s="19"/>
      <c r="BQ3492" s="19"/>
      <c r="BR3492" s="19"/>
      <c r="BS3492" s="19"/>
      <c r="BT3492" s="19"/>
      <c r="BU3492" s="19"/>
      <c r="BV3492" s="19"/>
      <c r="BW3492" s="19"/>
      <c r="BX3492" s="19"/>
      <c r="BY3492" s="19"/>
      <c r="BZ3492" s="19"/>
      <c r="CA3492" s="19"/>
      <c r="CB3492" s="19"/>
      <c r="CC3492" s="19"/>
      <c r="CD3492" s="19"/>
      <c r="CE3492" s="19"/>
      <c r="CF3492" s="19"/>
      <c r="CG3492" s="19"/>
      <c r="CH3492" s="19"/>
      <c r="CI3492" s="19"/>
      <c r="CJ3492" s="19"/>
      <c r="CK3492" s="19"/>
      <c r="CL3492" s="19"/>
      <c r="CM3492" s="19"/>
      <c r="CN3492" s="19"/>
      <c r="CO3492" s="19"/>
      <c r="CP3492" s="19"/>
      <c r="CQ3492" s="19"/>
      <c r="CR3492" s="19"/>
      <c r="CS3492" s="19"/>
      <c r="CT3492" s="19"/>
      <c r="CU3492" s="19"/>
      <c r="CV3492" s="19"/>
      <c r="CW3492" s="19"/>
      <c r="CX3492" s="19"/>
      <c r="CY3492" s="19"/>
      <c r="CZ3492" s="19"/>
      <c r="DA3492" s="19"/>
      <c r="DB3492" s="19"/>
      <c r="DC3492" s="19"/>
      <c r="DD3492" s="19"/>
      <c r="DE3492" s="19"/>
      <c r="DF3492" s="19"/>
      <c r="DG3492" s="19"/>
      <c r="DH3492" s="19"/>
      <c r="DI3492" s="19"/>
      <c r="DJ3492" s="19"/>
      <c r="DK3492" s="19"/>
      <c r="DL3492" s="19"/>
      <c r="DM3492" s="19"/>
      <c r="DN3492" s="19"/>
    </row>
    <row r="3493" spans="1:118" ht="30" customHeight="1" collapsed="1" x14ac:dyDescent="0.25">
      <c r="A3493" s="564"/>
      <c r="B3493" s="564"/>
      <c r="C3493" s="564"/>
      <c r="D3493" s="542" t="s">
        <v>143</v>
      </c>
      <c r="E3493" s="181" t="s">
        <v>144</v>
      </c>
      <c r="F3493" s="552"/>
      <c r="G3493" s="217"/>
      <c r="H3493" s="178"/>
      <c r="I3493" s="184"/>
      <c r="J3493" s="184"/>
      <c r="K3493" s="122">
        <v>1805</v>
      </c>
      <c r="L3493" s="501"/>
      <c r="M3493" s="501"/>
      <c r="N3493" s="501"/>
      <c r="O3493" s="122">
        <v>19620.971666666668</v>
      </c>
      <c r="P3493" s="277"/>
      <c r="Q3493" s="277"/>
      <c r="R3493" s="277"/>
      <c r="S3493" s="128">
        <v>52318.132141800001</v>
      </c>
      <c r="T3493" s="1"/>
      <c r="U3493" s="5"/>
      <c r="V3493" s="5"/>
      <c r="W3493" s="5"/>
      <c r="X3493" s="5"/>
      <c r="Y3493" s="1"/>
      <c r="Z3493" s="261"/>
      <c r="AA3493" s="1"/>
      <c r="AB3493" s="386"/>
      <c r="AC3493" s="5"/>
      <c r="AD3493" s="5"/>
      <c r="AE3493" s="5"/>
      <c r="AF3493" s="19"/>
      <c r="AG3493" s="19"/>
      <c r="AH3493" s="19"/>
      <c r="AI3493" s="19"/>
      <c r="AJ3493" s="19"/>
      <c r="AK3493" s="19"/>
      <c r="AL3493" s="19"/>
      <c r="AM3493" s="19"/>
      <c r="AN3493" s="19"/>
      <c r="AO3493" s="19"/>
      <c r="AP3493" s="19"/>
      <c r="AQ3493" s="19"/>
      <c r="AR3493" s="19"/>
      <c r="AS3493" s="19"/>
      <c r="AT3493" s="19"/>
      <c r="AU3493" s="19"/>
      <c r="AV3493" s="19"/>
      <c r="AW3493" s="19"/>
      <c r="AX3493" s="19"/>
      <c r="AY3493" s="19"/>
      <c r="AZ3493" s="19"/>
      <c r="BA3493" s="19"/>
      <c r="BB3493" s="19"/>
      <c r="BC3493" s="19"/>
      <c r="BD3493" s="19"/>
      <c r="BE3493" s="19"/>
      <c r="BF3493" s="19"/>
      <c r="BG3493" s="19"/>
      <c r="BH3493" s="19"/>
      <c r="BI3493" s="19"/>
      <c r="BJ3493" s="19"/>
      <c r="BK3493" s="19"/>
      <c r="BL3493" s="19"/>
      <c r="BM3493" s="19"/>
      <c r="BN3493" s="19"/>
      <c r="BO3493" s="19"/>
      <c r="BP3493" s="19"/>
      <c r="BQ3493" s="19"/>
      <c r="BR3493" s="19"/>
      <c r="BS3493" s="19"/>
      <c r="BT3493" s="19"/>
      <c r="BU3493" s="19"/>
      <c r="BV3493" s="19"/>
      <c r="BW3493" s="19"/>
      <c r="BX3493" s="19"/>
      <c r="BY3493" s="19"/>
      <c r="BZ3493" s="19"/>
      <c r="CA3493" s="19"/>
      <c r="CB3493" s="19"/>
      <c r="CC3493" s="19"/>
      <c r="CD3493" s="19"/>
      <c r="CE3493" s="19"/>
      <c r="CF3493" s="19"/>
      <c r="CG3493" s="19"/>
      <c r="CH3493" s="19"/>
      <c r="CI3493" s="19"/>
      <c r="CJ3493" s="19"/>
      <c r="CK3493" s="19"/>
      <c r="CL3493" s="19"/>
      <c r="CM3493" s="19"/>
      <c r="CN3493" s="19"/>
      <c r="CO3493" s="19"/>
      <c r="CP3493" s="19"/>
      <c r="CQ3493" s="19"/>
      <c r="CR3493" s="19"/>
      <c r="CS3493" s="19"/>
      <c r="CT3493" s="19"/>
      <c r="CU3493" s="19"/>
      <c r="CV3493" s="19"/>
      <c r="CW3493" s="19"/>
      <c r="CX3493" s="19"/>
      <c r="CY3493" s="19"/>
      <c r="CZ3493" s="19"/>
      <c r="DA3493" s="19"/>
      <c r="DB3493" s="19"/>
      <c r="DC3493" s="19"/>
      <c r="DD3493" s="19"/>
      <c r="DE3493" s="19"/>
      <c r="DF3493" s="19"/>
      <c r="DG3493" s="19"/>
      <c r="DH3493" s="19"/>
      <c r="DI3493" s="19"/>
      <c r="DJ3493" s="19"/>
      <c r="DK3493" s="19"/>
      <c r="DL3493" s="19"/>
      <c r="DM3493" s="19"/>
      <c r="DN3493" s="19"/>
    </row>
    <row r="3494" spans="1:118" ht="30" customHeight="1" x14ac:dyDescent="0.25">
      <c r="A3494" s="564"/>
      <c r="B3494" s="564"/>
      <c r="C3494" s="564"/>
      <c r="D3494" s="542"/>
      <c r="E3494" s="181" t="s">
        <v>145</v>
      </c>
      <c r="F3494" s="552"/>
      <c r="G3494" s="217"/>
      <c r="H3494" s="178"/>
      <c r="I3494" s="184"/>
      <c r="J3494" s="184"/>
      <c r="K3494" s="122">
        <v>85</v>
      </c>
      <c r="L3494" s="501"/>
      <c r="M3494" s="501"/>
      <c r="N3494" s="501"/>
      <c r="O3494" s="122">
        <v>2338.1799999999998</v>
      </c>
      <c r="P3494" s="277"/>
      <c r="Q3494" s="277"/>
      <c r="R3494" s="277"/>
      <c r="S3494" s="128">
        <v>3710.2214128000005</v>
      </c>
      <c r="T3494" s="1"/>
      <c r="U3494" s="5"/>
      <c r="V3494" s="5"/>
      <c r="W3494" s="5"/>
      <c r="X3494" s="5"/>
      <c r="Y3494" s="1"/>
      <c r="Z3494" s="261"/>
      <c r="AA3494" s="1"/>
      <c r="AB3494" s="386"/>
      <c r="AC3494" s="5"/>
      <c r="AD3494" s="5"/>
      <c r="AE3494" s="5"/>
      <c r="AF3494" s="19"/>
      <c r="AG3494" s="19"/>
      <c r="AH3494" s="19"/>
      <c r="AI3494" s="19"/>
      <c r="AJ3494" s="19"/>
      <c r="AK3494" s="19"/>
      <c r="AL3494" s="19"/>
      <c r="AM3494" s="19"/>
      <c r="AN3494" s="19"/>
      <c r="AO3494" s="19"/>
      <c r="AP3494" s="19"/>
      <c r="AQ3494" s="19"/>
      <c r="AR3494" s="19"/>
      <c r="AS3494" s="19"/>
      <c r="AT3494" s="19"/>
      <c r="AU3494" s="19"/>
      <c r="AV3494" s="19"/>
      <c r="AW3494" s="19"/>
      <c r="AX3494" s="19"/>
      <c r="AY3494" s="19"/>
      <c r="AZ3494" s="19"/>
      <c r="BA3494" s="19"/>
      <c r="BB3494" s="19"/>
      <c r="BC3494" s="19"/>
      <c r="BD3494" s="19"/>
      <c r="BE3494" s="19"/>
      <c r="BF3494" s="19"/>
      <c r="BG3494" s="19"/>
      <c r="BH3494" s="19"/>
      <c r="BI3494" s="19"/>
      <c r="BJ3494" s="19"/>
      <c r="BK3494" s="19"/>
      <c r="BL3494" s="19"/>
      <c r="BM3494" s="19"/>
      <c r="BN3494" s="19"/>
      <c r="BO3494" s="19"/>
      <c r="BP3494" s="19"/>
      <c r="BQ3494" s="19"/>
      <c r="BR3494" s="19"/>
      <c r="BS3494" s="19"/>
      <c r="BT3494" s="19"/>
      <c r="BU3494" s="19"/>
      <c r="BV3494" s="19"/>
      <c r="BW3494" s="19"/>
      <c r="BX3494" s="19"/>
      <c r="BY3494" s="19"/>
      <c r="BZ3494" s="19"/>
      <c r="CA3494" s="19"/>
      <c r="CB3494" s="19"/>
      <c r="CC3494" s="19"/>
      <c r="CD3494" s="19"/>
      <c r="CE3494" s="19"/>
      <c r="CF3494" s="19"/>
      <c r="CG3494" s="19"/>
      <c r="CH3494" s="19"/>
      <c r="CI3494" s="19"/>
      <c r="CJ3494" s="19"/>
      <c r="CK3494" s="19"/>
      <c r="CL3494" s="19"/>
      <c r="CM3494" s="19"/>
      <c r="CN3494" s="19"/>
      <c r="CO3494" s="19"/>
      <c r="CP3494" s="19"/>
      <c r="CQ3494" s="19"/>
      <c r="CR3494" s="19"/>
      <c r="CS3494" s="19"/>
      <c r="CT3494" s="19"/>
      <c r="CU3494" s="19"/>
      <c r="CV3494" s="19"/>
      <c r="CW3494" s="19"/>
      <c r="CX3494" s="19"/>
      <c r="CY3494" s="19"/>
      <c r="CZ3494" s="19"/>
      <c r="DA3494" s="19"/>
      <c r="DB3494" s="19"/>
      <c r="DC3494" s="19"/>
      <c r="DD3494" s="19"/>
      <c r="DE3494" s="19"/>
      <c r="DF3494" s="19"/>
      <c r="DG3494" s="19"/>
      <c r="DH3494" s="19"/>
      <c r="DI3494" s="19"/>
      <c r="DJ3494" s="19"/>
      <c r="DK3494" s="19"/>
      <c r="DL3494" s="19"/>
      <c r="DM3494" s="19"/>
      <c r="DN3494" s="19"/>
    </row>
    <row r="3495" spans="1:118" ht="30" hidden="1" customHeight="1" outlineLevel="1" x14ac:dyDescent="0.25">
      <c r="A3495" s="564"/>
      <c r="B3495" s="564"/>
      <c r="C3495" s="564"/>
      <c r="D3495" s="542"/>
      <c r="E3495" s="181" t="s">
        <v>146</v>
      </c>
      <c r="F3495" s="552"/>
      <c r="G3495" s="217"/>
      <c r="H3495" s="178"/>
      <c r="I3495" s="184"/>
      <c r="J3495" s="184"/>
      <c r="K3495" s="122"/>
      <c r="L3495" s="501"/>
      <c r="M3495" s="501"/>
      <c r="N3495" s="501"/>
      <c r="O3495" s="122"/>
      <c r="P3495" s="277"/>
      <c r="Q3495" s="277"/>
      <c r="R3495" s="277"/>
      <c r="S3495" s="128"/>
      <c r="T3495" s="1"/>
      <c r="U3495" s="5"/>
      <c r="V3495" s="5"/>
      <c r="W3495" s="5"/>
      <c r="X3495" s="5"/>
      <c r="Y3495" s="1"/>
      <c r="Z3495" s="261"/>
      <c r="AA3495" s="1"/>
      <c r="AB3495" s="386"/>
      <c r="AC3495" s="5"/>
      <c r="AD3495" s="5"/>
      <c r="AE3495" s="5"/>
      <c r="AF3495" s="19"/>
      <c r="AG3495" s="19"/>
      <c r="AH3495" s="19"/>
      <c r="AI3495" s="19"/>
      <c r="AJ3495" s="19"/>
      <c r="AK3495" s="19"/>
      <c r="AL3495" s="19"/>
      <c r="AM3495" s="19"/>
      <c r="AN3495" s="19"/>
      <c r="AO3495" s="19"/>
      <c r="AP3495" s="19"/>
      <c r="AQ3495" s="19"/>
      <c r="AR3495" s="19"/>
      <c r="AS3495" s="19"/>
      <c r="AT3495" s="19"/>
      <c r="AU3495" s="19"/>
      <c r="AV3495" s="19"/>
      <c r="AW3495" s="19"/>
      <c r="AX3495" s="19"/>
      <c r="AY3495" s="19"/>
      <c r="AZ3495" s="19"/>
      <c r="BA3495" s="19"/>
      <c r="BB3495" s="19"/>
      <c r="BC3495" s="19"/>
      <c r="BD3495" s="19"/>
      <c r="BE3495" s="19"/>
      <c r="BF3495" s="19"/>
      <c r="BG3495" s="19"/>
      <c r="BH3495" s="19"/>
      <c r="BI3495" s="19"/>
      <c r="BJ3495" s="19"/>
      <c r="BK3495" s="19"/>
      <c r="BL3495" s="19"/>
      <c r="BM3495" s="19"/>
      <c r="BN3495" s="19"/>
      <c r="BO3495" s="19"/>
      <c r="BP3495" s="19"/>
      <c r="BQ3495" s="19"/>
      <c r="BR3495" s="19"/>
      <c r="BS3495" s="19"/>
      <c r="BT3495" s="19"/>
      <c r="BU3495" s="19"/>
      <c r="BV3495" s="19"/>
      <c r="BW3495" s="19"/>
      <c r="BX3495" s="19"/>
      <c r="BY3495" s="19"/>
      <c r="BZ3495" s="19"/>
      <c r="CA3495" s="19"/>
      <c r="CB3495" s="19"/>
      <c r="CC3495" s="19"/>
      <c r="CD3495" s="19"/>
      <c r="CE3495" s="19"/>
      <c r="CF3495" s="19"/>
      <c r="CG3495" s="19"/>
      <c r="CH3495" s="19"/>
      <c r="CI3495" s="19"/>
      <c r="CJ3495" s="19"/>
      <c r="CK3495" s="19"/>
      <c r="CL3495" s="19"/>
      <c r="CM3495" s="19"/>
      <c r="CN3495" s="19"/>
      <c r="CO3495" s="19"/>
      <c r="CP3495" s="19"/>
      <c r="CQ3495" s="19"/>
      <c r="CR3495" s="19"/>
      <c r="CS3495" s="19"/>
      <c r="CT3495" s="19"/>
      <c r="CU3495" s="19"/>
      <c r="CV3495" s="19"/>
      <c r="CW3495" s="19"/>
      <c r="CX3495" s="19"/>
      <c r="CY3495" s="19"/>
      <c r="CZ3495" s="19"/>
      <c r="DA3495" s="19"/>
      <c r="DB3495" s="19"/>
      <c r="DC3495" s="19"/>
      <c r="DD3495" s="19"/>
      <c r="DE3495" s="19"/>
      <c r="DF3495" s="19"/>
      <c r="DG3495" s="19"/>
      <c r="DH3495" s="19"/>
      <c r="DI3495" s="19"/>
      <c r="DJ3495" s="19"/>
      <c r="DK3495" s="19"/>
      <c r="DL3495" s="19"/>
      <c r="DM3495" s="19"/>
      <c r="DN3495" s="19"/>
    </row>
    <row r="3496" spans="1:118" ht="30" hidden="1" customHeight="1" outlineLevel="1" x14ac:dyDescent="0.25">
      <c r="A3496" s="564"/>
      <c r="B3496" s="564"/>
      <c r="C3496" s="564"/>
      <c r="D3496" s="542" t="s">
        <v>142</v>
      </c>
      <c r="E3496" s="181" t="s">
        <v>144</v>
      </c>
      <c r="F3496" s="551" t="s">
        <v>139</v>
      </c>
      <c r="G3496" s="217"/>
      <c r="H3496" s="178"/>
      <c r="I3496" s="184"/>
      <c r="J3496" s="184"/>
      <c r="K3496" s="122"/>
      <c r="L3496" s="501"/>
      <c r="M3496" s="501"/>
      <c r="N3496" s="501"/>
      <c r="O3496" s="122"/>
      <c r="P3496" s="277"/>
      <c r="Q3496" s="277"/>
      <c r="R3496" s="277"/>
      <c r="S3496" s="128"/>
      <c r="T3496" s="1"/>
      <c r="U3496" s="5"/>
      <c r="V3496" s="5"/>
      <c r="W3496" s="5"/>
      <c r="X3496" s="5"/>
      <c r="Y3496" s="1"/>
      <c r="Z3496" s="261"/>
      <c r="AA3496" s="1"/>
      <c r="AB3496" s="386"/>
      <c r="AC3496" s="5"/>
      <c r="AD3496" s="5"/>
      <c r="AE3496" s="5"/>
      <c r="AF3496" s="19"/>
      <c r="AG3496" s="19"/>
      <c r="AH3496" s="19"/>
      <c r="AI3496" s="19"/>
      <c r="AJ3496" s="19"/>
      <c r="AK3496" s="19"/>
      <c r="AL3496" s="19"/>
      <c r="AM3496" s="19"/>
      <c r="AN3496" s="19"/>
      <c r="AO3496" s="19"/>
      <c r="AP3496" s="19"/>
      <c r="AQ3496" s="19"/>
      <c r="AR3496" s="19"/>
      <c r="AS3496" s="19"/>
      <c r="AT3496" s="19"/>
      <c r="AU3496" s="19"/>
      <c r="AV3496" s="19"/>
      <c r="AW3496" s="19"/>
      <c r="AX3496" s="19"/>
      <c r="AY3496" s="19"/>
      <c r="AZ3496" s="19"/>
      <c r="BA3496" s="19"/>
      <c r="BB3496" s="19"/>
      <c r="BC3496" s="19"/>
      <c r="BD3496" s="19"/>
      <c r="BE3496" s="19"/>
      <c r="BF3496" s="19"/>
      <c r="BG3496" s="19"/>
      <c r="BH3496" s="19"/>
      <c r="BI3496" s="19"/>
      <c r="BJ3496" s="19"/>
      <c r="BK3496" s="19"/>
      <c r="BL3496" s="19"/>
      <c r="BM3496" s="19"/>
      <c r="BN3496" s="19"/>
      <c r="BO3496" s="19"/>
      <c r="BP3496" s="19"/>
      <c r="BQ3496" s="19"/>
      <c r="BR3496" s="19"/>
      <c r="BS3496" s="19"/>
      <c r="BT3496" s="19"/>
      <c r="BU3496" s="19"/>
      <c r="BV3496" s="19"/>
      <c r="BW3496" s="19"/>
      <c r="BX3496" s="19"/>
      <c r="BY3496" s="19"/>
      <c r="BZ3496" s="19"/>
      <c r="CA3496" s="19"/>
      <c r="CB3496" s="19"/>
      <c r="CC3496" s="19"/>
      <c r="CD3496" s="19"/>
      <c r="CE3496" s="19"/>
      <c r="CF3496" s="19"/>
      <c r="CG3496" s="19"/>
      <c r="CH3496" s="19"/>
      <c r="CI3496" s="19"/>
      <c r="CJ3496" s="19"/>
      <c r="CK3496" s="19"/>
      <c r="CL3496" s="19"/>
      <c r="CM3496" s="19"/>
      <c r="CN3496" s="19"/>
      <c r="CO3496" s="19"/>
      <c r="CP3496" s="19"/>
      <c r="CQ3496" s="19"/>
      <c r="CR3496" s="19"/>
      <c r="CS3496" s="19"/>
      <c r="CT3496" s="19"/>
      <c r="CU3496" s="19"/>
      <c r="CV3496" s="19"/>
      <c r="CW3496" s="19"/>
      <c r="CX3496" s="19"/>
      <c r="CY3496" s="19"/>
      <c r="CZ3496" s="19"/>
      <c r="DA3496" s="19"/>
      <c r="DB3496" s="19"/>
      <c r="DC3496" s="19"/>
      <c r="DD3496" s="19"/>
      <c r="DE3496" s="19"/>
      <c r="DF3496" s="19"/>
      <c r="DG3496" s="19"/>
      <c r="DH3496" s="19"/>
      <c r="DI3496" s="19"/>
      <c r="DJ3496" s="19"/>
      <c r="DK3496" s="19"/>
      <c r="DL3496" s="19"/>
      <c r="DM3496" s="19"/>
      <c r="DN3496" s="19"/>
    </row>
    <row r="3497" spans="1:118" ht="30" hidden="1" customHeight="1" outlineLevel="1" x14ac:dyDescent="0.25">
      <c r="A3497" s="564"/>
      <c r="B3497" s="564"/>
      <c r="C3497" s="564"/>
      <c r="D3497" s="542"/>
      <c r="E3497" s="181" t="s">
        <v>145</v>
      </c>
      <c r="F3497" s="551"/>
      <c r="G3497" s="217"/>
      <c r="H3497" s="178"/>
      <c r="I3497" s="184"/>
      <c r="J3497" s="184"/>
      <c r="K3497" s="122"/>
      <c r="L3497" s="501"/>
      <c r="M3497" s="501"/>
      <c r="N3497" s="501"/>
      <c r="O3497" s="122"/>
      <c r="P3497" s="277"/>
      <c r="Q3497" s="277"/>
      <c r="R3497" s="277"/>
      <c r="S3497" s="128"/>
      <c r="T3497" s="1"/>
      <c r="U3497" s="5"/>
      <c r="V3497" s="5"/>
      <c r="W3497" s="5"/>
      <c r="X3497" s="5"/>
      <c r="Y3497" s="1"/>
      <c r="Z3497" s="261"/>
      <c r="AA3497" s="1"/>
      <c r="AB3497" s="386"/>
      <c r="AC3497" s="5"/>
      <c r="AD3497" s="5"/>
      <c r="AE3497" s="5"/>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19"/>
      <c r="BA3497" s="19"/>
      <c r="BB3497" s="19"/>
      <c r="BC3497" s="19"/>
      <c r="BD3497" s="19"/>
      <c r="BE3497" s="19"/>
      <c r="BF3497" s="19"/>
      <c r="BG3497" s="19"/>
      <c r="BH3497" s="19"/>
      <c r="BI3497" s="19"/>
      <c r="BJ3497" s="19"/>
      <c r="BK3497" s="19"/>
      <c r="BL3497" s="19"/>
      <c r="BM3497" s="19"/>
      <c r="BN3497" s="19"/>
      <c r="BO3497" s="19"/>
      <c r="BP3497" s="19"/>
      <c r="BQ3497" s="19"/>
      <c r="BR3497" s="19"/>
      <c r="BS3497" s="19"/>
      <c r="BT3497" s="19"/>
      <c r="BU3497" s="19"/>
      <c r="BV3497" s="19"/>
      <c r="BW3497" s="19"/>
      <c r="BX3497" s="19"/>
      <c r="BY3497" s="19"/>
      <c r="BZ3497" s="19"/>
      <c r="CA3497" s="19"/>
      <c r="CB3497" s="19"/>
      <c r="CC3497" s="19"/>
      <c r="CD3497" s="19"/>
      <c r="CE3497" s="19"/>
      <c r="CF3497" s="19"/>
      <c r="CG3497" s="19"/>
      <c r="CH3497" s="19"/>
      <c r="CI3497" s="19"/>
      <c r="CJ3497" s="19"/>
      <c r="CK3497" s="19"/>
      <c r="CL3497" s="19"/>
      <c r="CM3497" s="19"/>
      <c r="CN3497" s="19"/>
      <c r="CO3497" s="19"/>
      <c r="CP3497" s="19"/>
      <c r="CQ3497" s="19"/>
      <c r="CR3497" s="19"/>
      <c r="CS3497" s="19"/>
      <c r="CT3497" s="19"/>
      <c r="CU3497" s="19"/>
      <c r="CV3497" s="19"/>
      <c r="CW3497" s="19"/>
      <c r="CX3497" s="19"/>
      <c r="CY3497" s="19"/>
      <c r="CZ3497" s="19"/>
      <c r="DA3497" s="19"/>
      <c r="DB3497" s="19"/>
      <c r="DC3497" s="19"/>
      <c r="DD3497" s="19"/>
      <c r="DE3497" s="19"/>
      <c r="DF3497" s="19"/>
      <c r="DG3497" s="19"/>
      <c r="DH3497" s="19"/>
      <c r="DI3497" s="19"/>
      <c r="DJ3497" s="19"/>
      <c r="DK3497" s="19"/>
      <c r="DL3497" s="19"/>
      <c r="DM3497" s="19"/>
      <c r="DN3497" s="19"/>
    </row>
    <row r="3498" spans="1:118" ht="30" hidden="1" customHeight="1" outlineLevel="1" x14ac:dyDescent="0.25">
      <c r="A3498" s="564"/>
      <c r="B3498" s="564"/>
      <c r="C3498" s="564"/>
      <c r="D3498" s="542"/>
      <c r="E3498" s="181" t="s">
        <v>146</v>
      </c>
      <c r="F3498" s="551"/>
      <c r="G3498" s="217"/>
      <c r="H3498" s="178"/>
      <c r="I3498" s="184"/>
      <c r="J3498" s="184"/>
      <c r="K3498" s="122"/>
      <c r="L3498" s="501"/>
      <c r="M3498" s="501"/>
      <c r="N3498" s="501"/>
      <c r="O3498" s="122"/>
      <c r="P3498" s="277"/>
      <c r="Q3498" s="277"/>
      <c r="R3498" s="277"/>
      <c r="S3498" s="128"/>
      <c r="T3498" s="1"/>
      <c r="U3498" s="5"/>
      <c r="V3498" s="5"/>
      <c r="W3498" s="5"/>
      <c r="X3498" s="5"/>
      <c r="Y3498" s="1"/>
      <c r="Z3498" s="261"/>
      <c r="AA3498" s="1"/>
      <c r="AB3498" s="386"/>
      <c r="AC3498" s="5"/>
      <c r="AD3498" s="5"/>
      <c r="AE3498" s="5"/>
      <c r="AF3498" s="19"/>
      <c r="AG3498" s="19"/>
      <c r="AH3498" s="19"/>
      <c r="AI3498" s="19"/>
      <c r="AJ3498" s="19"/>
      <c r="AK3498" s="19"/>
      <c r="AL3498" s="19"/>
      <c r="AM3498" s="19"/>
      <c r="AN3498" s="19"/>
      <c r="AO3498" s="19"/>
      <c r="AP3498" s="19"/>
      <c r="AQ3498" s="19"/>
      <c r="AR3498" s="19"/>
      <c r="AS3498" s="19"/>
      <c r="AT3498" s="19"/>
      <c r="AU3498" s="19"/>
      <c r="AV3498" s="19"/>
      <c r="AW3498" s="19"/>
      <c r="AX3498" s="19"/>
      <c r="AY3498" s="19"/>
      <c r="AZ3498" s="19"/>
      <c r="BA3498" s="19"/>
      <c r="BB3498" s="19"/>
      <c r="BC3498" s="19"/>
      <c r="BD3498" s="19"/>
      <c r="BE3498" s="19"/>
      <c r="BF3498" s="19"/>
      <c r="BG3498" s="19"/>
      <c r="BH3498" s="19"/>
      <c r="BI3498" s="19"/>
      <c r="BJ3498" s="19"/>
      <c r="BK3498" s="19"/>
      <c r="BL3498" s="19"/>
      <c r="BM3498" s="19"/>
      <c r="BN3498" s="19"/>
      <c r="BO3498" s="19"/>
      <c r="BP3498" s="19"/>
      <c r="BQ3498" s="19"/>
      <c r="BR3498" s="19"/>
      <c r="BS3498" s="19"/>
      <c r="BT3498" s="19"/>
      <c r="BU3498" s="19"/>
      <c r="BV3498" s="19"/>
      <c r="BW3498" s="19"/>
      <c r="BX3498" s="19"/>
      <c r="BY3498" s="19"/>
      <c r="BZ3498" s="19"/>
      <c r="CA3498" s="19"/>
      <c r="CB3498" s="19"/>
      <c r="CC3498" s="19"/>
      <c r="CD3498" s="19"/>
      <c r="CE3498" s="19"/>
      <c r="CF3498" s="19"/>
      <c r="CG3498" s="19"/>
      <c r="CH3498" s="19"/>
      <c r="CI3498" s="19"/>
      <c r="CJ3498" s="19"/>
      <c r="CK3498" s="19"/>
      <c r="CL3498" s="19"/>
      <c r="CM3498" s="19"/>
      <c r="CN3498" s="19"/>
      <c r="CO3498" s="19"/>
      <c r="CP3498" s="19"/>
      <c r="CQ3498" s="19"/>
      <c r="CR3498" s="19"/>
      <c r="CS3498" s="19"/>
      <c r="CT3498" s="19"/>
      <c r="CU3498" s="19"/>
      <c r="CV3498" s="19"/>
      <c r="CW3498" s="19"/>
      <c r="CX3498" s="19"/>
      <c r="CY3498" s="19"/>
      <c r="CZ3498" s="19"/>
      <c r="DA3498" s="19"/>
      <c r="DB3498" s="19"/>
      <c r="DC3498" s="19"/>
      <c r="DD3498" s="19"/>
      <c r="DE3498" s="19"/>
      <c r="DF3498" s="19"/>
      <c r="DG3498" s="19"/>
      <c r="DH3498" s="19"/>
      <c r="DI3498" s="19"/>
      <c r="DJ3498" s="19"/>
      <c r="DK3498" s="19"/>
      <c r="DL3498" s="19"/>
      <c r="DM3498" s="19"/>
      <c r="DN3498" s="19"/>
    </row>
    <row r="3499" spans="1:118" ht="30" customHeight="1" collapsed="1" x14ac:dyDescent="0.25">
      <c r="A3499" s="564"/>
      <c r="B3499" s="564"/>
      <c r="C3499" s="564"/>
      <c r="D3499" s="542" t="s">
        <v>143</v>
      </c>
      <c r="E3499" s="181" t="s">
        <v>144</v>
      </c>
      <c r="F3499" s="551"/>
      <c r="G3499" s="217"/>
      <c r="H3499" s="178"/>
      <c r="I3499" s="184"/>
      <c r="J3499" s="184"/>
      <c r="K3499" s="122">
        <v>28</v>
      </c>
      <c r="L3499" s="501"/>
      <c r="M3499" s="501"/>
      <c r="N3499" s="501"/>
      <c r="O3499" s="122">
        <v>4331</v>
      </c>
      <c r="P3499" s="277"/>
      <c r="Q3499" s="277"/>
      <c r="R3499" s="277"/>
      <c r="S3499" s="128">
        <v>9453.9325921600011</v>
      </c>
      <c r="T3499" s="1"/>
      <c r="U3499" s="5"/>
      <c r="V3499" s="5"/>
      <c r="W3499" s="5"/>
      <c r="X3499" s="5"/>
      <c r="Y3499" s="1"/>
      <c r="Z3499" s="261"/>
      <c r="AA3499" s="1"/>
      <c r="AB3499" s="386"/>
      <c r="AC3499" s="5"/>
      <c r="AD3499" s="5"/>
      <c r="AE3499" s="5"/>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19"/>
      <c r="BA3499" s="19"/>
      <c r="BB3499" s="19"/>
      <c r="BC3499" s="19"/>
      <c r="BD3499" s="19"/>
      <c r="BE3499" s="19"/>
      <c r="BF3499" s="19"/>
      <c r="BG3499" s="19"/>
      <c r="BH3499" s="19"/>
      <c r="BI3499" s="19"/>
      <c r="BJ3499" s="19"/>
      <c r="BK3499" s="19"/>
      <c r="BL3499" s="19"/>
      <c r="BM3499" s="19"/>
      <c r="BN3499" s="19"/>
      <c r="BO3499" s="19"/>
      <c r="BP3499" s="19"/>
      <c r="BQ3499" s="19"/>
      <c r="BR3499" s="19"/>
      <c r="BS3499" s="19"/>
      <c r="BT3499" s="19"/>
      <c r="BU3499" s="19"/>
      <c r="BV3499" s="19"/>
      <c r="BW3499" s="19"/>
      <c r="BX3499" s="19"/>
      <c r="BY3499" s="19"/>
      <c r="BZ3499" s="19"/>
      <c r="CA3499" s="19"/>
      <c r="CB3499" s="19"/>
      <c r="CC3499" s="19"/>
      <c r="CD3499" s="19"/>
      <c r="CE3499" s="19"/>
      <c r="CF3499" s="19"/>
      <c r="CG3499" s="19"/>
      <c r="CH3499" s="19"/>
      <c r="CI3499" s="19"/>
      <c r="CJ3499" s="19"/>
      <c r="CK3499" s="19"/>
      <c r="CL3499" s="19"/>
      <c r="CM3499" s="19"/>
      <c r="CN3499" s="19"/>
      <c r="CO3499" s="19"/>
      <c r="CP3499" s="19"/>
      <c r="CQ3499" s="19"/>
      <c r="CR3499" s="19"/>
      <c r="CS3499" s="19"/>
      <c r="CT3499" s="19"/>
      <c r="CU3499" s="19"/>
      <c r="CV3499" s="19"/>
      <c r="CW3499" s="19"/>
      <c r="CX3499" s="19"/>
      <c r="CY3499" s="19"/>
      <c r="CZ3499" s="19"/>
      <c r="DA3499" s="19"/>
      <c r="DB3499" s="19"/>
      <c r="DC3499" s="19"/>
      <c r="DD3499" s="19"/>
      <c r="DE3499" s="19"/>
      <c r="DF3499" s="19"/>
      <c r="DG3499" s="19"/>
      <c r="DH3499" s="19"/>
      <c r="DI3499" s="19"/>
      <c r="DJ3499" s="19"/>
      <c r="DK3499" s="19"/>
      <c r="DL3499" s="19"/>
      <c r="DM3499" s="19"/>
      <c r="DN3499" s="19"/>
    </row>
    <row r="3500" spans="1:118" ht="30" hidden="1" customHeight="1" outlineLevel="1" x14ac:dyDescent="0.25">
      <c r="A3500" s="564"/>
      <c r="B3500" s="564"/>
      <c r="C3500" s="564"/>
      <c r="D3500" s="542"/>
      <c r="E3500" s="181" t="s">
        <v>145</v>
      </c>
      <c r="F3500" s="551"/>
      <c r="G3500" s="217"/>
      <c r="H3500" s="178"/>
      <c r="I3500" s="184"/>
      <c r="J3500" s="184"/>
      <c r="K3500" s="122"/>
      <c r="L3500" s="501"/>
      <c r="M3500" s="501"/>
      <c r="N3500" s="501"/>
      <c r="O3500" s="122"/>
      <c r="P3500" s="277"/>
      <c r="Q3500" s="277"/>
      <c r="R3500" s="277"/>
      <c r="S3500" s="128"/>
      <c r="T3500" s="1"/>
      <c r="U3500" s="5"/>
      <c r="V3500" s="5"/>
      <c r="W3500" s="5"/>
      <c r="X3500" s="5"/>
      <c r="Y3500" s="1"/>
      <c r="Z3500" s="261"/>
      <c r="AA3500" s="1"/>
      <c r="AB3500" s="386"/>
      <c r="AC3500" s="5"/>
      <c r="AD3500" s="5"/>
      <c r="AE3500" s="5"/>
      <c r="AF3500" s="19"/>
      <c r="AG3500" s="19"/>
      <c r="AH3500" s="19"/>
      <c r="AI3500" s="19"/>
      <c r="AJ3500" s="19"/>
      <c r="AK3500" s="19"/>
      <c r="AL3500" s="19"/>
      <c r="AM3500" s="19"/>
      <c r="AN3500" s="19"/>
      <c r="AO3500" s="19"/>
      <c r="AP3500" s="19"/>
      <c r="AQ3500" s="19"/>
      <c r="AR3500" s="19"/>
      <c r="AS3500" s="19"/>
      <c r="AT3500" s="19"/>
      <c r="AU3500" s="19"/>
      <c r="AV3500" s="19"/>
      <c r="AW3500" s="19"/>
      <c r="AX3500" s="19"/>
      <c r="AY3500" s="19"/>
      <c r="AZ3500" s="19"/>
      <c r="BA3500" s="19"/>
      <c r="BB3500" s="19"/>
      <c r="BC3500" s="19"/>
      <c r="BD3500" s="19"/>
      <c r="BE3500" s="19"/>
      <c r="BF3500" s="19"/>
      <c r="BG3500" s="19"/>
      <c r="BH3500" s="19"/>
      <c r="BI3500" s="19"/>
      <c r="BJ3500" s="19"/>
      <c r="BK3500" s="19"/>
      <c r="BL3500" s="19"/>
      <c r="BM3500" s="19"/>
      <c r="BN3500" s="19"/>
      <c r="BO3500" s="19"/>
      <c r="BP3500" s="19"/>
      <c r="BQ3500" s="19"/>
      <c r="BR3500" s="19"/>
      <c r="BS3500" s="19"/>
      <c r="BT3500" s="19"/>
      <c r="BU3500" s="19"/>
      <c r="BV3500" s="19"/>
      <c r="BW3500" s="19"/>
      <c r="BX3500" s="19"/>
      <c r="BY3500" s="19"/>
      <c r="BZ3500" s="19"/>
      <c r="CA3500" s="19"/>
      <c r="CB3500" s="19"/>
      <c r="CC3500" s="19"/>
      <c r="CD3500" s="19"/>
      <c r="CE3500" s="19"/>
      <c r="CF3500" s="19"/>
      <c r="CG3500" s="19"/>
      <c r="CH3500" s="19"/>
      <c r="CI3500" s="19"/>
      <c r="CJ3500" s="19"/>
      <c r="CK3500" s="19"/>
      <c r="CL3500" s="19"/>
      <c r="CM3500" s="19"/>
      <c r="CN3500" s="19"/>
      <c r="CO3500" s="19"/>
      <c r="CP3500" s="19"/>
      <c r="CQ3500" s="19"/>
      <c r="CR3500" s="19"/>
      <c r="CS3500" s="19"/>
      <c r="CT3500" s="19"/>
      <c r="CU3500" s="19"/>
      <c r="CV3500" s="19"/>
      <c r="CW3500" s="19"/>
      <c r="CX3500" s="19"/>
      <c r="CY3500" s="19"/>
      <c r="CZ3500" s="19"/>
      <c r="DA3500" s="19"/>
      <c r="DB3500" s="19"/>
      <c r="DC3500" s="19"/>
      <c r="DD3500" s="19"/>
      <c r="DE3500" s="19"/>
      <c r="DF3500" s="19"/>
      <c r="DG3500" s="19"/>
      <c r="DH3500" s="19"/>
      <c r="DI3500" s="19"/>
      <c r="DJ3500" s="19"/>
      <c r="DK3500" s="19"/>
      <c r="DL3500" s="19"/>
      <c r="DM3500" s="19"/>
      <c r="DN3500" s="19"/>
    </row>
    <row r="3501" spans="1:118" ht="30" customHeight="1" collapsed="1" x14ac:dyDescent="0.25">
      <c r="A3501" s="564"/>
      <c r="B3501" s="564"/>
      <c r="C3501" s="564"/>
      <c r="D3501" s="542"/>
      <c r="E3501" s="181" t="s">
        <v>146</v>
      </c>
      <c r="F3501" s="551"/>
      <c r="G3501" s="217"/>
      <c r="H3501" s="178"/>
      <c r="I3501" s="184"/>
      <c r="J3501" s="184"/>
      <c r="K3501" s="122">
        <v>26</v>
      </c>
      <c r="L3501" s="501"/>
      <c r="M3501" s="501"/>
      <c r="N3501" s="501"/>
      <c r="O3501" s="122">
        <v>350</v>
      </c>
      <c r="P3501" s="277"/>
      <c r="Q3501" s="277"/>
      <c r="R3501" s="277"/>
      <c r="S3501" s="128">
        <v>897.15546647999997</v>
      </c>
      <c r="T3501" s="1"/>
      <c r="U3501" s="5"/>
      <c r="V3501" s="5"/>
      <c r="W3501" s="5"/>
      <c r="X3501" s="5"/>
      <c r="Y3501" s="1"/>
      <c r="Z3501" s="261"/>
      <c r="AA3501" s="1"/>
      <c r="AB3501" s="386"/>
      <c r="AC3501" s="5"/>
      <c r="AD3501" s="5"/>
      <c r="AE3501" s="5"/>
      <c r="AF3501" s="19"/>
      <c r="AG3501" s="19"/>
      <c r="AH3501" s="19"/>
      <c r="AI3501" s="19"/>
      <c r="AJ3501" s="19"/>
      <c r="AK3501" s="19"/>
      <c r="AL3501" s="19"/>
      <c r="AM3501" s="19"/>
      <c r="AN3501" s="19"/>
      <c r="AO3501" s="19"/>
      <c r="AP3501" s="19"/>
      <c r="AQ3501" s="19"/>
      <c r="AR3501" s="19"/>
      <c r="AS3501" s="19"/>
      <c r="AT3501" s="19"/>
      <c r="AU3501" s="19"/>
      <c r="AV3501" s="19"/>
      <c r="AW3501" s="19"/>
      <c r="AX3501" s="19"/>
      <c r="AY3501" s="19"/>
      <c r="AZ3501" s="19"/>
      <c r="BA3501" s="19"/>
      <c r="BB3501" s="19"/>
      <c r="BC3501" s="19"/>
      <c r="BD3501" s="19"/>
      <c r="BE3501" s="19"/>
      <c r="BF3501" s="19"/>
      <c r="BG3501" s="19"/>
      <c r="BH3501" s="19"/>
      <c r="BI3501" s="19"/>
      <c r="BJ3501" s="19"/>
      <c r="BK3501" s="19"/>
      <c r="BL3501" s="19"/>
      <c r="BM3501" s="19"/>
      <c r="BN3501" s="19"/>
      <c r="BO3501" s="19"/>
      <c r="BP3501" s="19"/>
      <c r="BQ3501" s="19"/>
      <c r="BR3501" s="19"/>
      <c r="BS3501" s="19"/>
      <c r="BT3501" s="19"/>
      <c r="BU3501" s="19"/>
      <c r="BV3501" s="19"/>
      <c r="BW3501" s="19"/>
      <c r="BX3501" s="19"/>
      <c r="BY3501" s="19"/>
      <c r="BZ3501" s="19"/>
      <c r="CA3501" s="19"/>
      <c r="CB3501" s="19"/>
      <c r="CC3501" s="19"/>
      <c r="CD3501" s="19"/>
      <c r="CE3501" s="19"/>
      <c r="CF3501" s="19"/>
      <c r="CG3501" s="19"/>
      <c r="CH3501" s="19"/>
      <c r="CI3501" s="19"/>
      <c r="CJ3501" s="19"/>
      <c r="CK3501" s="19"/>
      <c r="CL3501" s="19"/>
      <c r="CM3501" s="19"/>
      <c r="CN3501" s="19"/>
      <c r="CO3501" s="19"/>
      <c r="CP3501" s="19"/>
      <c r="CQ3501" s="19"/>
      <c r="CR3501" s="19"/>
      <c r="CS3501" s="19"/>
      <c r="CT3501" s="19"/>
      <c r="CU3501" s="19"/>
      <c r="CV3501" s="19"/>
      <c r="CW3501" s="19"/>
      <c r="CX3501" s="19"/>
      <c r="CY3501" s="19"/>
      <c r="CZ3501" s="19"/>
      <c r="DA3501" s="19"/>
      <c r="DB3501" s="19"/>
      <c r="DC3501" s="19"/>
      <c r="DD3501" s="19"/>
      <c r="DE3501" s="19"/>
      <c r="DF3501" s="19"/>
      <c r="DG3501" s="19"/>
      <c r="DH3501" s="19"/>
      <c r="DI3501" s="19"/>
      <c r="DJ3501" s="19"/>
      <c r="DK3501" s="19"/>
      <c r="DL3501" s="19"/>
      <c r="DM3501" s="19"/>
      <c r="DN3501" s="19"/>
    </row>
    <row r="3502" spans="1:118" ht="30" hidden="1" customHeight="1" outlineLevel="1" x14ac:dyDescent="0.25">
      <c r="A3502" s="564"/>
      <c r="B3502" s="564"/>
      <c r="C3502" s="564"/>
      <c r="D3502" s="542" t="s">
        <v>142</v>
      </c>
      <c r="E3502" s="181" t="s">
        <v>144</v>
      </c>
      <c r="F3502" s="551" t="s">
        <v>140</v>
      </c>
      <c r="G3502" s="217"/>
      <c r="H3502" s="178"/>
      <c r="I3502" s="178"/>
      <c r="J3502" s="389"/>
      <c r="K3502" s="389"/>
      <c r="L3502" s="389"/>
      <c r="M3502" s="389"/>
      <c r="N3502" s="389"/>
      <c r="O3502" s="390"/>
      <c r="P3502" s="390"/>
      <c r="Q3502" s="390"/>
      <c r="R3502" s="390"/>
      <c r="S3502" s="391"/>
      <c r="T3502" s="1"/>
      <c r="U3502" s="5"/>
      <c r="V3502" s="5"/>
      <c r="W3502" s="5"/>
      <c r="X3502" s="5"/>
      <c r="Y3502" s="1"/>
      <c r="Z3502" s="261"/>
      <c r="AA3502" s="1"/>
      <c r="AB3502" s="5"/>
      <c r="AC3502" s="5"/>
      <c r="AD3502" s="5"/>
      <c r="AE3502" s="5"/>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c r="BV3502" s="19"/>
      <c r="BW3502" s="19"/>
      <c r="BX3502" s="19"/>
      <c r="BY3502" s="19"/>
      <c r="BZ3502" s="19"/>
      <c r="CA3502" s="19"/>
      <c r="CB3502" s="19"/>
      <c r="CC3502" s="19"/>
      <c r="CD3502" s="19"/>
      <c r="CE3502" s="19"/>
      <c r="CF3502" s="19"/>
      <c r="CG3502" s="19"/>
      <c r="CH3502" s="19"/>
      <c r="CI3502" s="19"/>
      <c r="CJ3502" s="19"/>
      <c r="CK3502" s="19"/>
      <c r="CL3502" s="19"/>
      <c r="CM3502" s="19"/>
      <c r="CN3502" s="19"/>
      <c r="CO3502" s="19"/>
      <c r="CP3502" s="19"/>
      <c r="CQ3502" s="19"/>
      <c r="CR3502" s="19"/>
      <c r="CS3502" s="19"/>
      <c r="CT3502" s="19"/>
      <c r="CU3502" s="19"/>
      <c r="CV3502" s="19"/>
      <c r="CW3502" s="19"/>
      <c r="CX3502" s="19"/>
      <c r="CY3502" s="19"/>
      <c r="CZ3502" s="19"/>
      <c r="DA3502" s="19"/>
      <c r="DB3502" s="19"/>
      <c r="DC3502" s="19"/>
      <c r="DD3502" s="19"/>
      <c r="DE3502" s="19"/>
      <c r="DF3502" s="19"/>
      <c r="DG3502" s="19"/>
      <c r="DH3502" s="19"/>
      <c r="DI3502" s="19"/>
      <c r="DJ3502" s="19"/>
      <c r="DK3502" s="19"/>
      <c r="DL3502" s="19"/>
      <c r="DM3502" s="19"/>
      <c r="DN3502" s="19"/>
    </row>
    <row r="3503" spans="1:118" ht="30" hidden="1" customHeight="1" outlineLevel="1" x14ac:dyDescent="0.25">
      <c r="A3503" s="564"/>
      <c r="B3503" s="564"/>
      <c r="C3503" s="564"/>
      <c r="D3503" s="542"/>
      <c r="E3503" s="181" t="s">
        <v>145</v>
      </c>
      <c r="F3503" s="551"/>
      <c r="G3503" s="217"/>
      <c r="H3503" s="178"/>
      <c r="I3503" s="178"/>
      <c r="J3503" s="389"/>
      <c r="K3503" s="389"/>
      <c r="L3503" s="389"/>
      <c r="M3503" s="389"/>
      <c r="N3503" s="389"/>
      <c r="O3503" s="390"/>
      <c r="P3503" s="390"/>
      <c r="Q3503" s="390"/>
      <c r="R3503" s="390"/>
      <c r="S3503" s="391"/>
      <c r="T3503" s="1"/>
      <c r="U3503" s="5"/>
      <c r="V3503" s="5"/>
      <c r="W3503" s="5"/>
      <c r="X3503" s="5"/>
      <c r="Y3503" s="1"/>
      <c r="Z3503" s="261"/>
      <c r="AA3503" s="1"/>
      <c r="AB3503" s="5"/>
      <c r="AC3503" s="5"/>
      <c r="AD3503" s="5"/>
      <c r="AE3503" s="5"/>
      <c r="AF3503" s="19"/>
      <c r="AG3503" s="19"/>
      <c r="AH3503" s="19"/>
      <c r="AI3503" s="19"/>
      <c r="AJ3503" s="19"/>
      <c r="AK3503" s="19"/>
      <c r="AL3503" s="19"/>
      <c r="AM3503" s="19"/>
      <c r="AN3503" s="19"/>
      <c r="AO3503" s="19"/>
      <c r="AP3503" s="19"/>
      <c r="AQ3503" s="19"/>
      <c r="AR3503" s="19"/>
      <c r="AS3503" s="19"/>
      <c r="AT3503" s="19"/>
      <c r="AU3503" s="19"/>
      <c r="AV3503" s="19"/>
      <c r="AW3503" s="19"/>
      <c r="AX3503" s="19"/>
      <c r="AY3503" s="19"/>
      <c r="AZ3503" s="19"/>
      <c r="BA3503" s="19"/>
      <c r="BB3503" s="19"/>
      <c r="BC3503" s="19"/>
      <c r="BD3503" s="19"/>
      <c r="BE3503" s="19"/>
      <c r="BF3503" s="19"/>
      <c r="BG3503" s="19"/>
      <c r="BH3503" s="19"/>
      <c r="BI3503" s="19"/>
      <c r="BJ3503" s="19"/>
      <c r="BK3503" s="19"/>
      <c r="BL3503" s="19"/>
      <c r="BM3503" s="19"/>
      <c r="BN3503" s="19"/>
      <c r="BO3503" s="19"/>
      <c r="BP3503" s="19"/>
      <c r="BQ3503" s="19"/>
      <c r="BR3503" s="19"/>
      <c r="BS3503" s="19"/>
      <c r="BT3503" s="19"/>
      <c r="BU3503" s="19"/>
      <c r="BV3503" s="19"/>
      <c r="BW3503" s="19"/>
      <c r="BX3503" s="19"/>
      <c r="BY3503" s="19"/>
      <c r="BZ3503" s="19"/>
      <c r="CA3503" s="19"/>
      <c r="CB3503" s="19"/>
      <c r="CC3503" s="19"/>
      <c r="CD3503" s="19"/>
      <c r="CE3503" s="19"/>
      <c r="CF3503" s="19"/>
      <c r="CG3503" s="19"/>
      <c r="CH3503" s="19"/>
      <c r="CI3503" s="19"/>
      <c r="CJ3503" s="19"/>
      <c r="CK3503" s="19"/>
      <c r="CL3503" s="19"/>
      <c r="CM3503" s="19"/>
      <c r="CN3503" s="19"/>
      <c r="CO3503" s="19"/>
      <c r="CP3503" s="19"/>
      <c r="CQ3503" s="19"/>
      <c r="CR3503" s="19"/>
      <c r="CS3503" s="19"/>
      <c r="CT3503" s="19"/>
      <c r="CU3503" s="19"/>
      <c r="CV3503" s="19"/>
      <c r="CW3503" s="19"/>
      <c r="CX3503" s="19"/>
      <c r="CY3503" s="19"/>
      <c r="CZ3503" s="19"/>
      <c r="DA3503" s="19"/>
      <c r="DB3503" s="19"/>
      <c r="DC3503" s="19"/>
      <c r="DD3503" s="19"/>
      <c r="DE3503" s="19"/>
      <c r="DF3503" s="19"/>
      <c r="DG3503" s="19"/>
      <c r="DH3503" s="19"/>
      <c r="DI3503" s="19"/>
      <c r="DJ3503" s="19"/>
      <c r="DK3503" s="19"/>
      <c r="DL3503" s="19"/>
      <c r="DM3503" s="19"/>
      <c r="DN3503" s="19"/>
    </row>
    <row r="3504" spans="1:118" ht="30" hidden="1" customHeight="1" outlineLevel="1" x14ac:dyDescent="0.25">
      <c r="A3504" s="564"/>
      <c r="B3504" s="564"/>
      <c r="C3504" s="564"/>
      <c r="D3504" s="542"/>
      <c r="E3504" s="181" t="s">
        <v>146</v>
      </c>
      <c r="F3504" s="551"/>
      <c r="G3504" s="217"/>
      <c r="H3504" s="178"/>
      <c r="I3504" s="178"/>
      <c r="J3504" s="389"/>
      <c r="K3504" s="389"/>
      <c r="L3504" s="389"/>
      <c r="M3504" s="389"/>
      <c r="N3504" s="389"/>
      <c r="O3504" s="390"/>
      <c r="P3504" s="390"/>
      <c r="Q3504" s="390"/>
      <c r="R3504" s="390"/>
      <c r="S3504" s="391"/>
      <c r="T3504" s="1"/>
      <c r="U3504" s="5"/>
      <c r="V3504" s="5"/>
      <c r="W3504" s="5"/>
      <c r="X3504" s="5"/>
      <c r="Y3504" s="1"/>
      <c r="Z3504" s="261"/>
      <c r="AA3504" s="1"/>
      <c r="AB3504" s="5"/>
      <c r="AC3504" s="5"/>
      <c r="AD3504" s="5"/>
      <c r="AE3504" s="5"/>
      <c r="AF3504" s="19"/>
      <c r="AG3504" s="19"/>
      <c r="AH3504" s="19"/>
      <c r="AI3504" s="19"/>
      <c r="AJ3504" s="19"/>
      <c r="AK3504" s="19"/>
      <c r="AL3504" s="19"/>
      <c r="AM3504" s="19"/>
      <c r="AN3504" s="19"/>
      <c r="AO3504" s="19"/>
      <c r="AP3504" s="19"/>
      <c r="AQ3504" s="19"/>
      <c r="AR3504" s="19"/>
      <c r="AS3504" s="19"/>
      <c r="AT3504" s="19"/>
      <c r="AU3504" s="19"/>
      <c r="AV3504" s="19"/>
      <c r="AW3504" s="19"/>
      <c r="AX3504" s="19"/>
      <c r="AY3504" s="19"/>
      <c r="AZ3504" s="19"/>
      <c r="BA3504" s="19"/>
      <c r="BB3504" s="19"/>
      <c r="BC3504" s="19"/>
      <c r="BD3504" s="19"/>
      <c r="BE3504" s="19"/>
      <c r="BF3504" s="19"/>
      <c r="BG3504" s="19"/>
      <c r="BH3504" s="19"/>
      <c r="BI3504" s="19"/>
      <c r="BJ3504" s="19"/>
      <c r="BK3504" s="19"/>
      <c r="BL3504" s="19"/>
      <c r="BM3504" s="19"/>
      <c r="BN3504" s="19"/>
      <c r="BO3504" s="19"/>
      <c r="BP3504" s="19"/>
      <c r="BQ3504" s="19"/>
      <c r="BR3504" s="19"/>
      <c r="BS3504" s="19"/>
      <c r="BT3504" s="19"/>
      <c r="BU3504" s="19"/>
      <c r="BV3504" s="19"/>
      <c r="BW3504" s="19"/>
      <c r="BX3504" s="19"/>
      <c r="BY3504" s="19"/>
      <c r="BZ3504" s="19"/>
      <c r="CA3504" s="19"/>
      <c r="CB3504" s="19"/>
      <c r="CC3504" s="19"/>
      <c r="CD3504" s="19"/>
      <c r="CE3504" s="19"/>
      <c r="CF3504" s="19"/>
      <c r="CG3504" s="19"/>
      <c r="CH3504" s="19"/>
      <c r="CI3504" s="19"/>
      <c r="CJ3504" s="19"/>
      <c r="CK3504" s="19"/>
      <c r="CL3504" s="19"/>
      <c r="CM3504" s="19"/>
      <c r="CN3504" s="19"/>
      <c r="CO3504" s="19"/>
      <c r="CP3504" s="19"/>
      <c r="CQ3504" s="19"/>
      <c r="CR3504" s="19"/>
      <c r="CS3504" s="19"/>
      <c r="CT3504" s="19"/>
      <c r="CU3504" s="19"/>
      <c r="CV3504" s="19"/>
      <c r="CW3504" s="19"/>
      <c r="CX3504" s="19"/>
      <c r="CY3504" s="19"/>
      <c r="CZ3504" s="19"/>
      <c r="DA3504" s="19"/>
      <c r="DB3504" s="19"/>
      <c r="DC3504" s="19"/>
      <c r="DD3504" s="19"/>
      <c r="DE3504" s="19"/>
      <c r="DF3504" s="19"/>
      <c r="DG3504" s="19"/>
      <c r="DH3504" s="19"/>
      <c r="DI3504" s="19"/>
      <c r="DJ3504" s="19"/>
      <c r="DK3504" s="19"/>
      <c r="DL3504" s="19"/>
      <c r="DM3504" s="19"/>
      <c r="DN3504" s="19"/>
    </row>
    <row r="3505" spans="1:118" ht="30" hidden="1" customHeight="1" outlineLevel="1" x14ac:dyDescent="0.25">
      <c r="A3505" s="564"/>
      <c r="B3505" s="564"/>
      <c r="C3505" s="564"/>
      <c r="D3505" s="542" t="s">
        <v>143</v>
      </c>
      <c r="E3505" s="181" t="s">
        <v>144</v>
      </c>
      <c r="F3505" s="551"/>
      <c r="G3505" s="217"/>
      <c r="H3505" s="178"/>
      <c r="I3505" s="178"/>
      <c r="J3505" s="389"/>
      <c r="K3505" s="389"/>
      <c r="L3505" s="389"/>
      <c r="M3505" s="389"/>
      <c r="N3505" s="389"/>
      <c r="O3505" s="390"/>
      <c r="P3505" s="390"/>
      <c r="Q3505" s="390"/>
      <c r="R3505" s="390"/>
      <c r="S3505" s="391"/>
      <c r="T3505" s="1"/>
      <c r="U3505" s="5"/>
      <c r="V3505" s="5"/>
      <c r="W3505" s="5"/>
      <c r="X3505" s="5"/>
      <c r="Y3505" s="1"/>
      <c r="Z3505" s="261"/>
      <c r="AA3505" s="1"/>
      <c r="AB3505" s="5"/>
      <c r="AC3505" s="5"/>
      <c r="AD3505" s="5"/>
      <c r="AE3505" s="5"/>
      <c r="AF3505" s="19"/>
      <c r="AG3505" s="19"/>
      <c r="AH3505" s="19"/>
      <c r="AI3505" s="19"/>
      <c r="AJ3505" s="19"/>
      <c r="AK3505" s="19"/>
      <c r="AL3505" s="19"/>
      <c r="AM3505" s="19"/>
      <c r="AN3505" s="19"/>
      <c r="AO3505" s="19"/>
      <c r="AP3505" s="19"/>
      <c r="AQ3505" s="19"/>
      <c r="AR3505" s="19"/>
      <c r="AS3505" s="19"/>
      <c r="AT3505" s="19"/>
      <c r="AU3505" s="19"/>
      <c r="AV3505" s="19"/>
      <c r="AW3505" s="19"/>
      <c r="AX3505" s="19"/>
      <c r="AY3505" s="19"/>
      <c r="AZ3505" s="19"/>
      <c r="BA3505" s="19"/>
      <c r="BB3505" s="19"/>
      <c r="BC3505" s="19"/>
      <c r="BD3505" s="19"/>
      <c r="BE3505" s="19"/>
      <c r="BF3505" s="19"/>
      <c r="BG3505" s="19"/>
      <c r="BH3505" s="19"/>
      <c r="BI3505" s="19"/>
      <c r="BJ3505" s="19"/>
      <c r="BK3505" s="19"/>
      <c r="BL3505" s="19"/>
      <c r="BM3505" s="19"/>
      <c r="BN3505" s="19"/>
      <c r="BO3505" s="19"/>
      <c r="BP3505" s="19"/>
      <c r="BQ3505" s="19"/>
      <c r="BR3505" s="19"/>
      <c r="BS3505" s="19"/>
      <c r="BT3505" s="19"/>
      <c r="BU3505" s="19"/>
      <c r="BV3505" s="19"/>
      <c r="BW3505" s="19"/>
      <c r="BX3505" s="19"/>
      <c r="BY3505" s="19"/>
      <c r="BZ3505" s="19"/>
      <c r="CA3505" s="19"/>
      <c r="CB3505" s="19"/>
      <c r="CC3505" s="19"/>
      <c r="CD3505" s="19"/>
      <c r="CE3505" s="19"/>
      <c r="CF3505" s="19"/>
      <c r="CG3505" s="19"/>
      <c r="CH3505" s="19"/>
      <c r="CI3505" s="19"/>
      <c r="CJ3505" s="19"/>
      <c r="CK3505" s="19"/>
      <c r="CL3505" s="19"/>
      <c r="CM3505" s="19"/>
      <c r="CN3505" s="19"/>
      <c r="CO3505" s="19"/>
      <c r="CP3505" s="19"/>
      <c r="CQ3505" s="19"/>
      <c r="CR3505" s="19"/>
      <c r="CS3505" s="19"/>
      <c r="CT3505" s="19"/>
      <c r="CU3505" s="19"/>
      <c r="CV3505" s="19"/>
      <c r="CW3505" s="19"/>
      <c r="CX3505" s="19"/>
      <c r="CY3505" s="19"/>
      <c r="CZ3505" s="19"/>
      <c r="DA3505" s="19"/>
      <c r="DB3505" s="19"/>
      <c r="DC3505" s="19"/>
      <c r="DD3505" s="19"/>
      <c r="DE3505" s="19"/>
      <c r="DF3505" s="19"/>
      <c r="DG3505" s="19"/>
      <c r="DH3505" s="19"/>
      <c r="DI3505" s="19"/>
      <c r="DJ3505" s="19"/>
      <c r="DK3505" s="19"/>
      <c r="DL3505" s="19"/>
      <c r="DM3505" s="19"/>
      <c r="DN3505" s="19"/>
    </row>
    <row r="3506" spans="1:118" ht="30" hidden="1" customHeight="1" outlineLevel="1" x14ac:dyDescent="0.25">
      <c r="A3506" s="564"/>
      <c r="B3506" s="564"/>
      <c r="C3506" s="564"/>
      <c r="D3506" s="542"/>
      <c r="E3506" s="181" t="s">
        <v>145</v>
      </c>
      <c r="F3506" s="551"/>
      <c r="G3506" s="217"/>
      <c r="H3506" s="178"/>
      <c r="I3506" s="178"/>
      <c r="J3506" s="389"/>
      <c r="K3506" s="389"/>
      <c r="L3506" s="389"/>
      <c r="M3506" s="389"/>
      <c r="N3506" s="389"/>
      <c r="O3506" s="390"/>
      <c r="P3506" s="390"/>
      <c r="Q3506" s="390"/>
      <c r="R3506" s="390"/>
      <c r="S3506" s="391"/>
      <c r="T3506" s="1"/>
      <c r="U3506" s="5"/>
      <c r="V3506" s="5"/>
      <c r="W3506" s="5"/>
      <c r="X3506" s="5"/>
      <c r="Y3506" s="1"/>
      <c r="Z3506" s="261"/>
      <c r="AA3506" s="1"/>
      <c r="AB3506" s="5"/>
      <c r="AC3506" s="5"/>
      <c r="AD3506" s="5"/>
      <c r="AE3506" s="5"/>
      <c r="AF3506" s="19"/>
      <c r="AG3506" s="19"/>
      <c r="AH3506" s="19"/>
      <c r="AI3506" s="19"/>
      <c r="AJ3506" s="19"/>
      <c r="AK3506" s="19"/>
      <c r="AL3506" s="19"/>
      <c r="AM3506" s="19"/>
      <c r="AN3506" s="19"/>
      <c r="AO3506" s="19"/>
      <c r="AP3506" s="19"/>
      <c r="AQ3506" s="19"/>
      <c r="AR3506" s="19"/>
      <c r="AS3506" s="19"/>
      <c r="AT3506" s="19"/>
      <c r="AU3506" s="19"/>
      <c r="AV3506" s="19"/>
      <c r="AW3506" s="19"/>
      <c r="AX3506" s="19"/>
      <c r="AY3506" s="19"/>
      <c r="AZ3506" s="19"/>
      <c r="BA3506" s="19"/>
      <c r="BB3506" s="19"/>
      <c r="BC3506" s="19"/>
      <c r="BD3506" s="19"/>
      <c r="BE3506" s="19"/>
      <c r="BF3506" s="19"/>
      <c r="BG3506" s="19"/>
      <c r="BH3506" s="19"/>
      <c r="BI3506" s="19"/>
      <c r="BJ3506" s="19"/>
      <c r="BK3506" s="19"/>
      <c r="BL3506" s="19"/>
      <c r="BM3506" s="19"/>
      <c r="BN3506" s="19"/>
      <c r="BO3506" s="19"/>
      <c r="BP3506" s="19"/>
      <c r="BQ3506" s="19"/>
      <c r="BR3506" s="19"/>
      <c r="BS3506" s="19"/>
      <c r="BT3506" s="19"/>
      <c r="BU3506" s="19"/>
      <c r="BV3506" s="19"/>
      <c r="BW3506" s="19"/>
      <c r="BX3506" s="19"/>
      <c r="BY3506" s="19"/>
      <c r="BZ3506" s="19"/>
      <c r="CA3506" s="19"/>
      <c r="CB3506" s="19"/>
      <c r="CC3506" s="19"/>
      <c r="CD3506" s="19"/>
      <c r="CE3506" s="19"/>
      <c r="CF3506" s="19"/>
      <c r="CG3506" s="19"/>
      <c r="CH3506" s="19"/>
      <c r="CI3506" s="19"/>
      <c r="CJ3506" s="19"/>
      <c r="CK3506" s="19"/>
      <c r="CL3506" s="19"/>
      <c r="CM3506" s="19"/>
      <c r="CN3506" s="19"/>
      <c r="CO3506" s="19"/>
      <c r="CP3506" s="19"/>
      <c r="CQ3506" s="19"/>
      <c r="CR3506" s="19"/>
      <c r="CS3506" s="19"/>
      <c r="CT3506" s="19"/>
      <c r="CU3506" s="19"/>
      <c r="CV3506" s="19"/>
      <c r="CW3506" s="19"/>
      <c r="CX3506" s="19"/>
      <c r="CY3506" s="19"/>
      <c r="CZ3506" s="19"/>
      <c r="DA3506" s="19"/>
      <c r="DB3506" s="19"/>
      <c r="DC3506" s="19"/>
      <c r="DD3506" s="19"/>
      <c r="DE3506" s="19"/>
      <c r="DF3506" s="19"/>
      <c r="DG3506" s="19"/>
      <c r="DH3506" s="19"/>
      <c r="DI3506" s="19"/>
      <c r="DJ3506" s="19"/>
      <c r="DK3506" s="19"/>
      <c r="DL3506" s="19"/>
      <c r="DM3506" s="19"/>
      <c r="DN3506" s="19"/>
    </row>
    <row r="3507" spans="1:118" ht="30" hidden="1" customHeight="1" outlineLevel="1" x14ac:dyDescent="0.25">
      <c r="A3507" s="564"/>
      <c r="B3507" s="564"/>
      <c r="C3507" s="564"/>
      <c r="D3507" s="542"/>
      <c r="E3507" s="181" t="s">
        <v>146</v>
      </c>
      <c r="F3507" s="551"/>
      <c r="G3507" s="217"/>
      <c r="H3507" s="178"/>
      <c r="I3507" s="178"/>
      <c r="J3507" s="389"/>
      <c r="K3507" s="389"/>
      <c r="L3507" s="389"/>
      <c r="M3507" s="389"/>
      <c r="N3507" s="389"/>
      <c r="O3507" s="390"/>
      <c r="P3507" s="390"/>
      <c r="Q3507" s="390"/>
      <c r="R3507" s="390"/>
      <c r="S3507" s="391"/>
      <c r="T3507" s="1"/>
      <c r="U3507" s="5"/>
      <c r="V3507" s="5"/>
      <c r="W3507" s="5"/>
      <c r="X3507" s="5"/>
      <c r="Y3507" s="1"/>
      <c r="Z3507" s="261"/>
      <c r="AA3507" s="1"/>
      <c r="AB3507" s="5"/>
      <c r="AC3507" s="5"/>
      <c r="AD3507" s="5"/>
      <c r="AE3507" s="5"/>
      <c r="AF3507" s="19"/>
      <c r="AG3507" s="19"/>
      <c r="AH3507" s="19"/>
      <c r="AI3507" s="19"/>
      <c r="AJ3507" s="19"/>
      <c r="AK3507" s="19"/>
      <c r="AL3507" s="19"/>
      <c r="AM3507" s="19"/>
      <c r="AN3507" s="19"/>
      <c r="AO3507" s="19"/>
      <c r="AP3507" s="19"/>
      <c r="AQ3507" s="19"/>
      <c r="AR3507" s="19"/>
      <c r="AS3507" s="19"/>
      <c r="AT3507" s="19"/>
      <c r="AU3507" s="19"/>
      <c r="AV3507" s="19"/>
      <c r="AW3507" s="19"/>
      <c r="AX3507" s="19"/>
      <c r="AY3507" s="19"/>
      <c r="AZ3507" s="19"/>
      <c r="BA3507" s="19"/>
      <c r="BB3507" s="19"/>
      <c r="BC3507" s="19"/>
      <c r="BD3507" s="19"/>
      <c r="BE3507" s="19"/>
      <c r="BF3507" s="19"/>
      <c r="BG3507" s="19"/>
      <c r="BH3507" s="19"/>
      <c r="BI3507" s="19"/>
      <c r="BJ3507" s="19"/>
      <c r="BK3507" s="19"/>
      <c r="BL3507" s="19"/>
      <c r="BM3507" s="19"/>
      <c r="BN3507" s="19"/>
      <c r="BO3507" s="19"/>
      <c r="BP3507" s="19"/>
      <c r="BQ3507" s="19"/>
      <c r="BR3507" s="19"/>
      <c r="BS3507" s="19"/>
      <c r="BT3507" s="19"/>
      <c r="BU3507" s="19"/>
      <c r="BV3507" s="19"/>
      <c r="BW3507" s="19"/>
      <c r="BX3507" s="19"/>
      <c r="BY3507" s="19"/>
      <c r="BZ3507" s="19"/>
      <c r="CA3507" s="19"/>
      <c r="CB3507" s="19"/>
      <c r="CC3507" s="19"/>
      <c r="CD3507" s="19"/>
      <c r="CE3507" s="19"/>
      <c r="CF3507" s="19"/>
      <c r="CG3507" s="19"/>
      <c r="CH3507" s="19"/>
      <c r="CI3507" s="19"/>
      <c r="CJ3507" s="19"/>
      <c r="CK3507" s="19"/>
      <c r="CL3507" s="19"/>
      <c r="CM3507" s="19"/>
      <c r="CN3507" s="19"/>
      <c r="CO3507" s="19"/>
      <c r="CP3507" s="19"/>
      <c r="CQ3507" s="19"/>
      <c r="CR3507" s="19"/>
      <c r="CS3507" s="19"/>
      <c r="CT3507" s="19"/>
      <c r="CU3507" s="19"/>
      <c r="CV3507" s="19"/>
      <c r="CW3507" s="19"/>
      <c r="CX3507" s="19"/>
      <c r="CY3507" s="19"/>
      <c r="CZ3507" s="19"/>
      <c r="DA3507" s="19"/>
      <c r="DB3507" s="19"/>
      <c r="DC3507" s="19"/>
      <c r="DD3507" s="19"/>
      <c r="DE3507" s="19"/>
      <c r="DF3507" s="19"/>
      <c r="DG3507" s="19"/>
      <c r="DH3507" s="19"/>
      <c r="DI3507" s="19"/>
      <c r="DJ3507" s="19"/>
      <c r="DK3507" s="19"/>
      <c r="DL3507" s="19"/>
      <c r="DM3507" s="19"/>
      <c r="DN3507" s="19"/>
    </row>
    <row r="3508" spans="1:118" ht="30" hidden="1" customHeight="1" outlineLevel="1" x14ac:dyDescent="0.25">
      <c r="A3508" s="564"/>
      <c r="B3508" s="564"/>
      <c r="C3508" s="564"/>
      <c r="D3508" s="542" t="s">
        <v>142</v>
      </c>
      <c r="E3508" s="181" t="s">
        <v>144</v>
      </c>
      <c r="F3508" s="552" t="s">
        <v>141</v>
      </c>
      <c r="G3508" s="217"/>
      <c r="H3508" s="178"/>
      <c r="I3508" s="178"/>
      <c r="J3508" s="389"/>
      <c r="K3508" s="389"/>
      <c r="L3508" s="389"/>
      <c r="M3508" s="389"/>
      <c r="N3508" s="389"/>
      <c r="O3508" s="390"/>
      <c r="P3508" s="390"/>
      <c r="Q3508" s="390"/>
      <c r="R3508" s="390"/>
      <c r="S3508" s="391"/>
      <c r="T3508" s="1"/>
      <c r="U3508" s="5"/>
      <c r="V3508" s="5"/>
      <c r="W3508" s="5"/>
      <c r="X3508" s="5"/>
      <c r="Y3508" s="1"/>
      <c r="Z3508" s="261"/>
      <c r="AA3508" s="1"/>
      <c r="AB3508" s="5"/>
      <c r="AC3508" s="5"/>
      <c r="AD3508" s="5"/>
      <c r="AE3508" s="5"/>
      <c r="AF3508" s="19"/>
      <c r="AG3508" s="19"/>
      <c r="AH3508" s="19"/>
      <c r="AI3508" s="19"/>
      <c r="AJ3508" s="19"/>
      <c r="AK3508" s="19"/>
      <c r="AL3508" s="19"/>
      <c r="AM3508" s="19"/>
      <c r="AN3508" s="19"/>
      <c r="AO3508" s="19"/>
      <c r="AP3508" s="19"/>
      <c r="AQ3508" s="19"/>
      <c r="AR3508" s="19"/>
      <c r="AS3508" s="19"/>
      <c r="AT3508" s="19"/>
      <c r="AU3508" s="19"/>
      <c r="AV3508" s="19"/>
      <c r="AW3508" s="19"/>
      <c r="AX3508" s="19"/>
      <c r="AY3508" s="19"/>
      <c r="AZ3508" s="19"/>
      <c r="BA3508" s="19"/>
      <c r="BB3508" s="19"/>
      <c r="BC3508" s="19"/>
      <c r="BD3508" s="19"/>
      <c r="BE3508" s="19"/>
      <c r="BF3508" s="19"/>
      <c r="BG3508" s="19"/>
      <c r="BH3508" s="19"/>
      <c r="BI3508" s="19"/>
      <c r="BJ3508" s="19"/>
      <c r="BK3508" s="19"/>
      <c r="BL3508" s="19"/>
      <c r="BM3508" s="19"/>
      <c r="BN3508" s="19"/>
      <c r="BO3508" s="19"/>
      <c r="BP3508" s="19"/>
      <c r="BQ3508" s="19"/>
      <c r="BR3508" s="19"/>
      <c r="BS3508" s="19"/>
      <c r="BT3508" s="19"/>
      <c r="BU3508" s="19"/>
      <c r="BV3508" s="19"/>
      <c r="BW3508" s="19"/>
      <c r="BX3508" s="19"/>
      <c r="BY3508" s="19"/>
      <c r="BZ3508" s="19"/>
      <c r="CA3508" s="19"/>
      <c r="CB3508" s="19"/>
      <c r="CC3508" s="19"/>
      <c r="CD3508" s="19"/>
      <c r="CE3508" s="19"/>
      <c r="CF3508" s="19"/>
      <c r="CG3508" s="19"/>
      <c r="CH3508" s="19"/>
      <c r="CI3508" s="19"/>
      <c r="CJ3508" s="19"/>
      <c r="CK3508" s="19"/>
      <c r="CL3508" s="19"/>
      <c r="CM3508" s="19"/>
      <c r="CN3508" s="19"/>
      <c r="CO3508" s="19"/>
      <c r="CP3508" s="19"/>
      <c r="CQ3508" s="19"/>
      <c r="CR3508" s="19"/>
      <c r="CS3508" s="19"/>
      <c r="CT3508" s="19"/>
      <c r="CU3508" s="19"/>
      <c r="CV3508" s="19"/>
      <c r="CW3508" s="19"/>
      <c r="CX3508" s="19"/>
      <c r="CY3508" s="19"/>
      <c r="CZ3508" s="19"/>
      <c r="DA3508" s="19"/>
      <c r="DB3508" s="19"/>
      <c r="DC3508" s="19"/>
      <c r="DD3508" s="19"/>
      <c r="DE3508" s="19"/>
      <c r="DF3508" s="19"/>
      <c r="DG3508" s="19"/>
      <c r="DH3508" s="19"/>
      <c r="DI3508" s="19"/>
      <c r="DJ3508" s="19"/>
      <c r="DK3508" s="19"/>
      <c r="DL3508" s="19"/>
      <c r="DM3508" s="19"/>
      <c r="DN3508" s="19"/>
    </row>
    <row r="3509" spans="1:118" ht="30" hidden="1" customHeight="1" outlineLevel="1" x14ac:dyDescent="0.25">
      <c r="A3509" s="564"/>
      <c r="B3509" s="564"/>
      <c r="C3509" s="564"/>
      <c r="D3509" s="542"/>
      <c r="E3509" s="181" t="s">
        <v>145</v>
      </c>
      <c r="F3509" s="552"/>
      <c r="G3509" s="217"/>
      <c r="H3509" s="178"/>
      <c r="I3509" s="178"/>
      <c r="J3509" s="389"/>
      <c r="K3509" s="389"/>
      <c r="L3509" s="389"/>
      <c r="M3509" s="389"/>
      <c r="N3509" s="389"/>
      <c r="O3509" s="390"/>
      <c r="P3509" s="390"/>
      <c r="Q3509" s="390"/>
      <c r="R3509" s="390"/>
      <c r="S3509" s="391"/>
      <c r="T3509" s="1"/>
      <c r="U3509" s="5"/>
      <c r="V3509" s="5"/>
      <c r="W3509" s="5"/>
      <c r="X3509" s="5"/>
      <c r="Y3509" s="1"/>
      <c r="Z3509" s="261"/>
      <c r="AA3509" s="1"/>
      <c r="AB3509" s="5"/>
      <c r="AC3509" s="5"/>
      <c r="AD3509" s="5"/>
      <c r="AE3509" s="5"/>
      <c r="AF3509" s="19"/>
      <c r="AG3509" s="19"/>
      <c r="AH3509" s="19"/>
      <c r="AI3509" s="19"/>
      <c r="AJ3509" s="19"/>
      <c r="AK3509" s="19"/>
      <c r="AL3509" s="19"/>
      <c r="AM3509" s="19"/>
      <c r="AN3509" s="19"/>
      <c r="AO3509" s="19"/>
      <c r="AP3509" s="19"/>
      <c r="AQ3509" s="19"/>
      <c r="AR3509" s="19"/>
      <c r="AS3509" s="19"/>
      <c r="AT3509" s="19"/>
      <c r="AU3509" s="19"/>
      <c r="AV3509" s="19"/>
      <c r="AW3509" s="19"/>
      <c r="AX3509" s="19"/>
      <c r="AY3509" s="19"/>
      <c r="AZ3509" s="19"/>
      <c r="BA3509" s="19"/>
      <c r="BB3509" s="19"/>
      <c r="BC3509" s="19"/>
      <c r="BD3509" s="19"/>
      <c r="BE3509" s="19"/>
      <c r="BF3509" s="19"/>
      <c r="BG3509" s="19"/>
      <c r="BH3509" s="19"/>
      <c r="BI3509" s="19"/>
      <c r="BJ3509" s="19"/>
      <c r="BK3509" s="19"/>
      <c r="BL3509" s="19"/>
      <c r="BM3509" s="19"/>
      <c r="BN3509" s="19"/>
      <c r="BO3509" s="19"/>
      <c r="BP3509" s="19"/>
      <c r="BQ3509" s="19"/>
      <c r="BR3509" s="19"/>
      <c r="BS3509" s="19"/>
      <c r="BT3509" s="19"/>
      <c r="BU3509" s="19"/>
      <c r="BV3509" s="19"/>
      <c r="BW3509" s="19"/>
      <c r="BX3509" s="19"/>
      <c r="BY3509" s="19"/>
      <c r="BZ3509" s="19"/>
      <c r="CA3509" s="19"/>
      <c r="CB3509" s="19"/>
      <c r="CC3509" s="19"/>
      <c r="CD3509" s="19"/>
      <c r="CE3509" s="19"/>
      <c r="CF3509" s="19"/>
      <c r="CG3509" s="19"/>
      <c r="CH3509" s="19"/>
      <c r="CI3509" s="19"/>
      <c r="CJ3509" s="19"/>
      <c r="CK3509" s="19"/>
      <c r="CL3509" s="19"/>
      <c r="CM3509" s="19"/>
      <c r="CN3509" s="19"/>
      <c r="CO3509" s="19"/>
      <c r="CP3509" s="19"/>
      <c r="CQ3509" s="19"/>
      <c r="CR3509" s="19"/>
      <c r="CS3509" s="19"/>
      <c r="CT3509" s="19"/>
      <c r="CU3509" s="19"/>
      <c r="CV3509" s="19"/>
      <c r="CW3509" s="19"/>
      <c r="CX3509" s="19"/>
      <c r="CY3509" s="19"/>
      <c r="CZ3509" s="19"/>
      <c r="DA3509" s="19"/>
      <c r="DB3509" s="19"/>
      <c r="DC3509" s="19"/>
      <c r="DD3509" s="19"/>
      <c r="DE3509" s="19"/>
      <c r="DF3509" s="19"/>
      <c r="DG3509" s="19"/>
      <c r="DH3509" s="19"/>
      <c r="DI3509" s="19"/>
      <c r="DJ3509" s="19"/>
      <c r="DK3509" s="19"/>
      <c r="DL3509" s="19"/>
      <c r="DM3509" s="19"/>
      <c r="DN3509" s="19"/>
    </row>
    <row r="3510" spans="1:118" ht="30" hidden="1" customHeight="1" outlineLevel="1" x14ac:dyDescent="0.25">
      <c r="A3510" s="564"/>
      <c r="B3510" s="564"/>
      <c r="C3510" s="564"/>
      <c r="D3510" s="542"/>
      <c r="E3510" s="181" t="s">
        <v>146</v>
      </c>
      <c r="F3510" s="552"/>
      <c r="G3510" s="217"/>
      <c r="H3510" s="178"/>
      <c r="I3510" s="178"/>
      <c r="J3510" s="389"/>
      <c r="K3510" s="389"/>
      <c r="L3510" s="389"/>
      <c r="M3510" s="389"/>
      <c r="N3510" s="389"/>
      <c r="O3510" s="390"/>
      <c r="P3510" s="390"/>
      <c r="Q3510" s="390"/>
      <c r="R3510" s="390"/>
      <c r="S3510" s="391"/>
      <c r="T3510" s="1"/>
      <c r="U3510" s="5"/>
      <c r="V3510" s="5"/>
      <c r="W3510" s="5"/>
      <c r="X3510" s="5"/>
      <c r="Y3510" s="1"/>
      <c r="Z3510" s="261"/>
      <c r="AA3510" s="1"/>
      <c r="AB3510" s="5"/>
      <c r="AC3510" s="5"/>
      <c r="AD3510" s="5"/>
      <c r="AE3510" s="5"/>
      <c r="AF3510" s="19"/>
      <c r="AG3510" s="19"/>
      <c r="AH3510" s="19"/>
      <c r="AI3510" s="19"/>
      <c r="AJ3510" s="19"/>
      <c r="AK3510" s="19"/>
      <c r="AL3510" s="19"/>
      <c r="AM3510" s="19"/>
      <c r="AN3510" s="19"/>
      <c r="AO3510" s="19"/>
      <c r="AP3510" s="19"/>
      <c r="AQ3510" s="19"/>
      <c r="AR3510" s="19"/>
      <c r="AS3510" s="19"/>
      <c r="AT3510" s="19"/>
      <c r="AU3510" s="19"/>
      <c r="AV3510" s="19"/>
      <c r="AW3510" s="19"/>
      <c r="AX3510" s="19"/>
      <c r="AY3510" s="19"/>
      <c r="AZ3510" s="19"/>
      <c r="BA3510" s="19"/>
      <c r="BB3510" s="19"/>
      <c r="BC3510" s="19"/>
      <c r="BD3510" s="19"/>
      <c r="BE3510" s="19"/>
      <c r="BF3510" s="19"/>
      <c r="BG3510" s="19"/>
      <c r="BH3510" s="19"/>
      <c r="BI3510" s="19"/>
      <c r="BJ3510" s="19"/>
      <c r="BK3510" s="19"/>
      <c r="BL3510" s="19"/>
      <c r="BM3510" s="19"/>
      <c r="BN3510" s="19"/>
      <c r="BO3510" s="19"/>
      <c r="BP3510" s="19"/>
      <c r="BQ3510" s="19"/>
      <c r="BR3510" s="19"/>
      <c r="BS3510" s="19"/>
      <c r="BT3510" s="19"/>
      <c r="BU3510" s="19"/>
      <c r="BV3510" s="19"/>
      <c r="BW3510" s="19"/>
      <c r="BX3510" s="19"/>
      <c r="BY3510" s="19"/>
      <c r="BZ3510" s="19"/>
      <c r="CA3510" s="19"/>
      <c r="CB3510" s="19"/>
      <c r="CC3510" s="19"/>
      <c r="CD3510" s="19"/>
      <c r="CE3510" s="19"/>
      <c r="CF3510" s="19"/>
      <c r="CG3510" s="19"/>
      <c r="CH3510" s="19"/>
      <c r="CI3510" s="19"/>
      <c r="CJ3510" s="19"/>
      <c r="CK3510" s="19"/>
      <c r="CL3510" s="19"/>
      <c r="CM3510" s="19"/>
      <c r="CN3510" s="19"/>
      <c r="CO3510" s="19"/>
      <c r="CP3510" s="19"/>
      <c r="CQ3510" s="19"/>
      <c r="CR3510" s="19"/>
      <c r="CS3510" s="19"/>
      <c r="CT3510" s="19"/>
      <c r="CU3510" s="19"/>
      <c r="CV3510" s="19"/>
      <c r="CW3510" s="19"/>
      <c r="CX3510" s="19"/>
      <c r="CY3510" s="19"/>
      <c r="CZ3510" s="19"/>
      <c r="DA3510" s="19"/>
      <c r="DB3510" s="19"/>
      <c r="DC3510" s="19"/>
      <c r="DD3510" s="19"/>
      <c r="DE3510" s="19"/>
      <c r="DF3510" s="19"/>
      <c r="DG3510" s="19"/>
      <c r="DH3510" s="19"/>
      <c r="DI3510" s="19"/>
      <c r="DJ3510" s="19"/>
      <c r="DK3510" s="19"/>
      <c r="DL3510" s="19"/>
      <c r="DM3510" s="19"/>
      <c r="DN3510" s="19"/>
    </row>
    <row r="3511" spans="1:118" ht="30" hidden="1" customHeight="1" outlineLevel="1" x14ac:dyDescent="0.25">
      <c r="A3511" s="564"/>
      <c r="B3511" s="564"/>
      <c r="C3511" s="564"/>
      <c r="D3511" s="542" t="s">
        <v>143</v>
      </c>
      <c r="E3511" s="181" t="s">
        <v>144</v>
      </c>
      <c r="F3511" s="552"/>
      <c r="G3511" s="217"/>
      <c r="H3511" s="178"/>
      <c r="I3511" s="178"/>
      <c r="J3511" s="389"/>
      <c r="K3511" s="389"/>
      <c r="L3511" s="389"/>
      <c r="M3511" s="389"/>
      <c r="N3511" s="389"/>
      <c r="O3511" s="390"/>
      <c r="P3511" s="390"/>
      <c r="Q3511" s="390"/>
      <c r="R3511" s="390"/>
      <c r="S3511" s="391"/>
      <c r="T3511" s="1"/>
      <c r="U3511" s="5"/>
      <c r="V3511" s="5"/>
      <c r="W3511" s="5"/>
      <c r="X3511" s="5"/>
      <c r="Y3511" s="1"/>
      <c r="Z3511" s="261"/>
      <c r="AA3511" s="1"/>
      <c r="AB3511" s="5"/>
      <c r="AC3511" s="5"/>
      <c r="AD3511" s="5"/>
      <c r="AE3511" s="5"/>
      <c r="AF3511" s="19"/>
      <c r="AG3511" s="19"/>
      <c r="AH3511" s="19"/>
      <c r="AI3511" s="19"/>
      <c r="AJ3511" s="19"/>
      <c r="AK3511" s="19"/>
      <c r="AL3511" s="19"/>
      <c r="AM3511" s="19"/>
      <c r="AN3511" s="19"/>
      <c r="AO3511" s="19"/>
      <c r="AP3511" s="19"/>
      <c r="AQ3511" s="19"/>
      <c r="AR3511" s="19"/>
      <c r="AS3511" s="19"/>
      <c r="AT3511" s="19"/>
      <c r="AU3511" s="19"/>
      <c r="AV3511" s="19"/>
      <c r="AW3511" s="19"/>
      <c r="AX3511" s="19"/>
      <c r="AY3511" s="19"/>
      <c r="AZ3511" s="19"/>
      <c r="BA3511" s="19"/>
      <c r="BB3511" s="19"/>
      <c r="BC3511" s="19"/>
      <c r="BD3511" s="19"/>
      <c r="BE3511" s="19"/>
      <c r="BF3511" s="19"/>
      <c r="BG3511" s="19"/>
      <c r="BH3511" s="19"/>
      <c r="BI3511" s="19"/>
      <c r="BJ3511" s="19"/>
      <c r="BK3511" s="19"/>
      <c r="BL3511" s="19"/>
      <c r="BM3511" s="19"/>
      <c r="BN3511" s="19"/>
      <c r="BO3511" s="19"/>
      <c r="BP3511" s="19"/>
      <c r="BQ3511" s="19"/>
      <c r="BR3511" s="19"/>
      <c r="BS3511" s="19"/>
      <c r="BT3511" s="19"/>
      <c r="BU3511" s="19"/>
      <c r="BV3511" s="19"/>
      <c r="BW3511" s="19"/>
      <c r="BX3511" s="19"/>
      <c r="BY3511" s="19"/>
      <c r="BZ3511" s="19"/>
      <c r="CA3511" s="19"/>
      <c r="CB3511" s="19"/>
      <c r="CC3511" s="19"/>
      <c r="CD3511" s="19"/>
      <c r="CE3511" s="19"/>
      <c r="CF3511" s="19"/>
      <c r="CG3511" s="19"/>
      <c r="CH3511" s="19"/>
      <c r="CI3511" s="19"/>
      <c r="CJ3511" s="19"/>
      <c r="CK3511" s="19"/>
      <c r="CL3511" s="19"/>
      <c r="CM3511" s="19"/>
      <c r="CN3511" s="19"/>
      <c r="CO3511" s="19"/>
      <c r="CP3511" s="19"/>
      <c r="CQ3511" s="19"/>
      <c r="CR3511" s="19"/>
      <c r="CS3511" s="19"/>
      <c r="CT3511" s="19"/>
      <c r="CU3511" s="19"/>
      <c r="CV3511" s="19"/>
      <c r="CW3511" s="19"/>
      <c r="CX3511" s="19"/>
      <c r="CY3511" s="19"/>
      <c r="CZ3511" s="19"/>
      <c r="DA3511" s="19"/>
      <c r="DB3511" s="19"/>
      <c r="DC3511" s="19"/>
      <c r="DD3511" s="19"/>
      <c r="DE3511" s="19"/>
      <c r="DF3511" s="19"/>
      <c r="DG3511" s="19"/>
      <c r="DH3511" s="19"/>
      <c r="DI3511" s="19"/>
      <c r="DJ3511" s="19"/>
      <c r="DK3511" s="19"/>
      <c r="DL3511" s="19"/>
      <c r="DM3511" s="19"/>
      <c r="DN3511" s="19"/>
    </row>
    <row r="3512" spans="1:118" ht="30" hidden="1" customHeight="1" outlineLevel="1" x14ac:dyDescent="0.25">
      <c r="A3512" s="564"/>
      <c r="B3512" s="564"/>
      <c r="C3512" s="564"/>
      <c r="D3512" s="542"/>
      <c r="E3512" s="181" t="s">
        <v>145</v>
      </c>
      <c r="F3512" s="552"/>
      <c r="G3512" s="217"/>
      <c r="H3512" s="178"/>
      <c r="I3512" s="178"/>
      <c r="J3512" s="389"/>
      <c r="K3512" s="389"/>
      <c r="L3512" s="389"/>
      <c r="M3512" s="389"/>
      <c r="N3512" s="389"/>
      <c r="O3512" s="390"/>
      <c r="P3512" s="390"/>
      <c r="Q3512" s="390"/>
      <c r="R3512" s="390"/>
      <c r="S3512" s="391"/>
      <c r="T3512" s="1"/>
      <c r="U3512" s="5"/>
      <c r="V3512" s="5"/>
      <c r="W3512" s="5"/>
      <c r="X3512" s="5"/>
      <c r="Y3512" s="1"/>
      <c r="Z3512" s="261"/>
      <c r="AA3512" s="1"/>
      <c r="AB3512" s="5"/>
      <c r="AC3512" s="5"/>
      <c r="AD3512" s="5"/>
      <c r="AE3512" s="5"/>
      <c r="AF3512" s="19"/>
      <c r="AG3512" s="19"/>
      <c r="AH3512" s="19"/>
      <c r="AI3512" s="19"/>
      <c r="AJ3512" s="19"/>
      <c r="AK3512" s="19"/>
      <c r="AL3512" s="19"/>
      <c r="AM3512" s="19"/>
      <c r="AN3512" s="19"/>
      <c r="AO3512" s="19"/>
      <c r="AP3512" s="19"/>
      <c r="AQ3512" s="19"/>
      <c r="AR3512" s="19"/>
      <c r="AS3512" s="19"/>
      <c r="AT3512" s="19"/>
      <c r="AU3512" s="19"/>
      <c r="AV3512" s="19"/>
      <c r="AW3512" s="19"/>
      <c r="AX3512" s="19"/>
      <c r="AY3512" s="19"/>
      <c r="AZ3512" s="19"/>
      <c r="BA3512" s="19"/>
      <c r="BB3512" s="19"/>
      <c r="BC3512" s="19"/>
      <c r="BD3512" s="19"/>
      <c r="BE3512" s="19"/>
      <c r="BF3512" s="19"/>
      <c r="BG3512" s="19"/>
      <c r="BH3512" s="19"/>
      <c r="BI3512" s="19"/>
      <c r="BJ3512" s="19"/>
      <c r="BK3512" s="19"/>
      <c r="BL3512" s="19"/>
      <c r="BM3512" s="19"/>
      <c r="BN3512" s="19"/>
      <c r="BO3512" s="19"/>
      <c r="BP3512" s="19"/>
      <c r="BQ3512" s="19"/>
      <c r="BR3512" s="19"/>
      <c r="BS3512" s="19"/>
      <c r="BT3512" s="19"/>
      <c r="BU3512" s="19"/>
      <c r="BV3512" s="19"/>
      <c r="BW3512" s="19"/>
      <c r="BX3512" s="19"/>
      <c r="BY3512" s="19"/>
      <c r="BZ3512" s="19"/>
      <c r="CA3512" s="19"/>
      <c r="CB3512" s="19"/>
      <c r="CC3512" s="19"/>
      <c r="CD3512" s="19"/>
      <c r="CE3512" s="19"/>
      <c r="CF3512" s="19"/>
      <c r="CG3512" s="19"/>
      <c r="CH3512" s="19"/>
      <c r="CI3512" s="19"/>
      <c r="CJ3512" s="19"/>
      <c r="CK3512" s="19"/>
      <c r="CL3512" s="19"/>
      <c r="CM3512" s="19"/>
      <c r="CN3512" s="19"/>
      <c r="CO3512" s="19"/>
      <c r="CP3512" s="19"/>
      <c r="CQ3512" s="19"/>
      <c r="CR3512" s="19"/>
      <c r="CS3512" s="19"/>
      <c r="CT3512" s="19"/>
      <c r="CU3512" s="19"/>
      <c r="CV3512" s="19"/>
      <c r="CW3512" s="19"/>
      <c r="CX3512" s="19"/>
      <c r="CY3512" s="19"/>
      <c r="CZ3512" s="19"/>
      <c r="DA3512" s="19"/>
      <c r="DB3512" s="19"/>
      <c r="DC3512" s="19"/>
      <c r="DD3512" s="19"/>
      <c r="DE3512" s="19"/>
      <c r="DF3512" s="19"/>
      <c r="DG3512" s="19"/>
      <c r="DH3512" s="19"/>
      <c r="DI3512" s="19"/>
      <c r="DJ3512" s="19"/>
      <c r="DK3512" s="19"/>
      <c r="DL3512" s="19"/>
      <c r="DM3512" s="19"/>
      <c r="DN3512" s="19"/>
    </row>
    <row r="3513" spans="1:118" ht="30" hidden="1" customHeight="1" outlineLevel="1" x14ac:dyDescent="0.25">
      <c r="A3513" s="564"/>
      <c r="B3513" s="564"/>
      <c r="C3513" s="564"/>
      <c r="D3513" s="542"/>
      <c r="E3513" s="181" t="s">
        <v>146</v>
      </c>
      <c r="F3513" s="552"/>
      <c r="G3513" s="217"/>
      <c r="H3513" s="178"/>
      <c r="I3513" s="178"/>
      <c r="J3513" s="389"/>
      <c r="K3513" s="389"/>
      <c r="L3513" s="389"/>
      <c r="M3513" s="389"/>
      <c r="N3513" s="389"/>
      <c r="O3513" s="390"/>
      <c r="P3513" s="390"/>
      <c r="Q3513" s="390"/>
      <c r="R3513" s="390"/>
      <c r="S3513" s="391"/>
      <c r="T3513" s="1"/>
      <c r="U3513" s="5"/>
      <c r="V3513" s="5"/>
      <c r="W3513" s="5"/>
      <c r="X3513" s="5"/>
      <c r="Y3513" s="1"/>
      <c r="Z3513" s="261"/>
      <c r="AA3513" s="1"/>
      <c r="AB3513" s="5"/>
      <c r="AC3513" s="5"/>
      <c r="AD3513" s="5"/>
      <c r="AE3513" s="5"/>
      <c r="AF3513" s="19"/>
      <c r="AG3513" s="19"/>
      <c r="AH3513" s="19"/>
      <c r="AI3513" s="19"/>
      <c r="AJ3513" s="19"/>
      <c r="AK3513" s="19"/>
      <c r="AL3513" s="19"/>
      <c r="AM3513" s="19"/>
      <c r="AN3513" s="19"/>
      <c r="AO3513" s="19"/>
      <c r="AP3513" s="19"/>
      <c r="AQ3513" s="19"/>
      <c r="AR3513" s="19"/>
      <c r="AS3513" s="19"/>
      <c r="AT3513" s="19"/>
      <c r="AU3513" s="19"/>
      <c r="AV3513" s="19"/>
      <c r="AW3513" s="19"/>
      <c r="AX3513" s="19"/>
      <c r="AY3513" s="19"/>
      <c r="AZ3513" s="19"/>
      <c r="BA3513" s="19"/>
      <c r="BB3513" s="19"/>
      <c r="BC3513" s="19"/>
      <c r="BD3513" s="19"/>
      <c r="BE3513" s="19"/>
      <c r="BF3513" s="19"/>
      <c r="BG3513" s="19"/>
      <c r="BH3513" s="19"/>
      <c r="BI3513" s="19"/>
      <c r="BJ3513" s="19"/>
      <c r="BK3513" s="19"/>
      <c r="BL3513" s="19"/>
      <c r="BM3513" s="19"/>
      <c r="BN3513" s="19"/>
      <c r="BO3513" s="19"/>
      <c r="BP3513" s="19"/>
      <c r="BQ3513" s="19"/>
      <c r="BR3513" s="19"/>
      <c r="BS3513" s="19"/>
      <c r="BT3513" s="19"/>
      <c r="BU3513" s="19"/>
      <c r="BV3513" s="19"/>
      <c r="BW3513" s="19"/>
      <c r="BX3513" s="19"/>
      <c r="BY3513" s="19"/>
      <c r="BZ3513" s="19"/>
      <c r="CA3513" s="19"/>
      <c r="CB3513" s="19"/>
      <c r="CC3513" s="19"/>
      <c r="CD3513" s="19"/>
      <c r="CE3513" s="19"/>
      <c r="CF3513" s="19"/>
      <c r="CG3513" s="19"/>
      <c r="CH3513" s="19"/>
      <c r="CI3513" s="19"/>
      <c r="CJ3513" s="19"/>
      <c r="CK3513" s="19"/>
      <c r="CL3513" s="19"/>
      <c r="CM3513" s="19"/>
      <c r="CN3513" s="19"/>
      <c r="CO3513" s="19"/>
      <c r="CP3513" s="19"/>
      <c r="CQ3513" s="19"/>
      <c r="CR3513" s="19"/>
      <c r="CS3513" s="19"/>
      <c r="CT3513" s="19"/>
      <c r="CU3513" s="19"/>
      <c r="CV3513" s="19"/>
      <c r="CW3513" s="19"/>
      <c r="CX3513" s="19"/>
      <c r="CY3513" s="19"/>
      <c r="CZ3513" s="19"/>
      <c r="DA3513" s="19"/>
      <c r="DB3513" s="19"/>
      <c r="DC3513" s="19"/>
      <c r="DD3513" s="19"/>
      <c r="DE3513" s="19"/>
      <c r="DF3513" s="19"/>
      <c r="DG3513" s="19"/>
      <c r="DH3513" s="19"/>
      <c r="DI3513" s="19"/>
      <c r="DJ3513" s="19"/>
      <c r="DK3513" s="19"/>
      <c r="DL3513" s="19"/>
      <c r="DM3513" s="19"/>
      <c r="DN3513" s="19"/>
    </row>
    <row r="3514" spans="1:118" ht="28.5" customHeight="1" collapsed="1" x14ac:dyDescent="0.25">
      <c r="A3514" s="309"/>
      <c r="B3514" s="309"/>
      <c r="C3514" s="309"/>
      <c r="D3514" s="35"/>
      <c r="E3514" s="183"/>
      <c r="H3514" s="35"/>
      <c r="I3514" s="35"/>
      <c r="J3514" s="392"/>
      <c r="K3514" s="392"/>
      <c r="L3514" s="392"/>
      <c r="M3514" s="392"/>
      <c r="N3514" s="392"/>
      <c r="O3514" s="392"/>
      <c r="P3514" s="392"/>
      <c r="Q3514" s="392"/>
      <c r="R3514" s="392"/>
      <c r="S3514" s="392"/>
      <c r="T3514" s="5"/>
      <c r="U3514" s="5"/>
      <c r="V3514" s="5"/>
      <c r="W3514" s="5"/>
      <c r="X3514" s="5"/>
      <c r="Y3514" s="5"/>
      <c r="Z3514" s="5"/>
      <c r="AA3514" s="5"/>
      <c r="AB3514" s="5"/>
      <c r="AC3514" s="5"/>
      <c r="AD3514" s="5"/>
      <c r="AE3514" s="5"/>
      <c r="AF3514" s="19"/>
      <c r="AG3514" s="19"/>
      <c r="AH3514" s="19"/>
      <c r="AI3514" s="19"/>
      <c r="AJ3514" s="19"/>
      <c r="AK3514" s="19"/>
      <c r="AL3514" s="19"/>
      <c r="AM3514" s="19"/>
      <c r="AN3514" s="19"/>
      <c r="AO3514" s="19"/>
      <c r="AP3514" s="19"/>
      <c r="AQ3514" s="19"/>
      <c r="AR3514" s="19"/>
      <c r="AS3514" s="19"/>
      <c r="AT3514" s="19"/>
      <c r="AU3514" s="19"/>
      <c r="AV3514" s="19"/>
      <c r="AW3514" s="19"/>
      <c r="AX3514" s="19"/>
      <c r="AY3514" s="19"/>
      <c r="AZ3514" s="19"/>
      <c r="BA3514" s="19"/>
      <c r="BB3514" s="19"/>
      <c r="BC3514" s="19"/>
      <c r="BD3514" s="19"/>
      <c r="BE3514" s="19"/>
      <c r="BF3514" s="19"/>
      <c r="BG3514" s="19"/>
      <c r="BH3514" s="19"/>
      <c r="BI3514" s="19"/>
      <c r="BJ3514" s="19"/>
      <c r="BK3514" s="19"/>
      <c r="BL3514" s="19"/>
      <c r="BM3514" s="19"/>
      <c r="BN3514" s="19"/>
      <c r="BO3514" s="19"/>
      <c r="BP3514" s="19"/>
      <c r="BQ3514" s="19"/>
      <c r="BR3514" s="19"/>
      <c r="BS3514" s="19"/>
      <c r="BT3514" s="19"/>
      <c r="BU3514" s="19"/>
      <c r="BV3514" s="19"/>
      <c r="BW3514" s="19"/>
      <c r="BX3514" s="19"/>
      <c r="BY3514" s="19"/>
      <c r="BZ3514" s="19"/>
      <c r="CA3514" s="19"/>
      <c r="CB3514" s="19"/>
      <c r="CC3514" s="19"/>
      <c r="CD3514" s="19"/>
      <c r="CE3514" s="19"/>
      <c r="CF3514" s="19"/>
      <c r="CG3514" s="19"/>
      <c r="CH3514" s="19"/>
      <c r="CI3514" s="19"/>
      <c r="CJ3514" s="19"/>
      <c r="CK3514" s="19"/>
      <c r="CL3514" s="19"/>
      <c r="CM3514" s="19"/>
      <c r="CN3514" s="19"/>
      <c r="CO3514" s="19"/>
      <c r="CP3514" s="19"/>
      <c r="CQ3514" s="19"/>
      <c r="CR3514" s="19"/>
      <c r="CS3514" s="19"/>
      <c r="CT3514" s="19"/>
      <c r="CU3514" s="19"/>
      <c r="CV3514" s="19"/>
      <c r="CW3514" s="19"/>
      <c r="CX3514" s="19"/>
      <c r="CY3514" s="19"/>
      <c r="CZ3514" s="19"/>
      <c r="DA3514" s="19"/>
      <c r="DB3514" s="19"/>
      <c r="DC3514" s="19"/>
      <c r="DD3514" s="19"/>
      <c r="DE3514" s="19"/>
      <c r="DF3514" s="19"/>
      <c r="DG3514" s="19"/>
      <c r="DH3514" s="19"/>
      <c r="DI3514" s="19"/>
      <c r="DJ3514" s="19"/>
      <c r="DK3514" s="19"/>
      <c r="DL3514" s="19"/>
      <c r="DM3514" s="19"/>
      <c r="DN3514" s="19"/>
    </row>
    <row r="3515" spans="1:118" ht="18.75" x14ac:dyDescent="0.25">
      <c r="A3515" s="735" t="s">
        <v>2231</v>
      </c>
      <c r="B3515" s="35"/>
      <c r="C3515" s="35"/>
      <c r="D3515" s="35"/>
      <c r="E3515" s="107"/>
      <c r="H3515" s="35"/>
      <c r="I3515" s="35"/>
      <c r="J3515" s="35"/>
      <c r="K3515" s="35"/>
      <c r="L3515" s="35"/>
      <c r="M3515" s="35"/>
      <c r="N3515" s="35"/>
      <c r="O3515" s="35"/>
      <c r="P3515" s="35"/>
      <c r="Q3515" s="35"/>
      <c r="R3515" s="35"/>
      <c r="S3515" s="35"/>
      <c r="T3515" s="5"/>
      <c r="U3515" s="5"/>
      <c r="V3515" s="5"/>
      <c r="W3515" s="5"/>
      <c r="X3515" s="5"/>
      <c r="Y3515" s="5"/>
      <c r="Z3515" s="5"/>
      <c r="AA3515" s="5"/>
      <c r="AB3515" s="5"/>
      <c r="AC3515" s="5"/>
      <c r="AD3515" s="5"/>
      <c r="AE3515" s="5"/>
      <c r="AF3515" s="19"/>
      <c r="AG3515" s="19"/>
      <c r="AH3515" s="19"/>
      <c r="AI3515" s="19"/>
      <c r="AJ3515" s="19"/>
      <c r="AK3515" s="19"/>
      <c r="AL3515" s="19"/>
      <c r="AM3515" s="19"/>
      <c r="AN3515" s="19"/>
      <c r="AO3515" s="19"/>
      <c r="AP3515" s="19"/>
      <c r="AQ3515" s="19"/>
      <c r="AR3515" s="19"/>
      <c r="AS3515" s="19"/>
      <c r="AT3515" s="19"/>
      <c r="AU3515" s="19"/>
      <c r="AV3515" s="19"/>
      <c r="AW3515" s="19"/>
      <c r="AX3515" s="19"/>
      <c r="AY3515" s="19"/>
      <c r="AZ3515" s="19"/>
      <c r="BA3515" s="19"/>
      <c r="BB3515" s="19"/>
      <c r="BC3515" s="19"/>
      <c r="BD3515" s="19"/>
      <c r="BE3515" s="19"/>
      <c r="BF3515" s="19"/>
      <c r="BG3515" s="19"/>
      <c r="BH3515" s="19"/>
      <c r="BI3515" s="19"/>
      <c r="BJ3515" s="19"/>
      <c r="BK3515" s="19"/>
      <c r="BL3515" s="19"/>
      <c r="BM3515" s="19"/>
      <c r="BN3515" s="19"/>
      <c r="BO3515" s="19"/>
      <c r="BP3515" s="19"/>
      <c r="BQ3515" s="19"/>
      <c r="BR3515" s="19"/>
      <c r="BS3515" s="19"/>
      <c r="BT3515" s="19"/>
      <c r="BU3515" s="19"/>
      <c r="BV3515" s="19"/>
      <c r="BW3515" s="19"/>
      <c r="BX3515" s="19"/>
      <c r="BY3515" s="19"/>
      <c r="BZ3515" s="19"/>
      <c r="CA3515" s="19"/>
      <c r="CB3515" s="19"/>
      <c r="CC3515" s="19"/>
      <c r="CD3515" s="19"/>
      <c r="CE3515" s="19"/>
      <c r="CF3515" s="19"/>
      <c r="CG3515" s="19"/>
      <c r="CH3515" s="19"/>
      <c r="CI3515" s="19"/>
      <c r="CJ3515" s="19"/>
      <c r="CK3515" s="19"/>
      <c r="CL3515" s="19"/>
      <c r="CM3515" s="19"/>
      <c r="CN3515" s="19"/>
      <c r="CO3515" s="19"/>
      <c r="CP3515" s="19"/>
      <c r="CQ3515" s="19"/>
      <c r="CR3515" s="19"/>
      <c r="CS3515" s="19"/>
      <c r="CT3515" s="19"/>
      <c r="CU3515" s="19"/>
      <c r="CV3515" s="19"/>
      <c r="CW3515" s="19"/>
      <c r="CX3515" s="19"/>
      <c r="CY3515" s="19"/>
      <c r="CZ3515" s="19"/>
      <c r="DA3515" s="19"/>
      <c r="DB3515" s="19"/>
      <c r="DC3515" s="19"/>
      <c r="DD3515" s="19"/>
      <c r="DE3515" s="19"/>
      <c r="DF3515" s="19"/>
      <c r="DG3515" s="19"/>
      <c r="DH3515" s="19"/>
      <c r="DI3515" s="19"/>
      <c r="DJ3515" s="19"/>
      <c r="DK3515" s="19"/>
      <c r="DL3515" s="19"/>
      <c r="DM3515" s="19"/>
      <c r="DN3515" s="19"/>
    </row>
    <row r="3516" spans="1:118" x14ac:dyDescent="0.25">
      <c r="A3516" s="35"/>
      <c r="B3516" s="35"/>
      <c r="C3516" s="35"/>
      <c r="D3516" s="35"/>
      <c r="E3516" s="107"/>
      <c r="H3516" s="35"/>
      <c r="I3516" s="35"/>
      <c r="J3516" s="35"/>
      <c r="K3516" s="35"/>
      <c r="L3516" s="35"/>
      <c r="M3516" s="35"/>
      <c r="N3516" s="35"/>
      <c r="O3516" s="35"/>
      <c r="P3516" s="35"/>
      <c r="Q3516" s="35"/>
      <c r="R3516" s="35"/>
      <c r="S3516" s="35"/>
      <c r="T3516" s="5"/>
      <c r="U3516" s="5"/>
      <c r="V3516" s="5"/>
      <c r="W3516" s="5"/>
      <c r="X3516" s="5"/>
      <c r="Y3516" s="5"/>
      <c r="Z3516" s="5"/>
      <c r="AA3516" s="5"/>
      <c r="AB3516" s="5"/>
      <c r="AC3516" s="5"/>
      <c r="AD3516" s="5"/>
      <c r="AE3516" s="5"/>
      <c r="AF3516" s="19"/>
      <c r="AG3516" s="19"/>
      <c r="AH3516" s="19"/>
      <c r="AI3516" s="19"/>
      <c r="AJ3516" s="19"/>
      <c r="AK3516" s="19"/>
      <c r="AL3516" s="19"/>
      <c r="AM3516" s="19"/>
      <c r="AN3516" s="19"/>
      <c r="AO3516" s="19"/>
      <c r="AP3516" s="19"/>
      <c r="AQ3516" s="19"/>
      <c r="AR3516" s="19"/>
      <c r="AS3516" s="19"/>
      <c r="AT3516" s="19"/>
      <c r="AU3516" s="19"/>
      <c r="AV3516" s="19"/>
      <c r="AW3516" s="19"/>
      <c r="AX3516" s="19"/>
      <c r="AY3516" s="19"/>
      <c r="AZ3516" s="19"/>
      <c r="BA3516" s="19"/>
      <c r="BB3516" s="19"/>
      <c r="BC3516" s="19"/>
      <c r="BD3516" s="19"/>
      <c r="BE3516" s="19"/>
      <c r="BF3516" s="19"/>
      <c r="BG3516" s="19"/>
      <c r="BH3516" s="19"/>
      <c r="BI3516" s="19"/>
      <c r="BJ3516" s="19"/>
      <c r="BK3516" s="19"/>
      <c r="BL3516" s="19"/>
      <c r="BM3516" s="19"/>
      <c r="BN3516" s="19"/>
      <c r="BO3516" s="19"/>
      <c r="BP3516" s="19"/>
      <c r="BQ3516" s="19"/>
      <c r="BR3516" s="19"/>
      <c r="BS3516" s="19"/>
      <c r="BT3516" s="19"/>
      <c r="BU3516" s="19"/>
      <c r="BV3516" s="19"/>
      <c r="BW3516" s="19"/>
      <c r="BX3516" s="19"/>
      <c r="BY3516" s="19"/>
      <c r="BZ3516" s="19"/>
      <c r="CA3516" s="19"/>
      <c r="CB3516" s="19"/>
      <c r="CC3516" s="19"/>
      <c r="CD3516" s="19"/>
      <c r="CE3516" s="19"/>
      <c r="CF3516" s="19"/>
      <c r="CG3516" s="19"/>
      <c r="CH3516" s="19"/>
      <c r="CI3516" s="19"/>
      <c r="CJ3516" s="19"/>
      <c r="CK3516" s="19"/>
      <c r="CL3516" s="19"/>
      <c r="CM3516" s="19"/>
      <c r="CN3516" s="19"/>
      <c r="CO3516" s="19"/>
      <c r="CP3516" s="19"/>
      <c r="CQ3516" s="19"/>
      <c r="CR3516" s="19"/>
      <c r="CS3516" s="19"/>
      <c r="CT3516" s="19"/>
      <c r="CU3516" s="19"/>
      <c r="CV3516" s="19"/>
      <c r="CW3516" s="19"/>
      <c r="CX3516" s="19"/>
      <c r="CY3516" s="19"/>
      <c r="CZ3516" s="19"/>
      <c r="DA3516" s="19"/>
      <c r="DB3516" s="19"/>
      <c r="DC3516" s="19"/>
      <c r="DD3516" s="19"/>
      <c r="DE3516" s="19"/>
      <c r="DF3516" s="19"/>
      <c r="DG3516" s="19"/>
      <c r="DH3516" s="19"/>
      <c r="DI3516" s="19"/>
      <c r="DJ3516" s="19"/>
      <c r="DK3516" s="19"/>
      <c r="DL3516" s="19"/>
      <c r="DM3516" s="19"/>
      <c r="DN3516" s="19"/>
    </row>
    <row r="3517" spans="1:118" x14ac:dyDescent="0.25">
      <c r="A3517" s="35"/>
      <c r="B3517" s="35"/>
      <c r="C3517" s="35"/>
      <c r="D3517" s="35"/>
      <c r="E3517" s="107"/>
      <c r="H3517" s="35"/>
      <c r="I3517" s="35"/>
      <c r="J3517" s="35"/>
      <c r="K3517" s="35"/>
      <c r="L3517" s="35"/>
      <c r="M3517" s="35"/>
      <c r="N3517" s="35"/>
      <c r="O3517" s="35"/>
      <c r="P3517" s="35"/>
      <c r="Q3517" s="35"/>
      <c r="R3517" s="35"/>
      <c r="S3517" s="35"/>
      <c r="T3517" s="5"/>
      <c r="U3517" s="5"/>
      <c r="V3517" s="5"/>
      <c r="W3517" s="5"/>
      <c r="X3517" s="5"/>
      <c r="Y3517" s="5"/>
      <c r="Z3517" s="5"/>
      <c r="AA3517" s="5"/>
      <c r="AB3517" s="5"/>
      <c r="AC3517" s="5"/>
      <c r="AD3517" s="5"/>
      <c r="AE3517" s="5"/>
      <c r="AF3517" s="19"/>
      <c r="AG3517" s="19"/>
      <c r="AH3517" s="19"/>
      <c r="AI3517" s="19"/>
      <c r="AJ3517" s="19"/>
      <c r="AK3517" s="19"/>
      <c r="AL3517" s="19"/>
      <c r="AM3517" s="19"/>
      <c r="AN3517" s="19"/>
      <c r="AO3517" s="19"/>
      <c r="AP3517" s="19"/>
      <c r="AQ3517" s="19"/>
      <c r="AR3517" s="19"/>
      <c r="AS3517" s="19"/>
      <c r="AT3517" s="19"/>
      <c r="AU3517" s="19"/>
      <c r="AV3517" s="19"/>
      <c r="AW3517" s="19"/>
      <c r="AX3517" s="19"/>
      <c r="AY3517" s="19"/>
      <c r="AZ3517" s="19"/>
      <c r="BA3517" s="19"/>
      <c r="BB3517" s="19"/>
      <c r="BC3517" s="19"/>
      <c r="BD3517" s="19"/>
      <c r="BE3517" s="19"/>
      <c r="BF3517" s="19"/>
      <c r="BG3517" s="19"/>
      <c r="BH3517" s="19"/>
      <c r="BI3517" s="19"/>
      <c r="BJ3517" s="19"/>
      <c r="BK3517" s="19"/>
      <c r="BL3517" s="19"/>
      <c r="BM3517" s="19"/>
      <c r="BN3517" s="19"/>
      <c r="BO3517" s="19"/>
      <c r="BP3517" s="19"/>
      <c r="BQ3517" s="19"/>
      <c r="BR3517" s="19"/>
      <c r="BS3517" s="19"/>
      <c r="BT3517" s="19"/>
      <c r="BU3517" s="19"/>
      <c r="BV3517" s="19"/>
      <c r="BW3517" s="19"/>
      <c r="BX3517" s="19"/>
      <c r="BY3517" s="19"/>
      <c r="BZ3517" s="19"/>
      <c r="CA3517" s="19"/>
      <c r="CB3517" s="19"/>
      <c r="CC3517" s="19"/>
      <c r="CD3517" s="19"/>
      <c r="CE3517" s="19"/>
      <c r="CF3517" s="19"/>
      <c r="CG3517" s="19"/>
      <c r="CH3517" s="19"/>
      <c r="CI3517" s="19"/>
      <c r="CJ3517" s="19"/>
      <c r="CK3517" s="19"/>
      <c r="CL3517" s="19"/>
      <c r="CM3517" s="19"/>
      <c r="CN3517" s="19"/>
      <c r="CO3517" s="19"/>
      <c r="CP3517" s="19"/>
      <c r="CQ3517" s="19"/>
      <c r="CR3517" s="19"/>
      <c r="CS3517" s="19"/>
      <c r="CT3517" s="19"/>
      <c r="CU3517" s="19"/>
      <c r="CV3517" s="19"/>
      <c r="CW3517" s="19"/>
      <c r="CX3517" s="19"/>
      <c r="CY3517" s="19"/>
      <c r="CZ3517" s="19"/>
      <c r="DA3517" s="19"/>
      <c r="DB3517" s="19"/>
      <c r="DC3517" s="19"/>
      <c r="DD3517" s="19"/>
      <c r="DE3517" s="19"/>
      <c r="DF3517" s="19"/>
      <c r="DG3517" s="19"/>
      <c r="DH3517" s="19"/>
      <c r="DI3517" s="19"/>
      <c r="DJ3517" s="19"/>
      <c r="DK3517" s="19"/>
      <c r="DL3517" s="19"/>
      <c r="DM3517" s="19"/>
      <c r="DN3517" s="19"/>
    </row>
    <row r="3518" spans="1:118" ht="37.5" customHeight="1" x14ac:dyDescent="0.25">
      <c r="A3518" s="654"/>
      <c r="B3518" s="655"/>
      <c r="C3518" s="655"/>
      <c r="D3518" s="655"/>
      <c r="E3518" s="656"/>
      <c r="F3518" s="656"/>
      <c r="G3518" s="208"/>
      <c r="H3518" s="149"/>
      <c r="K3518" s="111"/>
      <c r="L3518" s="111"/>
      <c r="M3518" s="649"/>
      <c r="N3518" s="649"/>
      <c r="O3518" s="111"/>
      <c r="P3518" s="111"/>
      <c r="Q3518" s="111"/>
      <c r="R3518" s="111"/>
      <c r="S3518" s="111"/>
      <c r="T3518" s="387"/>
      <c r="U3518" s="387"/>
      <c r="V3518" s="387"/>
      <c r="W3518" s="387"/>
      <c r="X3518" s="387"/>
      <c r="Y3518" s="387"/>
      <c r="Z3518" s="387"/>
      <c r="AA3518" s="387"/>
      <c r="AB3518" s="387"/>
      <c r="AC3518" s="387"/>
      <c r="AD3518" s="387"/>
      <c r="AE3518" s="387"/>
      <c r="AF3518"/>
      <c r="AG3518"/>
      <c r="AH3518"/>
      <c r="AI3518"/>
      <c r="AJ3518"/>
      <c r="AK3518"/>
      <c r="AL3518" s="19"/>
      <c r="AM3518" s="19"/>
      <c r="AN3518" s="19"/>
      <c r="AO3518" s="19"/>
      <c r="AP3518" s="19"/>
      <c r="AQ3518" s="19"/>
      <c r="AR3518" s="19"/>
      <c r="AS3518" s="19"/>
      <c r="AT3518" s="19"/>
      <c r="AU3518" s="19"/>
      <c r="AV3518" s="19"/>
      <c r="AW3518" s="19"/>
      <c r="AX3518" s="19"/>
      <c r="AY3518" s="19"/>
      <c r="AZ3518" s="19"/>
      <c r="BA3518" s="19"/>
      <c r="BB3518" s="19"/>
      <c r="BC3518" s="19"/>
      <c r="BD3518" s="19"/>
      <c r="BE3518" s="19"/>
      <c r="BF3518" s="19"/>
      <c r="BG3518" s="19"/>
      <c r="BH3518" s="19"/>
      <c r="BI3518" s="19"/>
      <c r="BJ3518" s="19"/>
      <c r="BK3518" s="19"/>
      <c r="BL3518" s="19"/>
      <c r="BM3518" s="19"/>
      <c r="BN3518" s="19"/>
      <c r="BO3518" s="19"/>
      <c r="BP3518" s="19"/>
      <c r="BQ3518" s="19"/>
      <c r="BR3518" s="19"/>
      <c r="BS3518" s="19"/>
      <c r="BT3518" s="19"/>
      <c r="BU3518" s="19"/>
      <c r="BV3518" s="19"/>
      <c r="BW3518" s="19"/>
      <c r="BX3518" s="19"/>
      <c r="BY3518" s="19"/>
      <c r="BZ3518" s="19"/>
      <c r="CA3518" s="19"/>
      <c r="CB3518" s="19"/>
      <c r="CC3518" s="19"/>
      <c r="CD3518" s="19"/>
      <c r="CE3518" s="19"/>
      <c r="CF3518" s="19"/>
      <c r="CG3518" s="19"/>
      <c r="CH3518" s="19"/>
      <c r="CI3518" s="19"/>
      <c r="CJ3518" s="19"/>
      <c r="CK3518" s="19"/>
      <c r="CL3518" s="19"/>
      <c r="CM3518" s="19"/>
      <c r="CN3518" s="19"/>
      <c r="CO3518" s="19"/>
      <c r="CP3518" s="19"/>
      <c r="CQ3518" s="19"/>
      <c r="CR3518" s="19"/>
      <c r="CS3518" s="19"/>
      <c r="CT3518" s="19"/>
      <c r="CU3518" s="19"/>
      <c r="CV3518" s="19"/>
      <c r="CW3518" s="19"/>
      <c r="CX3518" s="19"/>
      <c r="CY3518" s="19"/>
      <c r="CZ3518" s="19"/>
      <c r="DA3518" s="19"/>
      <c r="DB3518" s="19"/>
      <c r="DC3518" s="19"/>
      <c r="DD3518" s="19"/>
      <c r="DE3518" s="19"/>
      <c r="DF3518" s="19"/>
      <c r="DG3518" s="19"/>
      <c r="DH3518" s="19"/>
      <c r="DI3518" s="19"/>
      <c r="DJ3518" s="19"/>
      <c r="DK3518" s="19"/>
      <c r="DL3518" s="19"/>
      <c r="DM3518" s="19"/>
      <c r="DN3518" s="19"/>
    </row>
    <row r="3519" spans="1:118" x14ac:dyDescent="0.25">
      <c r="C3519" s="134"/>
      <c r="D3519" s="134"/>
      <c r="E3519" s="134"/>
      <c r="F3519" s="150"/>
      <c r="G3519" s="150"/>
      <c r="H3519" s="150"/>
      <c r="K3519" s="111"/>
      <c r="L3519" s="111"/>
      <c r="M3519" s="150"/>
      <c r="N3519" s="150"/>
      <c r="O3519" s="111"/>
      <c r="P3519" s="111"/>
      <c r="Q3519" s="111"/>
      <c r="R3519" s="111"/>
      <c r="S3519" s="111"/>
      <c r="T3519" s="387"/>
      <c r="U3519" s="387"/>
      <c r="V3519" s="387"/>
      <c r="W3519" s="387"/>
      <c r="X3519" s="387"/>
      <c r="Y3519" s="387"/>
      <c r="Z3519" s="387"/>
      <c r="AA3519" s="387"/>
      <c r="AB3519" s="387"/>
      <c r="AC3519" s="387"/>
      <c r="AD3519" s="387"/>
      <c r="AE3519" s="387"/>
      <c r="AF3519"/>
      <c r="AG3519"/>
      <c r="AH3519"/>
      <c r="AI3519"/>
      <c r="AJ3519"/>
      <c r="AK3519"/>
      <c r="AL3519" s="19"/>
      <c r="AM3519" s="19"/>
      <c r="AN3519" s="19"/>
      <c r="AO3519" s="19"/>
      <c r="AP3519" s="19"/>
      <c r="AQ3519" s="19"/>
      <c r="AR3519" s="19"/>
      <c r="AS3519" s="19"/>
      <c r="AT3519" s="19"/>
      <c r="AU3519" s="19"/>
      <c r="AV3519" s="19"/>
      <c r="AW3519" s="19"/>
      <c r="AX3519" s="19"/>
      <c r="AY3519" s="19"/>
      <c r="AZ3519" s="19"/>
      <c r="BA3519" s="19"/>
      <c r="BB3519" s="19"/>
      <c r="BC3519" s="19"/>
      <c r="BD3519" s="19"/>
      <c r="BE3519" s="19"/>
      <c r="BF3519" s="19"/>
      <c r="BG3519" s="19"/>
      <c r="BH3519" s="19"/>
      <c r="BI3519" s="19"/>
      <c r="BJ3519" s="19"/>
      <c r="BK3519" s="19"/>
      <c r="BL3519" s="19"/>
      <c r="BM3519" s="19"/>
      <c r="BN3519" s="19"/>
      <c r="BO3519" s="19"/>
      <c r="BP3519" s="19"/>
      <c r="BQ3519" s="19"/>
      <c r="BR3519" s="19"/>
      <c r="BS3519" s="19"/>
      <c r="BT3519" s="19"/>
      <c r="BU3519" s="19"/>
      <c r="BV3519" s="19"/>
      <c r="BW3519" s="19"/>
      <c r="BX3519" s="19"/>
      <c r="BY3519" s="19"/>
      <c r="BZ3519" s="19"/>
      <c r="CA3519" s="19"/>
      <c r="CB3519" s="19"/>
      <c r="CC3519" s="19"/>
      <c r="CD3519" s="19"/>
      <c r="CE3519" s="19"/>
      <c r="CF3519" s="19"/>
      <c r="CG3519" s="19"/>
      <c r="CH3519" s="19"/>
      <c r="CI3519" s="19"/>
      <c r="CJ3519" s="19"/>
      <c r="CK3519" s="19"/>
      <c r="CL3519" s="19"/>
      <c r="CM3519" s="19"/>
      <c r="CN3519" s="19"/>
      <c r="CO3519" s="19"/>
      <c r="CP3519" s="19"/>
      <c r="CQ3519" s="19"/>
      <c r="CR3519" s="19"/>
      <c r="CS3519" s="19"/>
      <c r="CT3519" s="19"/>
      <c r="CU3519" s="19"/>
      <c r="CV3519" s="19"/>
      <c r="CW3519" s="19"/>
      <c r="CX3519" s="19"/>
      <c r="CY3519" s="19"/>
      <c r="CZ3519" s="19"/>
      <c r="DA3519" s="19"/>
      <c r="DB3519" s="19"/>
      <c r="DC3519" s="19"/>
      <c r="DD3519" s="19"/>
      <c r="DE3519" s="19"/>
      <c r="DF3519" s="19"/>
      <c r="DG3519" s="19"/>
      <c r="DH3519" s="19"/>
      <c r="DI3519" s="19"/>
      <c r="DJ3519" s="19"/>
      <c r="DK3519" s="19"/>
      <c r="DL3519" s="19"/>
      <c r="DM3519" s="19"/>
      <c r="DN3519" s="19"/>
    </row>
    <row r="3520" spans="1:118" x14ac:dyDescent="0.25">
      <c r="C3520" s="134"/>
      <c r="D3520" s="134"/>
      <c r="E3520" s="134"/>
      <c r="F3520" s="150"/>
      <c r="G3520" s="150"/>
      <c r="H3520" s="150"/>
      <c r="K3520" s="111"/>
      <c r="L3520" s="111"/>
      <c r="M3520" s="150"/>
      <c r="N3520" s="150"/>
      <c r="O3520" s="111"/>
      <c r="P3520" s="111"/>
      <c r="Q3520" s="111"/>
      <c r="R3520" s="111"/>
      <c r="S3520" s="111"/>
      <c r="T3520" s="387"/>
      <c r="U3520" s="387"/>
      <c r="V3520" s="387"/>
      <c r="W3520" s="387"/>
      <c r="X3520" s="387"/>
      <c r="Y3520" s="387"/>
      <c r="Z3520" s="387"/>
      <c r="AA3520" s="387"/>
      <c r="AB3520" s="387"/>
      <c r="AC3520" s="387"/>
      <c r="AD3520" s="387"/>
      <c r="AE3520" s="387"/>
      <c r="AF3520"/>
      <c r="AG3520"/>
      <c r="AH3520"/>
      <c r="AI3520"/>
      <c r="AJ3520"/>
      <c r="AK3520"/>
      <c r="AL3520" s="19"/>
      <c r="AM3520" s="19"/>
      <c r="AN3520" s="19"/>
      <c r="AO3520" s="19"/>
      <c r="AP3520" s="19"/>
      <c r="AQ3520" s="19"/>
      <c r="AR3520" s="19"/>
      <c r="AS3520" s="19"/>
      <c r="AT3520" s="19"/>
      <c r="AU3520" s="19"/>
      <c r="AV3520" s="19"/>
      <c r="AW3520" s="19"/>
      <c r="AX3520" s="19"/>
      <c r="AY3520" s="19"/>
      <c r="AZ3520" s="19"/>
      <c r="BA3520" s="19"/>
      <c r="BB3520" s="19"/>
      <c r="BC3520" s="19"/>
      <c r="BD3520" s="19"/>
      <c r="BE3520" s="19"/>
      <c r="BF3520" s="19"/>
      <c r="BG3520" s="19"/>
      <c r="BH3520" s="19"/>
      <c r="BI3520" s="19"/>
      <c r="BJ3520" s="19"/>
      <c r="BK3520" s="19"/>
      <c r="BL3520" s="19"/>
      <c r="BM3520" s="19"/>
      <c r="BN3520" s="19"/>
      <c r="BO3520" s="19"/>
      <c r="BP3520" s="19"/>
      <c r="BQ3520" s="19"/>
      <c r="BR3520" s="19"/>
      <c r="BS3520" s="19"/>
      <c r="BT3520" s="19"/>
      <c r="BU3520" s="19"/>
      <c r="BV3520" s="19"/>
      <c r="BW3520" s="19"/>
      <c r="BX3520" s="19"/>
      <c r="BY3520" s="19"/>
      <c r="BZ3520" s="19"/>
      <c r="CA3520" s="19"/>
      <c r="CB3520" s="19"/>
      <c r="CC3520" s="19"/>
      <c r="CD3520" s="19"/>
      <c r="CE3520" s="19"/>
      <c r="CF3520" s="19"/>
      <c r="CG3520" s="19"/>
      <c r="CH3520" s="19"/>
      <c r="CI3520" s="19"/>
      <c r="CJ3520" s="19"/>
      <c r="CK3520" s="19"/>
      <c r="CL3520" s="19"/>
      <c r="CM3520" s="19"/>
      <c r="CN3520" s="19"/>
      <c r="CO3520" s="19"/>
      <c r="CP3520" s="19"/>
      <c r="CQ3520" s="19"/>
      <c r="CR3520" s="19"/>
      <c r="CS3520" s="19"/>
      <c r="CT3520" s="19"/>
      <c r="CU3520" s="19"/>
      <c r="CV3520" s="19"/>
      <c r="CW3520" s="19"/>
      <c r="CX3520" s="19"/>
      <c r="CY3520" s="19"/>
      <c r="CZ3520" s="19"/>
      <c r="DA3520" s="19"/>
      <c r="DB3520" s="19"/>
      <c r="DC3520" s="19"/>
      <c r="DD3520" s="19"/>
      <c r="DE3520" s="19"/>
      <c r="DF3520" s="19"/>
      <c r="DG3520" s="19"/>
      <c r="DH3520" s="19"/>
      <c r="DI3520" s="19"/>
      <c r="DJ3520" s="19"/>
      <c r="DK3520" s="19"/>
      <c r="DL3520" s="19"/>
      <c r="DM3520" s="19"/>
      <c r="DN3520" s="19"/>
    </row>
    <row r="3521" spans="1:118" ht="36.75" customHeight="1" x14ac:dyDescent="0.25">
      <c r="A3521" s="654"/>
      <c r="B3521" s="655"/>
      <c r="C3521" s="655"/>
      <c r="D3521" s="655"/>
      <c r="E3521" s="656"/>
      <c r="F3521" s="656"/>
      <c r="G3521" s="208"/>
      <c r="H3521" s="149"/>
      <c r="K3521" s="111"/>
      <c r="L3521" s="111"/>
      <c r="M3521" s="649"/>
      <c r="N3521" s="649"/>
      <c r="O3521" s="111"/>
      <c r="P3521" s="111"/>
      <c r="Q3521" s="111"/>
      <c r="R3521" s="111"/>
      <c r="S3521" s="111"/>
      <c r="T3521" s="387"/>
      <c r="U3521" s="387"/>
      <c r="V3521" s="387"/>
      <c r="W3521" s="387"/>
      <c r="X3521" s="387"/>
      <c r="Y3521" s="387"/>
      <c r="Z3521" s="387"/>
      <c r="AA3521" s="387"/>
      <c r="AB3521" s="387"/>
      <c r="AC3521" s="387"/>
      <c r="AD3521" s="387"/>
      <c r="AE3521" s="387"/>
      <c r="AF3521"/>
      <c r="AG3521"/>
      <c r="AH3521"/>
      <c r="AI3521"/>
      <c r="AJ3521"/>
      <c r="AK3521"/>
      <c r="AL3521" s="19"/>
      <c r="AM3521" s="19"/>
      <c r="AN3521" s="19"/>
      <c r="AO3521" s="19"/>
      <c r="AP3521" s="19"/>
      <c r="AQ3521" s="19"/>
      <c r="AR3521" s="19"/>
      <c r="AS3521" s="19"/>
      <c r="AT3521" s="19"/>
      <c r="AU3521" s="19"/>
      <c r="AV3521" s="19"/>
      <c r="AW3521" s="19"/>
      <c r="AX3521" s="19"/>
      <c r="AY3521" s="19"/>
      <c r="AZ3521" s="19"/>
      <c r="BA3521" s="19"/>
      <c r="BB3521" s="19"/>
      <c r="BC3521" s="19"/>
      <c r="BD3521" s="19"/>
      <c r="BE3521" s="19"/>
      <c r="BF3521" s="19"/>
      <c r="BG3521" s="19"/>
      <c r="BH3521" s="19"/>
      <c r="BI3521" s="19"/>
      <c r="BJ3521" s="19"/>
      <c r="BK3521" s="19"/>
      <c r="BL3521" s="19"/>
      <c r="BM3521" s="19"/>
      <c r="BN3521" s="19"/>
      <c r="BO3521" s="19"/>
      <c r="BP3521" s="19"/>
      <c r="BQ3521" s="19"/>
      <c r="BR3521" s="19"/>
      <c r="BS3521" s="19"/>
      <c r="BT3521" s="19"/>
      <c r="BU3521" s="19"/>
      <c r="BV3521" s="19"/>
      <c r="BW3521" s="19"/>
      <c r="BX3521" s="19"/>
      <c r="BY3521" s="19"/>
      <c r="BZ3521" s="19"/>
      <c r="CA3521" s="19"/>
      <c r="CB3521" s="19"/>
      <c r="CC3521" s="19"/>
      <c r="CD3521" s="19"/>
      <c r="CE3521" s="19"/>
      <c r="CF3521" s="19"/>
      <c r="CG3521" s="19"/>
      <c r="CH3521" s="19"/>
      <c r="CI3521" s="19"/>
      <c r="CJ3521" s="19"/>
      <c r="CK3521" s="19"/>
      <c r="CL3521" s="19"/>
      <c r="CM3521" s="19"/>
      <c r="CN3521" s="19"/>
      <c r="CO3521" s="19"/>
      <c r="CP3521" s="19"/>
      <c r="CQ3521" s="19"/>
      <c r="CR3521" s="19"/>
      <c r="CS3521" s="19"/>
      <c r="CT3521" s="19"/>
      <c r="CU3521" s="19"/>
      <c r="CV3521" s="19"/>
      <c r="CW3521" s="19"/>
      <c r="CX3521" s="19"/>
      <c r="CY3521" s="19"/>
      <c r="CZ3521" s="19"/>
      <c r="DA3521" s="19"/>
      <c r="DB3521" s="19"/>
      <c r="DC3521" s="19"/>
      <c r="DD3521" s="19"/>
      <c r="DE3521" s="19"/>
      <c r="DF3521" s="19"/>
      <c r="DG3521" s="19"/>
      <c r="DH3521" s="19"/>
      <c r="DI3521" s="19"/>
      <c r="DJ3521" s="19"/>
      <c r="DK3521" s="19"/>
      <c r="DL3521" s="19"/>
      <c r="DM3521" s="19"/>
      <c r="DN3521" s="19"/>
    </row>
    <row r="3522" spans="1:118" ht="24.75" customHeight="1" x14ac:dyDescent="0.25">
      <c r="A3522" s="151"/>
      <c r="B3522" s="152"/>
      <c r="C3522" s="153"/>
      <c r="D3522" s="154"/>
      <c r="E3522" s="154"/>
      <c r="F3522" s="155"/>
      <c r="G3522" s="156"/>
      <c r="H3522" s="112"/>
      <c r="K3522" s="111"/>
      <c r="L3522" s="111"/>
      <c r="M3522" s="111"/>
      <c r="N3522" s="111"/>
      <c r="O3522" s="111"/>
      <c r="P3522" s="111"/>
      <c r="Q3522" s="111"/>
      <c r="R3522" s="111"/>
      <c r="S3522" s="111"/>
      <c r="T3522" s="387"/>
      <c r="U3522" s="387"/>
      <c r="V3522" s="387"/>
      <c r="W3522" s="387"/>
      <c r="X3522" s="387"/>
      <c r="Y3522" s="387"/>
      <c r="Z3522" s="387"/>
      <c r="AA3522" s="387"/>
      <c r="AB3522" s="387"/>
      <c r="AC3522" s="387"/>
      <c r="AD3522" s="387"/>
      <c r="AE3522" s="387"/>
      <c r="AF3522"/>
      <c r="AG3522"/>
      <c r="AH3522"/>
      <c r="AI3522"/>
      <c r="AJ3522"/>
      <c r="AK3522"/>
      <c r="AL3522" s="19"/>
      <c r="AM3522" s="19"/>
      <c r="AN3522" s="19"/>
      <c r="AO3522" s="19"/>
      <c r="AP3522" s="19"/>
      <c r="AQ3522" s="19"/>
      <c r="AR3522" s="19"/>
      <c r="AS3522" s="19"/>
      <c r="AT3522" s="19"/>
      <c r="AU3522" s="19"/>
      <c r="AV3522" s="19"/>
      <c r="AW3522" s="19"/>
      <c r="AX3522" s="19"/>
      <c r="AY3522" s="19"/>
      <c r="AZ3522" s="19"/>
      <c r="BA3522" s="19"/>
      <c r="BB3522" s="19"/>
      <c r="BC3522" s="19"/>
      <c r="BD3522" s="19"/>
      <c r="BE3522" s="19"/>
      <c r="BF3522" s="19"/>
      <c r="BG3522" s="19"/>
      <c r="BH3522" s="19"/>
      <c r="BI3522" s="19"/>
      <c r="BJ3522" s="19"/>
      <c r="BK3522" s="19"/>
      <c r="BL3522" s="19"/>
      <c r="BM3522" s="19"/>
      <c r="BN3522" s="19"/>
      <c r="BO3522" s="19"/>
      <c r="BP3522" s="19"/>
      <c r="BQ3522" s="19"/>
      <c r="BR3522" s="19"/>
      <c r="BS3522" s="19"/>
      <c r="BT3522" s="19"/>
      <c r="BU3522" s="19"/>
      <c r="BV3522" s="19"/>
      <c r="BW3522" s="19"/>
      <c r="BX3522" s="19"/>
      <c r="BY3522" s="19"/>
      <c r="BZ3522" s="19"/>
      <c r="CA3522" s="19"/>
      <c r="CB3522" s="19"/>
      <c r="CC3522" s="19"/>
      <c r="CD3522" s="19"/>
      <c r="CE3522" s="19"/>
      <c r="CF3522" s="19"/>
      <c r="CG3522" s="19"/>
      <c r="CH3522" s="19"/>
      <c r="CI3522" s="19"/>
      <c r="CJ3522" s="19"/>
      <c r="CK3522" s="19"/>
      <c r="CL3522" s="19"/>
      <c r="CM3522" s="19"/>
      <c r="CN3522" s="19"/>
      <c r="CO3522" s="19"/>
      <c r="CP3522" s="19"/>
      <c r="CQ3522" s="19"/>
      <c r="CR3522" s="19"/>
      <c r="CS3522" s="19"/>
      <c r="CT3522" s="19"/>
      <c r="CU3522" s="19"/>
      <c r="CV3522" s="19"/>
      <c r="CW3522" s="19"/>
      <c r="CX3522" s="19"/>
      <c r="CY3522" s="19"/>
      <c r="CZ3522" s="19"/>
      <c r="DA3522" s="19"/>
      <c r="DB3522" s="19"/>
      <c r="DC3522" s="19"/>
      <c r="DD3522" s="19"/>
      <c r="DE3522" s="19"/>
      <c r="DF3522" s="19"/>
      <c r="DG3522" s="19"/>
      <c r="DH3522" s="19"/>
      <c r="DI3522" s="19"/>
      <c r="DJ3522" s="19"/>
      <c r="DK3522" s="19"/>
      <c r="DL3522" s="19"/>
      <c r="DM3522" s="19"/>
      <c r="DN3522" s="19"/>
    </row>
    <row r="3523" spans="1:118" ht="39" customHeight="1" x14ac:dyDescent="0.3">
      <c r="A3523" s="681"/>
      <c r="B3523" s="682"/>
      <c r="C3523" s="682"/>
      <c r="D3523" s="656"/>
      <c r="E3523" s="656"/>
      <c r="F3523" s="656"/>
      <c r="G3523" s="210"/>
      <c r="H3523" s="111"/>
      <c r="K3523" s="111"/>
      <c r="L3523" s="111"/>
      <c r="M3523" s="684"/>
      <c r="N3523" s="684"/>
      <c r="O3523" s="111"/>
      <c r="P3523" s="111"/>
      <c r="Q3523" s="111"/>
      <c r="R3523" s="111"/>
      <c r="S3523" s="111"/>
      <c r="T3523"/>
      <c r="U3523"/>
      <c r="V3523"/>
      <c r="W3523"/>
      <c r="X3523"/>
      <c r="Y3523"/>
      <c r="Z3523"/>
      <c r="AA3523"/>
      <c r="AB3523"/>
      <c r="AC3523"/>
      <c r="AD3523"/>
      <c r="AE3523"/>
      <c r="AF3523"/>
      <c r="AG3523"/>
      <c r="AH3523"/>
      <c r="AI3523"/>
      <c r="AJ3523"/>
      <c r="AK3523"/>
      <c r="AL3523" s="19"/>
      <c r="AM3523" s="19"/>
      <c r="AN3523" s="19"/>
      <c r="AO3523" s="19"/>
      <c r="AP3523" s="19"/>
      <c r="AQ3523" s="19"/>
      <c r="AR3523" s="19"/>
      <c r="AS3523" s="19"/>
      <c r="AT3523" s="19"/>
      <c r="AU3523" s="19"/>
      <c r="AV3523" s="19"/>
      <c r="AW3523" s="19"/>
      <c r="AX3523" s="19"/>
      <c r="AY3523" s="19"/>
      <c r="AZ3523" s="19"/>
      <c r="BA3523" s="19"/>
      <c r="BB3523" s="19"/>
      <c r="BC3523" s="19"/>
      <c r="BD3523" s="19"/>
      <c r="BE3523" s="19"/>
      <c r="BF3523" s="19"/>
      <c r="BG3523" s="19"/>
      <c r="BH3523" s="19"/>
      <c r="BI3523" s="19"/>
      <c r="BJ3523" s="19"/>
      <c r="BK3523" s="19"/>
      <c r="BL3523" s="19"/>
      <c r="BM3523" s="19"/>
      <c r="BN3523" s="19"/>
      <c r="BO3523" s="19"/>
      <c r="BP3523" s="19"/>
      <c r="BQ3523" s="19"/>
      <c r="BR3523" s="19"/>
      <c r="BS3523" s="19"/>
      <c r="BT3523" s="19"/>
      <c r="BU3523" s="19"/>
      <c r="BV3523" s="19"/>
      <c r="BW3523" s="19"/>
      <c r="BX3523" s="19"/>
      <c r="BY3523" s="19"/>
      <c r="BZ3523" s="19"/>
      <c r="CA3523" s="19"/>
      <c r="CB3523" s="19"/>
      <c r="CC3523" s="19"/>
      <c r="CD3523" s="19"/>
      <c r="CE3523" s="19"/>
      <c r="CF3523" s="19"/>
      <c r="CG3523" s="19"/>
      <c r="CH3523" s="19"/>
      <c r="CI3523" s="19"/>
      <c r="CJ3523" s="19"/>
      <c r="CK3523" s="19"/>
      <c r="CL3523" s="19"/>
      <c r="CM3523" s="19"/>
      <c r="CN3523" s="19"/>
      <c r="CO3523" s="19"/>
      <c r="CP3523" s="19"/>
      <c r="CQ3523" s="19"/>
      <c r="CR3523" s="19"/>
      <c r="CS3523" s="19"/>
      <c r="CT3523" s="19"/>
      <c r="CU3523" s="19"/>
      <c r="CV3523" s="19"/>
      <c r="CW3523" s="19"/>
      <c r="CX3523" s="19"/>
      <c r="CY3523" s="19"/>
      <c r="CZ3523" s="19"/>
      <c r="DA3523" s="19"/>
      <c r="DB3523" s="19"/>
      <c r="DC3523" s="19"/>
      <c r="DD3523" s="19"/>
      <c r="DE3523" s="19"/>
      <c r="DF3523" s="19"/>
      <c r="DG3523" s="19"/>
      <c r="DH3523" s="19"/>
      <c r="DI3523" s="19"/>
      <c r="DJ3523" s="19"/>
      <c r="DK3523" s="19"/>
      <c r="DL3523" s="19"/>
      <c r="DM3523" s="19"/>
      <c r="DN3523" s="19"/>
    </row>
    <row r="3524" spans="1:118" x14ac:dyDescent="0.25">
      <c r="A3524" s="106"/>
      <c r="B3524" s="106"/>
      <c r="C3524" s="106"/>
      <c r="D3524" s="106"/>
      <c r="E3524" s="106"/>
      <c r="F3524" s="37"/>
      <c r="G3524" s="37"/>
      <c r="H3524" s="106"/>
      <c r="I3524" s="106"/>
      <c r="J3524" s="106"/>
      <c r="K3524" s="106"/>
      <c r="L3524" s="106"/>
      <c r="M3524" s="106"/>
      <c r="N3524" s="106"/>
      <c r="O3524" s="106"/>
      <c r="P3524" s="106"/>
      <c r="Q3524" s="106"/>
      <c r="R3524" s="106"/>
      <c r="S3524" s="106"/>
      <c r="T3524" s="37"/>
      <c r="U3524" s="37"/>
      <c r="V3524" s="37"/>
      <c r="W3524" s="37"/>
      <c r="X3524" s="37"/>
      <c r="Y3524" s="37"/>
      <c r="Z3524" s="37"/>
      <c r="AA3524" s="37"/>
      <c r="AB3524" s="37"/>
      <c r="AC3524" s="37"/>
      <c r="AD3524" s="37"/>
      <c r="AE3524" s="37"/>
      <c r="AF3524" s="37"/>
      <c r="AG3524" s="37"/>
      <c r="AH3524" s="37"/>
      <c r="AI3524" s="37"/>
      <c r="AJ3524" s="37"/>
      <c r="AK3524" s="37"/>
      <c r="AL3524" s="19"/>
      <c r="AM3524" s="19"/>
      <c r="AN3524" s="19"/>
      <c r="AO3524" s="19"/>
      <c r="AP3524" s="19"/>
      <c r="AQ3524" s="19"/>
      <c r="AR3524" s="19"/>
      <c r="AS3524" s="19"/>
      <c r="AT3524" s="19"/>
      <c r="AU3524" s="19"/>
      <c r="AV3524" s="19"/>
      <c r="AW3524" s="19"/>
      <c r="AX3524" s="19"/>
      <c r="AY3524" s="19"/>
      <c r="AZ3524" s="19"/>
      <c r="BA3524" s="19"/>
      <c r="BB3524" s="19"/>
      <c r="BC3524" s="19"/>
      <c r="BD3524" s="19"/>
      <c r="BE3524" s="19"/>
      <c r="BF3524" s="19"/>
      <c r="BG3524" s="19"/>
      <c r="BH3524" s="19"/>
      <c r="BI3524" s="19"/>
      <c r="BJ3524" s="19"/>
      <c r="BK3524" s="19"/>
      <c r="BL3524" s="19"/>
      <c r="BM3524" s="19"/>
      <c r="BN3524" s="19"/>
      <c r="BO3524" s="19"/>
      <c r="BP3524" s="19"/>
      <c r="BQ3524" s="19"/>
      <c r="BR3524" s="19"/>
      <c r="BS3524" s="19"/>
      <c r="BT3524" s="19"/>
      <c r="BU3524" s="19"/>
      <c r="BV3524" s="19"/>
      <c r="BW3524" s="19"/>
      <c r="BX3524" s="19"/>
      <c r="BY3524" s="19"/>
      <c r="BZ3524" s="19"/>
      <c r="CA3524" s="19"/>
      <c r="CB3524" s="19"/>
      <c r="CC3524" s="19"/>
      <c r="CD3524" s="19"/>
      <c r="CE3524" s="19"/>
      <c r="CF3524" s="19"/>
      <c r="CG3524" s="19"/>
      <c r="CH3524" s="19"/>
      <c r="CI3524" s="19"/>
      <c r="CJ3524" s="19"/>
      <c r="CK3524" s="19"/>
      <c r="CL3524" s="19"/>
      <c r="CM3524" s="19"/>
      <c r="CN3524" s="19"/>
      <c r="CO3524" s="19"/>
      <c r="CP3524" s="19"/>
      <c r="CQ3524" s="19"/>
      <c r="CR3524" s="19"/>
      <c r="CS3524" s="19"/>
      <c r="CT3524" s="19"/>
      <c r="CU3524" s="19"/>
      <c r="CV3524" s="19"/>
      <c r="CW3524" s="19"/>
      <c r="CX3524" s="19"/>
      <c r="CY3524" s="19"/>
      <c r="CZ3524" s="19"/>
      <c r="DA3524" s="19"/>
      <c r="DB3524" s="19"/>
      <c r="DC3524" s="19"/>
      <c r="DD3524" s="19"/>
      <c r="DE3524" s="19"/>
      <c r="DF3524" s="19"/>
      <c r="DG3524" s="19"/>
      <c r="DH3524" s="19"/>
      <c r="DI3524" s="19"/>
      <c r="DJ3524" s="19"/>
      <c r="DK3524" s="19"/>
      <c r="DL3524" s="19"/>
      <c r="DM3524" s="19"/>
      <c r="DN3524" s="19"/>
    </row>
    <row r="3525" spans="1:118" x14ac:dyDescent="0.25">
      <c r="A3525" s="106"/>
      <c r="B3525" s="106"/>
      <c r="C3525" s="106"/>
      <c r="D3525" s="106"/>
      <c r="E3525" s="106"/>
      <c r="F3525" s="26"/>
      <c r="G3525" s="26"/>
      <c r="H3525" s="106"/>
      <c r="I3525" s="106"/>
      <c r="J3525" s="106"/>
      <c r="K3525" s="106"/>
      <c r="L3525" s="106"/>
      <c r="M3525" s="106"/>
      <c r="N3525" s="106"/>
      <c r="O3525" s="106"/>
      <c r="P3525" s="106"/>
      <c r="Q3525" s="106"/>
      <c r="R3525" s="106"/>
      <c r="S3525" s="106"/>
      <c r="T3525" s="26"/>
      <c r="U3525" s="26"/>
      <c r="V3525" s="26"/>
      <c r="W3525" s="26"/>
      <c r="X3525" s="26"/>
      <c r="Y3525" s="26"/>
      <c r="Z3525" s="26"/>
      <c r="AA3525" s="26"/>
      <c r="AB3525" s="26"/>
      <c r="AC3525" s="26"/>
      <c r="AD3525" s="26"/>
      <c r="AE3525" s="26"/>
      <c r="AF3525" s="26"/>
      <c r="AG3525" s="26"/>
      <c r="AH3525" s="26"/>
      <c r="AI3525" s="26"/>
      <c r="AJ3525" s="26"/>
      <c r="AK3525" s="26"/>
      <c r="AL3525" s="19"/>
      <c r="AM3525" s="19"/>
      <c r="AN3525" s="19"/>
      <c r="AO3525" s="19"/>
      <c r="AP3525" s="19"/>
      <c r="AQ3525" s="19"/>
      <c r="AR3525" s="19"/>
      <c r="AS3525" s="19"/>
      <c r="AT3525" s="19"/>
      <c r="AU3525" s="19"/>
      <c r="AV3525" s="19"/>
      <c r="AW3525" s="19"/>
      <c r="AX3525" s="19"/>
      <c r="AY3525" s="19"/>
      <c r="AZ3525" s="19"/>
      <c r="BA3525" s="19"/>
      <c r="BB3525" s="19"/>
      <c r="BC3525" s="19"/>
      <c r="BD3525" s="19"/>
      <c r="BE3525" s="19"/>
      <c r="BF3525" s="19"/>
      <c r="BG3525" s="19"/>
      <c r="BH3525" s="19"/>
      <c r="BI3525" s="19"/>
      <c r="BJ3525" s="19"/>
      <c r="BK3525" s="19"/>
      <c r="BL3525" s="19"/>
      <c r="BM3525" s="19"/>
      <c r="BN3525" s="19"/>
      <c r="BO3525" s="19"/>
      <c r="BP3525" s="19"/>
      <c r="BQ3525" s="19"/>
      <c r="BR3525" s="19"/>
      <c r="BS3525" s="19"/>
      <c r="BT3525" s="19"/>
      <c r="BU3525" s="19"/>
      <c r="BV3525" s="19"/>
      <c r="BW3525" s="19"/>
      <c r="BX3525" s="19"/>
      <c r="BY3525" s="19"/>
      <c r="BZ3525" s="19"/>
      <c r="CA3525" s="19"/>
      <c r="CB3525" s="19"/>
      <c r="CC3525" s="19"/>
      <c r="CD3525" s="19"/>
      <c r="CE3525" s="19"/>
      <c r="CF3525" s="19"/>
      <c r="CG3525" s="19"/>
      <c r="CH3525" s="19"/>
      <c r="CI3525" s="19"/>
      <c r="CJ3525" s="19"/>
      <c r="CK3525" s="19"/>
      <c r="CL3525" s="19"/>
      <c r="CM3525" s="19"/>
      <c r="CN3525" s="19"/>
      <c r="CO3525" s="19"/>
      <c r="CP3525" s="19"/>
      <c r="CQ3525" s="19"/>
      <c r="CR3525" s="19"/>
      <c r="CS3525" s="19"/>
      <c r="CT3525" s="19"/>
      <c r="CU3525" s="19"/>
      <c r="CV3525" s="19"/>
      <c r="CW3525" s="19"/>
      <c r="CX3525" s="19"/>
      <c r="CY3525" s="19"/>
      <c r="CZ3525" s="19"/>
      <c r="DA3525" s="19"/>
      <c r="DB3525" s="19"/>
      <c r="DC3525" s="19"/>
      <c r="DD3525" s="19"/>
      <c r="DE3525" s="19"/>
      <c r="DF3525" s="19"/>
      <c r="DG3525" s="19"/>
      <c r="DH3525" s="19"/>
      <c r="DI3525" s="19"/>
      <c r="DJ3525" s="19"/>
      <c r="DK3525" s="19"/>
      <c r="DL3525" s="19"/>
      <c r="DM3525" s="19"/>
      <c r="DN3525" s="19"/>
    </row>
    <row r="3526" spans="1:118" x14ac:dyDescent="0.25">
      <c r="A3526" s="113"/>
      <c r="B3526" s="113"/>
      <c r="C3526" s="113"/>
      <c r="D3526" s="113"/>
      <c r="E3526" s="113"/>
      <c r="F3526" s="211"/>
      <c r="G3526" s="212"/>
      <c r="H3526" s="111"/>
      <c r="I3526" s="111"/>
      <c r="J3526" s="111"/>
      <c r="K3526" s="111"/>
      <c r="L3526" s="111"/>
      <c r="M3526" s="111"/>
      <c r="N3526" s="111"/>
      <c r="O3526" s="111"/>
      <c r="P3526" s="111"/>
      <c r="Q3526" s="111"/>
      <c r="R3526" s="111"/>
      <c r="S3526" s="111"/>
      <c r="T3526"/>
      <c r="U3526"/>
      <c r="V3526"/>
      <c r="W3526"/>
      <c r="X3526"/>
      <c r="Y3526"/>
      <c r="Z3526"/>
      <c r="AA3526"/>
      <c r="AB3526"/>
      <c r="AC3526"/>
      <c r="AD3526"/>
      <c r="AE3526"/>
      <c r="AF3526"/>
      <c r="AG3526"/>
      <c r="AH3526"/>
      <c r="AI3526"/>
      <c r="AJ3526"/>
      <c r="AK3526"/>
      <c r="AL3526" s="19"/>
      <c r="AM3526" s="19"/>
      <c r="AN3526" s="19"/>
      <c r="AO3526" s="19"/>
      <c r="AP3526" s="19"/>
      <c r="AQ3526" s="19"/>
      <c r="AR3526" s="19"/>
      <c r="AS3526" s="19"/>
      <c r="AT3526" s="19"/>
      <c r="AU3526" s="19"/>
      <c r="AV3526" s="19"/>
      <c r="AW3526" s="19"/>
      <c r="AX3526" s="19"/>
      <c r="AY3526" s="19"/>
      <c r="AZ3526" s="19"/>
      <c r="BA3526" s="19"/>
      <c r="BB3526" s="19"/>
      <c r="BC3526" s="19"/>
      <c r="BD3526" s="19"/>
      <c r="BE3526" s="19"/>
      <c r="BF3526" s="19"/>
      <c r="BG3526" s="19"/>
      <c r="BH3526" s="19"/>
      <c r="BI3526" s="19"/>
      <c r="BJ3526" s="19"/>
      <c r="BK3526" s="19"/>
      <c r="BL3526" s="19"/>
      <c r="BM3526" s="19"/>
      <c r="BN3526" s="19"/>
      <c r="BO3526" s="19"/>
      <c r="BP3526" s="19"/>
      <c r="BQ3526" s="19"/>
      <c r="BR3526" s="19"/>
      <c r="BS3526" s="19"/>
      <c r="BT3526" s="19"/>
      <c r="BU3526" s="19"/>
      <c r="BV3526" s="19"/>
      <c r="BW3526" s="19"/>
      <c r="BX3526" s="19"/>
      <c r="BY3526" s="19"/>
      <c r="BZ3526" s="19"/>
      <c r="CA3526" s="19"/>
      <c r="CB3526" s="19"/>
      <c r="CC3526" s="19"/>
      <c r="CD3526" s="19"/>
      <c r="CE3526" s="19"/>
      <c r="CF3526" s="19"/>
      <c r="CG3526" s="19"/>
      <c r="CH3526" s="19"/>
      <c r="CI3526" s="19"/>
      <c r="CJ3526" s="19"/>
      <c r="CK3526" s="19"/>
      <c r="CL3526" s="19"/>
      <c r="CM3526" s="19"/>
      <c r="CN3526" s="19"/>
      <c r="CO3526" s="19"/>
      <c r="CP3526" s="19"/>
      <c r="CQ3526" s="19"/>
      <c r="CR3526" s="19"/>
      <c r="CS3526" s="19"/>
      <c r="CT3526" s="19"/>
      <c r="CU3526" s="19"/>
      <c r="CV3526" s="19"/>
      <c r="CW3526" s="19"/>
      <c r="CX3526" s="19"/>
      <c r="CY3526" s="19"/>
      <c r="CZ3526" s="19"/>
      <c r="DA3526" s="19"/>
      <c r="DB3526" s="19"/>
      <c r="DC3526" s="19"/>
      <c r="DD3526" s="19"/>
      <c r="DE3526" s="19"/>
      <c r="DF3526" s="19"/>
      <c r="DG3526" s="19"/>
      <c r="DH3526" s="19"/>
      <c r="DI3526" s="19"/>
      <c r="DJ3526" s="19"/>
      <c r="DK3526" s="19"/>
      <c r="DL3526" s="19"/>
      <c r="DM3526" s="19"/>
      <c r="DN3526" s="19"/>
    </row>
    <row r="3527" spans="1:118" ht="15.75" x14ac:dyDescent="0.25">
      <c r="A3527" s="117"/>
      <c r="B3527" s="113"/>
      <c r="C3527" s="113"/>
      <c r="D3527" s="113"/>
      <c r="E3527" s="113"/>
      <c r="F3527" s="211"/>
      <c r="G3527" s="212"/>
      <c r="H3527" s="111"/>
      <c r="I3527" s="111"/>
      <c r="J3527" s="111"/>
      <c r="K3527" s="111"/>
      <c r="L3527" s="111"/>
      <c r="M3527" s="111"/>
      <c r="N3527" s="111"/>
      <c r="O3527" s="111"/>
      <c r="P3527" s="111"/>
      <c r="Q3527" s="111"/>
      <c r="R3527" s="111"/>
      <c r="S3527" s="111"/>
      <c r="T3527"/>
      <c r="U3527"/>
      <c r="V3527"/>
      <c r="W3527"/>
      <c r="X3527"/>
      <c r="Y3527"/>
      <c r="Z3527"/>
      <c r="AA3527"/>
      <c r="AB3527"/>
      <c r="AC3527"/>
      <c r="AD3527"/>
      <c r="AE3527"/>
      <c r="AF3527"/>
      <c r="AG3527"/>
      <c r="AH3527"/>
      <c r="AI3527"/>
      <c r="AJ3527"/>
      <c r="AK3527"/>
      <c r="AL3527" s="19"/>
      <c r="AM3527" s="19"/>
      <c r="AN3527" s="19"/>
      <c r="AO3527" s="19"/>
      <c r="AP3527" s="19"/>
      <c r="AQ3527" s="19"/>
      <c r="AR3527" s="19"/>
      <c r="AS3527" s="19"/>
      <c r="AT3527" s="19"/>
      <c r="AU3527" s="19"/>
      <c r="AV3527" s="19"/>
      <c r="AW3527" s="19"/>
      <c r="AX3527" s="19"/>
      <c r="AY3527" s="19"/>
      <c r="AZ3527" s="19"/>
      <c r="BA3527" s="19"/>
      <c r="BB3527" s="19"/>
      <c r="BC3527" s="19"/>
      <c r="BD3527" s="19"/>
      <c r="BE3527" s="19"/>
      <c r="BF3527" s="19"/>
      <c r="BG3527" s="19"/>
      <c r="BH3527" s="19"/>
      <c r="BI3527" s="19"/>
      <c r="BJ3527" s="19"/>
      <c r="BK3527" s="19"/>
      <c r="BL3527" s="19"/>
      <c r="BM3527" s="19"/>
      <c r="BN3527" s="19"/>
      <c r="BO3527" s="19"/>
      <c r="BP3527" s="19"/>
      <c r="BQ3527" s="19"/>
      <c r="BR3527" s="19"/>
      <c r="BS3527" s="19"/>
      <c r="BT3527" s="19"/>
      <c r="BU3527" s="19"/>
      <c r="BV3527" s="19"/>
      <c r="BW3527" s="19"/>
      <c r="BX3527" s="19"/>
      <c r="BY3527" s="19"/>
      <c r="BZ3527" s="19"/>
      <c r="CA3527" s="19"/>
      <c r="CB3527" s="19"/>
      <c r="CC3527" s="19"/>
      <c r="CD3527" s="19"/>
      <c r="CE3527" s="19"/>
      <c r="CF3527" s="19"/>
      <c r="CG3527" s="19"/>
      <c r="CH3527" s="19"/>
      <c r="CI3527" s="19"/>
      <c r="CJ3527" s="19"/>
      <c r="CK3527" s="19"/>
      <c r="CL3527" s="19"/>
      <c r="CM3527" s="19"/>
      <c r="CN3527" s="19"/>
      <c r="CO3527" s="19"/>
      <c r="CP3527" s="19"/>
      <c r="CQ3527" s="19"/>
      <c r="CR3527" s="19"/>
      <c r="CS3527" s="19"/>
      <c r="CT3527" s="19"/>
      <c r="CU3527" s="19"/>
      <c r="CV3527" s="19"/>
      <c r="CW3527" s="19"/>
      <c r="CX3527" s="19"/>
      <c r="CY3527" s="19"/>
      <c r="CZ3527" s="19"/>
      <c r="DA3527" s="19"/>
      <c r="DB3527" s="19"/>
      <c r="DC3527" s="19"/>
      <c r="DD3527" s="19"/>
      <c r="DE3527" s="19"/>
      <c r="DF3527" s="19"/>
      <c r="DG3527" s="19"/>
      <c r="DH3527" s="19"/>
      <c r="DI3527" s="19"/>
      <c r="DJ3527" s="19"/>
      <c r="DK3527" s="19"/>
      <c r="DL3527" s="19"/>
      <c r="DM3527" s="19"/>
      <c r="DN3527" s="19"/>
    </row>
    <row r="3528" spans="1:118" x14ac:dyDescent="0.25">
      <c r="A3528" s="647"/>
      <c r="B3528" s="647"/>
      <c r="C3528" s="647"/>
      <c r="D3528" s="647"/>
      <c r="E3528" s="113"/>
      <c r="F3528" s="211"/>
      <c r="G3528" s="212"/>
      <c r="H3528" s="111"/>
      <c r="I3528" s="111"/>
      <c r="J3528" s="111"/>
      <c r="K3528" s="111"/>
      <c r="L3528" s="111"/>
      <c r="M3528" s="111"/>
      <c r="N3528" s="111"/>
      <c r="O3528" s="111"/>
      <c r="P3528" s="111"/>
      <c r="Q3528" s="111"/>
      <c r="R3528" s="111"/>
      <c r="S3528" s="111"/>
      <c r="T3528"/>
      <c r="U3528"/>
      <c r="V3528"/>
      <c r="W3528"/>
      <c r="X3528"/>
      <c r="Y3528"/>
      <c r="Z3528"/>
      <c r="AA3528"/>
      <c r="AB3528"/>
      <c r="AC3528"/>
      <c r="AD3528"/>
      <c r="AE3528"/>
      <c r="AF3528"/>
      <c r="AG3528"/>
      <c r="AH3528"/>
      <c r="AI3528"/>
      <c r="AJ3528"/>
      <c r="AK3528"/>
      <c r="AL3528" s="19"/>
      <c r="AM3528" s="19"/>
      <c r="AN3528" s="19"/>
      <c r="AO3528" s="19"/>
      <c r="AP3528" s="19"/>
      <c r="AQ3528" s="19"/>
      <c r="AR3528" s="19"/>
      <c r="AS3528" s="19"/>
      <c r="AT3528" s="19"/>
      <c r="AU3528" s="19"/>
      <c r="AV3528" s="19"/>
      <c r="AW3528" s="19"/>
      <c r="AX3528" s="19"/>
      <c r="AY3528" s="19"/>
      <c r="AZ3528" s="19"/>
      <c r="BA3528" s="19"/>
      <c r="BB3528" s="19"/>
      <c r="BC3528" s="19"/>
      <c r="BD3528" s="19"/>
      <c r="BE3528" s="19"/>
      <c r="BF3528" s="19"/>
      <c r="BG3528" s="19"/>
      <c r="BH3528" s="19"/>
      <c r="BI3528" s="19"/>
      <c r="BJ3528" s="19"/>
      <c r="BK3528" s="19"/>
      <c r="BL3528" s="19"/>
      <c r="BM3528" s="19"/>
      <c r="BN3528" s="19"/>
      <c r="BO3528" s="19"/>
      <c r="BP3528" s="19"/>
      <c r="BQ3528" s="19"/>
      <c r="BR3528" s="19"/>
      <c r="BS3528" s="19"/>
      <c r="BT3528" s="19"/>
      <c r="BU3528" s="19"/>
      <c r="BV3528" s="19"/>
      <c r="BW3528" s="19"/>
      <c r="BX3528" s="19"/>
      <c r="BY3528" s="19"/>
      <c r="BZ3528" s="19"/>
      <c r="CA3528" s="19"/>
      <c r="CB3528" s="19"/>
      <c r="CC3528" s="19"/>
      <c r="CD3528" s="19"/>
      <c r="CE3528" s="19"/>
      <c r="CF3528" s="19"/>
      <c r="CG3528" s="19"/>
      <c r="CH3528" s="19"/>
      <c r="CI3528" s="19"/>
      <c r="CJ3528" s="19"/>
      <c r="CK3528" s="19"/>
      <c r="CL3528" s="19"/>
      <c r="CM3528" s="19"/>
      <c r="CN3528" s="19"/>
      <c r="CO3528" s="19"/>
      <c r="CP3528" s="19"/>
      <c r="CQ3528" s="19"/>
      <c r="CR3528" s="19"/>
      <c r="CS3528" s="19"/>
      <c r="CT3528" s="19"/>
      <c r="CU3528" s="19"/>
      <c r="CV3528" s="19"/>
      <c r="CW3528" s="19"/>
      <c r="CX3528" s="19"/>
      <c r="CY3528" s="19"/>
      <c r="CZ3528" s="19"/>
      <c r="DA3528" s="19"/>
      <c r="DB3528" s="19"/>
      <c r="DC3528" s="19"/>
      <c r="DD3528" s="19"/>
      <c r="DE3528" s="19"/>
      <c r="DF3528" s="19"/>
      <c r="DG3528" s="19"/>
      <c r="DH3528" s="19"/>
      <c r="DI3528" s="19"/>
      <c r="DJ3528" s="19"/>
      <c r="DK3528" s="19"/>
      <c r="DL3528" s="19"/>
      <c r="DM3528" s="19"/>
      <c r="DN3528" s="19"/>
    </row>
    <row r="3529" spans="1:118" x14ac:dyDescent="0.25">
      <c r="A3529" s="35"/>
      <c r="B3529" s="35"/>
      <c r="C3529" s="35"/>
      <c r="D3529" s="35"/>
      <c r="E3529" s="107"/>
      <c r="H3529" s="35"/>
      <c r="I3529" s="35"/>
      <c r="J3529" s="35"/>
      <c r="K3529" s="35"/>
      <c r="L3529" s="35"/>
      <c r="M3529" s="35"/>
      <c r="N3529" s="35"/>
      <c r="O3529" s="35"/>
      <c r="P3529" s="35"/>
      <c r="Q3529" s="35"/>
      <c r="R3529" s="35"/>
      <c r="S3529" s="35"/>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19"/>
      <c r="AY3529" s="19"/>
      <c r="AZ3529" s="19"/>
      <c r="BA3529" s="19"/>
      <c r="BB3529" s="19"/>
      <c r="BC3529" s="19"/>
      <c r="BD3529" s="19"/>
      <c r="BE3529" s="19"/>
      <c r="BF3529" s="19"/>
      <c r="BG3529" s="19"/>
      <c r="BH3529" s="19"/>
      <c r="BI3529" s="19"/>
      <c r="BJ3529" s="19"/>
      <c r="BK3529" s="19"/>
      <c r="BL3529" s="19"/>
      <c r="BM3529" s="19"/>
      <c r="BN3529" s="19"/>
      <c r="BO3529" s="19"/>
      <c r="BP3529" s="19"/>
      <c r="BQ3529" s="19"/>
      <c r="BR3529" s="19"/>
      <c r="BS3529" s="19"/>
      <c r="BT3529" s="19"/>
      <c r="BU3529" s="19"/>
      <c r="BV3529" s="19"/>
      <c r="BW3529" s="19"/>
      <c r="BX3529" s="19"/>
      <c r="BY3529" s="19"/>
      <c r="BZ3529" s="19"/>
      <c r="CA3529" s="19"/>
      <c r="CB3529" s="19"/>
      <c r="CC3529" s="19"/>
      <c r="CD3529" s="19"/>
      <c r="CE3529" s="19"/>
      <c r="CF3529" s="19"/>
      <c r="CG3529" s="19"/>
      <c r="CH3529" s="19"/>
      <c r="CI3529" s="19"/>
      <c r="CJ3529" s="19"/>
      <c r="CK3529" s="19"/>
      <c r="CL3529" s="19"/>
      <c r="CM3529" s="19"/>
      <c r="CN3529" s="19"/>
      <c r="CO3529" s="19"/>
      <c r="CP3529" s="19"/>
      <c r="CQ3529" s="19"/>
      <c r="CR3529" s="19"/>
      <c r="CS3529" s="19"/>
      <c r="CT3529" s="19"/>
      <c r="CU3529" s="19"/>
      <c r="CV3529" s="19"/>
      <c r="CW3529" s="19"/>
      <c r="CX3529" s="19"/>
      <c r="CY3529" s="19"/>
      <c r="CZ3529" s="19"/>
      <c r="DA3529" s="19"/>
      <c r="DB3529" s="19"/>
      <c r="DC3529" s="19"/>
      <c r="DD3529" s="19"/>
      <c r="DE3529" s="19"/>
      <c r="DF3529" s="19"/>
      <c r="DG3529" s="19"/>
      <c r="DH3529" s="19"/>
      <c r="DI3529" s="19"/>
      <c r="DJ3529" s="19"/>
      <c r="DK3529" s="19"/>
      <c r="DL3529" s="19"/>
      <c r="DM3529" s="19"/>
      <c r="DN3529" s="19"/>
    </row>
    <row r="3530" spans="1:118" x14ac:dyDescent="0.25">
      <c r="A3530" s="35"/>
      <c r="B3530" s="35"/>
      <c r="C3530" s="35"/>
      <c r="D3530" s="35"/>
      <c r="E3530" s="107"/>
      <c r="H3530" s="35"/>
      <c r="I3530" s="35"/>
      <c r="J3530" s="35"/>
      <c r="K3530" s="35"/>
      <c r="L3530" s="35"/>
      <c r="M3530" s="35"/>
      <c r="N3530" s="35"/>
      <c r="O3530" s="35"/>
      <c r="P3530" s="35"/>
      <c r="Q3530" s="35"/>
      <c r="R3530" s="35"/>
      <c r="S3530" s="35"/>
      <c r="AC3530" s="19"/>
      <c r="AD3530" s="19"/>
      <c r="AE3530" s="19"/>
      <c r="AF3530" s="19"/>
      <c r="AG3530" s="19"/>
      <c r="AH3530" s="19"/>
      <c r="AI3530" s="19"/>
      <c r="AJ3530" s="19"/>
      <c r="AK3530" s="19"/>
      <c r="AL3530" s="19"/>
      <c r="AM3530" s="19"/>
      <c r="AN3530" s="19"/>
      <c r="AO3530" s="19"/>
      <c r="AP3530" s="19"/>
      <c r="AQ3530" s="19"/>
      <c r="AR3530" s="19"/>
      <c r="AS3530" s="19"/>
      <c r="AT3530" s="19"/>
      <c r="AU3530" s="19"/>
      <c r="AV3530" s="19"/>
      <c r="AW3530" s="19"/>
      <c r="AX3530" s="19"/>
      <c r="AY3530" s="19"/>
      <c r="AZ3530" s="19"/>
      <c r="BA3530" s="19"/>
      <c r="BB3530" s="19"/>
      <c r="BC3530" s="19"/>
      <c r="BD3530" s="19"/>
      <c r="BE3530" s="19"/>
      <c r="BF3530" s="19"/>
      <c r="BG3530" s="19"/>
      <c r="BH3530" s="19"/>
      <c r="BI3530" s="19"/>
      <c r="BJ3530" s="19"/>
      <c r="BK3530" s="19"/>
      <c r="BL3530" s="19"/>
      <c r="BM3530" s="19"/>
      <c r="BN3530" s="19"/>
      <c r="BO3530" s="19"/>
      <c r="BP3530" s="19"/>
      <c r="BQ3530" s="19"/>
      <c r="BR3530" s="19"/>
      <c r="BS3530" s="19"/>
      <c r="BT3530" s="19"/>
      <c r="BU3530" s="19"/>
      <c r="BV3530" s="19"/>
      <c r="BW3530" s="19"/>
      <c r="BX3530" s="19"/>
      <c r="BY3530" s="19"/>
      <c r="BZ3530" s="19"/>
      <c r="CA3530" s="19"/>
      <c r="CB3530" s="19"/>
      <c r="CC3530" s="19"/>
      <c r="CD3530" s="19"/>
      <c r="CE3530" s="19"/>
      <c r="CF3530" s="19"/>
      <c r="CG3530" s="19"/>
      <c r="CH3530" s="19"/>
      <c r="CI3530" s="19"/>
      <c r="CJ3530" s="19"/>
      <c r="CK3530" s="19"/>
      <c r="CL3530" s="19"/>
      <c r="CM3530" s="19"/>
      <c r="CN3530" s="19"/>
      <c r="CO3530" s="19"/>
      <c r="CP3530" s="19"/>
      <c r="CQ3530" s="19"/>
      <c r="CR3530" s="19"/>
      <c r="CS3530" s="19"/>
      <c r="CT3530" s="19"/>
      <c r="CU3530" s="19"/>
      <c r="CV3530" s="19"/>
      <c r="CW3530" s="19"/>
      <c r="CX3530" s="19"/>
      <c r="CY3530" s="19"/>
      <c r="CZ3530" s="19"/>
      <c r="DA3530" s="19"/>
      <c r="DB3530" s="19"/>
      <c r="DC3530" s="19"/>
      <c r="DD3530" s="19"/>
      <c r="DE3530" s="19"/>
      <c r="DF3530" s="19"/>
      <c r="DG3530" s="19"/>
      <c r="DH3530" s="19"/>
      <c r="DI3530" s="19"/>
      <c r="DJ3530" s="19"/>
      <c r="DK3530" s="19"/>
      <c r="DL3530" s="19"/>
      <c r="DM3530" s="19"/>
      <c r="DN3530" s="19"/>
    </row>
    <row r="3531" spans="1:118" x14ac:dyDescent="0.25">
      <c r="A3531" s="35"/>
      <c r="B3531" s="35"/>
      <c r="C3531" s="35"/>
      <c r="D3531" s="35"/>
      <c r="E3531" s="107"/>
      <c r="H3531" s="35"/>
      <c r="I3531" s="35"/>
      <c r="J3531" s="35"/>
      <c r="K3531" s="35"/>
      <c r="L3531" s="35"/>
      <c r="M3531" s="35"/>
      <c r="N3531" s="35"/>
      <c r="O3531" s="35"/>
      <c r="P3531" s="35"/>
      <c r="Q3531" s="35"/>
      <c r="R3531" s="35"/>
      <c r="S3531" s="35"/>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19"/>
      <c r="AY3531" s="19"/>
      <c r="AZ3531" s="19"/>
      <c r="BA3531" s="19"/>
      <c r="BB3531" s="19"/>
      <c r="BC3531" s="19"/>
      <c r="BD3531" s="19"/>
      <c r="BE3531" s="19"/>
      <c r="BF3531" s="19"/>
      <c r="BG3531" s="19"/>
      <c r="BH3531" s="19"/>
      <c r="BI3531" s="19"/>
      <c r="BJ3531" s="19"/>
      <c r="BK3531" s="19"/>
      <c r="BL3531" s="19"/>
      <c r="BM3531" s="19"/>
      <c r="BN3531" s="19"/>
      <c r="BO3531" s="19"/>
      <c r="BP3531" s="19"/>
      <c r="BQ3531" s="19"/>
      <c r="BR3531" s="19"/>
      <c r="BS3531" s="19"/>
      <c r="BT3531" s="19"/>
      <c r="BU3531" s="19"/>
      <c r="BV3531" s="19"/>
      <c r="BW3531" s="19"/>
      <c r="BX3531" s="19"/>
      <c r="BY3531" s="19"/>
      <c r="BZ3531" s="19"/>
      <c r="CA3531" s="19"/>
      <c r="CB3531" s="19"/>
      <c r="CC3531" s="19"/>
      <c r="CD3531" s="19"/>
      <c r="CE3531" s="19"/>
      <c r="CF3531" s="19"/>
      <c r="CG3531" s="19"/>
      <c r="CH3531" s="19"/>
      <c r="CI3531" s="19"/>
      <c r="CJ3531" s="19"/>
      <c r="CK3531" s="19"/>
      <c r="CL3531" s="19"/>
      <c r="CM3531" s="19"/>
      <c r="CN3531" s="19"/>
      <c r="CO3531" s="19"/>
      <c r="CP3531" s="19"/>
      <c r="CQ3531" s="19"/>
      <c r="CR3531" s="19"/>
      <c r="CS3531" s="19"/>
      <c r="CT3531" s="19"/>
      <c r="CU3531" s="19"/>
      <c r="CV3531" s="19"/>
      <c r="CW3531" s="19"/>
      <c r="CX3531" s="19"/>
      <c r="CY3531" s="19"/>
      <c r="CZ3531" s="19"/>
      <c r="DA3531" s="19"/>
      <c r="DB3531" s="19"/>
      <c r="DC3531" s="19"/>
      <c r="DD3531" s="19"/>
      <c r="DE3531" s="19"/>
      <c r="DF3531" s="19"/>
      <c r="DG3531" s="19"/>
      <c r="DH3531" s="19"/>
      <c r="DI3531" s="19"/>
      <c r="DJ3531" s="19"/>
      <c r="DK3531" s="19"/>
      <c r="DL3531" s="19"/>
      <c r="DM3531" s="19"/>
      <c r="DN3531" s="19"/>
    </row>
    <row r="3532" spans="1:118" x14ac:dyDescent="0.25">
      <c r="A3532" s="35"/>
      <c r="B3532" s="35"/>
      <c r="C3532" s="35"/>
      <c r="D3532" s="35"/>
      <c r="E3532" s="107"/>
      <c r="H3532" s="35"/>
      <c r="I3532" s="35"/>
      <c r="J3532" s="35"/>
      <c r="K3532" s="35"/>
      <c r="L3532" s="35"/>
      <c r="M3532" s="35"/>
      <c r="N3532" s="35"/>
      <c r="O3532" s="35"/>
      <c r="P3532" s="35"/>
      <c r="Q3532" s="35"/>
      <c r="R3532" s="35"/>
      <c r="S3532" s="35"/>
      <c r="AC3532" s="19"/>
      <c r="AD3532" s="19"/>
      <c r="AE3532" s="19"/>
      <c r="AF3532" s="19"/>
      <c r="AG3532" s="19"/>
      <c r="AH3532" s="19"/>
      <c r="AI3532" s="19"/>
      <c r="AJ3532" s="19"/>
      <c r="AK3532" s="19"/>
      <c r="AL3532" s="19"/>
      <c r="AM3532" s="19"/>
      <c r="AN3532" s="19"/>
      <c r="AO3532" s="19"/>
      <c r="AP3532" s="19"/>
      <c r="AQ3532" s="19"/>
      <c r="AR3532" s="19"/>
      <c r="AS3532" s="19"/>
      <c r="AT3532" s="19"/>
      <c r="AU3532" s="19"/>
      <c r="AV3532" s="19"/>
      <c r="AW3532" s="19"/>
      <c r="AX3532" s="19"/>
      <c r="AY3532" s="19"/>
      <c r="AZ3532" s="19"/>
      <c r="BA3532" s="19"/>
      <c r="BB3532" s="19"/>
      <c r="BC3532" s="19"/>
      <c r="BD3532" s="19"/>
      <c r="BE3532" s="19"/>
      <c r="BF3532" s="19"/>
      <c r="BG3532" s="19"/>
      <c r="BH3532" s="19"/>
      <c r="BI3532" s="19"/>
      <c r="BJ3532" s="19"/>
      <c r="BK3532" s="19"/>
      <c r="BL3532" s="19"/>
      <c r="BM3532" s="19"/>
      <c r="BN3532" s="19"/>
      <c r="BO3532" s="19"/>
      <c r="BP3532" s="19"/>
      <c r="BQ3532" s="19"/>
      <c r="BR3532" s="19"/>
      <c r="BS3532" s="19"/>
      <c r="BT3532" s="19"/>
      <c r="BU3532" s="19"/>
      <c r="BV3532" s="19"/>
      <c r="BW3532" s="19"/>
      <c r="BX3532" s="19"/>
      <c r="BY3532" s="19"/>
      <c r="BZ3532" s="19"/>
      <c r="CA3532" s="19"/>
      <c r="CB3532" s="19"/>
      <c r="CC3532" s="19"/>
      <c r="CD3532" s="19"/>
      <c r="CE3532" s="19"/>
      <c r="CF3532" s="19"/>
      <c r="CG3532" s="19"/>
      <c r="CH3532" s="19"/>
      <c r="CI3532" s="19"/>
      <c r="CJ3532" s="19"/>
      <c r="CK3532" s="19"/>
      <c r="CL3532" s="19"/>
      <c r="CM3532" s="19"/>
      <c r="CN3532" s="19"/>
      <c r="CO3532" s="19"/>
      <c r="CP3532" s="19"/>
      <c r="CQ3532" s="19"/>
      <c r="CR3532" s="19"/>
      <c r="CS3532" s="19"/>
      <c r="CT3532" s="19"/>
      <c r="CU3532" s="19"/>
      <c r="CV3532" s="19"/>
      <c r="CW3532" s="19"/>
      <c r="CX3532" s="19"/>
      <c r="CY3532" s="19"/>
      <c r="CZ3532" s="19"/>
      <c r="DA3532" s="19"/>
      <c r="DB3532" s="19"/>
      <c r="DC3532" s="19"/>
      <c r="DD3532" s="19"/>
      <c r="DE3532" s="19"/>
      <c r="DF3532" s="19"/>
      <c r="DG3532" s="19"/>
      <c r="DH3532" s="19"/>
      <c r="DI3532" s="19"/>
      <c r="DJ3532" s="19"/>
      <c r="DK3532" s="19"/>
      <c r="DL3532" s="19"/>
      <c r="DM3532" s="19"/>
      <c r="DN3532" s="19"/>
    </row>
    <row r="3533" spans="1:118" x14ac:dyDescent="0.25">
      <c r="A3533" s="35"/>
      <c r="B3533" s="35"/>
      <c r="C3533" s="35"/>
      <c r="D3533" s="35"/>
      <c r="E3533" s="107"/>
      <c r="H3533" s="35"/>
      <c r="I3533" s="35"/>
      <c r="J3533" s="35"/>
      <c r="K3533" s="35"/>
      <c r="L3533" s="35"/>
      <c r="M3533" s="35"/>
      <c r="N3533" s="35"/>
      <c r="O3533" s="35"/>
      <c r="P3533" s="35"/>
      <c r="Q3533" s="35"/>
      <c r="R3533" s="35"/>
      <c r="S3533" s="35"/>
      <c r="AC3533" s="19"/>
      <c r="AD3533" s="19"/>
      <c r="AE3533" s="19"/>
      <c r="AF3533" s="19"/>
      <c r="AG3533" s="19"/>
      <c r="AH3533" s="19"/>
      <c r="AI3533" s="19"/>
      <c r="AJ3533" s="19"/>
      <c r="AK3533" s="19"/>
      <c r="AL3533" s="19"/>
      <c r="AM3533" s="19"/>
      <c r="AN3533" s="19"/>
      <c r="AO3533" s="19"/>
      <c r="AP3533" s="19"/>
      <c r="AQ3533" s="19"/>
      <c r="AR3533" s="19"/>
      <c r="AS3533" s="19"/>
      <c r="AT3533" s="19"/>
      <c r="AU3533" s="19"/>
      <c r="AV3533" s="19"/>
      <c r="AW3533" s="19"/>
      <c r="AX3533" s="19"/>
      <c r="AY3533" s="19"/>
      <c r="AZ3533" s="19"/>
      <c r="BA3533" s="19"/>
      <c r="BB3533" s="19"/>
      <c r="BC3533" s="19"/>
      <c r="BD3533" s="19"/>
      <c r="BE3533" s="19"/>
      <c r="BF3533" s="19"/>
      <c r="BG3533" s="19"/>
      <c r="BH3533" s="19"/>
      <c r="BI3533" s="19"/>
      <c r="BJ3533" s="19"/>
      <c r="BK3533" s="19"/>
      <c r="BL3533" s="19"/>
      <c r="BM3533" s="19"/>
      <c r="BN3533" s="19"/>
      <c r="BO3533" s="19"/>
      <c r="BP3533" s="19"/>
      <c r="BQ3533" s="19"/>
      <c r="BR3533" s="19"/>
      <c r="BS3533" s="19"/>
      <c r="BT3533" s="19"/>
      <c r="BU3533" s="19"/>
      <c r="BV3533" s="19"/>
      <c r="BW3533" s="19"/>
      <c r="BX3533" s="19"/>
      <c r="BY3533" s="19"/>
      <c r="BZ3533" s="19"/>
      <c r="CA3533" s="19"/>
      <c r="CB3533" s="19"/>
      <c r="CC3533" s="19"/>
      <c r="CD3533" s="19"/>
      <c r="CE3533" s="19"/>
      <c r="CF3533" s="19"/>
      <c r="CG3533" s="19"/>
      <c r="CH3533" s="19"/>
      <c r="CI3533" s="19"/>
      <c r="CJ3533" s="19"/>
      <c r="CK3533" s="19"/>
      <c r="CL3533" s="19"/>
      <c r="CM3533" s="19"/>
      <c r="CN3533" s="19"/>
      <c r="CO3533" s="19"/>
      <c r="CP3533" s="19"/>
      <c r="CQ3533" s="19"/>
      <c r="CR3533" s="19"/>
      <c r="CS3533" s="19"/>
      <c r="CT3533" s="19"/>
      <c r="CU3533" s="19"/>
      <c r="CV3533" s="19"/>
      <c r="CW3533" s="19"/>
      <c r="CX3533" s="19"/>
      <c r="CY3533" s="19"/>
      <c r="CZ3533" s="19"/>
      <c r="DA3533" s="19"/>
      <c r="DB3533" s="19"/>
      <c r="DC3533" s="19"/>
      <c r="DD3533" s="19"/>
      <c r="DE3533" s="19"/>
      <c r="DF3533" s="19"/>
      <c r="DG3533" s="19"/>
      <c r="DH3533" s="19"/>
      <c r="DI3533" s="19"/>
      <c r="DJ3533" s="19"/>
      <c r="DK3533" s="19"/>
      <c r="DL3533" s="19"/>
      <c r="DM3533" s="19"/>
      <c r="DN3533" s="19"/>
    </row>
    <row r="3534" spans="1:118" x14ac:dyDescent="0.25">
      <c r="A3534" s="35"/>
      <c r="B3534" s="35"/>
      <c r="C3534" s="35"/>
      <c r="D3534" s="35"/>
      <c r="E3534" s="107"/>
      <c r="H3534" s="35"/>
      <c r="I3534" s="35"/>
      <c r="J3534" s="35"/>
      <c r="K3534" s="35"/>
      <c r="L3534" s="35"/>
      <c r="M3534" s="35"/>
      <c r="N3534" s="35"/>
      <c r="O3534" s="35"/>
      <c r="P3534" s="35"/>
      <c r="Q3534" s="35"/>
      <c r="R3534" s="35"/>
      <c r="S3534" s="35"/>
      <c r="AC3534" s="19"/>
      <c r="AD3534" s="19"/>
      <c r="AE3534" s="19"/>
      <c r="AF3534" s="19"/>
      <c r="AG3534" s="19"/>
      <c r="AH3534" s="19"/>
      <c r="AI3534" s="19"/>
      <c r="AJ3534" s="19"/>
      <c r="AK3534" s="19"/>
      <c r="AL3534" s="19"/>
      <c r="AM3534" s="19"/>
      <c r="AN3534" s="19"/>
      <c r="AO3534" s="19"/>
      <c r="AP3534" s="19"/>
      <c r="AQ3534" s="19"/>
      <c r="AR3534" s="19"/>
      <c r="AS3534" s="19"/>
      <c r="AT3534" s="19"/>
      <c r="AU3534" s="19"/>
      <c r="AV3534" s="19"/>
      <c r="AW3534" s="19"/>
      <c r="AX3534" s="19"/>
      <c r="AY3534" s="19"/>
      <c r="AZ3534" s="19"/>
      <c r="BA3534" s="19"/>
      <c r="BB3534" s="19"/>
      <c r="BC3534" s="19"/>
      <c r="BD3534" s="19"/>
      <c r="BE3534" s="19"/>
      <c r="BF3534" s="19"/>
      <c r="BG3534" s="19"/>
      <c r="BH3534" s="19"/>
      <c r="BI3534" s="19"/>
      <c r="BJ3534" s="19"/>
      <c r="BK3534" s="19"/>
      <c r="BL3534" s="19"/>
      <c r="BM3534" s="19"/>
      <c r="BN3534" s="19"/>
      <c r="BO3534" s="19"/>
      <c r="BP3534" s="19"/>
      <c r="BQ3534" s="19"/>
      <c r="BR3534" s="19"/>
      <c r="BS3534" s="19"/>
      <c r="BT3534" s="19"/>
      <c r="BU3534" s="19"/>
      <c r="BV3534" s="19"/>
      <c r="BW3534" s="19"/>
      <c r="BX3534" s="19"/>
      <c r="BY3534" s="19"/>
      <c r="BZ3534" s="19"/>
      <c r="CA3534" s="19"/>
      <c r="CB3534" s="19"/>
      <c r="CC3534" s="19"/>
      <c r="CD3534" s="19"/>
      <c r="CE3534" s="19"/>
      <c r="CF3534" s="19"/>
      <c r="CG3534" s="19"/>
      <c r="CH3534" s="19"/>
      <c r="CI3534" s="19"/>
      <c r="CJ3534" s="19"/>
      <c r="CK3534" s="19"/>
      <c r="CL3534" s="19"/>
      <c r="CM3534" s="19"/>
      <c r="CN3534" s="19"/>
      <c r="CO3534" s="19"/>
      <c r="CP3534" s="19"/>
      <c r="CQ3534" s="19"/>
      <c r="CR3534" s="19"/>
      <c r="CS3534" s="19"/>
      <c r="CT3534" s="19"/>
      <c r="CU3534" s="19"/>
      <c r="CV3534" s="19"/>
      <c r="CW3534" s="19"/>
      <c r="CX3534" s="19"/>
      <c r="CY3534" s="19"/>
      <c r="CZ3534" s="19"/>
      <c r="DA3534" s="19"/>
      <c r="DB3534" s="19"/>
      <c r="DC3534" s="19"/>
      <c r="DD3534" s="19"/>
      <c r="DE3534" s="19"/>
      <c r="DF3534" s="19"/>
      <c r="DG3534" s="19"/>
      <c r="DH3534" s="19"/>
      <c r="DI3534" s="19"/>
      <c r="DJ3534" s="19"/>
      <c r="DK3534" s="19"/>
      <c r="DL3534" s="19"/>
      <c r="DM3534" s="19"/>
      <c r="DN3534" s="19"/>
    </row>
    <row r="3535" spans="1:118" x14ac:dyDescent="0.25">
      <c r="A3535" s="35"/>
      <c r="B3535" s="35"/>
      <c r="C3535" s="35"/>
      <c r="D3535" s="35"/>
      <c r="E3535" s="107"/>
      <c r="H3535" s="35"/>
      <c r="I3535" s="35"/>
      <c r="J3535" s="35"/>
      <c r="K3535" s="35"/>
      <c r="L3535" s="35"/>
      <c r="M3535" s="35"/>
      <c r="N3535" s="35"/>
      <c r="O3535" s="35"/>
      <c r="P3535" s="35"/>
      <c r="Q3535" s="35"/>
      <c r="R3535" s="35"/>
      <c r="S3535" s="35"/>
      <c r="AC3535" s="19"/>
      <c r="AD3535" s="19"/>
      <c r="AE3535" s="19"/>
      <c r="AF3535" s="19"/>
      <c r="AG3535" s="19"/>
      <c r="AH3535" s="19"/>
      <c r="AI3535" s="19"/>
      <c r="AJ3535" s="19"/>
      <c r="AK3535" s="19"/>
      <c r="AL3535" s="19"/>
      <c r="AM3535" s="19"/>
      <c r="AN3535" s="19"/>
      <c r="AO3535" s="19"/>
      <c r="AP3535" s="19"/>
      <c r="AQ3535" s="19"/>
      <c r="AR3535" s="19"/>
      <c r="AS3535" s="19"/>
      <c r="AT3535" s="19"/>
      <c r="AU3535" s="19"/>
      <c r="AV3535" s="19"/>
      <c r="AW3535" s="19"/>
      <c r="AX3535" s="19"/>
      <c r="AY3535" s="19"/>
      <c r="AZ3535" s="19"/>
      <c r="BA3535" s="19"/>
      <c r="BB3535" s="19"/>
      <c r="BC3535" s="19"/>
      <c r="BD3535" s="19"/>
      <c r="BE3535" s="19"/>
      <c r="BF3535" s="19"/>
      <c r="BG3535" s="19"/>
      <c r="BH3535" s="19"/>
      <c r="BI3535" s="19"/>
      <c r="BJ3535" s="19"/>
      <c r="BK3535" s="19"/>
      <c r="BL3535" s="19"/>
      <c r="BM3535" s="19"/>
      <c r="BN3535" s="19"/>
      <c r="BO3535" s="19"/>
      <c r="BP3535" s="19"/>
      <c r="BQ3535" s="19"/>
      <c r="BR3535" s="19"/>
      <c r="BS3535" s="19"/>
      <c r="BT3535" s="19"/>
      <c r="BU3535" s="19"/>
      <c r="BV3535" s="19"/>
      <c r="BW3535" s="19"/>
      <c r="BX3535" s="19"/>
      <c r="BY3535" s="19"/>
      <c r="BZ3535" s="19"/>
      <c r="CA3535" s="19"/>
      <c r="CB3535" s="19"/>
      <c r="CC3535" s="19"/>
      <c r="CD3535" s="19"/>
      <c r="CE3535" s="19"/>
      <c r="CF3535" s="19"/>
      <c r="CG3535" s="19"/>
      <c r="CH3535" s="19"/>
      <c r="CI3535" s="19"/>
      <c r="CJ3535" s="19"/>
      <c r="CK3535" s="19"/>
      <c r="CL3535" s="19"/>
      <c r="CM3535" s="19"/>
      <c r="CN3535" s="19"/>
      <c r="CO3535" s="19"/>
      <c r="CP3535" s="19"/>
      <c r="CQ3535" s="19"/>
      <c r="CR3535" s="19"/>
      <c r="CS3535" s="19"/>
      <c r="CT3535" s="19"/>
      <c r="CU3535" s="19"/>
      <c r="CV3535" s="19"/>
      <c r="CW3535" s="19"/>
      <c r="CX3535" s="19"/>
      <c r="CY3535" s="19"/>
      <c r="CZ3535" s="19"/>
      <c r="DA3535" s="19"/>
      <c r="DB3535" s="19"/>
      <c r="DC3535" s="19"/>
      <c r="DD3535" s="19"/>
      <c r="DE3535" s="19"/>
      <c r="DF3535" s="19"/>
      <c r="DG3535" s="19"/>
      <c r="DH3535" s="19"/>
      <c r="DI3535" s="19"/>
      <c r="DJ3535" s="19"/>
      <c r="DK3535" s="19"/>
      <c r="DL3535" s="19"/>
      <c r="DM3535" s="19"/>
      <c r="DN3535" s="19"/>
    </row>
    <row r="3536" spans="1:118" x14ac:dyDescent="0.25">
      <c r="A3536" s="35"/>
      <c r="B3536" s="35"/>
      <c r="C3536" s="35"/>
      <c r="D3536" s="35"/>
      <c r="E3536" s="107"/>
      <c r="H3536" s="35"/>
      <c r="I3536" s="35"/>
      <c r="J3536" s="35"/>
      <c r="K3536" s="35"/>
      <c r="L3536" s="35"/>
      <c r="M3536" s="35"/>
      <c r="N3536" s="35"/>
      <c r="O3536" s="35"/>
      <c r="P3536" s="35"/>
      <c r="Q3536" s="35"/>
      <c r="R3536" s="35"/>
      <c r="S3536" s="35"/>
      <c r="AC3536" s="19"/>
      <c r="AD3536" s="19"/>
      <c r="AE3536" s="19"/>
      <c r="AF3536" s="19"/>
      <c r="AG3536" s="19"/>
      <c r="AH3536" s="19"/>
      <c r="AI3536" s="19"/>
      <c r="AJ3536" s="19"/>
      <c r="AK3536" s="19"/>
      <c r="AL3536" s="19"/>
      <c r="AM3536" s="19"/>
      <c r="AN3536" s="19"/>
      <c r="AO3536" s="19"/>
      <c r="AP3536" s="19"/>
      <c r="AQ3536" s="19"/>
      <c r="AR3536" s="19"/>
      <c r="AS3536" s="19"/>
      <c r="AT3536" s="19"/>
      <c r="AU3536" s="19"/>
      <c r="AV3536" s="19"/>
      <c r="AW3536" s="19"/>
      <c r="AX3536" s="19"/>
      <c r="AY3536" s="19"/>
      <c r="AZ3536" s="19"/>
      <c r="BA3536" s="19"/>
      <c r="BB3536" s="19"/>
      <c r="BC3536" s="19"/>
      <c r="BD3536" s="19"/>
      <c r="BE3536" s="19"/>
      <c r="BF3536" s="19"/>
      <c r="BG3536" s="19"/>
      <c r="BH3536" s="19"/>
      <c r="BI3536" s="19"/>
      <c r="BJ3536" s="19"/>
      <c r="BK3536" s="19"/>
      <c r="BL3536" s="19"/>
      <c r="BM3536" s="19"/>
      <c r="BN3536" s="19"/>
      <c r="BO3536" s="19"/>
      <c r="BP3536" s="19"/>
      <c r="BQ3536" s="19"/>
      <c r="BR3536" s="19"/>
      <c r="BS3536" s="19"/>
      <c r="BT3536" s="19"/>
      <c r="BU3536" s="19"/>
      <c r="BV3536" s="19"/>
      <c r="BW3536" s="19"/>
      <c r="BX3536" s="19"/>
      <c r="BY3536" s="19"/>
      <c r="BZ3536" s="19"/>
      <c r="CA3536" s="19"/>
      <c r="CB3536" s="19"/>
      <c r="CC3536" s="19"/>
      <c r="CD3536" s="19"/>
      <c r="CE3536" s="19"/>
      <c r="CF3536" s="19"/>
      <c r="CG3536" s="19"/>
      <c r="CH3536" s="19"/>
      <c r="CI3536" s="19"/>
      <c r="CJ3536" s="19"/>
      <c r="CK3536" s="19"/>
      <c r="CL3536" s="19"/>
      <c r="CM3536" s="19"/>
      <c r="CN3536" s="19"/>
      <c r="CO3536" s="19"/>
      <c r="CP3536" s="19"/>
      <c r="CQ3536" s="19"/>
      <c r="CR3536" s="19"/>
      <c r="CS3536" s="19"/>
      <c r="CT3536" s="19"/>
      <c r="CU3536" s="19"/>
      <c r="CV3536" s="19"/>
      <c r="CW3536" s="19"/>
      <c r="CX3536" s="19"/>
      <c r="CY3536" s="19"/>
      <c r="CZ3536" s="19"/>
      <c r="DA3536" s="19"/>
      <c r="DB3536" s="19"/>
      <c r="DC3536" s="19"/>
      <c r="DD3536" s="19"/>
      <c r="DE3536" s="19"/>
      <c r="DF3536" s="19"/>
      <c r="DG3536" s="19"/>
      <c r="DH3536" s="19"/>
      <c r="DI3536" s="19"/>
      <c r="DJ3536" s="19"/>
      <c r="DK3536" s="19"/>
      <c r="DL3536" s="19"/>
      <c r="DM3536" s="19"/>
      <c r="DN3536" s="19"/>
    </row>
    <row r="3537" spans="1:118" x14ac:dyDescent="0.25">
      <c r="A3537" s="35"/>
      <c r="B3537" s="35"/>
      <c r="C3537" s="35"/>
      <c r="D3537" s="35"/>
      <c r="E3537" s="107"/>
      <c r="H3537" s="35"/>
      <c r="I3537" s="35"/>
      <c r="J3537" s="35"/>
      <c r="K3537" s="35"/>
      <c r="L3537" s="35"/>
      <c r="M3537" s="35"/>
      <c r="N3537" s="35"/>
      <c r="O3537" s="35"/>
      <c r="P3537" s="35"/>
      <c r="Q3537" s="35"/>
      <c r="R3537" s="35"/>
      <c r="S3537" s="35"/>
      <c r="AC3537" s="19"/>
      <c r="AD3537" s="19"/>
      <c r="AE3537" s="19"/>
      <c r="AF3537" s="19"/>
      <c r="AG3537" s="19"/>
      <c r="AH3537" s="19"/>
      <c r="AI3537" s="19"/>
      <c r="AJ3537" s="19"/>
      <c r="AK3537" s="19"/>
      <c r="AL3537" s="19"/>
      <c r="AM3537" s="19"/>
      <c r="AN3537" s="19"/>
      <c r="AO3537" s="19"/>
      <c r="AP3537" s="19"/>
      <c r="AQ3537" s="19"/>
      <c r="AR3537" s="19"/>
      <c r="AS3537" s="19"/>
      <c r="AT3537" s="19"/>
      <c r="AU3537" s="19"/>
      <c r="AV3537" s="19"/>
      <c r="AW3537" s="19"/>
      <c r="AX3537" s="19"/>
      <c r="AY3537" s="19"/>
      <c r="AZ3537" s="19"/>
      <c r="BA3537" s="19"/>
      <c r="BB3537" s="19"/>
      <c r="BC3537" s="19"/>
      <c r="BD3537" s="19"/>
      <c r="BE3537" s="19"/>
      <c r="BF3537" s="19"/>
      <c r="BG3537" s="19"/>
      <c r="BH3537" s="19"/>
      <c r="BI3537" s="19"/>
      <c r="BJ3537" s="19"/>
      <c r="BK3537" s="19"/>
      <c r="BL3537" s="19"/>
      <c r="BM3537" s="19"/>
      <c r="BN3537" s="19"/>
      <c r="BO3537" s="19"/>
      <c r="BP3537" s="19"/>
      <c r="BQ3537" s="19"/>
      <c r="BR3537" s="19"/>
      <c r="BS3537" s="19"/>
      <c r="BT3537" s="19"/>
      <c r="BU3537" s="19"/>
      <c r="BV3537" s="19"/>
      <c r="BW3537" s="19"/>
      <c r="BX3537" s="19"/>
      <c r="BY3537" s="19"/>
      <c r="BZ3537" s="19"/>
      <c r="CA3537" s="19"/>
      <c r="CB3537" s="19"/>
      <c r="CC3537" s="19"/>
      <c r="CD3537" s="19"/>
      <c r="CE3537" s="19"/>
      <c r="CF3537" s="19"/>
      <c r="CG3537" s="19"/>
      <c r="CH3537" s="19"/>
      <c r="CI3537" s="19"/>
      <c r="CJ3537" s="19"/>
      <c r="CK3537" s="19"/>
      <c r="CL3537" s="19"/>
      <c r="CM3537" s="19"/>
      <c r="CN3537" s="19"/>
      <c r="CO3537" s="19"/>
      <c r="CP3537" s="19"/>
      <c r="CQ3537" s="19"/>
      <c r="CR3537" s="19"/>
      <c r="CS3537" s="19"/>
      <c r="CT3537" s="19"/>
      <c r="CU3537" s="19"/>
      <c r="CV3537" s="19"/>
      <c r="CW3537" s="19"/>
      <c r="CX3537" s="19"/>
      <c r="CY3537" s="19"/>
      <c r="CZ3537" s="19"/>
      <c r="DA3537" s="19"/>
      <c r="DB3537" s="19"/>
      <c r="DC3537" s="19"/>
      <c r="DD3537" s="19"/>
      <c r="DE3537" s="19"/>
      <c r="DF3537" s="19"/>
      <c r="DG3537" s="19"/>
      <c r="DH3537" s="19"/>
      <c r="DI3537" s="19"/>
      <c r="DJ3537" s="19"/>
      <c r="DK3537" s="19"/>
      <c r="DL3537" s="19"/>
      <c r="DM3537" s="19"/>
      <c r="DN3537" s="19"/>
    </row>
    <row r="3538" spans="1:118" x14ac:dyDescent="0.25">
      <c r="A3538" s="35"/>
      <c r="B3538" s="35"/>
      <c r="C3538" s="35"/>
      <c r="D3538" s="35"/>
      <c r="E3538" s="107"/>
      <c r="H3538" s="35"/>
      <c r="I3538" s="35"/>
      <c r="J3538" s="35"/>
      <c r="K3538" s="35"/>
      <c r="L3538" s="35"/>
      <c r="M3538" s="35"/>
      <c r="N3538" s="35"/>
      <c r="O3538" s="35"/>
      <c r="P3538" s="35"/>
      <c r="Q3538" s="35"/>
      <c r="R3538" s="35"/>
      <c r="S3538" s="35"/>
      <c r="AC3538" s="19"/>
      <c r="AD3538" s="19"/>
      <c r="AE3538" s="19"/>
      <c r="AF3538" s="19"/>
      <c r="AG3538" s="19"/>
      <c r="AH3538" s="19"/>
      <c r="AI3538" s="19"/>
      <c r="AJ3538" s="19"/>
      <c r="AK3538" s="19"/>
      <c r="AL3538" s="19"/>
      <c r="AM3538" s="19"/>
      <c r="AN3538" s="19"/>
      <c r="AO3538" s="19"/>
      <c r="AP3538" s="19"/>
      <c r="AQ3538" s="19"/>
      <c r="AR3538" s="19"/>
      <c r="AS3538" s="19"/>
      <c r="AT3538" s="19"/>
      <c r="AU3538" s="19"/>
      <c r="AV3538" s="19"/>
      <c r="AW3538" s="19"/>
      <c r="AX3538" s="19"/>
      <c r="AY3538" s="19"/>
      <c r="AZ3538" s="19"/>
      <c r="BA3538" s="19"/>
      <c r="BB3538" s="19"/>
      <c r="BC3538" s="19"/>
      <c r="BD3538" s="19"/>
      <c r="BE3538" s="19"/>
      <c r="BF3538" s="19"/>
      <c r="BG3538" s="19"/>
      <c r="BH3538" s="19"/>
      <c r="BI3538" s="19"/>
      <c r="BJ3538" s="19"/>
      <c r="BK3538" s="19"/>
      <c r="BL3538" s="19"/>
      <c r="BM3538" s="19"/>
      <c r="BN3538" s="19"/>
      <c r="BO3538" s="19"/>
      <c r="BP3538" s="19"/>
      <c r="BQ3538" s="19"/>
      <c r="BR3538" s="19"/>
      <c r="BS3538" s="19"/>
      <c r="BT3538" s="19"/>
      <c r="BU3538" s="19"/>
      <c r="BV3538" s="19"/>
      <c r="BW3538" s="19"/>
      <c r="BX3538" s="19"/>
      <c r="BY3538" s="19"/>
      <c r="BZ3538" s="19"/>
      <c r="CA3538" s="19"/>
      <c r="CB3538" s="19"/>
      <c r="CC3538" s="19"/>
      <c r="CD3538" s="19"/>
      <c r="CE3538" s="19"/>
      <c r="CF3538" s="19"/>
      <c r="CG3538" s="19"/>
      <c r="CH3538" s="19"/>
      <c r="CI3538" s="19"/>
      <c r="CJ3538" s="19"/>
      <c r="CK3538" s="19"/>
      <c r="CL3538" s="19"/>
      <c r="CM3538" s="19"/>
      <c r="CN3538" s="19"/>
      <c r="CO3538" s="19"/>
      <c r="CP3538" s="19"/>
      <c r="CQ3538" s="19"/>
      <c r="CR3538" s="19"/>
      <c r="CS3538" s="19"/>
      <c r="CT3538" s="19"/>
      <c r="CU3538" s="19"/>
      <c r="CV3538" s="19"/>
      <c r="CW3538" s="19"/>
      <c r="CX3538" s="19"/>
      <c r="CY3538" s="19"/>
      <c r="CZ3538" s="19"/>
      <c r="DA3538" s="19"/>
      <c r="DB3538" s="19"/>
      <c r="DC3538" s="19"/>
      <c r="DD3538" s="19"/>
      <c r="DE3538" s="19"/>
      <c r="DF3538" s="19"/>
      <c r="DG3538" s="19"/>
      <c r="DH3538" s="19"/>
      <c r="DI3538" s="19"/>
      <c r="DJ3538" s="19"/>
      <c r="DK3538" s="19"/>
      <c r="DL3538" s="19"/>
      <c r="DM3538" s="19"/>
      <c r="DN3538" s="19"/>
    </row>
    <row r="3539" spans="1:118" x14ac:dyDescent="0.25">
      <c r="A3539" s="35"/>
      <c r="B3539" s="35"/>
      <c r="C3539" s="35"/>
      <c r="D3539" s="35"/>
      <c r="E3539" s="107"/>
      <c r="H3539" s="35"/>
      <c r="I3539" s="35"/>
      <c r="J3539" s="35"/>
      <c r="K3539" s="35"/>
      <c r="L3539" s="35"/>
      <c r="M3539" s="35"/>
      <c r="N3539" s="35"/>
      <c r="O3539" s="35"/>
      <c r="P3539" s="35"/>
      <c r="Q3539" s="35"/>
      <c r="R3539" s="35"/>
      <c r="S3539" s="35"/>
      <c r="AC3539" s="19"/>
      <c r="AD3539" s="19"/>
      <c r="AE3539" s="19"/>
      <c r="AF3539" s="19"/>
      <c r="AG3539" s="19"/>
      <c r="AH3539" s="19"/>
      <c r="AI3539" s="19"/>
      <c r="AJ3539" s="19"/>
      <c r="AK3539" s="19"/>
      <c r="AL3539" s="19"/>
      <c r="AM3539" s="19"/>
      <c r="AN3539" s="19"/>
      <c r="AO3539" s="19"/>
      <c r="AP3539" s="19"/>
      <c r="AQ3539" s="19"/>
      <c r="AR3539" s="19"/>
      <c r="AS3539" s="19"/>
      <c r="AT3539" s="19"/>
      <c r="AU3539" s="19"/>
      <c r="AV3539" s="19"/>
      <c r="AW3539" s="19"/>
      <c r="AX3539" s="19"/>
      <c r="AY3539" s="19"/>
      <c r="AZ3539" s="19"/>
      <c r="BA3539" s="19"/>
      <c r="BB3539" s="19"/>
      <c r="BC3539" s="19"/>
      <c r="BD3539" s="19"/>
      <c r="BE3539" s="19"/>
      <c r="BF3539" s="19"/>
      <c r="BG3539" s="19"/>
      <c r="BH3539" s="19"/>
      <c r="BI3539" s="19"/>
      <c r="BJ3539" s="19"/>
      <c r="BK3539" s="19"/>
      <c r="BL3539" s="19"/>
      <c r="BM3539" s="19"/>
      <c r="BN3539" s="19"/>
      <c r="BO3539" s="19"/>
      <c r="BP3539" s="19"/>
      <c r="BQ3539" s="19"/>
      <c r="BR3539" s="19"/>
      <c r="BS3539" s="19"/>
      <c r="BT3539" s="19"/>
      <c r="BU3539" s="19"/>
      <c r="BV3539" s="19"/>
      <c r="BW3539" s="19"/>
      <c r="BX3539" s="19"/>
      <c r="BY3539" s="19"/>
      <c r="BZ3539" s="19"/>
      <c r="CA3539" s="19"/>
      <c r="CB3539" s="19"/>
      <c r="CC3539" s="19"/>
      <c r="CD3539" s="19"/>
      <c r="CE3539" s="19"/>
      <c r="CF3539" s="19"/>
      <c r="CG3539" s="19"/>
      <c r="CH3539" s="19"/>
      <c r="CI3539" s="19"/>
      <c r="CJ3539" s="19"/>
      <c r="CK3539" s="19"/>
      <c r="CL3539" s="19"/>
      <c r="CM3539" s="19"/>
      <c r="CN3539" s="19"/>
      <c r="CO3539" s="19"/>
      <c r="CP3539" s="19"/>
      <c r="CQ3539" s="19"/>
      <c r="CR3539" s="19"/>
      <c r="CS3539" s="19"/>
      <c r="CT3539" s="19"/>
      <c r="CU3539" s="19"/>
      <c r="CV3539" s="19"/>
      <c r="CW3539" s="19"/>
      <c r="CX3539" s="19"/>
      <c r="CY3539" s="19"/>
      <c r="CZ3539" s="19"/>
      <c r="DA3539" s="19"/>
      <c r="DB3539" s="19"/>
      <c r="DC3539" s="19"/>
      <c r="DD3539" s="19"/>
      <c r="DE3539" s="19"/>
      <c r="DF3539" s="19"/>
      <c r="DG3539" s="19"/>
      <c r="DH3539" s="19"/>
      <c r="DI3539" s="19"/>
      <c r="DJ3539" s="19"/>
      <c r="DK3539" s="19"/>
      <c r="DL3539" s="19"/>
      <c r="DM3539" s="19"/>
      <c r="DN3539" s="19"/>
    </row>
    <row r="3540" spans="1:118" x14ac:dyDescent="0.25">
      <c r="A3540" s="35"/>
      <c r="B3540" s="35"/>
      <c r="C3540" s="35"/>
      <c r="D3540" s="35"/>
      <c r="E3540" s="107"/>
      <c r="H3540" s="35"/>
      <c r="I3540" s="35"/>
      <c r="J3540" s="35"/>
      <c r="K3540" s="35"/>
      <c r="L3540" s="35"/>
      <c r="M3540" s="35"/>
      <c r="N3540" s="35"/>
      <c r="O3540" s="35"/>
      <c r="P3540" s="35"/>
      <c r="Q3540" s="35"/>
      <c r="R3540" s="35"/>
      <c r="S3540" s="35"/>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19"/>
      <c r="AY3540" s="19"/>
      <c r="AZ3540" s="19"/>
      <c r="BA3540" s="19"/>
      <c r="BB3540" s="19"/>
      <c r="BC3540" s="19"/>
      <c r="BD3540" s="19"/>
      <c r="BE3540" s="19"/>
      <c r="BF3540" s="19"/>
      <c r="BG3540" s="19"/>
      <c r="BH3540" s="19"/>
      <c r="BI3540" s="19"/>
      <c r="BJ3540" s="19"/>
      <c r="BK3540" s="19"/>
      <c r="BL3540" s="19"/>
      <c r="BM3540" s="19"/>
      <c r="BN3540" s="19"/>
      <c r="BO3540" s="19"/>
      <c r="BP3540" s="19"/>
      <c r="BQ3540" s="19"/>
      <c r="BR3540" s="19"/>
      <c r="BS3540" s="19"/>
      <c r="BT3540" s="19"/>
      <c r="BU3540" s="19"/>
      <c r="BV3540" s="19"/>
      <c r="BW3540" s="19"/>
      <c r="BX3540" s="19"/>
      <c r="BY3540" s="19"/>
      <c r="BZ3540" s="19"/>
      <c r="CA3540" s="19"/>
      <c r="CB3540" s="19"/>
      <c r="CC3540" s="19"/>
      <c r="CD3540" s="19"/>
      <c r="CE3540" s="19"/>
      <c r="CF3540" s="19"/>
      <c r="CG3540" s="19"/>
      <c r="CH3540" s="19"/>
      <c r="CI3540" s="19"/>
      <c r="CJ3540" s="19"/>
      <c r="CK3540" s="19"/>
      <c r="CL3540" s="19"/>
      <c r="CM3540" s="19"/>
      <c r="CN3540" s="19"/>
      <c r="CO3540" s="19"/>
      <c r="CP3540" s="19"/>
      <c r="CQ3540" s="19"/>
      <c r="CR3540" s="19"/>
      <c r="CS3540" s="19"/>
      <c r="CT3540" s="19"/>
      <c r="CU3540" s="19"/>
      <c r="CV3540" s="19"/>
      <c r="CW3540" s="19"/>
      <c r="CX3540" s="19"/>
      <c r="CY3540" s="19"/>
      <c r="CZ3540" s="19"/>
      <c r="DA3540" s="19"/>
      <c r="DB3540" s="19"/>
      <c r="DC3540" s="19"/>
      <c r="DD3540" s="19"/>
      <c r="DE3540" s="19"/>
      <c r="DF3540" s="19"/>
      <c r="DG3540" s="19"/>
      <c r="DH3540" s="19"/>
      <c r="DI3540" s="19"/>
      <c r="DJ3540" s="19"/>
      <c r="DK3540" s="19"/>
      <c r="DL3540" s="19"/>
      <c r="DM3540" s="19"/>
      <c r="DN3540" s="19"/>
    </row>
    <row r="3541" spans="1:118" x14ac:dyDescent="0.25">
      <c r="A3541" s="35"/>
      <c r="B3541" s="35"/>
      <c r="C3541" s="35"/>
      <c r="D3541" s="35"/>
      <c r="E3541" s="107"/>
      <c r="H3541" s="35"/>
      <c r="I3541" s="35"/>
      <c r="J3541" s="35"/>
      <c r="K3541" s="35"/>
      <c r="L3541" s="35"/>
      <c r="M3541" s="35"/>
      <c r="N3541" s="35"/>
      <c r="O3541" s="35"/>
      <c r="P3541" s="35"/>
      <c r="Q3541" s="35"/>
      <c r="R3541" s="35"/>
      <c r="S3541" s="35"/>
      <c r="AC3541" s="19"/>
      <c r="AD3541" s="19"/>
      <c r="AE3541" s="19"/>
      <c r="AF3541" s="19"/>
      <c r="AG3541" s="19"/>
      <c r="AH3541" s="19"/>
      <c r="AI3541" s="19"/>
      <c r="AJ3541" s="19"/>
      <c r="AK3541" s="19"/>
      <c r="AL3541" s="19"/>
      <c r="AM3541" s="19"/>
      <c r="AN3541" s="19"/>
      <c r="AO3541" s="19"/>
      <c r="AP3541" s="19"/>
      <c r="AQ3541" s="19"/>
      <c r="AR3541" s="19"/>
      <c r="AS3541" s="19"/>
      <c r="AT3541" s="19"/>
      <c r="AU3541" s="19"/>
      <c r="AV3541" s="19"/>
      <c r="AW3541" s="19"/>
      <c r="AX3541" s="19"/>
      <c r="AY3541" s="19"/>
      <c r="AZ3541" s="19"/>
      <c r="BA3541" s="19"/>
      <c r="BB3541" s="19"/>
      <c r="BC3541" s="19"/>
      <c r="BD3541" s="19"/>
      <c r="BE3541" s="19"/>
      <c r="BF3541" s="19"/>
      <c r="BG3541" s="19"/>
      <c r="BH3541" s="19"/>
      <c r="BI3541" s="19"/>
      <c r="BJ3541" s="19"/>
      <c r="BK3541" s="19"/>
      <c r="BL3541" s="19"/>
      <c r="BM3541" s="19"/>
      <c r="BN3541" s="19"/>
      <c r="BO3541" s="19"/>
      <c r="BP3541" s="19"/>
      <c r="BQ3541" s="19"/>
      <c r="BR3541" s="19"/>
      <c r="BS3541" s="19"/>
      <c r="BT3541" s="19"/>
      <c r="BU3541" s="19"/>
      <c r="BV3541" s="19"/>
      <c r="BW3541" s="19"/>
      <c r="BX3541" s="19"/>
      <c r="BY3541" s="19"/>
      <c r="BZ3541" s="19"/>
      <c r="CA3541" s="19"/>
      <c r="CB3541" s="19"/>
      <c r="CC3541" s="19"/>
      <c r="CD3541" s="19"/>
      <c r="CE3541" s="19"/>
      <c r="CF3541" s="19"/>
      <c r="CG3541" s="19"/>
      <c r="CH3541" s="19"/>
      <c r="CI3541" s="19"/>
      <c r="CJ3541" s="19"/>
      <c r="CK3541" s="19"/>
      <c r="CL3541" s="19"/>
      <c r="CM3541" s="19"/>
      <c r="CN3541" s="19"/>
      <c r="CO3541" s="19"/>
      <c r="CP3541" s="19"/>
      <c r="CQ3541" s="19"/>
      <c r="CR3541" s="19"/>
      <c r="CS3541" s="19"/>
      <c r="CT3541" s="19"/>
      <c r="CU3541" s="19"/>
      <c r="CV3541" s="19"/>
      <c r="CW3541" s="19"/>
      <c r="CX3541" s="19"/>
      <c r="CY3541" s="19"/>
      <c r="CZ3541" s="19"/>
      <c r="DA3541" s="19"/>
      <c r="DB3541" s="19"/>
      <c r="DC3541" s="19"/>
      <c r="DD3541" s="19"/>
      <c r="DE3541" s="19"/>
      <c r="DF3541" s="19"/>
      <c r="DG3541" s="19"/>
      <c r="DH3541" s="19"/>
      <c r="DI3541" s="19"/>
      <c r="DJ3541" s="19"/>
      <c r="DK3541" s="19"/>
      <c r="DL3541" s="19"/>
      <c r="DM3541" s="19"/>
      <c r="DN3541" s="19"/>
    </row>
    <row r="3542" spans="1:118" x14ac:dyDescent="0.25">
      <c r="A3542" s="35"/>
      <c r="B3542" s="35"/>
      <c r="C3542" s="35"/>
      <c r="D3542" s="35"/>
      <c r="E3542" s="107"/>
      <c r="H3542" s="35"/>
      <c r="I3542" s="35"/>
      <c r="J3542" s="35"/>
      <c r="K3542" s="35"/>
      <c r="L3542" s="35"/>
      <c r="M3542" s="35"/>
      <c r="N3542" s="35"/>
      <c r="O3542" s="35"/>
      <c r="P3542" s="35"/>
      <c r="Q3542" s="35"/>
      <c r="R3542" s="35"/>
      <c r="S3542" s="35"/>
      <c r="AC3542" s="19"/>
      <c r="AD3542" s="19"/>
      <c r="AE3542" s="19"/>
      <c r="AF3542" s="19"/>
      <c r="AG3542" s="19"/>
      <c r="AH3542" s="19"/>
      <c r="AI3542" s="19"/>
      <c r="AJ3542" s="19"/>
      <c r="AK3542" s="19"/>
      <c r="AL3542" s="19"/>
      <c r="AM3542" s="19"/>
      <c r="AN3542" s="19"/>
      <c r="AO3542" s="19"/>
      <c r="AP3542" s="19"/>
      <c r="AQ3542" s="19"/>
      <c r="AR3542" s="19"/>
      <c r="AS3542" s="19"/>
      <c r="AT3542" s="19"/>
      <c r="AU3542" s="19"/>
      <c r="AV3542" s="19"/>
      <c r="AW3542" s="19"/>
      <c r="AX3542" s="19"/>
      <c r="AY3542" s="19"/>
      <c r="AZ3542" s="19"/>
      <c r="BA3542" s="19"/>
      <c r="BB3542" s="19"/>
      <c r="BC3542" s="19"/>
      <c r="BD3542" s="19"/>
      <c r="BE3542" s="19"/>
      <c r="BF3542" s="19"/>
      <c r="BG3542" s="19"/>
      <c r="BH3542" s="19"/>
      <c r="BI3542" s="19"/>
      <c r="BJ3542" s="19"/>
      <c r="BK3542" s="19"/>
      <c r="BL3542" s="19"/>
      <c r="BM3542" s="19"/>
      <c r="BN3542" s="19"/>
      <c r="BO3542" s="19"/>
      <c r="BP3542" s="19"/>
      <c r="BQ3542" s="19"/>
      <c r="BR3542" s="19"/>
      <c r="BS3542" s="19"/>
      <c r="BT3542" s="19"/>
      <c r="BU3542" s="19"/>
      <c r="BV3542" s="19"/>
      <c r="BW3542" s="19"/>
      <c r="BX3542" s="19"/>
      <c r="BY3542" s="19"/>
      <c r="BZ3542" s="19"/>
      <c r="CA3542" s="19"/>
      <c r="CB3542" s="19"/>
      <c r="CC3542" s="19"/>
      <c r="CD3542" s="19"/>
      <c r="CE3542" s="19"/>
      <c r="CF3542" s="19"/>
      <c r="CG3542" s="19"/>
      <c r="CH3542" s="19"/>
      <c r="CI3542" s="19"/>
      <c r="CJ3542" s="19"/>
      <c r="CK3542" s="19"/>
      <c r="CL3542" s="19"/>
      <c r="CM3542" s="19"/>
      <c r="CN3542" s="19"/>
      <c r="CO3542" s="19"/>
      <c r="CP3542" s="19"/>
      <c r="CQ3542" s="19"/>
      <c r="CR3542" s="19"/>
      <c r="CS3542" s="19"/>
      <c r="CT3542" s="19"/>
      <c r="CU3542" s="19"/>
      <c r="CV3542" s="19"/>
      <c r="CW3542" s="19"/>
      <c r="CX3542" s="19"/>
      <c r="CY3542" s="19"/>
      <c r="CZ3542" s="19"/>
      <c r="DA3542" s="19"/>
      <c r="DB3542" s="19"/>
      <c r="DC3542" s="19"/>
      <c r="DD3542" s="19"/>
      <c r="DE3542" s="19"/>
      <c r="DF3542" s="19"/>
      <c r="DG3542" s="19"/>
      <c r="DH3542" s="19"/>
      <c r="DI3542" s="19"/>
      <c r="DJ3542" s="19"/>
      <c r="DK3542" s="19"/>
      <c r="DL3542" s="19"/>
      <c r="DM3542" s="19"/>
      <c r="DN3542" s="19"/>
    </row>
    <row r="3543" spans="1:118" x14ac:dyDescent="0.25">
      <c r="A3543" s="35"/>
      <c r="B3543" s="35"/>
      <c r="C3543" s="35"/>
      <c r="D3543" s="35"/>
      <c r="E3543" s="107"/>
      <c r="H3543" s="35"/>
      <c r="I3543" s="35"/>
      <c r="J3543" s="35"/>
      <c r="K3543" s="35"/>
      <c r="L3543" s="35"/>
      <c r="M3543" s="35"/>
      <c r="N3543" s="35"/>
      <c r="O3543" s="35"/>
      <c r="P3543" s="35"/>
      <c r="Q3543" s="35"/>
      <c r="R3543" s="35"/>
      <c r="S3543" s="35"/>
      <c r="AC3543" s="19"/>
      <c r="AD3543" s="19"/>
      <c r="AE3543" s="19"/>
      <c r="AF3543" s="19"/>
      <c r="AG3543" s="19"/>
      <c r="AH3543" s="19"/>
      <c r="AI3543" s="19"/>
      <c r="AJ3543" s="19"/>
      <c r="AK3543" s="19"/>
      <c r="AL3543" s="19"/>
      <c r="AM3543" s="19"/>
      <c r="AN3543" s="19"/>
      <c r="AO3543" s="19"/>
      <c r="AP3543" s="19"/>
      <c r="AQ3543" s="19"/>
      <c r="AR3543" s="19"/>
      <c r="AS3543" s="19"/>
      <c r="AT3543" s="19"/>
      <c r="AU3543" s="19"/>
      <c r="AV3543" s="19"/>
      <c r="AW3543" s="19"/>
      <c r="AX3543" s="19"/>
      <c r="AY3543" s="19"/>
      <c r="AZ3543" s="19"/>
      <c r="BA3543" s="19"/>
      <c r="BB3543" s="19"/>
      <c r="BC3543" s="19"/>
      <c r="BD3543" s="19"/>
      <c r="BE3543" s="19"/>
      <c r="BF3543" s="19"/>
      <c r="BG3543" s="19"/>
      <c r="BH3543" s="19"/>
      <c r="BI3543" s="19"/>
      <c r="BJ3543" s="19"/>
      <c r="BK3543" s="19"/>
      <c r="BL3543" s="19"/>
      <c r="BM3543" s="19"/>
      <c r="BN3543" s="19"/>
      <c r="BO3543" s="19"/>
      <c r="BP3543" s="19"/>
      <c r="BQ3543" s="19"/>
      <c r="BR3543" s="19"/>
      <c r="BS3543" s="19"/>
      <c r="BT3543" s="19"/>
      <c r="BU3543" s="19"/>
      <c r="BV3543" s="19"/>
      <c r="BW3543" s="19"/>
      <c r="BX3543" s="19"/>
      <c r="BY3543" s="19"/>
      <c r="BZ3543" s="19"/>
      <c r="CA3543" s="19"/>
      <c r="CB3543" s="19"/>
      <c r="CC3543" s="19"/>
      <c r="CD3543" s="19"/>
      <c r="CE3543" s="19"/>
      <c r="CF3543" s="19"/>
      <c r="CG3543" s="19"/>
      <c r="CH3543" s="19"/>
      <c r="CI3543" s="19"/>
      <c r="CJ3543" s="19"/>
      <c r="CK3543" s="19"/>
      <c r="CL3543" s="19"/>
      <c r="CM3543" s="19"/>
      <c r="CN3543" s="19"/>
      <c r="CO3543" s="19"/>
      <c r="CP3543" s="19"/>
      <c r="CQ3543" s="19"/>
      <c r="CR3543" s="19"/>
      <c r="CS3543" s="19"/>
      <c r="CT3543" s="19"/>
      <c r="CU3543" s="19"/>
      <c r="CV3543" s="19"/>
      <c r="CW3543" s="19"/>
      <c r="CX3543" s="19"/>
      <c r="CY3543" s="19"/>
      <c r="CZ3543" s="19"/>
      <c r="DA3543" s="19"/>
      <c r="DB3543" s="19"/>
      <c r="DC3543" s="19"/>
      <c r="DD3543" s="19"/>
      <c r="DE3543" s="19"/>
      <c r="DF3543" s="19"/>
      <c r="DG3543" s="19"/>
      <c r="DH3543" s="19"/>
      <c r="DI3543" s="19"/>
      <c r="DJ3543" s="19"/>
      <c r="DK3543" s="19"/>
      <c r="DL3543" s="19"/>
      <c r="DM3543" s="19"/>
      <c r="DN3543" s="19"/>
    </row>
    <row r="3544" spans="1:118" x14ac:dyDescent="0.25">
      <c r="A3544" s="35"/>
      <c r="B3544" s="35"/>
      <c r="C3544" s="35"/>
      <c r="D3544" s="35"/>
      <c r="E3544" s="107"/>
      <c r="H3544" s="35"/>
      <c r="I3544" s="35"/>
      <c r="J3544" s="35"/>
      <c r="K3544" s="35"/>
      <c r="L3544" s="35"/>
      <c r="M3544" s="35"/>
      <c r="N3544" s="35"/>
      <c r="O3544" s="35"/>
      <c r="P3544" s="35"/>
      <c r="Q3544" s="35"/>
      <c r="R3544" s="35"/>
      <c r="S3544" s="35"/>
      <c r="AC3544" s="19"/>
      <c r="AD3544" s="19"/>
      <c r="AE3544" s="19"/>
      <c r="AF3544" s="19"/>
      <c r="AG3544" s="19"/>
      <c r="AH3544" s="19"/>
      <c r="AI3544" s="19"/>
      <c r="AJ3544" s="19"/>
      <c r="AK3544" s="19"/>
      <c r="AL3544" s="19"/>
      <c r="AM3544" s="19"/>
      <c r="AN3544" s="19"/>
      <c r="AO3544" s="19"/>
      <c r="AP3544" s="19"/>
      <c r="AQ3544" s="19"/>
      <c r="AR3544" s="19"/>
      <c r="AS3544" s="19"/>
      <c r="AT3544" s="19"/>
      <c r="AU3544" s="19"/>
      <c r="AV3544" s="19"/>
      <c r="AW3544" s="19"/>
      <c r="AX3544" s="19"/>
      <c r="AY3544" s="19"/>
      <c r="AZ3544" s="19"/>
      <c r="BA3544" s="19"/>
      <c r="BB3544" s="19"/>
      <c r="BC3544" s="19"/>
      <c r="BD3544" s="19"/>
      <c r="BE3544" s="19"/>
      <c r="BF3544" s="19"/>
      <c r="BG3544" s="19"/>
      <c r="BH3544" s="19"/>
      <c r="BI3544" s="19"/>
      <c r="BJ3544" s="19"/>
      <c r="BK3544" s="19"/>
      <c r="BL3544" s="19"/>
      <c r="BM3544" s="19"/>
      <c r="BN3544" s="19"/>
      <c r="BO3544" s="19"/>
      <c r="BP3544" s="19"/>
      <c r="BQ3544" s="19"/>
      <c r="BR3544" s="19"/>
      <c r="BS3544" s="19"/>
      <c r="BT3544" s="19"/>
      <c r="BU3544" s="19"/>
      <c r="BV3544" s="19"/>
      <c r="BW3544" s="19"/>
      <c r="BX3544" s="19"/>
      <c r="BY3544" s="19"/>
      <c r="BZ3544" s="19"/>
      <c r="CA3544" s="19"/>
      <c r="CB3544" s="19"/>
      <c r="CC3544" s="19"/>
      <c r="CD3544" s="19"/>
      <c r="CE3544" s="19"/>
      <c r="CF3544" s="19"/>
      <c r="CG3544" s="19"/>
      <c r="CH3544" s="19"/>
      <c r="CI3544" s="19"/>
      <c r="CJ3544" s="19"/>
      <c r="CK3544" s="19"/>
      <c r="CL3544" s="19"/>
      <c r="CM3544" s="19"/>
      <c r="CN3544" s="19"/>
      <c r="CO3544" s="19"/>
      <c r="CP3544" s="19"/>
      <c r="CQ3544" s="19"/>
      <c r="CR3544" s="19"/>
      <c r="CS3544" s="19"/>
      <c r="CT3544" s="19"/>
      <c r="CU3544" s="19"/>
      <c r="CV3544" s="19"/>
      <c r="CW3544" s="19"/>
      <c r="CX3544" s="19"/>
      <c r="CY3544" s="19"/>
      <c r="CZ3544" s="19"/>
      <c r="DA3544" s="19"/>
      <c r="DB3544" s="19"/>
      <c r="DC3544" s="19"/>
      <c r="DD3544" s="19"/>
      <c r="DE3544" s="19"/>
      <c r="DF3544" s="19"/>
      <c r="DG3544" s="19"/>
      <c r="DH3544" s="19"/>
      <c r="DI3544" s="19"/>
      <c r="DJ3544" s="19"/>
      <c r="DK3544" s="19"/>
      <c r="DL3544" s="19"/>
      <c r="DM3544" s="19"/>
      <c r="DN3544" s="19"/>
    </row>
    <row r="3545" spans="1:118" x14ac:dyDescent="0.25">
      <c r="A3545" s="35"/>
      <c r="B3545" s="35"/>
      <c r="C3545" s="35"/>
      <c r="D3545" s="35"/>
      <c r="E3545" s="107"/>
      <c r="H3545" s="35"/>
      <c r="I3545" s="35"/>
      <c r="J3545" s="35"/>
      <c r="K3545" s="35"/>
      <c r="L3545" s="35"/>
      <c r="M3545" s="35"/>
      <c r="N3545" s="35"/>
      <c r="O3545" s="35"/>
      <c r="P3545" s="35"/>
      <c r="Q3545" s="35"/>
      <c r="R3545" s="35"/>
      <c r="S3545" s="35"/>
      <c r="AC3545" s="19"/>
      <c r="AD3545" s="19"/>
      <c r="AE3545" s="19"/>
      <c r="AF3545" s="19"/>
      <c r="AG3545" s="19"/>
      <c r="AH3545" s="19"/>
      <c r="AI3545" s="19"/>
      <c r="AJ3545" s="19"/>
      <c r="AK3545" s="19"/>
      <c r="AL3545" s="19"/>
      <c r="AM3545" s="19"/>
      <c r="AN3545" s="19"/>
      <c r="AO3545" s="19"/>
      <c r="AP3545" s="19"/>
      <c r="AQ3545" s="19"/>
      <c r="AR3545" s="19"/>
      <c r="AS3545" s="19"/>
      <c r="AT3545" s="19"/>
      <c r="AU3545" s="19"/>
      <c r="AV3545" s="19"/>
      <c r="AW3545" s="19"/>
      <c r="AX3545" s="19"/>
      <c r="AY3545" s="19"/>
      <c r="AZ3545" s="19"/>
      <c r="BA3545" s="19"/>
      <c r="BB3545" s="19"/>
      <c r="BC3545" s="19"/>
      <c r="BD3545" s="19"/>
      <c r="BE3545" s="19"/>
      <c r="BF3545" s="19"/>
      <c r="BG3545" s="19"/>
      <c r="BH3545" s="19"/>
      <c r="BI3545" s="19"/>
      <c r="BJ3545" s="19"/>
      <c r="BK3545" s="19"/>
      <c r="BL3545" s="19"/>
      <c r="BM3545" s="19"/>
      <c r="BN3545" s="19"/>
      <c r="BO3545" s="19"/>
      <c r="BP3545" s="19"/>
      <c r="BQ3545" s="19"/>
      <c r="BR3545" s="19"/>
      <c r="BS3545" s="19"/>
      <c r="BT3545" s="19"/>
      <c r="BU3545" s="19"/>
      <c r="BV3545" s="19"/>
      <c r="BW3545" s="19"/>
      <c r="BX3545" s="19"/>
      <c r="BY3545" s="19"/>
      <c r="BZ3545" s="19"/>
      <c r="CA3545" s="19"/>
      <c r="CB3545" s="19"/>
      <c r="CC3545" s="19"/>
      <c r="CD3545" s="19"/>
      <c r="CE3545" s="19"/>
      <c r="CF3545" s="19"/>
      <c r="CG3545" s="19"/>
      <c r="CH3545" s="19"/>
      <c r="CI3545" s="19"/>
      <c r="CJ3545" s="19"/>
      <c r="CK3545" s="19"/>
      <c r="CL3545" s="19"/>
      <c r="CM3545" s="19"/>
      <c r="CN3545" s="19"/>
      <c r="CO3545" s="19"/>
      <c r="CP3545" s="19"/>
      <c r="CQ3545" s="19"/>
      <c r="CR3545" s="19"/>
      <c r="CS3545" s="19"/>
      <c r="CT3545" s="19"/>
      <c r="CU3545" s="19"/>
      <c r="CV3545" s="19"/>
      <c r="CW3545" s="19"/>
      <c r="CX3545" s="19"/>
      <c r="CY3545" s="19"/>
      <c r="CZ3545" s="19"/>
      <c r="DA3545" s="19"/>
      <c r="DB3545" s="19"/>
      <c r="DC3545" s="19"/>
      <c r="DD3545" s="19"/>
      <c r="DE3545" s="19"/>
      <c r="DF3545" s="19"/>
      <c r="DG3545" s="19"/>
      <c r="DH3545" s="19"/>
      <c r="DI3545" s="19"/>
      <c r="DJ3545" s="19"/>
      <c r="DK3545" s="19"/>
      <c r="DL3545" s="19"/>
      <c r="DM3545" s="19"/>
      <c r="DN3545" s="19"/>
    </row>
    <row r="3546" spans="1:118" x14ac:dyDescent="0.25">
      <c r="A3546" s="35"/>
      <c r="B3546" s="35"/>
      <c r="C3546" s="35"/>
      <c r="D3546" s="35"/>
      <c r="E3546" s="107"/>
      <c r="H3546" s="35"/>
      <c r="I3546" s="35"/>
      <c r="J3546" s="35"/>
      <c r="K3546" s="35"/>
      <c r="L3546" s="35"/>
      <c r="M3546" s="35"/>
      <c r="N3546" s="35"/>
      <c r="O3546" s="35"/>
      <c r="P3546" s="35"/>
      <c r="Q3546" s="35"/>
      <c r="R3546" s="35"/>
      <c r="S3546" s="35"/>
      <c r="AC3546" s="19"/>
      <c r="AD3546" s="19"/>
      <c r="AE3546" s="19"/>
      <c r="AF3546" s="19"/>
      <c r="AG3546" s="19"/>
      <c r="AH3546" s="19"/>
      <c r="AI3546" s="19"/>
      <c r="AJ3546" s="19"/>
      <c r="AK3546" s="19"/>
      <c r="AL3546" s="19"/>
      <c r="AM3546" s="19"/>
      <c r="AN3546" s="19"/>
      <c r="AO3546" s="19"/>
      <c r="AP3546" s="19"/>
      <c r="AQ3546" s="19"/>
      <c r="AR3546" s="19"/>
      <c r="AS3546" s="19"/>
      <c r="AT3546" s="19"/>
      <c r="AU3546" s="19"/>
      <c r="AV3546" s="19"/>
      <c r="AW3546" s="19"/>
      <c r="AX3546" s="19"/>
      <c r="AY3546" s="19"/>
      <c r="AZ3546" s="19"/>
      <c r="BA3546" s="19"/>
      <c r="BB3546" s="19"/>
      <c r="BC3546" s="19"/>
      <c r="BD3546" s="19"/>
      <c r="BE3546" s="19"/>
      <c r="BF3546" s="19"/>
      <c r="BG3546" s="19"/>
      <c r="BH3546" s="19"/>
      <c r="BI3546" s="19"/>
      <c r="BJ3546" s="19"/>
      <c r="BK3546" s="19"/>
      <c r="BL3546" s="19"/>
      <c r="BM3546" s="19"/>
      <c r="BN3546" s="19"/>
      <c r="BO3546" s="19"/>
      <c r="BP3546" s="19"/>
      <c r="BQ3546" s="19"/>
      <c r="BR3546" s="19"/>
      <c r="BS3546" s="19"/>
      <c r="BT3546" s="19"/>
      <c r="BU3546" s="19"/>
      <c r="BV3546" s="19"/>
      <c r="BW3546" s="19"/>
      <c r="BX3546" s="19"/>
      <c r="BY3546" s="19"/>
      <c r="BZ3546" s="19"/>
      <c r="CA3546" s="19"/>
      <c r="CB3546" s="19"/>
      <c r="CC3546" s="19"/>
      <c r="CD3546" s="19"/>
      <c r="CE3546" s="19"/>
      <c r="CF3546" s="19"/>
      <c r="CG3546" s="19"/>
      <c r="CH3546" s="19"/>
      <c r="CI3546" s="19"/>
      <c r="CJ3546" s="19"/>
      <c r="CK3546" s="19"/>
      <c r="CL3546" s="19"/>
      <c r="CM3546" s="19"/>
      <c r="CN3546" s="19"/>
      <c r="CO3546" s="19"/>
      <c r="CP3546" s="19"/>
      <c r="CQ3546" s="19"/>
      <c r="CR3546" s="19"/>
      <c r="CS3546" s="19"/>
      <c r="CT3546" s="19"/>
      <c r="CU3546" s="19"/>
      <c r="CV3546" s="19"/>
      <c r="CW3546" s="19"/>
      <c r="CX3546" s="19"/>
      <c r="CY3546" s="19"/>
      <c r="CZ3546" s="19"/>
      <c r="DA3546" s="19"/>
      <c r="DB3546" s="19"/>
      <c r="DC3546" s="19"/>
      <c r="DD3546" s="19"/>
      <c r="DE3546" s="19"/>
      <c r="DF3546" s="19"/>
      <c r="DG3546" s="19"/>
      <c r="DH3546" s="19"/>
      <c r="DI3546" s="19"/>
      <c r="DJ3546" s="19"/>
      <c r="DK3546" s="19"/>
      <c r="DL3546" s="19"/>
      <c r="DM3546" s="19"/>
      <c r="DN3546" s="19"/>
    </row>
    <row r="3547" spans="1:118" x14ac:dyDescent="0.25">
      <c r="A3547" s="35"/>
      <c r="B3547" s="35"/>
      <c r="C3547" s="35"/>
      <c r="D3547" s="35"/>
      <c r="E3547" s="107"/>
      <c r="H3547" s="35"/>
      <c r="I3547" s="35"/>
      <c r="J3547" s="35"/>
      <c r="K3547" s="35"/>
      <c r="L3547" s="35"/>
      <c r="M3547" s="35"/>
      <c r="N3547" s="35"/>
      <c r="O3547" s="35"/>
      <c r="P3547" s="35"/>
      <c r="Q3547" s="35"/>
      <c r="R3547" s="35"/>
      <c r="S3547" s="35"/>
      <c r="AC3547" s="19"/>
      <c r="AD3547" s="19"/>
      <c r="AE3547" s="19"/>
      <c r="AF3547" s="19"/>
      <c r="AG3547" s="19"/>
      <c r="AH3547" s="19"/>
      <c r="AI3547" s="19"/>
      <c r="AJ3547" s="19"/>
      <c r="AK3547" s="19"/>
      <c r="AL3547" s="19"/>
      <c r="AM3547" s="19"/>
      <c r="AN3547" s="19"/>
      <c r="AO3547" s="19"/>
      <c r="AP3547" s="19"/>
      <c r="AQ3547" s="19"/>
      <c r="AR3547" s="19"/>
      <c r="AS3547" s="19"/>
      <c r="AT3547" s="19"/>
      <c r="AU3547" s="19"/>
      <c r="AV3547" s="19"/>
      <c r="AW3547" s="19"/>
      <c r="AX3547" s="19"/>
      <c r="AY3547" s="19"/>
      <c r="AZ3547" s="19"/>
      <c r="BA3547" s="19"/>
      <c r="BB3547" s="19"/>
      <c r="BC3547" s="19"/>
      <c r="BD3547" s="19"/>
      <c r="BE3547" s="19"/>
      <c r="BF3547" s="19"/>
      <c r="BG3547" s="19"/>
      <c r="BH3547" s="19"/>
      <c r="BI3547" s="19"/>
      <c r="BJ3547" s="19"/>
      <c r="BK3547" s="19"/>
      <c r="BL3547" s="19"/>
      <c r="BM3547" s="19"/>
      <c r="BN3547" s="19"/>
      <c r="BO3547" s="19"/>
      <c r="BP3547" s="19"/>
      <c r="BQ3547" s="19"/>
      <c r="BR3547" s="19"/>
      <c r="BS3547" s="19"/>
      <c r="BT3547" s="19"/>
      <c r="BU3547" s="19"/>
      <c r="BV3547" s="19"/>
      <c r="BW3547" s="19"/>
      <c r="BX3547" s="19"/>
      <c r="BY3547" s="19"/>
      <c r="BZ3547" s="19"/>
      <c r="CA3547" s="19"/>
      <c r="CB3547" s="19"/>
      <c r="CC3547" s="19"/>
      <c r="CD3547" s="19"/>
      <c r="CE3547" s="19"/>
      <c r="CF3547" s="19"/>
      <c r="CG3547" s="19"/>
      <c r="CH3547" s="19"/>
      <c r="CI3547" s="19"/>
      <c r="CJ3547" s="19"/>
      <c r="CK3547" s="19"/>
      <c r="CL3547" s="19"/>
      <c r="CM3547" s="19"/>
      <c r="CN3547" s="19"/>
      <c r="CO3547" s="19"/>
      <c r="CP3547" s="19"/>
      <c r="CQ3547" s="19"/>
      <c r="CR3547" s="19"/>
      <c r="CS3547" s="19"/>
      <c r="CT3547" s="19"/>
      <c r="CU3547" s="19"/>
      <c r="CV3547" s="19"/>
      <c r="CW3547" s="19"/>
      <c r="CX3547" s="19"/>
      <c r="CY3547" s="19"/>
      <c r="CZ3547" s="19"/>
      <c r="DA3547" s="19"/>
      <c r="DB3547" s="19"/>
      <c r="DC3547" s="19"/>
      <c r="DD3547" s="19"/>
      <c r="DE3547" s="19"/>
      <c r="DF3547" s="19"/>
      <c r="DG3547" s="19"/>
      <c r="DH3547" s="19"/>
      <c r="DI3547" s="19"/>
      <c r="DJ3547" s="19"/>
      <c r="DK3547" s="19"/>
      <c r="DL3547" s="19"/>
      <c r="DM3547" s="19"/>
      <c r="DN3547" s="19"/>
    </row>
    <row r="3548" spans="1:118" x14ac:dyDescent="0.25">
      <c r="A3548" s="35"/>
      <c r="B3548" s="35"/>
      <c r="C3548" s="35"/>
      <c r="D3548" s="35"/>
      <c r="E3548" s="107"/>
      <c r="H3548" s="35"/>
      <c r="I3548" s="35"/>
      <c r="J3548" s="35"/>
      <c r="K3548" s="35"/>
      <c r="L3548" s="35"/>
      <c r="M3548" s="35"/>
      <c r="N3548" s="35"/>
      <c r="O3548" s="35"/>
      <c r="P3548" s="35"/>
      <c r="Q3548" s="35"/>
      <c r="R3548" s="35"/>
      <c r="S3548" s="35"/>
      <c r="AC3548" s="19"/>
      <c r="AD3548" s="19"/>
      <c r="AE3548" s="19"/>
      <c r="AF3548" s="19"/>
      <c r="AG3548" s="19"/>
      <c r="AH3548" s="19"/>
      <c r="AI3548" s="19"/>
      <c r="AJ3548" s="19"/>
      <c r="AK3548" s="19"/>
      <c r="AL3548" s="19"/>
      <c r="AM3548" s="19"/>
      <c r="AN3548" s="19"/>
      <c r="AO3548" s="19"/>
      <c r="AP3548" s="19"/>
      <c r="AQ3548" s="19"/>
      <c r="AR3548" s="19"/>
      <c r="AS3548" s="19"/>
      <c r="AT3548" s="19"/>
      <c r="AU3548" s="19"/>
      <c r="AV3548" s="19"/>
      <c r="AW3548" s="19"/>
      <c r="AX3548" s="19"/>
      <c r="AY3548" s="19"/>
      <c r="AZ3548" s="19"/>
      <c r="BA3548" s="19"/>
      <c r="BB3548" s="19"/>
      <c r="BC3548" s="19"/>
      <c r="BD3548" s="19"/>
      <c r="BE3548" s="19"/>
      <c r="BF3548" s="19"/>
      <c r="BG3548" s="19"/>
      <c r="BH3548" s="19"/>
      <c r="BI3548" s="19"/>
      <c r="BJ3548" s="19"/>
      <c r="BK3548" s="19"/>
      <c r="BL3548" s="19"/>
      <c r="BM3548" s="19"/>
      <c r="BN3548" s="19"/>
      <c r="BO3548" s="19"/>
      <c r="BP3548" s="19"/>
      <c r="BQ3548" s="19"/>
      <c r="BR3548" s="19"/>
      <c r="BS3548" s="19"/>
      <c r="BT3548" s="19"/>
      <c r="BU3548" s="19"/>
      <c r="BV3548" s="19"/>
      <c r="BW3548" s="19"/>
      <c r="BX3548" s="19"/>
      <c r="BY3548" s="19"/>
      <c r="BZ3548" s="19"/>
      <c r="CA3548" s="19"/>
      <c r="CB3548" s="19"/>
      <c r="CC3548" s="19"/>
      <c r="CD3548" s="19"/>
      <c r="CE3548" s="19"/>
      <c r="CF3548" s="19"/>
      <c r="CG3548" s="19"/>
      <c r="CH3548" s="19"/>
      <c r="CI3548" s="19"/>
      <c r="CJ3548" s="19"/>
      <c r="CK3548" s="19"/>
      <c r="CL3548" s="19"/>
      <c r="CM3548" s="19"/>
      <c r="CN3548" s="19"/>
      <c r="CO3548" s="19"/>
      <c r="CP3548" s="19"/>
      <c r="CQ3548" s="19"/>
      <c r="CR3548" s="19"/>
      <c r="CS3548" s="19"/>
      <c r="CT3548" s="19"/>
      <c r="CU3548" s="19"/>
      <c r="CV3548" s="19"/>
      <c r="CW3548" s="19"/>
      <c r="CX3548" s="19"/>
      <c r="CY3548" s="19"/>
      <c r="CZ3548" s="19"/>
      <c r="DA3548" s="19"/>
      <c r="DB3548" s="19"/>
      <c r="DC3548" s="19"/>
      <c r="DD3548" s="19"/>
      <c r="DE3548" s="19"/>
      <c r="DF3548" s="19"/>
      <c r="DG3548" s="19"/>
      <c r="DH3548" s="19"/>
      <c r="DI3548" s="19"/>
      <c r="DJ3548" s="19"/>
      <c r="DK3548" s="19"/>
      <c r="DL3548" s="19"/>
      <c r="DM3548" s="19"/>
      <c r="DN3548" s="19"/>
    </row>
    <row r="3549" spans="1:118" x14ac:dyDescent="0.25">
      <c r="A3549" s="35"/>
      <c r="B3549" s="35"/>
      <c r="C3549" s="35"/>
      <c r="D3549" s="35"/>
      <c r="E3549" s="107"/>
      <c r="H3549" s="35"/>
      <c r="I3549" s="35"/>
      <c r="J3549" s="35"/>
      <c r="K3549" s="35"/>
      <c r="L3549" s="35"/>
      <c r="M3549" s="35"/>
      <c r="N3549" s="35"/>
      <c r="O3549" s="35"/>
      <c r="P3549" s="35"/>
      <c r="Q3549" s="35"/>
      <c r="R3549" s="35"/>
      <c r="S3549" s="35"/>
      <c r="AC3549" s="19"/>
      <c r="AD3549" s="19"/>
      <c r="AE3549" s="19"/>
      <c r="AF3549" s="19"/>
      <c r="AG3549" s="19"/>
      <c r="AH3549" s="19"/>
      <c r="AI3549" s="19"/>
      <c r="AJ3549" s="19"/>
      <c r="AK3549" s="19"/>
      <c r="AL3549" s="19"/>
      <c r="AM3549" s="19"/>
      <c r="AN3549" s="19"/>
      <c r="AO3549" s="19"/>
      <c r="AP3549" s="19"/>
      <c r="AQ3549" s="19"/>
      <c r="AR3549" s="19"/>
      <c r="AS3549" s="19"/>
      <c r="AT3549" s="19"/>
      <c r="AU3549" s="19"/>
      <c r="AV3549" s="19"/>
      <c r="AW3549" s="19"/>
      <c r="AX3549" s="19"/>
      <c r="AY3549" s="19"/>
      <c r="AZ3549" s="19"/>
      <c r="BA3549" s="19"/>
      <c r="BB3549" s="19"/>
      <c r="BC3549" s="19"/>
      <c r="BD3549" s="19"/>
      <c r="BE3549" s="19"/>
      <c r="BF3549" s="19"/>
      <c r="BG3549" s="19"/>
      <c r="BH3549" s="19"/>
      <c r="BI3549" s="19"/>
      <c r="BJ3549" s="19"/>
      <c r="BK3549" s="19"/>
      <c r="BL3549" s="19"/>
      <c r="BM3549" s="19"/>
      <c r="BN3549" s="19"/>
      <c r="BO3549" s="19"/>
      <c r="BP3549" s="19"/>
      <c r="BQ3549" s="19"/>
      <c r="BR3549" s="19"/>
      <c r="BS3549" s="19"/>
      <c r="BT3549" s="19"/>
      <c r="BU3549" s="19"/>
      <c r="BV3549" s="19"/>
      <c r="BW3549" s="19"/>
      <c r="BX3549" s="19"/>
      <c r="BY3549" s="19"/>
      <c r="BZ3549" s="19"/>
      <c r="CA3549" s="19"/>
      <c r="CB3549" s="19"/>
      <c r="CC3549" s="19"/>
      <c r="CD3549" s="19"/>
      <c r="CE3549" s="19"/>
      <c r="CF3549" s="19"/>
      <c r="CG3549" s="19"/>
      <c r="CH3549" s="19"/>
      <c r="CI3549" s="19"/>
      <c r="CJ3549" s="19"/>
      <c r="CK3549" s="19"/>
      <c r="CL3549" s="19"/>
      <c r="CM3549" s="19"/>
      <c r="CN3549" s="19"/>
      <c r="CO3549" s="19"/>
      <c r="CP3549" s="19"/>
      <c r="CQ3549" s="19"/>
      <c r="CR3549" s="19"/>
      <c r="CS3549" s="19"/>
      <c r="CT3549" s="19"/>
      <c r="CU3549" s="19"/>
      <c r="CV3549" s="19"/>
      <c r="CW3549" s="19"/>
      <c r="CX3549" s="19"/>
      <c r="CY3549" s="19"/>
      <c r="CZ3549" s="19"/>
      <c r="DA3549" s="19"/>
      <c r="DB3549" s="19"/>
      <c r="DC3549" s="19"/>
      <c r="DD3549" s="19"/>
      <c r="DE3549" s="19"/>
      <c r="DF3549" s="19"/>
      <c r="DG3549" s="19"/>
      <c r="DH3549" s="19"/>
      <c r="DI3549" s="19"/>
      <c r="DJ3549" s="19"/>
      <c r="DK3549" s="19"/>
      <c r="DL3549" s="19"/>
      <c r="DM3549" s="19"/>
      <c r="DN3549" s="19"/>
    </row>
    <row r="3550" spans="1:118" x14ac:dyDescent="0.25">
      <c r="A3550" s="35"/>
      <c r="B3550" s="35"/>
      <c r="C3550" s="35"/>
      <c r="D3550" s="35"/>
      <c r="E3550" s="107"/>
      <c r="H3550" s="35"/>
      <c r="I3550" s="35"/>
      <c r="J3550" s="35"/>
      <c r="K3550" s="35"/>
      <c r="L3550" s="35"/>
      <c r="M3550" s="35"/>
      <c r="N3550" s="35"/>
      <c r="O3550" s="35"/>
      <c r="P3550" s="35"/>
      <c r="Q3550" s="35"/>
      <c r="R3550" s="35"/>
      <c r="S3550" s="35"/>
      <c r="AC3550" s="19"/>
      <c r="AD3550" s="19"/>
      <c r="AE3550" s="19"/>
      <c r="AF3550" s="19"/>
      <c r="AG3550" s="19"/>
      <c r="AH3550" s="19"/>
      <c r="AI3550" s="19"/>
      <c r="AJ3550" s="19"/>
      <c r="AK3550" s="19"/>
      <c r="AL3550" s="19"/>
      <c r="AM3550" s="19"/>
      <c r="AN3550" s="19"/>
      <c r="AO3550" s="19"/>
      <c r="AP3550" s="19"/>
      <c r="AQ3550" s="19"/>
      <c r="AR3550" s="19"/>
      <c r="AS3550" s="19"/>
      <c r="AT3550" s="19"/>
      <c r="AU3550" s="19"/>
      <c r="AV3550" s="19"/>
      <c r="AW3550" s="19"/>
      <c r="AX3550" s="19"/>
      <c r="AY3550" s="19"/>
      <c r="AZ3550" s="19"/>
      <c r="BA3550" s="19"/>
      <c r="BB3550" s="19"/>
      <c r="BC3550" s="19"/>
      <c r="BD3550" s="19"/>
      <c r="BE3550" s="19"/>
      <c r="BF3550" s="19"/>
      <c r="BG3550" s="19"/>
      <c r="BH3550" s="19"/>
      <c r="BI3550" s="19"/>
      <c r="BJ3550" s="19"/>
      <c r="BK3550" s="19"/>
      <c r="BL3550" s="19"/>
      <c r="BM3550" s="19"/>
      <c r="BN3550" s="19"/>
      <c r="BO3550" s="19"/>
      <c r="BP3550" s="19"/>
      <c r="BQ3550" s="19"/>
      <c r="BR3550" s="19"/>
      <c r="BS3550" s="19"/>
      <c r="BT3550" s="19"/>
      <c r="BU3550" s="19"/>
      <c r="BV3550" s="19"/>
      <c r="BW3550" s="19"/>
      <c r="BX3550" s="19"/>
      <c r="BY3550" s="19"/>
      <c r="BZ3550" s="19"/>
      <c r="CA3550" s="19"/>
      <c r="CB3550" s="19"/>
      <c r="CC3550" s="19"/>
      <c r="CD3550" s="19"/>
      <c r="CE3550" s="19"/>
      <c r="CF3550" s="19"/>
      <c r="CG3550" s="19"/>
      <c r="CH3550" s="19"/>
      <c r="CI3550" s="19"/>
      <c r="CJ3550" s="19"/>
      <c r="CK3550" s="19"/>
      <c r="CL3550" s="19"/>
      <c r="CM3550" s="19"/>
      <c r="CN3550" s="19"/>
      <c r="CO3550" s="19"/>
      <c r="CP3550" s="19"/>
      <c r="CQ3550" s="19"/>
      <c r="CR3550" s="19"/>
      <c r="CS3550" s="19"/>
      <c r="CT3550" s="19"/>
      <c r="CU3550" s="19"/>
      <c r="CV3550" s="19"/>
      <c r="CW3550" s="19"/>
      <c r="CX3550" s="19"/>
      <c r="CY3550" s="19"/>
      <c r="CZ3550" s="19"/>
      <c r="DA3550" s="19"/>
      <c r="DB3550" s="19"/>
      <c r="DC3550" s="19"/>
      <c r="DD3550" s="19"/>
      <c r="DE3550" s="19"/>
      <c r="DF3550" s="19"/>
      <c r="DG3550" s="19"/>
      <c r="DH3550" s="19"/>
      <c r="DI3550" s="19"/>
      <c r="DJ3550" s="19"/>
      <c r="DK3550" s="19"/>
      <c r="DL3550" s="19"/>
      <c r="DM3550" s="19"/>
      <c r="DN3550" s="19"/>
    </row>
    <row r="3551" spans="1:118" x14ac:dyDescent="0.25">
      <c r="A3551" s="35"/>
      <c r="B3551" s="35"/>
      <c r="C3551" s="35"/>
      <c r="D3551" s="35"/>
      <c r="E3551" s="107"/>
      <c r="H3551" s="35"/>
      <c r="I3551" s="35"/>
      <c r="J3551" s="35"/>
      <c r="K3551" s="35"/>
      <c r="L3551" s="35"/>
      <c r="M3551" s="35"/>
      <c r="N3551" s="35"/>
      <c r="O3551" s="35"/>
      <c r="P3551" s="35"/>
      <c r="Q3551" s="35"/>
      <c r="R3551" s="35"/>
      <c r="S3551" s="35"/>
      <c r="AC3551" s="19"/>
      <c r="AD3551" s="19"/>
      <c r="AE3551" s="19"/>
      <c r="AF3551" s="19"/>
      <c r="AG3551" s="19"/>
      <c r="AH3551" s="19"/>
      <c r="AI3551" s="19"/>
      <c r="AJ3551" s="19"/>
      <c r="AK3551" s="19"/>
      <c r="AL3551" s="19"/>
      <c r="AM3551" s="19"/>
      <c r="AN3551" s="19"/>
      <c r="AO3551" s="19"/>
      <c r="AP3551" s="19"/>
      <c r="AQ3551" s="19"/>
      <c r="AR3551" s="19"/>
      <c r="AS3551" s="19"/>
      <c r="AT3551" s="19"/>
      <c r="AU3551" s="19"/>
      <c r="AV3551" s="19"/>
      <c r="AW3551" s="19"/>
      <c r="AX3551" s="19"/>
      <c r="AY3551" s="19"/>
      <c r="AZ3551" s="19"/>
      <c r="BA3551" s="19"/>
      <c r="BB3551" s="19"/>
      <c r="BC3551" s="19"/>
      <c r="BD3551" s="19"/>
      <c r="BE3551" s="19"/>
      <c r="BF3551" s="19"/>
      <c r="BG3551" s="19"/>
      <c r="BH3551" s="19"/>
      <c r="BI3551" s="19"/>
      <c r="BJ3551" s="19"/>
      <c r="BK3551" s="19"/>
      <c r="BL3551" s="19"/>
      <c r="BM3551" s="19"/>
      <c r="BN3551" s="19"/>
      <c r="BO3551" s="19"/>
      <c r="BP3551" s="19"/>
      <c r="BQ3551" s="19"/>
      <c r="BR3551" s="19"/>
      <c r="BS3551" s="19"/>
      <c r="BT3551" s="19"/>
      <c r="BU3551" s="19"/>
      <c r="BV3551" s="19"/>
      <c r="BW3551" s="19"/>
      <c r="BX3551" s="19"/>
      <c r="BY3551" s="19"/>
      <c r="BZ3551" s="19"/>
      <c r="CA3551" s="19"/>
      <c r="CB3551" s="19"/>
      <c r="CC3551" s="19"/>
      <c r="CD3551" s="19"/>
      <c r="CE3551" s="19"/>
      <c r="CF3551" s="19"/>
      <c r="CG3551" s="19"/>
      <c r="CH3551" s="19"/>
      <c r="CI3551" s="19"/>
      <c r="CJ3551" s="19"/>
      <c r="CK3551" s="19"/>
      <c r="CL3551" s="19"/>
      <c r="CM3551" s="19"/>
      <c r="CN3551" s="19"/>
      <c r="CO3551" s="19"/>
      <c r="CP3551" s="19"/>
      <c r="CQ3551" s="19"/>
      <c r="CR3551" s="19"/>
      <c r="CS3551" s="19"/>
      <c r="CT3551" s="19"/>
      <c r="CU3551" s="19"/>
      <c r="CV3551" s="19"/>
      <c r="CW3551" s="19"/>
      <c r="CX3551" s="19"/>
      <c r="CY3551" s="19"/>
      <c r="CZ3551" s="19"/>
      <c r="DA3551" s="19"/>
      <c r="DB3551" s="19"/>
      <c r="DC3551" s="19"/>
      <c r="DD3551" s="19"/>
      <c r="DE3551" s="19"/>
      <c r="DF3551" s="19"/>
      <c r="DG3551" s="19"/>
      <c r="DH3551" s="19"/>
      <c r="DI3551" s="19"/>
      <c r="DJ3551" s="19"/>
      <c r="DK3551" s="19"/>
      <c r="DL3551" s="19"/>
      <c r="DM3551" s="19"/>
      <c r="DN3551" s="19"/>
    </row>
    <row r="3552" spans="1:118" x14ac:dyDescent="0.25">
      <c r="A3552" s="35"/>
      <c r="B3552" s="35"/>
      <c r="C3552" s="35"/>
      <c r="D3552" s="35"/>
      <c r="E3552" s="107"/>
      <c r="H3552" s="35"/>
      <c r="I3552" s="35"/>
      <c r="J3552" s="35"/>
      <c r="K3552" s="35"/>
      <c r="L3552" s="35"/>
      <c r="M3552" s="35"/>
      <c r="N3552" s="35"/>
      <c r="O3552" s="35"/>
      <c r="P3552" s="35"/>
      <c r="Q3552" s="35"/>
      <c r="R3552" s="35"/>
      <c r="S3552" s="35"/>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19"/>
      <c r="AY3552" s="19"/>
      <c r="AZ3552" s="19"/>
      <c r="BA3552" s="19"/>
      <c r="BB3552" s="19"/>
      <c r="BC3552" s="19"/>
      <c r="BD3552" s="19"/>
      <c r="BE3552" s="19"/>
      <c r="BF3552" s="19"/>
      <c r="BG3552" s="19"/>
      <c r="BH3552" s="19"/>
      <c r="BI3552" s="19"/>
      <c r="BJ3552" s="19"/>
      <c r="BK3552" s="19"/>
      <c r="BL3552" s="19"/>
      <c r="BM3552" s="19"/>
      <c r="BN3552" s="19"/>
      <c r="BO3552" s="19"/>
      <c r="BP3552" s="19"/>
      <c r="BQ3552" s="19"/>
      <c r="BR3552" s="19"/>
      <c r="BS3552" s="19"/>
      <c r="BT3552" s="19"/>
      <c r="BU3552" s="19"/>
      <c r="BV3552" s="19"/>
      <c r="BW3552" s="19"/>
      <c r="BX3552" s="19"/>
      <c r="BY3552" s="19"/>
      <c r="BZ3552" s="19"/>
      <c r="CA3552" s="19"/>
      <c r="CB3552" s="19"/>
      <c r="CC3552" s="19"/>
      <c r="CD3552" s="19"/>
      <c r="CE3552" s="19"/>
      <c r="CF3552" s="19"/>
      <c r="CG3552" s="19"/>
      <c r="CH3552" s="19"/>
      <c r="CI3552" s="19"/>
      <c r="CJ3552" s="19"/>
      <c r="CK3552" s="19"/>
      <c r="CL3552" s="19"/>
      <c r="CM3552" s="19"/>
      <c r="CN3552" s="19"/>
      <c r="CO3552" s="19"/>
      <c r="CP3552" s="19"/>
      <c r="CQ3552" s="19"/>
      <c r="CR3552" s="19"/>
      <c r="CS3552" s="19"/>
      <c r="CT3552" s="19"/>
      <c r="CU3552" s="19"/>
      <c r="CV3552" s="19"/>
      <c r="CW3552" s="19"/>
      <c r="CX3552" s="19"/>
      <c r="CY3552" s="19"/>
      <c r="CZ3552" s="19"/>
      <c r="DA3552" s="19"/>
      <c r="DB3552" s="19"/>
      <c r="DC3552" s="19"/>
      <c r="DD3552" s="19"/>
      <c r="DE3552" s="19"/>
      <c r="DF3552" s="19"/>
      <c r="DG3552" s="19"/>
      <c r="DH3552" s="19"/>
      <c r="DI3552" s="19"/>
      <c r="DJ3552" s="19"/>
      <c r="DK3552" s="19"/>
      <c r="DL3552" s="19"/>
      <c r="DM3552" s="19"/>
      <c r="DN3552" s="19"/>
    </row>
    <row r="3553" spans="1:118" x14ac:dyDescent="0.25">
      <c r="A3553" s="35"/>
      <c r="B3553" s="35"/>
      <c r="C3553" s="35"/>
      <c r="D3553" s="35"/>
      <c r="E3553" s="107"/>
      <c r="H3553" s="35"/>
      <c r="I3553" s="35"/>
      <c r="J3553" s="35"/>
      <c r="K3553" s="35"/>
      <c r="L3553" s="35"/>
      <c r="M3553" s="35"/>
      <c r="N3553" s="35"/>
      <c r="O3553" s="35"/>
      <c r="P3553" s="35"/>
      <c r="Q3553" s="35"/>
      <c r="R3553" s="35"/>
      <c r="S3553" s="35"/>
      <c r="AC3553" s="19"/>
      <c r="AD3553" s="19"/>
      <c r="AE3553" s="19"/>
      <c r="AF3553" s="19"/>
      <c r="AG3553" s="19"/>
      <c r="AH3553" s="19"/>
      <c r="AI3553" s="19"/>
      <c r="AJ3553" s="19"/>
      <c r="AK3553" s="19"/>
      <c r="AL3553" s="19"/>
      <c r="AM3553" s="19"/>
      <c r="AN3553" s="19"/>
      <c r="AO3553" s="19"/>
      <c r="AP3553" s="19"/>
      <c r="AQ3553" s="19"/>
      <c r="AR3553" s="19"/>
      <c r="AS3553" s="19"/>
      <c r="AT3553" s="19"/>
      <c r="AU3553" s="19"/>
      <c r="AV3553" s="19"/>
      <c r="AW3553" s="19"/>
      <c r="AX3553" s="19"/>
      <c r="AY3553" s="19"/>
      <c r="AZ3553" s="19"/>
      <c r="BA3553" s="19"/>
      <c r="BB3553" s="19"/>
      <c r="BC3553" s="19"/>
      <c r="BD3553" s="19"/>
      <c r="BE3553" s="19"/>
      <c r="BF3553" s="19"/>
      <c r="BG3553" s="19"/>
      <c r="BH3553" s="19"/>
      <c r="BI3553" s="19"/>
      <c r="BJ3553" s="19"/>
      <c r="BK3553" s="19"/>
      <c r="BL3553" s="19"/>
      <c r="BM3553" s="19"/>
      <c r="BN3553" s="19"/>
      <c r="BO3553" s="19"/>
      <c r="BP3553" s="19"/>
      <c r="BQ3553" s="19"/>
      <c r="BR3553" s="19"/>
      <c r="BS3553" s="19"/>
      <c r="BT3553" s="19"/>
      <c r="BU3553" s="19"/>
      <c r="BV3553" s="19"/>
      <c r="BW3553" s="19"/>
      <c r="BX3553" s="19"/>
      <c r="BY3553" s="19"/>
      <c r="BZ3553" s="19"/>
      <c r="CA3553" s="19"/>
      <c r="CB3553" s="19"/>
      <c r="CC3553" s="19"/>
      <c r="CD3553" s="19"/>
      <c r="CE3553" s="19"/>
      <c r="CF3553" s="19"/>
      <c r="CG3553" s="19"/>
      <c r="CH3553" s="19"/>
      <c r="CI3553" s="19"/>
      <c r="CJ3553" s="19"/>
      <c r="CK3553" s="19"/>
      <c r="CL3553" s="19"/>
      <c r="CM3553" s="19"/>
      <c r="CN3553" s="19"/>
      <c r="CO3553" s="19"/>
      <c r="CP3553" s="19"/>
      <c r="CQ3553" s="19"/>
      <c r="CR3553" s="19"/>
      <c r="CS3553" s="19"/>
      <c r="CT3553" s="19"/>
      <c r="CU3553" s="19"/>
      <c r="CV3553" s="19"/>
      <c r="CW3553" s="19"/>
      <c r="CX3553" s="19"/>
      <c r="CY3553" s="19"/>
      <c r="CZ3553" s="19"/>
      <c r="DA3553" s="19"/>
      <c r="DB3553" s="19"/>
      <c r="DC3553" s="19"/>
      <c r="DD3553" s="19"/>
      <c r="DE3553" s="19"/>
      <c r="DF3553" s="19"/>
      <c r="DG3553" s="19"/>
      <c r="DH3553" s="19"/>
      <c r="DI3553" s="19"/>
      <c r="DJ3553" s="19"/>
      <c r="DK3553" s="19"/>
      <c r="DL3553" s="19"/>
      <c r="DM3553" s="19"/>
      <c r="DN3553" s="19"/>
    </row>
    <row r="3554" spans="1:118" x14ac:dyDescent="0.25">
      <c r="A3554" s="35"/>
      <c r="B3554" s="35"/>
      <c r="C3554" s="35"/>
      <c r="D3554" s="35"/>
      <c r="E3554" s="107"/>
      <c r="H3554" s="35"/>
      <c r="I3554" s="35"/>
      <c r="J3554" s="35"/>
      <c r="K3554" s="35"/>
      <c r="L3554" s="35"/>
      <c r="M3554" s="35"/>
      <c r="N3554" s="35"/>
      <c r="O3554" s="35"/>
      <c r="P3554" s="35"/>
      <c r="Q3554" s="35"/>
      <c r="R3554" s="35"/>
      <c r="S3554" s="35"/>
      <c r="AC3554" s="19"/>
      <c r="AD3554" s="19"/>
      <c r="AE3554" s="19"/>
      <c r="AF3554" s="19"/>
      <c r="AG3554" s="19"/>
      <c r="AH3554" s="19"/>
      <c r="AI3554" s="19"/>
      <c r="AJ3554" s="19"/>
      <c r="AK3554" s="19"/>
      <c r="AL3554" s="19"/>
      <c r="AM3554" s="19"/>
      <c r="AN3554" s="19"/>
      <c r="AO3554" s="19"/>
      <c r="AP3554" s="19"/>
      <c r="AQ3554" s="19"/>
      <c r="AR3554" s="19"/>
      <c r="AS3554" s="19"/>
      <c r="AT3554" s="19"/>
      <c r="AU3554" s="19"/>
      <c r="AV3554" s="19"/>
      <c r="AW3554" s="19"/>
      <c r="AX3554" s="19"/>
      <c r="AY3554" s="19"/>
      <c r="AZ3554" s="19"/>
      <c r="BA3554" s="19"/>
      <c r="BB3554" s="19"/>
      <c r="BC3554" s="19"/>
      <c r="BD3554" s="19"/>
      <c r="BE3554" s="19"/>
      <c r="BF3554" s="19"/>
      <c r="BG3554" s="19"/>
      <c r="BH3554" s="19"/>
      <c r="BI3554" s="19"/>
      <c r="BJ3554" s="19"/>
      <c r="BK3554" s="19"/>
      <c r="BL3554" s="19"/>
      <c r="BM3554" s="19"/>
      <c r="BN3554" s="19"/>
      <c r="BO3554" s="19"/>
      <c r="BP3554" s="19"/>
      <c r="BQ3554" s="19"/>
      <c r="BR3554" s="19"/>
      <c r="BS3554" s="19"/>
      <c r="BT3554" s="19"/>
      <c r="BU3554" s="19"/>
      <c r="BV3554" s="19"/>
      <c r="BW3554" s="19"/>
      <c r="BX3554" s="19"/>
      <c r="BY3554" s="19"/>
      <c r="BZ3554" s="19"/>
      <c r="CA3554" s="19"/>
      <c r="CB3554" s="19"/>
      <c r="CC3554" s="19"/>
      <c r="CD3554" s="19"/>
      <c r="CE3554" s="19"/>
      <c r="CF3554" s="19"/>
      <c r="CG3554" s="19"/>
      <c r="CH3554" s="19"/>
      <c r="CI3554" s="19"/>
      <c r="CJ3554" s="19"/>
      <c r="CK3554" s="19"/>
      <c r="CL3554" s="19"/>
      <c r="CM3554" s="19"/>
      <c r="CN3554" s="19"/>
      <c r="CO3554" s="19"/>
      <c r="CP3554" s="19"/>
      <c r="CQ3554" s="19"/>
      <c r="CR3554" s="19"/>
      <c r="CS3554" s="19"/>
      <c r="CT3554" s="19"/>
      <c r="CU3554" s="19"/>
      <c r="CV3554" s="19"/>
      <c r="CW3554" s="19"/>
      <c r="CX3554" s="19"/>
      <c r="CY3554" s="19"/>
      <c r="CZ3554" s="19"/>
      <c r="DA3554" s="19"/>
      <c r="DB3554" s="19"/>
      <c r="DC3554" s="19"/>
      <c r="DD3554" s="19"/>
      <c r="DE3554" s="19"/>
      <c r="DF3554" s="19"/>
      <c r="DG3554" s="19"/>
      <c r="DH3554" s="19"/>
      <c r="DI3554" s="19"/>
      <c r="DJ3554" s="19"/>
      <c r="DK3554" s="19"/>
      <c r="DL3554" s="19"/>
      <c r="DM3554" s="19"/>
      <c r="DN3554" s="19"/>
    </row>
    <row r="3555" spans="1:118" x14ac:dyDescent="0.25">
      <c r="A3555" s="35"/>
      <c r="B3555" s="35"/>
      <c r="C3555" s="35"/>
      <c r="D3555" s="35"/>
      <c r="E3555" s="107"/>
      <c r="H3555" s="35"/>
      <c r="I3555" s="35"/>
      <c r="J3555" s="35"/>
      <c r="K3555" s="35"/>
      <c r="L3555" s="35"/>
      <c r="M3555" s="35"/>
      <c r="N3555" s="35"/>
      <c r="O3555" s="35"/>
      <c r="P3555" s="35"/>
      <c r="Q3555" s="35"/>
      <c r="R3555" s="35"/>
      <c r="S3555" s="35"/>
      <c r="AC3555" s="19"/>
      <c r="AD3555" s="19"/>
      <c r="AE3555" s="19"/>
      <c r="AF3555" s="19"/>
      <c r="AG3555" s="19"/>
      <c r="AH3555" s="19"/>
      <c r="AI3555" s="19"/>
      <c r="AJ3555" s="19"/>
      <c r="AK3555" s="19"/>
      <c r="AL3555" s="19"/>
      <c r="AM3555" s="19"/>
      <c r="AN3555" s="19"/>
      <c r="AO3555" s="19"/>
      <c r="AP3555" s="19"/>
      <c r="AQ3555" s="19"/>
      <c r="AR3555" s="19"/>
      <c r="AS3555" s="19"/>
      <c r="AT3555" s="19"/>
      <c r="AU3555" s="19"/>
      <c r="AV3555" s="19"/>
      <c r="AW3555" s="19"/>
      <c r="AX3555" s="19"/>
      <c r="AY3555" s="19"/>
      <c r="AZ3555" s="19"/>
      <c r="BA3555" s="19"/>
      <c r="BB3555" s="19"/>
      <c r="BC3555" s="19"/>
      <c r="BD3555" s="19"/>
      <c r="BE3555" s="19"/>
      <c r="BF3555" s="19"/>
      <c r="BG3555" s="19"/>
      <c r="BH3555" s="19"/>
      <c r="BI3555" s="19"/>
      <c r="BJ3555" s="19"/>
      <c r="BK3555" s="19"/>
      <c r="BL3555" s="19"/>
      <c r="BM3555" s="19"/>
      <c r="BN3555" s="19"/>
      <c r="BO3555" s="19"/>
      <c r="BP3555" s="19"/>
      <c r="BQ3555" s="19"/>
      <c r="BR3555" s="19"/>
      <c r="BS3555" s="19"/>
      <c r="BT3555" s="19"/>
      <c r="BU3555" s="19"/>
      <c r="BV3555" s="19"/>
      <c r="BW3555" s="19"/>
      <c r="BX3555" s="19"/>
      <c r="BY3555" s="19"/>
      <c r="BZ3555" s="19"/>
      <c r="CA3555" s="19"/>
      <c r="CB3555" s="19"/>
      <c r="CC3555" s="19"/>
      <c r="CD3555" s="19"/>
      <c r="CE3555" s="19"/>
      <c r="CF3555" s="19"/>
      <c r="CG3555" s="19"/>
      <c r="CH3555" s="19"/>
      <c r="CI3555" s="19"/>
      <c r="CJ3555" s="19"/>
      <c r="CK3555" s="19"/>
      <c r="CL3555" s="19"/>
      <c r="CM3555" s="19"/>
      <c r="CN3555" s="19"/>
      <c r="CO3555" s="19"/>
      <c r="CP3555" s="19"/>
      <c r="CQ3555" s="19"/>
      <c r="CR3555" s="19"/>
      <c r="CS3555" s="19"/>
      <c r="CT3555" s="19"/>
      <c r="CU3555" s="19"/>
      <c r="CV3555" s="19"/>
      <c r="CW3555" s="19"/>
      <c r="CX3555" s="19"/>
      <c r="CY3555" s="19"/>
      <c r="CZ3555" s="19"/>
      <c r="DA3555" s="19"/>
      <c r="DB3555" s="19"/>
      <c r="DC3555" s="19"/>
      <c r="DD3555" s="19"/>
      <c r="DE3555" s="19"/>
      <c r="DF3555" s="19"/>
      <c r="DG3555" s="19"/>
      <c r="DH3555" s="19"/>
      <c r="DI3555" s="19"/>
      <c r="DJ3555" s="19"/>
      <c r="DK3555" s="19"/>
      <c r="DL3555" s="19"/>
      <c r="DM3555" s="19"/>
      <c r="DN3555" s="19"/>
    </row>
    <row r="3556" spans="1:118" x14ac:dyDescent="0.25">
      <c r="A3556" s="35"/>
      <c r="B3556" s="35"/>
      <c r="C3556" s="35"/>
      <c r="D3556" s="35"/>
      <c r="E3556" s="107"/>
      <c r="H3556" s="35"/>
      <c r="I3556" s="35"/>
      <c r="J3556" s="35"/>
      <c r="K3556" s="35"/>
      <c r="L3556" s="35"/>
      <c r="M3556" s="35"/>
      <c r="N3556" s="35"/>
      <c r="O3556" s="35"/>
      <c r="P3556" s="35"/>
      <c r="Q3556" s="35"/>
      <c r="R3556" s="35"/>
      <c r="S3556" s="35"/>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19"/>
      <c r="BA3556" s="19"/>
      <c r="BB3556" s="19"/>
      <c r="BC3556" s="19"/>
      <c r="BD3556" s="19"/>
      <c r="BE3556" s="19"/>
      <c r="BF3556" s="19"/>
      <c r="BG3556" s="19"/>
      <c r="BH3556" s="19"/>
      <c r="BI3556" s="19"/>
      <c r="BJ3556" s="19"/>
      <c r="BK3556" s="19"/>
      <c r="BL3556" s="19"/>
      <c r="BM3556" s="19"/>
      <c r="BN3556" s="19"/>
      <c r="BO3556" s="19"/>
      <c r="BP3556" s="19"/>
      <c r="BQ3556" s="19"/>
      <c r="BR3556" s="19"/>
      <c r="BS3556" s="19"/>
      <c r="BT3556" s="19"/>
      <c r="BU3556" s="19"/>
      <c r="BV3556" s="19"/>
      <c r="BW3556" s="19"/>
      <c r="BX3556" s="19"/>
      <c r="BY3556" s="19"/>
      <c r="BZ3556" s="19"/>
      <c r="CA3556" s="19"/>
      <c r="CB3556" s="19"/>
      <c r="CC3556" s="19"/>
      <c r="CD3556" s="19"/>
      <c r="CE3556" s="19"/>
      <c r="CF3556" s="19"/>
      <c r="CG3556" s="19"/>
      <c r="CH3556" s="19"/>
      <c r="CI3556" s="19"/>
      <c r="CJ3556" s="19"/>
      <c r="CK3556" s="19"/>
      <c r="CL3556" s="19"/>
      <c r="CM3556" s="19"/>
      <c r="CN3556" s="19"/>
      <c r="CO3556" s="19"/>
      <c r="CP3556" s="19"/>
      <c r="CQ3556" s="19"/>
      <c r="CR3556" s="19"/>
      <c r="CS3556" s="19"/>
      <c r="CT3556" s="19"/>
      <c r="CU3556" s="19"/>
      <c r="CV3556" s="19"/>
      <c r="CW3556" s="19"/>
      <c r="CX3556" s="19"/>
      <c r="CY3556" s="19"/>
      <c r="CZ3556" s="19"/>
      <c r="DA3556" s="19"/>
      <c r="DB3556" s="19"/>
      <c r="DC3556" s="19"/>
      <c r="DD3556" s="19"/>
      <c r="DE3556" s="19"/>
      <c r="DF3556" s="19"/>
      <c r="DG3556" s="19"/>
      <c r="DH3556" s="19"/>
      <c r="DI3556" s="19"/>
      <c r="DJ3556" s="19"/>
      <c r="DK3556" s="19"/>
      <c r="DL3556" s="19"/>
      <c r="DM3556" s="19"/>
      <c r="DN3556" s="19"/>
    </row>
    <row r="3557" spans="1:118" x14ac:dyDescent="0.25">
      <c r="A3557" s="35"/>
      <c r="B3557" s="35"/>
      <c r="C3557" s="35"/>
      <c r="D3557" s="35"/>
      <c r="E3557" s="107"/>
      <c r="H3557" s="35"/>
      <c r="I3557" s="35"/>
      <c r="J3557" s="35"/>
      <c r="K3557" s="35"/>
      <c r="L3557" s="35"/>
      <c r="M3557" s="35"/>
      <c r="N3557" s="35"/>
      <c r="O3557" s="35"/>
      <c r="P3557" s="35"/>
      <c r="Q3557" s="35"/>
      <c r="R3557" s="35"/>
      <c r="S3557" s="35"/>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19"/>
      <c r="BA3557" s="19"/>
      <c r="BB3557" s="19"/>
      <c r="BC3557" s="19"/>
      <c r="BD3557" s="19"/>
      <c r="BE3557" s="19"/>
      <c r="BF3557" s="19"/>
      <c r="BG3557" s="19"/>
      <c r="BH3557" s="19"/>
      <c r="BI3557" s="19"/>
      <c r="BJ3557" s="19"/>
      <c r="BK3557" s="19"/>
      <c r="BL3557" s="19"/>
      <c r="BM3557" s="19"/>
      <c r="BN3557" s="19"/>
      <c r="BO3557" s="19"/>
      <c r="BP3557" s="19"/>
      <c r="BQ3557" s="19"/>
      <c r="BR3557" s="19"/>
      <c r="BS3557" s="19"/>
      <c r="BT3557" s="19"/>
      <c r="BU3557" s="19"/>
      <c r="BV3557" s="19"/>
      <c r="BW3557" s="19"/>
      <c r="BX3557" s="19"/>
      <c r="BY3557" s="19"/>
      <c r="BZ3557" s="19"/>
      <c r="CA3557" s="19"/>
      <c r="CB3557" s="19"/>
      <c r="CC3557" s="19"/>
      <c r="CD3557" s="19"/>
      <c r="CE3557" s="19"/>
      <c r="CF3557" s="19"/>
      <c r="CG3557" s="19"/>
      <c r="CH3557" s="19"/>
      <c r="CI3557" s="19"/>
      <c r="CJ3557" s="19"/>
      <c r="CK3557" s="19"/>
      <c r="CL3557" s="19"/>
      <c r="CM3557" s="19"/>
      <c r="CN3557" s="19"/>
      <c r="CO3557" s="19"/>
      <c r="CP3557" s="19"/>
      <c r="CQ3557" s="19"/>
      <c r="CR3557" s="19"/>
      <c r="CS3557" s="19"/>
      <c r="CT3557" s="19"/>
      <c r="CU3557" s="19"/>
      <c r="CV3557" s="19"/>
      <c r="CW3557" s="19"/>
      <c r="CX3557" s="19"/>
      <c r="CY3557" s="19"/>
      <c r="CZ3557" s="19"/>
      <c r="DA3557" s="19"/>
      <c r="DB3557" s="19"/>
      <c r="DC3557" s="19"/>
      <c r="DD3557" s="19"/>
      <c r="DE3557" s="19"/>
      <c r="DF3557" s="19"/>
      <c r="DG3557" s="19"/>
      <c r="DH3557" s="19"/>
      <c r="DI3557" s="19"/>
      <c r="DJ3557" s="19"/>
      <c r="DK3557" s="19"/>
      <c r="DL3557" s="19"/>
      <c r="DM3557" s="19"/>
      <c r="DN3557" s="19"/>
    </row>
    <row r="3558" spans="1:118" x14ac:dyDescent="0.25">
      <c r="A3558" s="35"/>
      <c r="B3558" s="35"/>
      <c r="C3558" s="35"/>
      <c r="D3558" s="35"/>
      <c r="E3558" s="107"/>
      <c r="H3558" s="35"/>
      <c r="I3558" s="35"/>
      <c r="J3558" s="35"/>
      <c r="K3558" s="35"/>
      <c r="L3558" s="35"/>
      <c r="M3558" s="35"/>
      <c r="N3558" s="35"/>
      <c r="O3558" s="35"/>
      <c r="P3558" s="35"/>
      <c r="Q3558" s="35"/>
      <c r="R3558" s="35"/>
      <c r="S3558" s="35"/>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19"/>
      <c r="BA3558" s="19"/>
      <c r="BB3558" s="19"/>
      <c r="BC3558" s="19"/>
      <c r="BD3558" s="19"/>
      <c r="BE3558" s="19"/>
      <c r="BF3558" s="19"/>
      <c r="BG3558" s="19"/>
      <c r="BH3558" s="19"/>
      <c r="BI3558" s="19"/>
      <c r="BJ3558" s="19"/>
      <c r="BK3558" s="19"/>
      <c r="BL3558" s="19"/>
      <c r="BM3558" s="19"/>
      <c r="BN3558" s="19"/>
      <c r="BO3558" s="19"/>
      <c r="BP3558" s="19"/>
      <c r="BQ3558" s="19"/>
      <c r="BR3558" s="19"/>
      <c r="BS3558" s="19"/>
      <c r="BT3558" s="19"/>
      <c r="BU3558" s="19"/>
      <c r="BV3558" s="19"/>
      <c r="BW3558" s="19"/>
      <c r="BX3558" s="19"/>
      <c r="BY3558" s="19"/>
      <c r="BZ3558" s="19"/>
      <c r="CA3558" s="19"/>
      <c r="CB3558" s="19"/>
      <c r="CC3558" s="19"/>
      <c r="CD3558" s="19"/>
      <c r="CE3558" s="19"/>
      <c r="CF3558" s="19"/>
      <c r="CG3558" s="19"/>
      <c r="CH3558" s="19"/>
      <c r="CI3558" s="19"/>
      <c r="CJ3558" s="19"/>
      <c r="CK3558" s="19"/>
      <c r="CL3558" s="19"/>
      <c r="CM3558" s="19"/>
      <c r="CN3558" s="19"/>
      <c r="CO3558" s="19"/>
      <c r="CP3558" s="19"/>
      <c r="CQ3558" s="19"/>
      <c r="CR3558" s="19"/>
      <c r="CS3558" s="19"/>
      <c r="CT3558" s="19"/>
      <c r="CU3558" s="19"/>
      <c r="CV3558" s="19"/>
      <c r="CW3558" s="19"/>
      <c r="CX3558" s="19"/>
      <c r="CY3558" s="19"/>
      <c r="CZ3558" s="19"/>
      <c r="DA3558" s="19"/>
      <c r="DB3558" s="19"/>
      <c r="DC3558" s="19"/>
      <c r="DD3558" s="19"/>
      <c r="DE3558" s="19"/>
      <c r="DF3558" s="19"/>
      <c r="DG3558" s="19"/>
      <c r="DH3558" s="19"/>
      <c r="DI3558" s="19"/>
      <c r="DJ3558" s="19"/>
      <c r="DK3558" s="19"/>
      <c r="DL3558" s="19"/>
      <c r="DM3558" s="19"/>
      <c r="DN3558" s="19"/>
    </row>
    <row r="3559" spans="1:118" x14ac:dyDescent="0.25">
      <c r="A3559" s="35"/>
      <c r="B3559" s="35"/>
      <c r="C3559" s="35"/>
      <c r="D3559" s="35"/>
      <c r="E3559" s="107"/>
      <c r="H3559" s="35"/>
      <c r="I3559" s="35"/>
      <c r="J3559" s="35"/>
      <c r="K3559" s="35"/>
      <c r="L3559" s="35"/>
      <c r="M3559" s="35"/>
      <c r="N3559" s="35"/>
      <c r="O3559" s="35"/>
      <c r="P3559" s="35"/>
      <c r="Q3559" s="35"/>
      <c r="R3559" s="35"/>
      <c r="S3559" s="35"/>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19"/>
      <c r="BA3559" s="19"/>
      <c r="BB3559" s="19"/>
      <c r="BC3559" s="19"/>
      <c r="BD3559" s="19"/>
      <c r="BE3559" s="19"/>
      <c r="BF3559" s="19"/>
      <c r="BG3559" s="19"/>
      <c r="BH3559" s="19"/>
      <c r="BI3559" s="19"/>
      <c r="BJ3559" s="19"/>
      <c r="BK3559" s="19"/>
      <c r="BL3559" s="19"/>
      <c r="BM3559" s="19"/>
      <c r="BN3559" s="19"/>
      <c r="BO3559" s="19"/>
      <c r="BP3559" s="19"/>
      <c r="BQ3559" s="19"/>
      <c r="BR3559" s="19"/>
      <c r="BS3559" s="19"/>
      <c r="BT3559" s="19"/>
      <c r="BU3559" s="19"/>
      <c r="BV3559" s="19"/>
      <c r="BW3559" s="19"/>
      <c r="BX3559" s="19"/>
      <c r="BY3559" s="19"/>
      <c r="BZ3559" s="19"/>
      <c r="CA3559" s="19"/>
      <c r="CB3559" s="19"/>
      <c r="CC3559" s="19"/>
      <c r="CD3559" s="19"/>
      <c r="CE3559" s="19"/>
      <c r="CF3559" s="19"/>
      <c r="CG3559" s="19"/>
      <c r="CH3559" s="19"/>
      <c r="CI3559" s="19"/>
      <c r="CJ3559" s="19"/>
      <c r="CK3559" s="19"/>
      <c r="CL3559" s="19"/>
      <c r="CM3559" s="19"/>
      <c r="CN3559" s="19"/>
      <c r="CO3559" s="19"/>
      <c r="CP3559" s="19"/>
      <c r="CQ3559" s="19"/>
      <c r="CR3559" s="19"/>
      <c r="CS3559" s="19"/>
      <c r="CT3559" s="19"/>
      <c r="CU3559" s="19"/>
      <c r="CV3559" s="19"/>
      <c r="CW3559" s="19"/>
      <c r="CX3559" s="19"/>
      <c r="CY3559" s="19"/>
      <c r="CZ3559" s="19"/>
      <c r="DA3559" s="19"/>
      <c r="DB3559" s="19"/>
      <c r="DC3559" s="19"/>
      <c r="DD3559" s="19"/>
      <c r="DE3559" s="19"/>
      <c r="DF3559" s="19"/>
      <c r="DG3559" s="19"/>
      <c r="DH3559" s="19"/>
      <c r="DI3559" s="19"/>
      <c r="DJ3559" s="19"/>
      <c r="DK3559" s="19"/>
      <c r="DL3559" s="19"/>
      <c r="DM3559" s="19"/>
      <c r="DN3559" s="19"/>
    </row>
    <row r="3560" spans="1:118" x14ac:dyDescent="0.25">
      <c r="A3560" s="35"/>
      <c r="B3560" s="35"/>
      <c r="C3560" s="35"/>
      <c r="D3560" s="35"/>
      <c r="E3560" s="107"/>
      <c r="H3560" s="35"/>
      <c r="I3560" s="35"/>
      <c r="J3560" s="35"/>
      <c r="K3560" s="35"/>
      <c r="L3560" s="35"/>
      <c r="M3560" s="35"/>
      <c r="N3560" s="35"/>
      <c r="O3560" s="35"/>
      <c r="P3560" s="35"/>
      <c r="Q3560" s="35"/>
      <c r="R3560" s="35"/>
      <c r="S3560" s="35"/>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19"/>
      <c r="BA3560" s="19"/>
      <c r="BB3560" s="19"/>
      <c r="BC3560" s="19"/>
      <c r="BD3560" s="19"/>
      <c r="BE3560" s="19"/>
      <c r="BF3560" s="19"/>
      <c r="BG3560" s="19"/>
      <c r="BH3560" s="19"/>
      <c r="BI3560" s="19"/>
      <c r="BJ3560" s="19"/>
      <c r="BK3560" s="19"/>
      <c r="BL3560" s="19"/>
      <c r="BM3560" s="19"/>
      <c r="BN3560" s="19"/>
      <c r="BO3560" s="19"/>
      <c r="BP3560" s="19"/>
      <c r="BQ3560" s="19"/>
      <c r="BR3560" s="19"/>
      <c r="BS3560" s="19"/>
      <c r="BT3560" s="19"/>
      <c r="BU3560" s="19"/>
      <c r="BV3560" s="19"/>
      <c r="BW3560" s="19"/>
      <c r="BX3560" s="19"/>
      <c r="BY3560" s="19"/>
      <c r="BZ3560" s="19"/>
      <c r="CA3560" s="19"/>
      <c r="CB3560" s="19"/>
      <c r="CC3560" s="19"/>
      <c r="CD3560" s="19"/>
      <c r="CE3560" s="19"/>
      <c r="CF3560" s="19"/>
      <c r="CG3560" s="19"/>
      <c r="CH3560" s="19"/>
      <c r="CI3560" s="19"/>
      <c r="CJ3560" s="19"/>
      <c r="CK3560" s="19"/>
      <c r="CL3560" s="19"/>
      <c r="CM3560" s="19"/>
      <c r="CN3560" s="19"/>
      <c r="CO3560" s="19"/>
      <c r="CP3560" s="19"/>
      <c r="CQ3560" s="19"/>
      <c r="CR3560" s="19"/>
      <c r="CS3560" s="19"/>
      <c r="CT3560" s="19"/>
      <c r="CU3560" s="19"/>
      <c r="CV3560" s="19"/>
      <c r="CW3560" s="19"/>
      <c r="CX3560" s="19"/>
      <c r="CY3560" s="19"/>
      <c r="CZ3560" s="19"/>
      <c r="DA3560" s="19"/>
      <c r="DB3560" s="19"/>
      <c r="DC3560" s="19"/>
      <c r="DD3560" s="19"/>
      <c r="DE3560" s="19"/>
      <c r="DF3560" s="19"/>
      <c r="DG3560" s="19"/>
      <c r="DH3560" s="19"/>
      <c r="DI3560" s="19"/>
      <c r="DJ3560" s="19"/>
      <c r="DK3560" s="19"/>
      <c r="DL3560" s="19"/>
      <c r="DM3560" s="19"/>
      <c r="DN3560" s="19"/>
    </row>
    <row r="3561" spans="1:118" x14ac:dyDescent="0.25">
      <c r="A3561" s="35"/>
      <c r="B3561" s="35"/>
      <c r="C3561" s="35"/>
      <c r="D3561" s="35"/>
      <c r="E3561" s="107"/>
      <c r="H3561" s="35"/>
      <c r="I3561" s="35"/>
      <c r="J3561" s="35"/>
      <c r="K3561" s="35"/>
      <c r="L3561" s="35"/>
      <c r="M3561" s="35"/>
      <c r="N3561" s="35"/>
      <c r="O3561" s="35"/>
      <c r="P3561" s="35"/>
      <c r="Q3561" s="35"/>
      <c r="R3561" s="35"/>
      <c r="S3561" s="35"/>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c r="AZ3561" s="19"/>
      <c r="BA3561" s="19"/>
      <c r="BB3561" s="19"/>
      <c r="BC3561" s="19"/>
      <c r="BD3561" s="19"/>
      <c r="BE3561" s="19"/>
      <c r="BF3561" s="19"/>
      <c r="BG3561" s="19"/>
      <c r="BH3561" s="19"/>
      <c r="BI3561" s="19"/>
      <c r="BJ3561" s="19"/>
      <c r="BK3561" s="19"/>
      <c r="BL3561" s="19"/>
      <c r="BM3561" s="19"/>
      <c r="BN3561" s="19"/>
      <c r="BO3561" s="19"/>
      <c r="BP3561" s="19"/>
      <c r="BQ3561" s="19"/>
      <c r="BR3561" s="19"/>
      <c r="BS3561" s="19"/>
      <c r="BT3561" s="19"/>
      <c r="BU3561" s="19"/>
      <c r="BV3561" s="19"/>
      <c r="BW3561" s="19"/>
      <c r="BX3561" s="19"/>
      <c r="BY3561" s="19"/>
      <c r="BZ3561" s="19"/>
      <c r="CA3561" s="19"/>
      <c r="CB3561" s="19"/>
      <c r="CC3561" s="19"/>
      <c r="CD3561" s="19"/>
      <c r="CE3561" s="19"/>
      <c r="CF3561" s="19"/>
      <c r="CG3561" s="19"/>
      <c r="CH3561" s="19"/>
      <c r="CI3561" s="19"/>
      <c r="CJ3561" s="19"/>
      <c r="CK3561" s="19"/>
      <c r="CL3561" s="19"/>
      <c r="CM3561" s="19"/>
      <c r="CN3561" s="19"/>
      <c r="CO3561" s="19"/>
      <c r="CP3561" s="19"/>
      <c r="CQ3561" s="19"/>
      <c r="CR3561" s="19"/>
      <c r="CS3561" s="19"/>
      <c r="CT3561" s="19"/>
      <c r="CU3561" s="19"/>
      <c r="CV3561" s="19"/>
      <c r="CW3561" s="19"/>
      <c r="CX3561" s="19"/>
      <c r="CY3561" s="19"/>
      <c r="CZ3561" s="19"/>
      <c r="DA3561" s="19"/>
      <c r="DB3561" s="19"/>
      <c r="DC3561" s="19"/>
      <c r="DD3561" s="19"/>
      <c r="DE3561" s="19"/>
      <c r="DF3561" s="19"/>
      <c r="DG3561" s="19"/>
      <c r="DH3561" s="19"/>
      <c r="DI3561" s="19"/>
      <c r="DJ3561" s="19"/>
      <c r="DK3561" s="19"/>
      <c r="DL3561" s="19"/>
      <c r="DM3561" s="19"/>
      <c r="DN3561" s="19"/>
    </row>
    <row r="3562" spans="1:118" x14ac:dyDescent="0.25">
      <c r="A3562" s="35"/>
      <c r="B3562" s="35"/>
      <c r="C3562" s="35"/>
      <c r="D3562" s="35"/>
      <c r="E3562" s="107"/>
      <c r="H3562" s="35"/>
      <c r="I3562" s="35"/>
      <c r="J3562" s="35"/>
      <c r="K3562" s="35"/>
      <c r="L3562" s="35"/>
      <c r="M3562" s="35"/>
      <c r="N3562" s="35"/>
      <c r="O3562" s="35"/>
      <c r="P3562" s="35"/>
      <c r="Q3562" s="35"/>
      <c r="R3562" s="35"/>
      <c r="S3562" s="35"/>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19"/>
      <c r="BA3562" s="19"/>
      <c r="BB3562" s="19"/>
      <c r="BC3562" s="19"/>
      <c r="BD3562" s="19"/>
      <c r="BE3562" s="19"/>
      <c r="BF3562" s="19"/>
      <c r="BG3562" s="19"/>
      <c r="BH3562" s="19"/>
      <c r="BI3562" s="19"/>
      <c r="BJ3562" s="19"/>
      <c r="BK3562" s="19"/>
      <c r="BL3562" s="19"/>
      <c r="BM3562" s="19"/>
      <c r="BN3562" s="19"/>
      <c r="BO3562" s="19"/>
      <c r="BP3562" s="19"/>
      <c r="BQ3562" s="19"/>
      <c r="BR3562" s="19"/>
      <c r="BS3562" s="19"/>
      <c r="BT3562" s="19"/>
      <c r="BU3562" s="19"/>
      <c r="BV3562" s="19"/>
      <c r="BW3562" s="19"/>
      <c r="BX3562" s="19"/>
      <c r="BY3562" s="19"/>
      <c r="BZ3562" s="19"/>
      <c r="CA3562" s="19"/>
      <c r="CB3562" s="19"/>
      <c r="CC3562" s="19"/>
      <c r="CD3562" s="19"/>
      <c r="CE3562" s="19"/>
      <c r="CF3562" s="19"/>
      <c r="CG3562" s="19"/>
      <c r="CH3562" s="19"/>
      <c r="CI3562" s="19"/>
      <c r="CJ3562" s="19"/>
      <c r="CK3562" s="19"/>
      <c r="CL3562" s="19"/>
      <c r="CM3562" s="19"/>
      <c r="CN3562" s="19"/>
      <c r="CO3562" s="19"/>
      <c r="CP3562" s="19"/>
      <c r="CQ3562" s="19"/>
      <c r="CR3562" s="19"/>
      <c r="CS3562" s="19"/>
      <c r="CT3562" s="19"/>
      <c r="CU3562" s="19"/>
      <c r="CV3562" s="19"/>
      <c r="CW3562" s="19"/>
      <c r="CX3562" s="19"/>
      <c r="CY3562" s="19"/>
      <c r="CZ3562" s="19"/>
      <c r="DA3562" s="19"/>
      <c r="DB3562" s="19"/>
      <c r="DC3562" s="19"/>
      <c r="DD3562" s="19"/>
      <c r="DE3562" s="19"/>
      <c r="DF3562" s="19"/>
      <c r="DG3562" s="19"/>
      <c r="DH3562" s="19"/>
      <c r="DI3562" s="19"/>
      <c r="DJ3562" s="19"/>
      <c r="DK3562" s="19"/>
      <c r="DL3562" s="19"/>
      <c r="DM3562" s="19"/>
      <c r="DN3562" s="19"/>
    </row>
    <row r="3563" spans="1:118" x14ac:dyDescent="0.25">
      <c r="A3563" s="35"/>
      <c r="B3563" s="35"/>
      <c r="C3563" s="35"/>
      <c r="D3563" s="35"/>
      <c r="E3563" s="107"/>
      <c r="H3563" s="35"/>
      <c r="I3563" s="35"/>
      <c r="J3563" s="35"/>
      <c r="K3563" s="35"/>
      <c r="L3563" s="35"/>
      <c r="M3563" s="35"/>
      <c r="N3563" s="35"/>
      <c r="O3563" s="35"/>
      <c r="P3563" s="35"/>
      <c r="Q3563" s="35"/>
      <c r="R3563" s="35"/>
      <c r="S3563" s="35"/>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19"/>
      <c r="BA3563" s="19"/>
      <c r="BB3563" s="19"/>
      <c r="BC3563" s="19"/>
      <c r="BD3563" s="19"/>
      <c r="BE3563" s="19"/>
      <c r="BF3563" s="19"/>
      <c r="BG3563" s="19"/>
      <c r="BH3563" s="19"/>
      <c r="BI3563" s="19"/>
      <c r="BJ3563" s="19"/>
      <c r="BK3563" s="19"/>
      <c r="BL3563" s="19"/>
      <c r="BM3563" s="19"/>
      <c r="BN3563" s="19"/>
      <c r="BO3563" s="19"/>
      <c r="BP3563" s="19"/>
      <c r="BQ3563" s="19"/>
      <c r="BR3563" s="19"/>
      <c r="BS3563" s="19"/>
      <c r="BT3563" s="19"/>
      <c r="BU3563" s="19"/>
      <c r="BV3563" s="19"/>
      <c r="BW3563" s="19"/>
      <c r="BX3563" s="19"/>
      <c r="BY3563" s="19"/>
      <c r="BZ3563" s="19"/>
      <c r="CA3563" s="19"/>
      <c r="CB3563" s="19"/>
      <c r="CC3563" s="19"/>
      <c r="CD3563" s="19"/>
      <c r="CE3563" s="19"/>
      <c r="CF3563" s="19"/>
      <c r="CG3563" s="19"/>
      <c r="CH3563" s="19"/>
      <c r="CI3563" s="19"/>
      <c r="CJ3563" s="19"/>
      <c r="CK3563" s="19"/>
      <c r="CL3563" s="19"/>
      <c r="CM3563" s="19"/>
      <c r="CN3563" s="19"/>
      <c r="CO3563" s="19"/>
      <c r="CP3563" s="19"/>
      <c r="CQ3563" s="19"/>
      <c r="CR3563" s="19"/>
      <c r="CS3563" s="19"/>
      <c r="CT3563" s="19"/>
      <c r="CU3563" s="19"/>
      <c r="CV3563" s="19"/>
      <c r="CW3563" s="19"/>
      <c r="CX3563" s="19"/>
      <c r="CY3563" s="19"/>
      <c r="CZ3563" s="19"/>
      <c r="DA3563" s="19"/>
      <c r="DB3563" s="19"/>
      <c r="DC3563" s="19"/>
      <c r="DD3563" s="19"/>
      <c r="DE3563" s="19"/>
      <c r="DF3563" s="19"/>
      <c r="DG3563" s="19"/>
      <c r="DH3563" s="19"/>
      <c r="DI3563" s="19"/>
      <c r="DJ3563" s="19"/>
      <c r="DK3563" s="19"/>
      <c r="DL3563" s="19"/>
      <c r="DM3563" s="19"/>
      <c r="DN3563" s="19"/>
    </row>
    <row r="3564" spans="1:118" x14ac:dyDescent="0.25">
      <c r="A3564" s="35"/>
      <c r="B3564" s="35"/>
      <c r="C3564" s="35"/>
      <c r="D3564" s="35"/>
      <c r="E3564" s="107"/>
      <c r="H3564" s="35"/>
      <c r="I3564" s="35"/>
      <c r="J3564" s="35"/>
      <c r="K3564" s="35"/>
      <c r="L3564" s="35"/>
      <c r="M3564" s="35"/>
      <c r="N3564" s="35"/>
      <c r="O3564" s="35"/>
      <c r="P3564" s="35"/>
      <c r="Q3564" s="35"/>
      <c r="R3564" s="35"/>
      <c r="S3564" s="35"/>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19"/>
      <c r="BA3564" s="19"/>
      <c r="BB3564" s="19"/>
      <c r="BC3564" s="19"/>
      <c r="BD3564" s="19"/>
      <c r="BE3564" s="19"/>
      <c r="BF3564" s="19"/>
      <c r="BG3564" s="19"/>
      <c r="BH3564" s="19"/>
      <c r="BI3564" s="19"/>
      <c r="BJ3564" s="19"/>
      <c r="BK3564" s="19"/>
      <c r="BL3564" s="19"/>
      <c r="BM3564" s="19"/>
      <c r="BN3564" s="19"/>
      <c r="BO3564" s="19"/>
      <c r="BP3564" s="19"/>
      <c r="BQ3564" s="19"/>
      <c r="BR3564" s="19"/>
      <c r="BS3564" s="19"/>
      <c r="BT3564" s="19"/>
      <c r="BU3564" s="19"/>
      <c r="BV3564" s="19"/>
      <c r="BW3564" s="19"/>
      <c r="BX3564" s="19"/>
      <c r="BY3564" s="19"/>
      <c r="BZ3564" s="19"/>
      <c r="CA3564" s="19"/>
      <c r="CB3564" s="19"/>
      <c r="CC3564" s="19"/>
      <c r="CD3564" s="19"/>
      <c r="CE3564" s="19"/>
      <c r="CF3564" s="19"/>
      <c r="CG3564" s="19"/>
      <c r="CH3564" s="19"/>
      <c r="CI3564" s="19"/>
      <c r="CJ3564" s="19"/>
      <c r="CK3564" s="19"/>
      <c r="CL3564" s="19"/>
      <c r="CM3564" s="19"/>
      <c r="CN3564" s="19"/>
      <c r="CO3564" s="19"/>
      <c r="CP3564" s="19"/>
      <c r="CQ3564" s="19"/>
      <c r="CR3564" s="19"/>
      <c r="CS3564" s="19"/>
      <c r="CT3564" s="19"/>
      <c r="CU3564" s="19"/>
      <c r="CV3564" s="19"/>
      <c r="CW3564" s="19"/>
      <c r="CX3564" s="19"/>
      <c r="CY3564" s="19"/>
      <c r="CZ3564" s="19"/>
      <c r="DA3564" s="19"/>
      <c r="DB3564" s="19"/>
      <c r="DC3564" s="19"/>
      <c r="DD3564" s="19"/>
      <c r="DE3564" s="19"/>
      <c r="DF3564" s="19"/>
      <c r="DG3564" s="19"/>
      <c r="DH3564" s="19"/>
      <c r="DI3564" s="19"/>
      <c r="DJ3564" s="19"/>
      <c r="DK3564" s="19"/>
      <c r="DL3564" s="19"/>
      <c r="DM3564" s="19"/>
      <c r="DN3564" s="19"/>
    </row>
    <row r="3565" spans="1:118" x14ac:dyDescent="0.25">
      <c r="A3565" s="35"/>
      <c r="B3565" s="35"/>
      <c r="C3565" s="35"/>
      <c r="D3565" s="35"/>
      <c r="E3565" s="107"/>
      <c r="H3565" s="35"/>
      <c r="I3565" s="35"/>
      <c r="J3565" s="35"/>
      <c r="K3565" s="35"/>
      <c r="L3565" s="35"/>
      <c r="M3565" s="35"/>
      <c r="N3565" s="35"/>
      <c r="O3565" s="35"/>
      <c r="P3565" s="35"/>
      <c r="Q3565" s="35"/>
      <c r="R3565" s="35"/>
      <c r="S3565" s="35"/>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19"/>
      <c r="BA3565" s="19"/>
      <c r="BB3565" s="19"/>
      <c r="BC3565" s="19"/>
      <c r="BD3565" s="19"/>
      <c r="BE3565" s="19"/>
      <c r="BF3565" s="19"/>
      <c r="BG3565" s="19"/>
      <c r="BH3565" s="19"/>
      <c r="BI3565" s="19"/>
      <c r="BJ3565" s="19"/>
      <c r="BK3565" s="19"/>
      <c r="BL3565" s="19"/>
      <c r="BM3565" s="19"/>
      <c r="BN3565" s="19"/>
      <c r="BO3565" s="19"/>
      <c r="BP3565" s="19"/>
      <c r="BQ3565" s="19"/>
      <c r="BR3565" s="19"/>
      <c r="BS3565" s="19"/>
      <c r="BT3565" s="19"/>
      <c r="BU3565" s="19"/>
      <c r="BV3565" s="19"/>
      <c r="BW3565" s="19"/>
      <c r="BX3565" s="19"/>
      <c r="BY3565" s="19"/>
      <c r="BZ3565" s="19"/>
      <c r="CA3565" s="19"/>
      <c r="CB3565" s="19"/>
      <c r="CC3565" s="19"/>
      <c r="CD3565" s="19"/>
      <c r="CE3565" s="19"/>
      <c r="CF3565" s="19"/>
      <c r="CG3565" s="19"/>
      <c r="CH3565" s="19"/>
      <c r="CI3565" s="19"/>
      <c r="CJ3565" s="19"/>
      <c r="CK3565" s="19"/>
      <c r="CL3565" s="19"/>
      <c r="CM3565" s="19"/>
      <c r="CN3565" s="19"/>
      <c r="CO3565" s="19"/>
      <c r="CP3565" s="19"/>
      <c r="CQ3565" s="19"/>
      <c r="CR3565" s="19"/>
      <c r="CS3565" s="19"/>
      <c r="CT3565" s="19"/>
      <c r="CU3565" s="19"/>
      <c r="CV3565" s="19"/>
      <c r="CW3565" s="19"/>
      <c r="CX3565" s="19"/>
      <c r="CY3565" s="19"/>
      <c r="CZ3565" s="19"/>
      <c r="DA3565" s="19"/>
      <c r="DB3565" s="19"/>
      <c r="DC3565" s="19"/>
      <c r="DD3565" s="19"/>
      <c r="DE3565" s="19"/>
      <c r="DF3565" s="19"/>
      <c r="DG3565" s="19"/>
      <c r="DH3565" s="19"/>
      <c r="DI3565" s="19"/>
      <c r="DJ3565" s="19"/>
      <c r="DK3565" s="19"/>
      <c r="DL3565" s="19"/>
      <c r="DM3565" s="19"/>
      <c r="DN3565" s="19"/>
    </row>
    <row r="3566" spans="1:118" x14ac:dyDescent="0.25">
      <c r="A3566" s="35"/>
      <c r="B3566" s="35"/>
      <c r="C3566" s="35"/>
      <c r="D3566" s="35"/>
      <c r="E3566" s="107"/>
      <c r="H3566" s="35"/>
      <c r="I3566" s="35"/>
      <c r="J3566" s="35"/>
      <c r="K3566" s="35"/>
      <c r="L3566" s="35"/>
      <c r="M3566" s="35"/>
      <c r="N3566" s="35"/>
      <c r="O3566" s="35"/>
      <c r="P3566" s="35"/>
      <c r="Q3566" s="35"/>
      <c r="R3566" s="35"/>
      <c r="S3566" s="35"/>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19"/>
      <c r="BA3566" s="19"/>
      <c r="BB3566" s="19"/>
      <c r="BC3566" s="19"/>
      <c r="BD3566" s="19"/>
      <c r="BE3566" s="19"/>
      <c r="BF3566" s="19"/>
      <c r="BG3566" s="19"/>
      <c r="BH3566" s="19"/>
      <c r="BI3566" s="19"/>
      <c r="BJ3566" s="19"/>
      <c r="BK3566" s="19"/>
      <c r="BL3566" s="19"/>
      <c r="BM3566" s="19"/>
      <c r="BN3566" s="19"/>
      <c r="BO3566" s="19"/>
      <c r="BP3566" s="19"/>
      <c r="BQ3566" s="19"/>
      <c r="BR3566" s="19"/>
      <c r="BS3566" s="19"/>
      <c r="BT3566" s="19"/>
      <c r="BU3566" s="19"/>
      <c r="BV3566" s="19"/>
      <c r="BW3566" s="19"/>
      <c r="BX3566" s="19"/>
      <c r="BY3566" s="19"/>
      <c r="BZ3566" s="19"/>
      <c r="CA3566" s="19"/>
      <c r="CB3566" s="19"/>
      <c r="CC3566" s="19"/>
      <c r="CD3566" s="19"/>
      <c r="CE3566" s="19"/>
      <c r="CF3566" s="19"/>
      <c r="CG3566" s="19"/>
      <c r="CH3566" s="19"/>
      <c r="CI3566" s="19"/>
      <c r="CJ3566" s="19"/>
      <c r="CK3566" s="19"/>
      <c r="CL3566" s="19"/>
      <c r="CM3566" s="19"/>
      <c r="CN3566" s="19"/>
      <c r="CO3566" s="19"/>
      <c r="CP3566" s="19"/>
      <c r="CQ3566" s="19"/>
      <c r="CR3566" s="19"/>
      <c r="CS3566" s="19"/>
      <c r="CT3566" s="19"/>
      <c r="CU3566" s="19"/>
      <c r="CV3566" s="19"/>
      <c r="CW3566" s="19"/>
      <c r="CX3566" s="19"/>
      <c r="CY3566" s="19"/>
      <c r="CZ3566" s="19"/>
      <c r="DA3566" s="19"/>
      <c r="DB3566" s="19"/>
      <c r="DC3566" s="19"/>
      <c r="DD3566" s="19"/>
      <c r="DE3566" s="19"/>
      <c r="DF3566" s="19"/>
      <c r="DG3566" s="19"/>
      <c r="DH3566" s="19"/>
      <c r="DI3566" s="19"/>
      <c r="DJ3566" s="19"/>
      <c r="DK3566" s="19"/>
      <c r="DL3566" s="19"/>
      <c r="DM3566" s="19"/>
      <c r="DN3566" s="19"/>
    </row>
    <row r="3567" spans="1:118" x14ac:dyDescent="0.25">
      <c r="A3567" s="35"/>
      <c r="B3567" s="35"/>
      <c r="C3567" s="35"/>
      <c r="D3567" s="35"/>
      <c r="E3567" s="107"/>
      <c r="H3567" s="35"/>
      <c r="I3567" s="35"/>
      <c r="J3567" s="35"/>
      <c r="K3567" s="35"/>
      <c r="L3567" s="35"/>
      <c r="M3567" s="35"/>
      <c r="N3567" s="35"/>
      <c r="O3567" s="35"/>
      <c r="P3567" s="35"/>
      <c r="Q3567" s="35"/>
      <c r="R3567" s="35"/>
      <c r="S3567" s="35"/>
      <c r="AC3567" s="19"/>
      <c r="AD3567" s="19"/>
      <c r="AE3567" s="19"/>
      <c r="AF3567" s="19"/>
      <c r="AG3567" s="19"/>
      <c r="AH3567" s="19"/>
      <c r="AI3567" s="19"/>
      <c r="AJ3567" s="19"/>
      <c r="AK3567" s="19"/>
      <c r="AL3567" s="19"/>
      <c r="AM3567" s="19"/>
      <c r="AN3567" s="19"/>
      <c r="AO3567" s="19"/>
      <c r="AP3567" s="19"/>
      <c r="AQ3567" s="19"/>
      <c r="AR3567" s="19"/>
      <c r="AS3567" s="19"/>
      <c r="AT3567" s="19"/>
      <c r="AU3567" s="19"/>
      <c r="AV3567" s="19"/>
      <c r="AW3567" s="19"/>
      <c r="AX3567" s="19"/>
      <c r="AY3567" s="19"/>
      <c r="AZ3567" s="19"/>
      <c r="BA3567" s="19"/>
      <c r="BB3567" s="19"/>
      <c r="BC3567" s="19"/>
      <c r="BD3567" s="19"/>
      <c r="BE3567" s="19"/>
      <c r="BF3567" s="19"/>
      <c r="BG3567" s="19"/>
      <c r="BH3567" s="19"/>
      <c r="BI3567" s="19"/>
      <c r="BJ3567" s="19"/>
      <c r="BK3567" s="19"/>
      <c r="BL3567" s="19"/>
      <c r="BM3567" s="19"/>
      <c r="BN3567" s="19"/>
      <c r="BO3567" s="19"/>
      <c r="BP3567" s="19"/>
      <c r="BQ3567" s="19"/>
      <c r="BR3567" s="19"/>
      <c r="BS3567" s="19"/>
      <c r="BT3567" s="19"/>
      <c r="BU3567" s="19"/>
      <c r="BV3567" s="19"/>
      <c r="BW3567" s="19"/>
      <c r="BX3567" s="19"/>
      <c r="BY3567" s="19"/>
      <c r="BZ3567" s="19"/>
      <c r="CA3567" s="19"/>
      <c r="CB3567" s="19"/>
      <c r="CC3567" s="19"/>
      <c r="CD3567" s="19"/>
      <c r="CE3567" s="19"/>
      <c r="CF3567" s="19"/>
      <c r="CG3567" s="19"/>
      <c r="CH3567" s="19"/>
      <c r="CI3567" s="19"/>
      <c r="CJ3567" s="19"/>
      <c r="CK3567" s="19"/>
      <c r="CL3567" s="19"/>
      <c r="CM3567" s="19"/>
      <c r="CN3567" s="19"/>
      <c r="CO3567" s="19"/>
      <c r="CP3567" s="19"/>
      <c r="CQ3567" s="19"/>
      <c r="CR3567" s="19"/>
      <c r="CS3567" s="19"/>
      <c r="CT3567" s="19"/>
      <c r="CU3567" s="19"/>
      <c r="CV3567" s="19"/>
      <c r="CW3567" s="19"/>
      <c r="CX3567" s="19"/>
      <c r="CY3567" s="19"/>
      <c r="CZ3567" s="19"/>
      <c r="DA3567" s="19"/>
      <c r="DB3567" s="19"/>
      <c r="DC3567" s="19"/>
      <c r="DD3567" s="19"/>
      <c r="DE3567" s="19"/>
      <c r="DF3567" s="19"/>
      <c r="DG3567" s="19"/>
      <c r="DH3567" s="19"/>
      <c r="DI3567" s="19"/>
      <c r="DJ3567" s="19"/>
      <c r="DK3567" s="19"/>
      <c r="DL3567" s="19"/>
      <c r="DM3567" s="19"/>
      <c r="DN3567" s="19"/>
    </row>
    <row r="3568" spans="1:118" x14ac:dyDescent="0.25">
      <c r="A3568" s="35"/>
      <c r="B3568" s="35"/>
      <c r="C3568" s="35"/>
      <c r="D3568" s="35"/>
      <c r="E3568" s="107"/>
      <c r="H3568" s="35"/>
      <c r="I3568" s="35"/>
      <c r="J3568" s="35"/>
      <c r="K3568" s="35"/>
      <c r="L3568" s="35"/>
      <c r="M3568" s="35"/>
      <c r="N3568" s="35"/>
      <c r="O3568" s="35"/>
      <c r="P3568" s="35"/>
      <c r="Q3568" s="35"/>
      <c r="R3568" s="35"/>
      <c r="S3568" s="35"/>
      <c r="AC3568" s="19"/>
      <c r="AD3568" s="19"/>
      <c r="AE3568" s="19"/>
      <c r="AF3568" s="19"/>
      <c r="AG3568" s="19"/>
      <c r="AH3568" s="19"/>
      <c r="AI3568" s="19"/>
      <c r="AJ3568" s="19"/>
      <c r="AK3568" s="19"/>
      <c r="AL3568" s="19"/>
      <c r="AM3568" s="19"/>
      <c r="AN3568" s="19"/>
      <c r="AO3568" s="19"/>
      <c r="AP3568" s="19"/>
      <c r="AQ3568" s="19"/>
      <c r="AR3568" s="19"/>
      <c r="AS3568" s="19"/>
      <c r="AT3568" s="19"/>
      <c r="AU3568" s="19"/>
      <c r="AV3568" s="19"/>
      <c r="AW3568" s="19"/>
      <c r="AX3568" s="19"/>
      <c r="AY3568" s="19"/>
      <c r="AZ3568" s="19"/>
      <c r="BA3568" s="19"/>
      <c r="BB3568" s="19"/>
      <c r="BC3568" s="19"/>
      <c r="BD3568" s="19"/>
      <c r="BE3568" s="19"/>
      <c r="BF3568" s="19"/>
      <c r="BG3568" s="19"/>
      <c r="BH3568" s="19"/>
      <c r="BI3568" s="19"/>
      <c r="BJ3568" s="19"/>
      <c r="BK3568" s="19"/>
      <c r="BL3568" s="19"/>
      <c r="BM3568" s="19"/>
      <c r="BN3568" s="19"/>
      <c r="BO3568" s="19"/>
      <c r="BP3568" s="19"/>
      <c r="BQ3568" s="19"/>
      <c r="BR3568" s="19"/>
      <c r="BS3568" s="19"/>
      <c r="BT3568" s="19"/>
      <c r="BU3568" s="19"/>
      <c r="BV3568" s="19"/>
      <c r="BW3568" s="19"/>
      <c r="BX3568" s="19"/>
      <c r="BY3568" s="19"/>
      <c r="BZ3568" s="19"/>
      <c r="CA3568" s="19"/>
      <c r="CB3568" s="19"/>
      <c r="CC3568" s="19"/>
      <c r="CD3568" s="19"/>
      <c r="CE3568" s="19"/>
      <c r="CF3568" s="19"/>
      <c r="CG3568" s="19"/>
      <c r="CH3568" s="19"/>
      <c r="CI3568" s="19"/>
      <c r="CJ3568" s="19"/>
      <c r="CK3568" s="19"/>
      <c r="CL3568" s="19"/>
      <c r="CM3568" s="19"/>
      <c r="CN3568" s="19"/>
      <c r="CO3568" s="19"/>
      <c r="CP3568" s="19"/>
      <c r="CQ3568" s="19"/>
      <c r="CR3568" s="19"/>
      <c r="CS3568" s="19"/>
      <c r="CT3568" s="19"/>
      <c r="CU3568" s="19"/>
      <c r="CV3568" s="19"/>
      <c r="CW3568" s="19"/>
      <c r="CX3568" s="19"/>
      <c r="CY3568" s="19"/>
      <c r="CZ3568" s="19"/>
      <c r="DA3568" s="19"/>
      <c r="DB3568" s="19"/>
      <c r="DC3568" s="19"/>
      <c r="DD3568" s="19"/>
      <c r="DE3568" s="19"/>
      <c r="DF3568" s="19"/>
      <c r="DG3568" s="19"/>
      <c r="DH3568" s="19"/>
      <c r="DI3568" s="19"/>
      <c r="DJ3568" s="19"/>
      <c r="DK3568" s="19"/>
      <c r="DL3568" s="19"/>
      <c r="DM3568" s="19"/>
      <c r="DN3568" s="19"/>
    </row>
    <row r="3569" spans="1:118" x14ac:dyDescent="0.25">
      <c r="A3569" s="35"/>
      <c r="B3569" s="35"/>
      <c r="C3569" s="35"/>
      <c r="D3569" s="35"/>
      <c r="E3569" s="107"/>
      <c r="H3569" s="35"/>
      <c r="I3569" s="35"/>
      <c r="J3569" s="35"/>
      <c r="K3569" s="35"/>
      <c r="L3569" s="35"/>
      <c r="M3569" s="35"/>
      <c r="N3569" s="35"/>
      <c r="O3569" s="35"/>
      <c r="P3569" s="35"/>
      <c r="Q3569" s="35"/>
      <c r="R3569" s="35"/>
      <c r="S3569" s="35"/>
      <c r="AC3569" s="19"/>
      <c r="AD3569" s="19"/>
      <c r="AE3569" s="19"/>
      <c r="AF3569" s="19"/>
      <c r="AG3569" s="19"/>
      <c r="AH3569" s="19"/>
      <c r="AI3569" s="19"/>
      <c r="AJ3569" s="19"/>
      <c r="AK3569" s="19"/>
      <c r="AL3569" s="19"/>
      <c r="AM3569" s="19"/>
      <c r="AN3569" s="19"/>
      <c r="AO3569" s="19"/>
      <c r="AP3569" s="19"/>
      <c r="AQ3569" s="19"/>
      <c r="AR3569" s="19"/>
      <c r="AS3569" s="19"/>
      <c r="AT3569" s="19"/>
      <c r="AU3569" s="19"/>
      <c r="AV3569" s="19"/>
      <c r="AW3569" s="19"/>
      <c r="AX3569" s="19"/>
      <c r="AY3569" s="19"/>
      <c r="AZ3569" s="19"/>
      <c r="BA3569" s="19"/>
      <c r="BB3569" s="19"/>
      <c r="BC3569" s="19"/>
      <c r="BD3569" s="19"/>
      <c r="BE3569" s="19"/>
      <c r="BF3569" s="19"/>
      <c r="BG3569" s="19"/>
      <c r="BH3569" s="19"/>
      <c r="BI3569" s="19"/>
      <c r="BJ3569" s="19"/>
      <c r="BK3569" s="19"/>
      <c r="BL3569" s="19"/>
      <c r="BM3569" s="19"/>
      <c r="BN3569" s="19"/>
      <c r="BO3569" s="19"/>
      <c r="BP3569" s="19"/>
      <c r="BQ3569" s="19"/>
      <c r="BR3569" s="19"/>
      <c r="BS3569" s="19"/>
      <c r="BT3569" s="19"/>
      <c r="BU3569" s="19"/>
      <c r="BV3569" s="19"/>
      <c r="BW3569" s="19"/>
      <c r="BX3569" s="19"/>
      <c r="BY3569" s="19"/>
      <c r="BZ3569" s="19"/>
      <c r="CA3569" s="19"/>
      <c r="CB3569" s="19"/>
      <c r="CC3569" s="19"/>
      <c r="CD3569" s="19"/>
      <c r="CE3569" s="19"/>
      <c r="CF3569" s="19"/>
      <c r="CG3569" s="19"/>
      <c r="CH3569" s="19"/>
      <c r="CI3569" s="19"/>
      <c r="CJ3569" s="19"/>
      <c r="CK3569" s="19"/>
      <c r="CL3569" s="19"/>
      <c r="CM3569" s="19"/>
      <c r="CN3569" s="19"/>
      <c r="CO3569" s="19"/>
      <c r="CP3569" s="19"/>
      <c r="CQ3569" s="19"/>
      <c r="CR3569" s="19"/>
      <c r="CS3569" s="19"/>
      <c r="CT3569" s="19"/>
      <c r="CU3569" s="19"/>
      <c r="CV3569" s="19"/>
      <c r="CW3569" s="19"/>
      <c r="CX3569" s="19"/>
      <c r="CY3569" s="19"/>
      <c r="CZ3569" s="19"/>
      <c r="DA3569" s="19"/>
      <c r="DB3569" s="19"/>
      <c r="DC3569" s="19"/>
      <c r="DD3569" s="19"/>
      <c r="DE3569" s="19"/>
      <c r="DF3569" s="19"/>
      <c r="DG3569" s="19"/>
      <c r="DH3569" s="19"/>
      <c r="DI3569" s="19"/>
      <c r="DJ3569" s="19"/>
      <c r="DK3569" s="19"/>
      <c r="DL3569" s="19"/>
      <c r="DM3569" s="19"/>
      <c r="DN3569" s="19"/>
    </row>
    <row r="3570" spans="1:118" x14ac:dyDescent="0.25">
      <c r="A3570" s="35"/>
      <c r="B3570" s="35"/>
      <c r="C3570" s="35"/>
      <c r="D3570" s="35"/>
      <c r="E3570" s="107"/>
      <c r="H3570" s="35"/>
      <c r="I3570" s="35"/>
      <c r="J3570" s="35"/>
      <c r="K3570" s="35"/>
      <c r="L3570" s="35"/>
      <c r="M3570" s="35"/>
      <c r="N3570" s="35"/>
      <c r="O3570" s="35"/>
      <c r="P3570" s="35"/>
      <c r="Q3570" s="35"/>
      <c r="R3570" s="35"/>
      <c r="S3570" s="35"/>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19"/>
      <c r="BA3570" s="19"/>
      <c r="BB3570" s="19"/>
      <c r="BC3570" s="19"/>
      <c r="BD3570" s="19"/>
      <c r="BE3570" s="19"/>
      <c r="BF3570" s="19"/>
      <c r="BG3570" s="19"/>
      <c r="BH3570" s="19"/>
      <c r="BI3570" s="19"/>
      <c r="BJ3570" s="19"/>
      <c r="BK3570" s="19"/>
      <c r="BL3570" s="19"/>
      <c r="BM3570" s="19"/>
      <c r="BN3570" s="19"/>
      <c r="BO3570" s="19"/>
      <c r="BP3570" s="19"/>
      <c r="BQ3570" s="19"/>
      <c r="BR3570" s="19"/>
      <c r="BS3570" s="19"/>
      <c r="BT3570" s="19"/>
      <c r="BU3570" s="19"/>
      <c r="BV3570" s="19"/>
      <c r="BW3570" s="19"/>
      <c r="BX3570" s="19"/>
      <c r="BY3570" s="19"/>
      <c r="BZ3570" s="19"/>
      <c r="CA3570" s="19"/>
      <c r="CB3570" s="19"/>
      <c r="CC3570" s="19"/>
      <c r="CD3570" s="19"/>
      <c r="CE3570" s="19"/>
      <c r="CF3570" s="19"/>
      <c r="CG3570" s="19"/>
      <c r="CH3570" s="19"/>
      <c r="CI3570" s="19"/>
      <c r="CJ3570" s="19"/>
      <c r="CK3570" s="19"/>
      <c r="CL3570" s="19"/>
      <c r="CM3570" s="19"/>
      <c r="CN3570" s="19"/>
      <c r="CO3570" s="19"/>
      <c r="CP3570" s="19"/>
      <c r="CQ3570" s="19"/>
      <c r="CR3570" s="19"/>
      <c r="CS3570" s="19"/>
      <c r="CT3570" s="19"/>
      <c r="CU3570" s="19"/>
      <c r="CV3570" s="19"/>
      <c r="CW3570" s="19"/>
      <c r="CX3570" s="19"/>
      <c r="CY3570" s="19"/>
      <c r="CZ3570" s="19"/>
      <c r="DA3570" s="19"/>
      <c r="DB3570" s="19"/>
      <c r="DC3570" s="19"/>
      <c r="DD3570" s="19"/>
      <c r="DE3570" s="19"/>
      <c r="DF3570" s="19"/>
      <c r="DG3570" s="19"/>
      <c r="DH3570" s="19"/>
      <c r="DI3570" s="19"/>
      <c r="DJ3570" s="19"/>
      <c r="DK3570" s="19"/>
      <c r="DL3570" s="19"/>
      <c r="DM3570" s="19"/>
      <c r="DN3570" s="19"/>
    </row>
    <row r="3571" spans="1:118" x14ac:dyDescent="0.25">
      <c r="A3571" s="35"/>
      <c r="B3571" s="35"/>
      <c r="C3571" s="35"/>
      <c r="D3571" s="35"/>
      <c r="E3571" s="107"/>
      <c r="H3571" s="35"/>
      <c r="I3571" s="35"/>
      <c r="J3571" s="35"/>
      <c r="K3571" s="35"/>
      <c r="L3571" s="35"/>
      <c r="M3571" s="35"/>
      <c r="N3571" s="35"/>
      <c r="O3571" s="35"/>
      <c r="P3571" s="35"/>
      <c r="Q3571" s="35"/>
      <c r="R3571" s="35"/>
      <c r="S3571" s="35"/>
      <c r="AC3571" s="19"/>
      <c r="AD3571" s="19"/>
      <c r="AE3571" s="19"/>
      <c r="AF3571" s="19"/>
      <c r="AG3571" s="19"/>
      <c r="AH3571" s="19"/>
      <c r="AI3571" s="19"/>
      <c r="AJ3571" s="19"/>
      <c r="AK3571" s="19"/>
      <c r="AL3571" s="19"/>
      <c r="AM3571" s="19"/>
      <c r="AN3571" s="19"/>
      <c r="AO3571" s="19"/>
      <c r="AP3571" s="19"/>
      <c r="AQ3571" s="19"/>
      <c r="AR3571" s="19"/>
      <c r="AS3571" s="19"/>
      <c r="AT3571" s="19"/>
      <c r="AU3571" s="19"/>
      <c r="AV3571" s="19"/>
      <c r="AW3571" s="19"/>
      <c r="AX3571" s="19"/>
      <c r="AY3571" s="19"/>
      <c r="AZ3571" s="19"/>
      <c r="BA3571" s="19"/>
      <c r="BB3571" s="19"/>
      <c r="BC3571" s="19"/>
      <c r="BD3571" s="19"/>
      <c r="BE3571" s="19"/>
      <c r="BF3571" s="19"/>
      <c r="BG3571" s="19"/>
      <c r="BH3571" s="19"/>
      <c r="BI3571" s="19"/>
      <c r="BJ3571" s="19"/>
      <c r="BK3571" s="19"/>
      <c r="BL3571" s="19"/>
      <c r="BM3571" s="19"/>
      <c r="BN3571" s="19"/>
      <c r="BO3571" s="19"/>
      <c r="BP3571" s="19"/>
      <c r="BQ3571" s="19"/>
      <c r="BR3571" s="19"/>
      <c r="BS3571" s="19"/>
      <c r="BT3571" s="19"/>
      <c r="BU3571" s="19"/>
      <c r="BV3571" s="19"/>
      <c r="BW3571" s="19"/>
      <c r="BX3571" s="19"/>
      <c r="BY3571" s="19"/>
      <c r="BZ3571" s="19"/>
      <c r="CA3571" s="19"/>
      <c r="CB3571" s="19"/>
      <c r="CC3571" s="19"/>
      <c r="CD3571" s="19"/>
      <c r="CE3571" s="19"/>
      <c r="CF3571" s="19"/>
      <c r="CG3571" s="19"/>
      <c r="CH3571" s="19"/>
      <c r="CI3571" s="19"/>
      <c r="CJ3571" s="19"/>
      <c r="CK3571" s="19"/>
      <c r="CL3571" s="19"/>
      <c r="CM3571" s="19"/>
      <c r="CN3571" s="19"/>
      <c r="CO3571" s="19"/>
      <c r="CP3571" s="19"/>
      <c r="CQ3571" s="19"/>
      <c r="CR3571" s="19"/>
      <c r="CS3571" s="19"/>
      <c r="CT3571" s="19"/>
      <c r="CU3571" s="19"/>
      <c r="CV3571" s="19"/>
      <c r="CW3571" s="19"/>
      <c r="CX3571" s="19"/>
      <c r="CY3571" s="19"/>
      <c r="CZ3571" s="19"/>
      <c r="DA3571" s="19"/>
      <c r="DB3571" s="19"/>
      <c r="DC3571" s="19"/>
      <c r="DD3571" s="19"/>
      <c r="DE3571" s="19"/>
      <c r="DF3571" s="19"/>
      <c r="DG3571" s="19"/>
      <c r="DH3571" s="19"/>
      <c r="DI3571" s="19"/>
      <c r="DJ3571" s="19"/>
      <c r="DK3571" s="19"/>
      <c r="DL3571" s="19"/>
      <c r="DM3571" s="19"/>
      <c r="DN3571" s="19"/>
    </row>
    <row r="3572" spans="1:118" x14ac:dyDescent="0.25">
      <c r="A3572" s="35"/>
      <c r="B3572" s="35"/>
      <c r="C3572" s="35"/>
      <c r="D3572" s="35"/>
      <c r="E3572" s="107"/>
      <c r="H3572" s="35"/>
      <c r="I3572" s="35"/>
      <c r="J3572" s="35"/>
      <c r="K3572" s="35"/>
      <c r="L3572" s="35"/>
      <c r="M3572" s="35"/>
      <c r="N3572" s="35"/>
      <c r="O3572" s="35"/>
      <c r="P3572" s="35"/>
      <c r="Q3572" s="35"/>
      <c r="R3572" s="35"/>
      <c r="S3572" s="35"/>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19"/>
      <c r="AY3572" s="19"/>
      <c r="AZ3572" s="19"/>
      <c r="BA3572" s="19"/>
      <c r="BB3572" s="19"/>
      <c r="BC3572" s="19"/>
      <c r="BD3572" s="19"/>
      <c r="BE3572" s="19"/>
      <c r="BF3572" s="19"/>
      <c r="BG3572" s="19"/>
      <c r="BH3572" s="19"/>
      <c r="BI3572" s="19"/>
      <c r="BJ3572" s="19"/>
      <c r="BK3572" s="19"/>
      <c r="BL3572" s="19"/>
      <c r="BM3572" s="19"/>
      <c r="BN3572" s="19"/>
      <c r="BO3572" s="19"/>
      <c r="BP3572" s="19"/>
      <c r="BQ3572" s="19"/>
      <c r="BR3572" s="19"/>
      <c r="BS3572" s="19"/>
      <c r="BT3572" s="19"/>
      <c r="BU3572" s="19"/>
      <c r="BV3572" s="19"/>
      <c r="BW3572" s="19"/>
      <c r="BX3572" s="19"/>
      <c r="BY3572" s="19"/>
      <c r="BZ3572" s="19"/>
      <c r="CA3572" s="19"/>
      <c r="CB3572" s="19"/>
      <c r="CC3572" s="19"/>
      <c r="CD3572" s="19"/>
      <c r="CE3572" s="19"/>
      <c r="CF3572" s="19"/>
      <c r="CG3572" s="19"/>
      <c r="CH3572" s="19"/>
      <c r="CI3572" s="19"/>
      <c r="CJ3572" s="19"/>
      <c r="CK3572" s="19"/>
      <c r="CL3572" s="19"/>
      <c r="CM3572" s="19"/>
      <c r="CN3572" s="19"/>
      <c r="CO3572" s="19"/>
      <c r="CP3572" s="19"/>
      <c r="CQ3572" s="19"/>
      <c r="CR3572" s="19"/>
      <c r="CS3572" s="19"/>
      <c r="CT3572" s="19"/>
      <c r="CU3572" s="19"/>
      <c r="CV3572" s="19"/>
      <c r="CW3572" s="19"/>
      <c r="CX3572" s="19"/>
      <c r="CY3572" s="19"/>
      <c r="CZ3572" s="19"/>
      <c r="DA3572" s="19"/>
      <c r="DB3572" s="19"/>
      <c r="DC3572" s="19"/>
      <c r="DD3572" s="19"/>
      <c r="DE3572" s="19"/>
      <c r="DF3572" s="19"/>
      <c r="DG3572" s="19"/>
      <c r="DH3572" s="19"/>
      <c r="DI3572" s="19"/>
      <c r="DJ3572" s="19"/>
      <c r="DK3572" s="19"/>
      <c r="DL3572" s="19"/>
      <c r="DM3572" s="19"/>
      <c r="DN3572" s="19"/>
    </row>
    <row r="3573" spans="1:118" x14ac:dyDescent="0.25">
      <c r="A3573" s="35"/>
      <c r="B3573" s="35"/>
      <c r="C3573" s="35"/>
      <c r="D3573" s="35"/>
      <c r="E3573" s="107"/>
      <c r="H3573" s="35"/>
      <c r="I3573" s="35"/>
      <c r="J3573" s="35"/>
      <c r="K3573" s="35"/>
      <c r="L3573" s="35"/>
      <c r="M3573" s="35"/>
      <c r="N3573" s="35"/>
      <c r="O3573" s="35"/>
      <c r="P3573" s="35"/>
      <c r="Q3573" s="35"/>
      <c r="R3573" s="35"/>
      <c r="S3573" s="35"/>
      <c r="AC3573" s="19"/>
      <c r="AD3573" s="19"/>
      <c r="AE3573" s="19"/>
      <c r="AF3573" s="19"/>
      <c r="AG3573" s="19"/>
      <c r="AH3573" s="19"/>
      <c r="AI3573" s="19"/>
      <c r="AJ3573" s="19"/>
      <c r="AK3573" s="19"/>
      <c r="AL3573" s="19"/>
      <c r="AM3573" s="19"/>
      <c r="AN3573" s="19"/>
      <c r="AO3573" s="19"/>
      <c r="AP3573" s="19"/>
      <c r="AQ3573" s="19"/>
      <c r="AR3573" s="19"/>
      <c r="AS3573" s="19"/>
      <c r="AT3573" s="19"/>
      <c r="AU3573" s="19"/>
      <c r="AV3573" s="19"/>
      <c r="AW3573" s="19"/>
      <c r="AX3573" s="19"/>
      <c r="AY3573" s="19"/>
      <c r="AZ3573" s="19"/>
      <c r="BA3573" s="19"/>
      <c r="BB3573" s="19"/>
      <c r="BC3573" s="19"/>
      <c r="BD3573" s="19"/>
      <c r="BE3573" s="19"/>
      <c r="BF3573" s="19"/>
      <c r="BG3573" s="19"/>
      <c r="BH3573" s="19"/>
      <c r="BI3573" s="19"/>
      <c r="BJ3573" s="19"/>
      <c r="BK3573" s="19"/>
      <c r="BL3573" s="19"/>
      <c r="BM3573" s="19"/>
      <c r="BN3573" s="19"/>
      <c r="BO3573" s="19"/>
      <c r="BP3573" s="19"/>
      <c r="BQ3573" s="19"/>
      <c r="BR3573" s="19"/>
      <c r="BS3573" s="19"/>
      <c r="BT3573" s="19"/>
      <c r="BU3573" s="19"/>
      <c r="BV3573" s="19"/>
      <c r="BW3573" s="19"/>
      <c r="BX3573" s="19"/>
      <c r="BY3573" s="19"/>
      <c r="BZ3573" s="19"/>
      <c r="CA3573" s="19"/>
      <c r="CB3573" s="19"/>
      <c r="CC3573" s="19"/>
      <c r="CD3573" s="19"/>
      <c r="CE3573" s="19"/>
      <c r="CF3573" s="19"/>
      <c r="CG3573" s="19"/>
      <c r="CH3573" s="19"/>
      <c r="CI3573" s="19"/>
      <c r="CJ3573" s="19"/>
      <c r="CK3573" s="19"/>
      <c r="CL3573" s="19"/>
      <c r="CM3573" s="19"/>
      <c r="CN3573" s="19"/>
      <c r="CO3573" s="19"/>
      <c r="CP3573" s="19"/>
      <c r="CQ3573" s="19"/>
      <c r="CR3573" s="19"/>
      <c r="CS3573" s="19"/>
      <c r="CT3573" s="19"/>
      <c r="CU3573" s="19"/>
      <c r="CV3573" s="19"/>
      <c r="CW3573" s="19"/>
      <c r="CX3573" s="19"/>
      <c r="CY3573" s="19"/>
      <c r="CZ3573" s="19"/>
      <c r="DA3573" s="19"/>
      <c r="DB3573" s="19"/>
      <c r="DC3573" s="19"/>
      <c r="DD3573" s="19"/>
      <c r="DE3573" s="19"/>
      <c r="DF3573" s="19"/>
      <c r="DG3573" s="19"/>
      <c r="DH3573" s="19"/>
      <c r="DI3573" s="19"/>
      <c r="DJ3573" s="19"/>
      <c r="DK3573" s="19"/>
      <c r="DL3573" s="19"/>
      <c r="DM3573" s="19"/>
      <c r="DN3573" s="19"/>
    </row>
    <row r="3574" spans="1:118" x14ac:dyDescent="0.25">
      <c r="A3574" s="35"/>
      <c r="B3574" s="35"/>
      <c r="C3574" s="35"/>
      <c r="D3574" s="35"/>
      <c r="E3574" s="107"/>
      <c r="H3574" s="35"/>
      <c r="I3574" s="35"/>
      <c r="J3574" s="35"/>
      <c r="K3574" s="35"/>
      <c r="L3574" s="35"/>
      <c r="M3574" s="35"/>
      <c r="N3574" s="35"/>
      <c r="O3574" s="35"/>
      <c r="P3574" s="35"/>
      <c r="Q3574" s="35"/>
      <c r="R3574" s="35"/>
      <c r="S3574" s="35"/>
      <c r="AC3574" s="19"/>
      <c r="AD3574" s="19"/>
      <c r="AE3574" s="19"/>
      <c r="AF3574" s="19"/>
      <c r="AG3574" s="19"/>
      <c r="AH3574" s="19"/>
      <c r="AI3574" s="19"/>
      <c r="AJ3574" s="19"/>
      <c r="AK3574" s="19"/>
      <c r="AL3574" s="19"/>
      <c r="AM3574" s="19"/>
      <c r="AN3574" s="19"/>
      <c r="AO3574" s="19"/>
      <c r="AP3574" s="19"/>
      <c r="AQ3574" s="19"/>
      <c r="AR3574" s="19"/>
      <c r="AS3574" s="19"/>
      <c r="AT3574" s="19"/>
      <c r="AU3574" s="19"/>
      <c r="AV3574" s="19"/>
      <c r="AW3574" s="19"/>
      <c r="AX3574" s="19"/>
      <c r="AY3574" s="19"/>
      <c r="AZ3574" s="19"/>
      <c r="BA3574" s="19"/>
      <c r="BB3574" s="19"/>
      <c r="BC3574" s="19"/>
      <c r="BD3574" s="19"/>
      <c r="BE3574" s="19"/>
      <c r="BF3574" s="19"/>
      <c r="BG3574" s="19"/>
      <c r="BH3574" s="19"/>
      <c r="BI3574" s="19"/>
      <c r="BJ3574" s="19"/>
      <c r="BK3574" s="19"/>
      <c r="BL3574" s="19"/>
      <c r="BM3574" s="19"/>
      <c r="BN3574" s="19"/>
      <c r="BO3574" s="19"/>
      <c r="BP3574" s="19"/>
      <c r="BQ3574" s="19"/>
      <c r="BR3574" s="19"/>
      <c r="BS3574" s="19"/>
      <c r="BT3574" s="19"/>
      <c r="BU3574" s="19"/>
      <c r="BV3574" s="19"/>
      <c r="BW3574" s="19"/>
      <c r="BX3574" s="19"/>
      <c r="BY3574" s="19"/>
      <c r="BZ3574" s="19"/>
      <c r="CA3574" s="19"/>
      <c r="CB3574" s="19"/>
      <c r="CC3574" s="19"/>
      <c r="CD3574" s="19"/>
      <c r="CE3574" s="19"/>
      <c r="CF3574" s="19"/>
      <c r="CG3574" s="19"/>
      <c r="CH3574" s="19"/>
      <c r="CI3574" s="19"/>
      <c r="CJ3574" s="19"/>
      <c r="CK3574" s="19"/>
      <c r="CL3574" s="19"/>
      <c r="CM3574" s="19"/>
      <c r="CN3574" s="19"/>
      <c r="CO3574" s="19"/>
      <c r="CP3574" s="19"/>
      <c r="CQ3574" s="19"/>
      <c r="CR3574" s="19"/>
      <c r="CS3574" s="19"/>
      <c r="CT3574" s="19"/>
      <c r="CU3574" s="19"/>
      <c r="CV3574" s="19"/>
      <c r="CW3574" s="19"/>
      <c r="CX3574" s="19"/>
      <c r="CY3574" s="19"/>
      <c r="CZ3574" s="19"/>
      <c r="DA3574" s="19"/>
      <c r="DB3574" s="19"/>
      <c r="DC3574" s="19"/>
      <c r="DD3574" s="19"/>
      <c r="DE3574" s="19"/>
      <c r="DF3574" s="19"/>
      <c r="DG3574" s="19"/>
      <c r="DH3574" s="19"/>
      <c r="DI3574" s="19"/>
      <c r="DJ3574" s="19"/>
      <c r="DK3574" s="19"/>
      <c r="DL3574" s="19"/>
      <c r="DM3574" s="19"/>
      <c r="DN3574" s="19"/>
    </row>
    <row r="3575" spans="1:118" x14ac:dyDescent="0.25">
      <c r="A3575" s="35"/>
      <c r="B3575" s="35"/>
      <c r="C3575" s="35"/>
      <c r="D3575" s="35"/>
      <c r="E3575" s="107"/>
      <c r="H3575" s="35"/>
      <c r="I3575" s="35"/>
      <c r="J3575" s="35"/>
      <c r="K3575" s="35"/>
      <c r="L3575" s="35"/>
      <c r="M3575" s="35"/>
      <c r="N3575" s="35"/>
      <c r="O3575" s="35"/>
      <c r="P3575" s="35"/>
      <c r="Q3575" s="35"/>
      <c r="R3575" s="35"/>
      <c r="S3575" s="35"/>
      <c r="AC3575" s="19"/>
      <c r="AD3575" s="19"/>
      <c r="AE3575" s="19"/>
      <c r="AF3575" s="19"/>
      <c r="AG3575" s="19"/>
      <c r="AH3575" s="19"/>
      <c r="AI3575" s="19"/>
      <c r="AJ3575" s="19"/>
      <c r="AK3575" s="19"/>
      <c r="AL3575" s="19"/>
      <c r="AM3575" s="19"/>
      <c r="AN3575" s="19"/>
      <c r="AO3575" s="19"/>
      <c r="AP3575" s="19"/>
      <c r="AQ3575" s="19"/>
      <c r="AR3575" s="19"/>
      <c r="AS3575" s="19"/>
      <c r="AT3575" s="19"/>
      <c r="AU3575" s="19"/>
      <c r="AV3575" s="19"/>
      <c r="AW3575" s="19"/>
      <c r="AX3575" s="19"/>
      <c r="AY3575" s="19"/>
      <c r="AZ3575" s="19"/>
      <c r="BA3575" s="19"/>
      <c r="BB3575" s="19"/>
      <c r="BC3575" s="19"/>
      <c r="BD3575" s="19"/>
      <c r="BE3575" s="19"/>
      <c r="BF3575" s="19"/>
      <c r="BG3575" s="19"/>
      <c r="BH3575" s="19"/>
      <c r="BI3575" s="19"/>
      <c r="BJ3575" s="19"/>
      <c r="BK3575" s="19"/>
      <c r="BL3575" s="19"/>
      <c r="BM3575" s="19"/>
      <c r="BN3575" s="19"/>
      <c r="BO3575" s="19"/>
      <c r="BP3575" s="19"/>
      <c r="BQ3575" s="19"/>
      <c r="BR3575" s="19"/>
      <c r="BS3575" s="19"/>
      <c r="BT3575" s="19"/>
      <c r="BU3575" s="19"/>
      <c r="BV3575" s="19"/>
      <c r="BW3575" s="19"/>
      <c r="BX3575" s="19"/>
      <c r="BY3575" s="19"/>
      <c r="BZ3575" s="19"/>
      <c r="CA3575" s="19"/>
      <c r="CB3575" s="19"/>
      <c r="CC3575" s="19"/>
      <c r="CD3575" s="19"/>
      <c r="CE3575" s="19"/>
      <c r="CF3575" s="19"/>
      <c r="CG3575" s="19"/>
      <c r="CH3575" s="19"/>
      <c r="CI3575" s="19"/>
      <c r="CJ3575" s="19"/>
      <c r="CK3575" s="19"/>
      <c r="CL3575" s="19"/>
      <c r="CM3575" s="19"/>
      <c r="CN3575" s="19"/>
      <c r="CO3575" s="19"/>
      <c r="CP3575" s="19"/>
      <c r="CQ3575" s="19"/>
      <c r="CR3575" s="19"/>
      <c r="CS3575" s="19"/>
      <c r="CT3575" s="19"/>
      <c r="CU3575" s="19"/>
      <c r="CV3575" s="19"/>
      <c r="CW3575" s="19"/>
      <c r="CX3575" s="19"/>
      <c r="CY3575" s="19"/>
      <c r="CZ3575" s="19"/>
      <c r="DA3575" s="19"/>
      <c r="DB3575" s="19"/>
      <c r="DC3575" s="19"/>
      <c r="DD3575" s="19"/>
      <c r="DE3575" s="19"/>
      <c r="DF3575" s="19"/>
      <c r="DG3575" s="19"/>
      <c r="DH3575" s="19"/>
      <c r="DI3575" s="19"/>
      <c r="DJ3575" s="19"/>
      <c r="DK3575" s="19"/>
      <c r="DL3575" s="19"/>
      <c r="DM3575" s="19"/>
      <c r="DN3575" s="19"/>
    </row>
    <row r="3576" spans="1:118" x14ac:dyDescent="0.25">
      <c r="A3576" s="35"/>
      <c r="B3576" s="35"/>
      <c r="C3576" s="35"/>
      <c r="D3576" s="35"/>
      <c r="E3576" s="107"/>
      <c r="H3576" s="35"/>
      <c r="I3576" s="35"/>
      <c r="J3576" s="35"/>
      <c r="K3576" s="35"/>
      <c r="L3576" s="35"/>
      <c r="M3576" s="35"/>
      <c r="N3576" s="35"/>
      <c r="O3576" s="35"/>
      <c r="P3576" s="35"/>
      <c r="Q3576" s="35"/>
      <c r="R3576" s="35"/>
      <c r="S3576" s="35"/>
      <c r="AC3576" s="19"/>
      <c r="AD3576" s="19"/>
      <c r="AE3576" s="19"/>
      <c r="AF3576" s="19"/>
      <c r="AG3576" s="19"/>
      <c r="AH3576" s="19"/>
      <c r="AI3576" s="19"/>
      <c r="AJ3576" s="19"/>
      <c r="AK3576" s="19"/>
      <c r="AL3576" s="19"/>
      <c r="AM3576" s="19"/>
      <c r="AN3576" s="19"/>
      <c r="AO3576" s="19"/>
      <c r="AP3576" s="19"/>
      <c r="AQ3576" s="19"/>
      <c r="AR3576" s="19"/>
      <c r="AS3576" s="19"/>
      <c r="AT3576" s="19"/>
      <c r="AU3576" s="19"/>
      <c r="AV3576" s="19"/>
      <c r="AW3576" s="19"/>
      <c r="AX3576" s="19"/>
      <c r="AY3576" s="19"/>
      <c r="AZ3576" s="19"/>
      <c r="BA3576" s="19"/>
      <c r="BB3576" s="19"/>
      <c r="BC3576" s="19"/>
      <c r="BD3576" s="19"/>
      <c r="BE3576" s="19"/>
      <c r="BF3576" s="19"/>
      <c r="BG3576" s="19"/>
      <c r="BH3576" s="19"/>
      <c r="BI3576" s="19"/>
      <c r="BJ3576" s="19"/>
      <c r="BK3576" s="19"/>
      <c r="BL3576" s="19"/>
      <c r="BM3576" s="19"/>
      <c r="BN3576" s="19"/>
      <c r="BO3576" s="19"/>
      <c r="BP3576" s="19"/>
      <c r="BQ3576" s="19"/>
      <c r="BR3576" s="19"/>
      <c r="BS3576" s="19"/>
      <c r="BT3576" s="19"/>
      <c r="BU3576" s="19"/>
      <c r="BV3576" s="19"/>
      <c r="BW3576" s="19"/>
      <c r="BX3576" s="19"/>
      <c r="BY3576" s="19"/>
      <c r="BZ3576" s="19"/>
      <c r="CA3576" s="19"/>
      <c r="CB3576" s="19"/>
      <c r="CC3576" s="19"/>
      <c r="CD3576" s="19"/>
      <c r="CE3576" s="19"/>
      <c r="CF3576" s="19"/>
      <c r="CG3576" s="19"/>
      <c r="CH3576" s="19"/>
      <c r="CI3576" s="19"/>
      <c r="CJ3576" s="19"/>
      <c r="CK3576" s="19"/>
      <c r="CL3576" s="19"/>
      <c r="CM3576" s="19"/>
      <c r="CN3576" s="19"/>
      <c r="CO3576" s="19"/>
      <c r="CP3576" s="19"/>
      <c r="CQ3576" s="19"/>
      <c r="CR3576" s="19"/>
      <c r="CS3576" s="19"/>
      <c r="CT3576" s="19"/>
      <c r="CU3576" s="19"/>
      <c r="CV3576" s="19"/>
      <c r="CW3576" s="19"/>
      <c r="CX3576" s="19"/>
      <c r="CY3576" s="19"/>
      <c r="CZ3576" s="19"/>
      <c r="DA3576" s="19"/>
      <c r="DB3576" s="19"/>
      <c r="DC3576" s="19"/>
      <c r="DD3576" s="19"/>
      <c r="DE3576" s="19"/>
      <c r="DF3576" s="19"/>
      <c r="DG3576" s="19"/>
      <c r="DH3576" s="19"/>
      <c r="DI3576" s="19"/>
      <c r="DJ3576" s="19"/>
      <c r="DK3576" s="19"/>
      <c r="DL3576" s="19"/>
      <c r="DM3576" s="19"/>
      <c r="DN3576" s="19"/>
    </row>
    <row r="3577" spans="1:118" x14ac:dyDescent="0.25">
      <c r="A3577" s="35"/>
      <c r="B3577" s="35"/>
      <c r="C3577" s="35"/>
      <c r="D3577" s="35"/>
      <c r="E3577" s="107"/>
      <c r="H3577" s="35"/>
      <c r="I3577" s="35"/>
      <c r="J3577" s="35"/>
      <c r="K3577" s="35"/>
      <c r="L3577" s="35"/>
      <c r="M3577" s="35"/>
      <c r="N3577" s="35"/>
      <c r="O3577" s="35"/>
      <c r="P3577" s="35"/>
      <c r="Q3577" s="35"/>
      <c r="R3577" s="35"/>
      <c r="S3577" s="35"/>
      <c r="AC3577" s="19"/>
      <c r="AD3577" s="19"/>
      <c r="AE3577" s="19"/>
      <c r="AF3577" s="19"/>
      <c r="AG3577" s="19"/>
      <c r="AH3577" s="19"/>
      <c r="AI3577" s="19"/>
      <c r="AJ3577" s="19"/>
      <c r="AK3577" s="19"/>
      <c r="AL3577" s="19"/>
      <c r="AM3577" s="19"/>
      <c r="AN3577" s="19"/>
      <c r="AO3577" s="19"/>
      <c r="AP3577" s="19"/>
      <c r="AQ3577" s="19"/>
      <c r="AR3577" s="19"/>
      <c r="AS3577" s="19"/>
      <c r="AT3577" s="19"/>
      <c r="AU3577" s="19"/>
      <c r="AV3577" s="19"/>
      <c r="AW3577" s="19"/>
      <c r="AX3577" s="19"/>
      <c r="AY3577" s="19"/>
      <c r="AZ3577" s="19"/>
      <c r="BA3577" s="19"/>
      <c r="BB3577" s="19"/>
      <c r="BC3577" s="19"/>
      <c r="BD3577" s="19"/>
      <c r="BE3577" s="19"/>
      <c r="BF3577" s="19"/>
      <c r="BG3577" s="19"/>
      <c r="BH3577" s="19"/>
      <c r="BI3577" s="19"/>
      <c r="BJ3577" s="19"/>
      <c r="BK3577" s="19"/>
      <c r="BL3577" s="19"/>
      <c r="BM3577" s="19"/>
      <c r="BN3577" s="19"/>
      <c r="BO3577" s="19"/>
      <c r="BP3577" s="19"/>
      <c r="BQ3577" s="19"/>
      <c r="BR3577" s="19"/>
      <c r="BS3577" s="19"/>
      <c r="BT3577" s="19"/>
      <c r="BU3577" s="19"/>
      <c r="BV3577" s="19"/>
      <c r="BW3577" s="19"/>
      <c r="BX3577" s="19"/>
      <c r="BY3577" s="19"/>
      <c r="BZ3577" s="19"/>
      <c r="CA3577" s="19"/>
      <c r="CB3577" s="19"/>
      <c r="CC3577" s="19"/>
      <c r="CD3577" s="19"/>
      <c r="CE3577" s="19"/>
      <c r="CF3577" s="19"/>
      <c r="CG3577" s="19"/>
      <c r="CH3577" s="19"/>
      <c r="CI3577" s="19"/>
      <c r="CJ3577" s="19"/>
      <c r="CK3577" s="19"/>
      <c r="CL3577" s="19"/>
      <c r="CM3577" s="19"/>
      <c r="CN3577" s="19"/>
      <c r="CO3577" s="19"/>
      <c r="CP3577" s="19"/>
      <c r="CQ3577" s="19"/>
      <c r="CR3577" s="19"/>
      <c r="CS3577" s="19"/>
      <c r="CT3577" s="19"/>
      <c r="CU3577" s="19"/>
      <c r="CV3577" s="19"/>
      <c r="CW3577" s="19"/>
      <c r="CX3577" s="19"/>
      <c r="CY3577" s="19"/>
      <c r="CZ3577" s="19"/>
      <c r="DA3577" s="19"/>
      <c r="DB3577" s="19"/>
      <c r="DC3577" s="19"/>
      <c r="DD3577" s="19"/>
      <c r="DE3577" s="19"/>
      <c r="DF3577" s="19"/>
      <c r="DG3577" s="19"/>
      <c r="DH3577" s="19"/>
      <c r="DI3577" s="19"/>
      <c r="DJ3577" s="19"/>
      <c r="DK3577" s="19"/>
      <c r="DL3577" s="19"/>
      <c r="DM3577" s="19"/>
      <c r="DN3577" s="19"/>
    </row>
    <row r="3578" spans="1:118" x14ac:dyDescent="0.25">
      <c r="A3578" s="35"/>
      <c r="B3578" s="35"/>
      <c r="C3578" s="35"/>
      <c r="D3578" s="35"/>
      <c r="E3578" s="107"/>
      <c r="H3578" s="35"/>
      <c r="I3578" s="35"/>
      <c r="J3578" s="35"/>
      <c r="K3578" s="35"/>
      <c r="L3578" s="35"/>
      <c r="M3578" s="35"/>
      <c r="N3578" s="35"/>
      <c r="O3578" s="35"/>
      <c r="P3578" s="35"/>
      <c r="Q3578" s="35"/>
      <c r="R3578" s="35"/>
      <c r="S3578" s="35"/>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c r="AZ3578" s="19"/>
      <c r="BA3578" s="19"/>
      <c r="BB3578" s="19"/>
      <c r="BC3578" s="19"/>
      <c r="BD3578" s="19"/>
      <c r="BE3578" s="19"/>
      <c r="BF3578" s="19"/>
      <c r="BG3578" s="19"/>
      <c r="BH3578" s="19"/>
      <c r="BI3578" s="19"/>
      <c r="BJ3578" s="19"/>
      <c r="BK3578" s="19"/>
      <c r="BL3578" s="19"/>
      <c r="BM3578" s="19"/>
      <c r="BN3578" s="19"/>
      <c r="BO3578" s="19"/>
      <c r="BP3578" s="19"/>
      <c r="BQ3578" s="19"/>
      <c r="BR3578" s="19"/>
      <c r="BS3578" s="19"/>
      <c r="BT3578" s="19"/>
      <c r="BU3578" s="19"/>
      <c r="BV3578" s="19"/>
      <c r="BW3578" s="19"/>
      <c r="BX3578" s="19"/>
      <c r="BY3578" s="19"/>
      <c r="BZ3578" s="19"/>
      <c r="CA3578" s="19"/>
      <c r="CB3578" s="19"/>
      <c r="CC3578" s="19"/>
      <c r="CD3578" s="19"/>
      <c r="CE3578" s="19"/>
      <c r="CF3578" s="19"/>
      <c r="CG3578" s="19"/>
      <c r="CH3578" s="19"/>
      <c r="CI3578" s="19"/>
      <c r="CJ3578" s="19"/>
      <c r="CK3578" s="19"/>
      <c r="CL3578" s="19"/>
      <c r="CM3578" s="19"/>
      <c r="CN3578" s="19"/>
      <c r="CO3578" s="19"/>
      <c r="CP3578" s="19"/>
      <c r="CQ3578" s="19"/>
      <c r="CR3578" s="19"/>
      <c r="CS3578" s="19"/>
      <c r="CT3578" s="19"/>
      <c r="CU3578" s="19"/>
      <c r="CV3578" s="19"/>
      <c r="CW3578" s="19"/>
      <c r="CX3578" s="19"/>
      <c r="CY3578" s="19"/>
      <c r="CZ3578" s="19"/>
      <c r="DA3578" s="19"/>
      <c r="DB3578" s="19"/>
      <c r="DC3578" s="19"/>
      <c r="DD3578" s="19"/>
      <c r="DE3578" s="19"/>
      <c r="DF3578" s="19"/>
      <c r="DG3578" s="19"/>
      <c r="DH3578" s="19"/>
      <c r="DI3578" s="19"/>
      <c r="DJ3578" s="19"/>
      <c r="DK3578" s="19"/>
      <c r="DL3578" s="19"/>
      <c r="DM3578" s="19"/>
      <c r="DN3578" s="19"/>
    </row>
    <row r="3579" spans="1:118" x14ac:dyDescent="0.25">
      <c r="A3579" s="35"/>
      <c r="B3579" s="35"/>
      <c r="C3579" s="35"/>
      <c r="D3579" s="35"/>
      <c r="E3579" s="107"/>
      <c r="H3579" s="35"/>
      <c r="I3579" s="35"/>
      <c r="J3579" s="35"/>
      <c r="K3579" s="35"/>
      <c r="L3579" s="35"/>
      <c r="M3579" s="35"/>
      <c r="N3579" s="35"/>
      <c r="O3579" s="35"/>
      <c r="P3579" s="35"/>
      <c r="Q3579" s="35"/>
      <c r="R3579" s="35"/>
      <c r="S3579" s="35"/>
      <c r="AC3579" s="19"/>
      <c r="AD3579" s="19"/>
      <c r="AE3579" s="19"/>
      <c r="AF3579" s="19"/>
      <c r="AG3579" s="19"/>
      <c r="AH3579" s="19"/>
      <c r="AI3579" s="19"/>
      <c r="AJ3579" s="19"/>
      <c r="AK3579" s="19"/>
      <c r="AL3579" s="19"/>
      <c r="AM3579" s="19"/>
      <c r="AN3579" s="19"/>
      <c r="AO3579" s="19"/>
      <c r="AP3579" s="19"/>
      <c r="AQ3579" s="19"/>
      <c r="AR3579" s="19"/>
      <c r="AS3579" s="19"/>
      <c r="AT3579" s="19"/>
      <c r="AU3579" s="19"/>
      <c r="AV3579" s="19"/>
      <c r="AW3579" s="19"/>
      <c r="AX3579" s="19"/>
      <c r="AY3579" s="19"/>
      <c r="AZ3579" s="19"/>
      <c r="BA3579" s="19"/>
      <c r="BB3579" s="19"/>
      <c r="BC3579" s="19"/>
      <c r="BD3579" s="19"/>
      <c r="BE3579" s="19"/>
      <c r="BF3579" s="19"/>
      <c r="BG3579" s="19"/>
      <c r="BH3579" s="19"/>
      <c r="BI3579" s="19"/>
      <c r="BJ3579" s="19"/>
      <c r="BK3579" s="19"/>
      <c r="BL3579" s="19"/>
      <c r="BM3579" s="19"/>
      <c r="BN3579" s="19"/>
      <c r="BO3579" s="19"/>
      <c r="BP3579" s="19"/>
      <c r="BQ3579" s="19"/>
      <c r="BR3579" s="19"/>
      <c r="BS3579" s="19"/>
      <c r="BT3579" s="19"/>
      <c r="BU3579" s="19"/>
      <c r="BV3579" s="19"/>
      <c r="BW3579" s="19"/>
      <c r="BX3579" s="19"/>
      <c r="BY3579" s="19"/>
      <c r="BZ3579" s="19"/>
      <c r="CA3579" s="19"/>
      <c r="CB3579" s="19"/>
      <c r="CC3579" s="19"/>
      <c r="CD3579" s="19"/>
      <c r="CE3579" s="19"/>
      <c r="CF3579" s="19"/>
      <c r="CG3579" s="19"/>
      <c r="CH3579" s="19"/>
      <c r="CI3579" s="19"/>
      <c r="CJ3579" s="19"/>
      <c r="CK3579" s="19"/>
      <c r="CL3579" s="19"/>
      <c r="CM3579" s="19"/>
      <c r="CN3579" s="19"/>
      <c r="CO3579" s="19"/>
      <c r="CP3579" s="19"/>
      <c r="CQ3579" s="19"/>
      <c r="CR3579" s="19"/>
      <c r="CS3579" s="19"/>
      <c r="CT3579" s="19"/>
      <c r="CU3579" s="19"/>
      <c r="CV3579" s="19"/>
      <c r="CW3579" s="19"/>
      <c r="CX3579" s="19"/>
      <c r="CY3579" s="19"/>
      <c r="CZ3579" s="19"/>
      <c r="DA3579" s="19"/>
      <c r="DB3579" s="19"/>
      <c r="DC3579" s="19"/>
      <c r="DD3579" s="19"/>
      <c r="DE3579" s="19"/>
      <c r="DF3579" s="19"/>
      <c r="DG3579" s="19"/>
      <c r="DH3579" s="19"/>
      <c r="DI3579" s="19"/>
      <c r="DJ3579" s="19"/>
      <c r="DK3579" s="19"/>
      <c r="DL3579" s="19"/>
      <c r="DM3579" s="19"/>
      <c r="DN3579" s="19"/>
    </row>
    <row r="3580" spans="1:118" x14ac:dyDescent="0.25">
      <c r="A3580" s="35"/>
      <c r="B3580" s="35"/>
      <c r="C3580" s="35"/>
      <c r="D3580" s="35"/>
      <c r="E3580" s="107"/>
      <c r="H3580" s="35"/>
      <c r="I3580" s="35"/>
      <c r="J3580" s="35"/>
      <c r="K3580" s="35"/>
      <c r="L3580" s="35"/>
      <c r="M3580" s="35"/>
      <c r="N3580" s="35"/>
      <c r="O3580" s="35"/>
      <c r="P3580" s="35"/>
      <c r="Q3580" s="35"/>
      <c r="R3580" s="35"/>
      <c r="S3580" s="35"/>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19"/>
      <c r="BA3580" s="19"/>
      <c r="BB3580" s="19"/>
      <c r="BC3580" s="19"/>
      <c r="BD3580" s="19"/>
      <c r="BE3580" s="19"/>
      <c r="BF3580" s="19"/>
      <c r="BG3580" s="19"/>
      <c r="BH3580" s="19"/>
      <c r="BI3580" s="19"/>
      <c r="BJ3580" s="19"/>
      <c r="BK3580" s="19"/>
      <c r="BL3580" s="19"/>
      <c r="BM3580" s="19"/>
      <c r="BN3580" s="19"/>
      <c r="BO3580" s="19"/>
      <c r="BP3580" s="19"/>
      <c r="BQ3580" s="19"/>
      <c r="BR3580" s="19"/>
      <c r="BS3580" s="19"/>
      <c r="BT3580" s="19"/>
      <c r="BU3580" s="19"/>
      <c r="BV3580" s="19"/>
      <c r="BW3580" s="19"/>
      <c r="BX3580" s="19"/>
      <c r="BY3580" s="19"/>
      <c r="BZ3580" s="19"/>
      <c r="CA3580" s="19"/>
      <c r="CB3580" s="19"/>
      <c r="CC3580" s="19"/>
      <c r="CD3580" s="19"/>
      <c r="CE3580" s="19"/>
      <c r="CF3580" s="19"/>
      <c r="CG3580" s="19"/>
      <c r="CH3580" s="19"/>
      <c r="CI3580" s="19"/>
      <c r="CJ3580" s="19"/>
      <c r="CK3580" s="19"/>
      <c r="CL3580" s="19"/>
      <c r="CM3580" s="19"/>
      <c r="CN3580" s="19"/>
      <c r="CO3580" s="19"/>
      <c r="CP3580" s="19"/>
      <c r="CQ3580" s="19"/>
      <c r="CR3580" s="19"/>
      <c r="CS3580" s="19"/>
      <c r="CT3580" s="19"/>
      <c r="CU3580" s="19"/>
      <c r="CV3580" s="19"/>
      <c r="CW3580" s="19"/>
      <c r="CX3580" s="19"/>
      <c r="CY3580" s="19"/>
      <c r="CZ3580" s="19"/>
      <c r="DA3580" s="19"/>
      <c r="DB3580" s="19"/>
      <c r="DC3580" s="19"/>
      <c r="DD3580" s="19"/>
      <c r="DE3580" s="19"/>
      <c r="DF3580" s="19"/>
      <c r="DG3580" s="19"/>
      <c r="DH3580" s="19"/>
      <c r="DI3580" s="19"/>
      <c r="DJ3580" s="19"/>
      <c r="DK3580" s="19"/>
      <c r="DL3580" s="19"/>
      <c r="DM3580" s="19"/>
      <c r="DN3580" s="19"/>
    </row>
    <row r="3581" spans="1:118" x14ac:dyDescent="0.25">
      <c r="A3581" s="35"/>
      <c r="B3581" s="35"/>
      <c r="C3581" s="35"/>
      <c r="D3581" s="35"/>
      <c r="E3581" s="107"/>
      <c r="H3581" s="35"/>
      <c r="I3581" s="35"/>
      <c r="J3581" s="35"/>
      <c r="K3581" s="35"/>
      <c r="L3581" s="35"/>
      <c r="M3581" s="35"/>
      <c r="N3581" s="35"/>
      <c r="O3581" s="35"/>
      <c r="P3581" s="35"/>
      <c r="Q3581" s="35"/>
      <c r="R3581" s="35"/>
      <c r="S3581" s="35"/>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19"/>
      <c r="BA3581" s="19"/>
      <c r="BB3581" s="19"/>
      <c r="BC3581" s="19"/>
      <c r="BD3581" s="19"/>
      <c r="BE3581" s="19"/>
      <c r="BF3581" s="19"/>
      <c r="BG3581" s="19"/>
      <c r="BH3581" s="19"/>
      <c r="BI3581" s="19"/>
      <c r="BJ3581" s="19"/>
      <c r="BK3581" s="19"/>
      <c r="BL3581" s="19"/>
      <c r="BM3581" s="19"/>
      <c r="BN3581" s="19"/>
      <c r="BO3581" s="19"/>
      <c r="BP3581" s="19"/>
      <c r="BQ3581" s="19"/>
      <c r="BR3581" s="19"/>
      <c r="BS3581" s="19"/>
      <c r="BT3581" s="19"/>
      <c r="BU3581" s="19"/>
      <c r="BV3581" s="19"/>
      <c r="BW3581" s="19"/>
      <c r="BX3581" s="19"/>
      <c r="BY3581" s="19"/>
      <c r="BZ3581" s="19"/>
      <c r="CA3581" s="19"/>
      <c r="CB3581" s="19"/>
      <c r="CC3581" s="19"/>
      <c r="CD3581" s="19"/>
      <c r="CE3581" s="19"/>
      <c r="CF3581" s="19"/>
      <c r="CG3581" s="19"/>
      <c r="CH3581" s="19"/>
      <c r="CI3581" s="19"/>
      <c r="CJ3581" s="19"/>
      <c r="CK3581" s="19"/>
      <c r="CL3581" s="19"/>
      <c r="CM3581" s="19"/>
      <c r="CN3581" s="19"/>
      <c r="CO3581" s="19"/>
      <c r="CP3581" s="19"/>
      <c r="CQ3581" s="19"/>
      <c r="CR3581" s="19"/>
      <c r="CS3581" s="19"/>
      <c r="CT3581" s="19"/>
      <c r="CU3581" s="19"/>
      <c r="CV3581" s="19"/>
      <c r="CW3581" s="19"/>
      <c r="CX3581" s="19"/>
      <c r="CY3581" s="19"/>
      <c r="CZ3581" s="19"/>
      <c r="DA3581" s="19"/>
      <c r="DB3581" s="19"/>
      <c r="DC3581" s="19"/>
      <c r="DD3581" s="19"/>
      <c r="DE3581" s="19"/>
      <c r="DF3581" s="19"/>
      <c r="DG3581" s="19"/>
      <c r="DH3581" s="19"/>
      <c r="DI3581" s="19"/>
      <c r="DJ3581" s="19"/>
      <c r="DK3581" s="19"/>
      <c r="DL3581" s="19"/>
      <c r="DM3581" s="19"/>
      <c r="DN3581" s="19"/>
    </row>
    <row r="3582" spans="1:118" x14ac:dyDescent="0.25">
      <c r="A3582" s="35"/>
      <c r="B3582" s="35"/>
      <c r="C3582" s="35"/>
      <c r="D3582" s="35"/>
      <c r="E3582" s="107"/>
      <c r="H3582" s="35"/>
      <c r="I3582" s="35"/>
      <c r="J3582" s="35"/>
      <c r="K3582" s="35"/>
      <c r="L3582" s="35"/>
      <c r="M3582" s="35"/>
      <c r="N3582" s="35"/>
      <c r="O3582" s="35"/>
      <c r="P3582" s="35"/>
      <c r="Q3582" s="35"/>
      <c r="R3582" s="35"/>
      <c r="S3582" s="35"/>
      <c r="AC3582" s="19"/>
      <c r="AD3582" s="19"/>
      <c r="AE3582" s="19"/>
      <c r="AF3582" s="19"/>
      <c r="AG3582" s="19"/>
      <c r="AH3582" s="19"/>
      <c r="AI3582" s="19"/>
      <c r="AJ3582" s="19"/>
      <c r="AK3582" s="19"/>
      <c r="AL3582" s="19"/>
      <c r="AM3582" s="19"/>
      <c r="AN3582" s="19"/>
      <c r="AO3582" s="19"/>
      <c r="AP3582" s="19"/>
      <c r="AQ3582" s="19"/>
      <c r="AR3582" s="19"/>
      <c r="AS3582" s="19"/>
      <c r="AT3582" s="19"/>
      <c r="AU3582" s="19"/>
      <c r="AV3582" s="19"/>
      <c r="AW3582" s="19"/>
      <c r="AX3582" s="19"/>
      <c r="AY3582" s="19"/>
      <c r="AZ3582" s="19"/>
      <c r="BA3582" s="19"/>
      <c r="BB3582" s="19"/>
      <c r="BC3582" s="19"/>
      <c r="BD3582" s="19"/>
      <c r="BE3582" s="19"/>
      <c r="BF3582" s="19"/>
      <c r="BG3582" s="19"/>
      <c r="BH3582" s="19"/>
      <c r="BI3582" s="19"/>
      <c r="BJ3582" s="19"/>
      <c r="BK3582" s="19"/>
      <c r="BL3582" s="19"/>
      <c r="BM3582" s="19"/>
      <c r="BN3582" s="19"/>
      <c r="BO3582" s="19"/>
      <c r="BP3582" s="19"/>
      <c r="BQ3582" s="19"/>
      <c r="BR3582" s="19"/>
      <c r="BS3582" s="19"/>
      <c r="BT3582" s="19"/>
      <c r="BU3582" s="19"/>
      <c r="BV3582" s="19"/>
      <c r="BW3582" s="19"/>
      <c r="BX3582" s="19"/>
      <c r="BY3582" s="19"/>
      <c r="BZ3582" s="19"/>
      <c r="CA3582" s="19"/>
      <c r="CB3582" s="19"/>
      <c r="CC3582" s="19"/>
      <c r="CD3582" s="19"/>
      <c r="CE3582" s="19"/>
      <c r="CF3582" s="19"/>
      <c r="CG3582" s="19"/>
      <c r="CH3582" s="19"/>
      <c r="CI3582" s="19"/>
      <c r="CJ3582" s="19"/>
      <c r="CK3582" s="19"/>
      <c r="CL3582" s="19"/>
      <c r="CM3582" s="19"/>
      <c r="CN3582" s="19"/>
      <c r="CO3582" s="19"/>
      <c r="CP3582" s="19"/>
      <c r="CQ3582" s="19"/>
      <c r="CR3582" s="19"/>
      <c r="CS3582" s="19"/>
      <c r="CT3582" s="19"/>
      <c r="CU3582" s="19"/>
      <c r="CV3582" s="19"/>
      <c r="CW3582" s="19"/>
      <c r="CX3582" s="19"/>
      <c r="CY3582" s="19"/>
      <c r="CZ3582" s="19"/>
      <c r="DA3582" s="19"/>
      <c r="DB3582" s="19"/>
      <c r="DC3582" s="19"/>
      <c r="DD3582" s="19"/>
      <c r="DE3582" s="19"/>
      <c r="DF3582" s="19"/>
      <c r="DG3582" s="19"/>
      <c r="DH3582" s="19"/>
      <c r="DI3582" s="19"/>
      <c r="DJ3582" s="19"/>
      <c r="DK3582" s="19"/>
      <c r="DL3582" s="19"/>
      <c r="DM3582" s="19"/>
      <c r="DN3582" s="19"/>
    </row>
    <row r="3583" spans="1:118" x14ac:dyDescent="0.25">
      <c r="A3583" s="35"/>
      <c r="B3583" s="35"/>
      <c r="C3583" s="35"/>
      <c r="D3583" s="35"/>
      <c r="E3583" s="107"/>
      <c r="H3583" s="35"/>
      <c r="I3583" s="35"/>
      <c r="J3583" s="35"/>
      <c r="K3583" s="35"/>
      <c r="L3583" s="35"/>
      <c r="M3583" s="35"/>
      <c r="N3583" s="35"/>
      <c r="O3583" s="35"/>
      <c r="P3583" s="35"/>
      <c r="Q3583" s="35"/>
      <c r="R3583" s="35"/>
      <c r="S3583" s="35"/>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19"/>
      <c r="BA3583" s="19"/>
      <c r="BB3583" s="19"/>
      <c r="BC3583" s="19"/>
      <c r="BD3583" s="19"/>
      <c r="BE3583" s="19"/>
      <c r="BF3583" s="19"/>
      <c r="BG3583" s="19"/>
      <c r="BH3583" s="19"/>
      <c r="BI3583" s="19"/>
      <c r="BJ3583" s="19"/>
      <c r="BK3583" s="19"/>
      <c r="BL3583" s="19"/>
      <c r="BM3583" s="19"/>
      <c r="BN3583" s="19"/>
      <c r="BO3583" s="19"/>
      <c r="BP3583" s="19"/>
      <c r="BQ3583" s="19"/>
      <c r="BR3583" s="19"/>
      <c r="BS3583" s="19"/>
      <c r="BT3583" s="19"/>
      <c r="BU3583" s="19"/>
      <c r="BV3583" s="19"/>
      <c r="BW3583" s="19"/>
      <c r="BX3583" s="19"/>
      <c r="BY3583" s="19"/>
      <c r="BZ3583" s="19"/>
      <c r="CA3583" s="19"/>
      <c r="CB3583" s="19"/>
      <c r="CC3583" s="19"/>
      <c r="CD3583" s="19"/>
      <c r="CE3583" s="19"/>
      <c r="CF3583" s="19"/>
      <c r="CG3583" s="19"/>
      <c r="CH3583" s="19"/>
      <c r="CI3583" s="19"/>
      <c r="CJ3583" s="19"/>
      <c r="CK3583" s="19"/>
      <c r="CL3583" s="19"/>
      <c r="CM3583" s="19"/>
      <c r="CN3583" s="19"/>
      <c r="CO3583" s="19"/>
      <c r="CP3583" s="19"/>
      <c r="CQ3583" s="19"/>
      <c r="CR3583" s="19"/>
      <c r="CS3583" s="19"/>
      <c r="CT3583" s="19"/>
      <c r="CU3583" s="19"/>
      <c r="CV3583" s="19"/>
      <c r="CW3583" s="19"/>
      <c r="CX3583" s="19"/>
      <c r="CY3583" s="19"/>
      <c r="CZ3583" s="19"/>
      <c r="DA3583" s="19"/>
      <c r="DB3583" s="19"/>
      <c r="DC3583" s="19"/>
      <c r="DD3583" s="19"/>
      <c r="DE3583" s="19"/>
      <c r="DF3583" s="19"/>
      <c r="DG3583" s="19"/>
      <c r="DH3583" s="19"/>
      <c r="DI3583" s="19"/>
      <c r="DJ3583" s="19"/>
      <c r="DK3583" s="19"/>
      <c r="DL3583" s="19"/>
      <c r="DM3583" s="19"/>
      <c r="DN3583" s="19"/>
    </row>
    <row r="3584" spans="1:118" x14ac:dyDescent="0.25">
      <c r="A3584" s="35"/>
      <c r="B3584" s="35"/>
      <c r="C3584" s="35"/>
      <c r="D3584" s="35"/>
      <c r="E3584" s="107"/>
      <c r="H3584" s="35"/>
      <c r="I3584" s="35"/>
      <c r="J3584" s="35"/>
      <c r="K3584" s="35"/>
      <c r="L3584" s="35"/>
      <c r="M3584" s="35"/>
      <c r="N3584" s="35"/>
      <c r="O3584" s="35"/>
      <c r="P3584" s="35"/>
      <c r="Q3584" s="35"/>
      <c r="R3584" s="35"/>
      <c r="S3584" s="35"/>
      <c r="AC3584" s="19"/>
      <c r="AD3584" s="19"/>
      <c r="AE3584" s="19"/>
      <c r="AF3584" s="19"/>
      <c r="AG3584" s="19"/>
      <c r="AH3584" s="19"/>
      <c r="AI3584" s="19"/>
      <c r="AJ3584" s="19"/>
      <c r="AK3584" s="19"/>
      <c r="AL3584" s="19"/>
      <c r="AM3584" s="19"/>
      <c r="AN3584" s="19"/>
      <c r="AO3584" s="19"/>
      <c r="AP3584" s="19"/>
      <c r="AQ3584" s="19"/>
      <c r="AR3584" s="19"/>
      <c r="AS3584" s="19"/>
      <c r="AT3584" s="19"/>
      <c r="AU3584" s="19"/>
      <c r="AV3584" s="19"/>
      <c r="AW3584" s="19"/>
      <c r="AX3584" s="19"/>
      <c r="AY3584" s="19"/>
      <c r="AZ3584" s="19"/>
      <c r="BA3584" s="19"/>
      <c r="BB3584" s="19"/>
      <c r="BC3584" s="19"/>
      <c r="BD3584" s="19"/>
      <c r="BE3584" s="19"/>
      <c r="BF3584" s="19"/>
      <c r="BG3584" s="19"/>
      <c r="BH3584" s="19"/>
      <c r="BI3584" s="19"/>
      <c r="BJ3584" s="19"/>
      <c r="BK3584" s="19"/>
      <c r="BL3584" s="19"/>
      <c r="BM3584" s="19"/>
      <c r="BN3584" s="19"/>
      <c r="BO3584" s="19"/>
      <c r="BP3584" s="19"/>
      <c r="BQ3584" s="19"/>
      <c r="BR3584" s="19"/>
      <c r="BS3584" s="19"/>
      <c r="BT3584" s="19"/>
      <c r="BU3584" s="19"/>
      <c r="BV3584" s="19"/>
      <c r="BW3584" s="19"/>
      <c r="BX3584" s="19"/>
      <c r="BY3584" s="19"/>
      <c r="BZ3584" s="19"/>
      <c r="CA3584" s="19"/>
      <c r="CB3584" s="19"/>
      <c r="CC3584" s="19"/>
      <c r="CD3584" s="19"/>
      <c r="CE3584" s="19"/>
      <c r="CF3584" s="19"/>
      <c r="CG3584" s="19"/>
      <c r="CH3584" s="19"/>
      <c r="CI3584" s="19"/>
      <c r="CJ3584" s="19"/>
      <c r="CK3584" s="19"/>
      <c r="CL3584" s="19"/>
      <c r="CM3584" s="19"/>
      <c r="CN3584" s="19"/>
      <c r="CO3584" s="19"/>
      <c r="CP3584" s="19"/>
      <c r="CQ3584" s="19"/>
      <c r="CR3584" s="19"/>
      <c r="CS3584" s="19"/>
      <c r="CT3584" s="19"/>
      <c r="CU3584" s="19"/>
      <c r="CV3584" s="19"/>
      <c r="CW3584" s="19"/>
      <c r="CX3584" s="19"/>
      <c r="CY3584" s="19"/>
      <c r="CZ3584" s="19"/>
      <c r="DA3584" s="19"/>
      <c r="DB3584" s="19"/>
      <c r="DC3584" s="19"/>
      <c r="DD3584" s="19"/>
      <c r="DE3584" s="19"/>
      <c r="DF3584" s="19"/>
      <c r="DG3584" s="19"/>
      <c r="DH3584" s="19"/>
      <c r="DI3584" s="19"/>
      <c r="DJ3584" s="19"/>
      <c r="DK3584" s="19"/>
      <c r="DL3584" s="19"/>
      <c r="DM3584" s="19"/>
      <c r="DN3584" s="19"/>
    </row>
    <row r="3585" spans="1:118" x14ac:dyDescent="0.25">
      <c r="A3585" s="35"/>
      <c r="B3585" s="35"/>
      <c r="C3585" s="35"/>
      <c r="D3585" s="35"/>
      <c r="E3585" s="107"/>
      <c r="H3585" s="35"/>
      <c r="I3585" s="35"/>
      <c r="J3585" s="35"/>
      <c r="K3585" s="35"/>
      <c r="L3585" s="35"/>
      <c r="M3585" s="35"/>
      <c r="N3585" s="35"/>
      <c r="O3585" s="35"/>
      <c r="P3585" s="35"/>
      <c r="Q3585" s="35"/>
      <c r="R3585" s="35"/>
      <c r="S3585" s="35"/>
      <c r="AC3585" s="19"/>
      <c r="AD3585" s="19"/>
      <c r="AE3585" s="19"/>
      <c r="AF3585" s="19"/>
      <c r="AG3585" s="19"/>
      <c r="AH3585" s="19"/>
      <c r="AI3585" s="19"/>
      <c r="AJ3585" s="19"/>
      <c r="AK3585" s="19"/>
      <c r="AL3585" s="19"/>
      <c r="AM3585" s="19"/>
      <c r="AN3585" s="19"/>
      <c r="AO3585" s="19"/>
      <c r="AP3585" s="19"/>
      <c r="AQ3585" s="19"/>
      <c r="AR3585" s="19"/>
      <c r="AS3585" s="19"/>
      <c r="AT3585" s="19"/>
      <c r="AU3585" s="19"/>
      <c r="AV3585" s="19"/>
      <c r="AW3585" s="19"/>
      <c r="AX3585" s="19"/>
      <c r="AY3585" s="19"/>
      <c r="AZ3585" s="19"/>
      <c r="BA3585" s="19"/>
      <c r="BB3585" s="19"/>
      <c r="BC3585" s="19"/>
      <c r="BD3585" s="19"/>
      <c r="BE3585" s="19"/>
      <c r="BF3585" s="19"/>
      <c r="BG3585" s="19"/>
      <c r="BH3585" s="19"/>
      <c r="BI3585" s="19"/>
      <c r="BJ3585" s="19"/>
      <c r="BK3585" s="19"/>
      <c r="BL3585" s="19"/>
      <c r="BM3585" s="19"/>
      <c r="BN3585" s="19"/>
      <c r="BO3585" s="19"/>
      <c r="BP3585" s="19"/>
      <c r="BQ3585" s="19"/>
      <c r="BR3585" s="19"/>
      <c r="BS3585" s="19"/>
      <c r="BT3585" s="19"/>
      <c r="BU3585" s="19"/>
      <c r="BV3585" s="19"/>
      <c r="BW3585" s="19"/>
      <c r="BX3585" s="19"/>
      <c r="BY3585" s="19"/>
      <c r="BZ3585" s="19"/>
      <c r="CA3585" s="19"/>
      <c r="CB3585" s="19"/>
      <c r="CC3585" s="19"/>
      <c r="CD3585" s="19"/>
      <c r="CE3585" s="19"/>
      <c r="CF3585" s="19"/>
      <c r="CG3585" s="19"/>
      <c r="CH3585" s="19"/>
      <c r="CI3585" s="19"/>
      <c r="CJ3585" s="19"/>
      <c r="CK3585" s="19"/>
      <c r="CL3585" s="19"/>
      <c r="CM3585" s="19"/>
      <c r="CN3585" s="19"/>
      <c r="CO3585" s="19"/>
      <c r="CP3585" s="19"/>
      <c r="CQ3585" s="19"/>
      <c r="CR3585" s="19"/>
      <c r="CS3585" s="19"/>
      <c r="CT3585" s="19"/>
      <c r="CU3585" s="19"/>
      <c r="CV3585" s="19"/>
      <c r="CW3585" s="19"/>
      <c r="CX3585" s="19"/>
      <c r="CY3585" s="19"/>
      <c r="CZ3585" s="19"/>
      <c r="DA3585" s="19"/>
      <c r="DB3585" s="19"/>
      <c r="DC3585" s="19"/>
      <c r="DD3585" s="19"/>
      <c r="DE3585" s="19"/>
      <c r="DF3585" s="19"/>
      <c r="DG3585" s="19"/>
      <c r="DH3585" s="19"/>
      <c r="DI3585" s="19"/>
      <c r="DJ3585" s="19"/>
      <c r="DK3585" s="19"/>
      <c r="DL3585" s="19"/>
      <c r="DM3585" s="19"/>
      <c r="DN3585" s="19"/>
    </row>
    <row r="3586" spans="1:118" x14ac:dyDescent="0.25">
      <c r="A3586" s="35"/>
      <c r="B3586" s="35"/>
      <c r="C3586" s="35"/>
      <c r="D3586" s="35"/>
      <c r="E3586" s="107"/>
      <c r="H3586" s="35"/>
      <c r="I3586" s="35"/>
      <c r="J3586" s="35"/>
      <c r="K3586" s="35"/>
      <c r="L3586" s="35"/>
      <c r="M3586" s="35"/>
      <c r="N3586" s="35"/>
      <c r="O3586" s="35"/>
      <c r="P3586" s="35"/>
      <c r="Q3586" s="35"/>
      <c r="R3586" s="35"/>
      <c r="S3586" s="35"/>
      <c r="AC3586" s="19"/>
      <c r="AD3586" s="19"/>
      <c r="AE3586" s="19"/>
      <c r="AF3586" s="19"/>
      <c r="AG3586" s="19"/>
      <c r="AH3586" s="19"/>
      <c r="AI3586" s="19"/>
      <c r="AJ3586" s="19"/>
      <c r="AK3586" s="19"/>
      <c r="AL3586" s="19"/>
      <c r="AM3586" s="19"/>
      <c r="AN3586" s="19"/>
      <c r="AO3586" s="19"/>
      <c r="AP3586" s="19"/>
      <c r="AQ3586" s="19"/>
      <c r="AR3586" s="19"/>
      <c r="AS3586" s="19"/>
      <c r="AT3586" s="19"/>
      <c r="AU3586" s="19"/>
      <c r="AV3586" s="19"/>
      <c r="AW3586" s="19"/>
      <c r="AX3586" s="19"/>
      <c r="AY3586" s="19"/>
      <c r="AZ3586" s="19"/>
      <c r="BA3586" s="19"/>
      <c r="BB3586" s="19"/>
      <c r="BC3586" s="19"/>
      <c r="BD3586" s="19"/>
      <c r="BE3586" s="19"/>
      <c r="BF3586" s="19"/>
      <c r="BG3586" s="19"/>
      <c r="BH3586" s="19"/>
      <c r="BI3586" s="19"/>
      <c r="BJ3586" s="19"/>
      <c r="BK3586" s="19"/>
      <c r="BL3586" s="19"/>
      <c r="BM3586" s="19"/>
      <c r="BN3586" s="19"/>
      <c r="BO3586" s="19"/>
      <c r="BP3586" s="19"/>
      <c r="BQ3586" s="19"/>
      <c r="BR3586" s="19"/>
      <c r="BS3586" s="19"/>
      <c r="BT3586" s="19"/>
      <c r="BU3586" s="19"/>
      <c r="BV3586" s="19"/>
      <c r="BW3586" s="19"/>
      <c r="BX3586" s="19"/>
      <c r="BY3586" s="19"/>
      <c r="BZ3586" s="19"/>
      <c r="CA3586" s="19"/>
      <c r="CB3586" s="19"/>
      <c r="CC3586" s="19"/>
      <c r="CD3586" s="19"/>
      <c r="CE3586" s="19"/>
      <c r="CF3586" s="19"/>
      <c r="CG3586" s="19"/>
      <c r="CH3586" s="19"/>
      <c r="CI3586" s="19"/>
      <c r="CJ3586" s="19"/>
      <c r="CK3586" s="19"/>
      <c r="CL3586" s="19"/>
      <c r="CM3586" s="19"/>
      <c r="CN3586" s="19"/>
      <c r="CO3586" s="19"/>
      <c r="CP3586" s="19"/>
      <c r="CQ3586" s="19"/>
      <c r="CR3586" s="19"/>
      <c r="CS3586" s="19"/>
      <c r="CT3586" s="19"/>
      <c r="CU3586" s="19"/>
      <c r="CV3586" s="19"/>
      <c r="CW3586" s="19"/>
      <c r="CX3586" s="19"/>
      <c r="CY3586" s="19"/>
      <c r="CZ3586" s="19"/>
      <c r="DA3586" s="19"/>
      <c r="DB3586" s="19"/>
      <c r="DC3586" s="19"/>
      <c r="DD3586" s="19"/>
      <c r="DE3586" s="19"/>
      <c r="DF3586" s="19"/>
      <c r="DG3586" s="19"/>
      <c r="DH3586" s="19"/>
      <c r="DI3586" s="19"/>
      <c r="DJ3586" s="19"/>
      <c r="DK3586" s="19"/>
      <c r="DL3586" s="19"/>
      <c r="DM3586" s="19"/>
      <c r="DN3586" s="19"/>
    </row>
    <row r="3587" spans="1:118" x14ac:dyDescent="0.25">
      <c r="A3587" s="35"/>
      <c r="B3587" s="35"/>
      <c r="C3587" s="35"/>
      <c r="D3587" s="35"/>
      <c r="E3587" s="107"/>
      <c r="H3587" s="35"/>
      <c r="I3587" s="35"/>
      <c r="J3587" s="35"/>
      <c r="K3587" s="35"/>
      <c r="L3587" s="35"/>
      <c r="M3587" s="35"/>
      <c r="N3587" s="35"/>
      <c r="O3587" s="35"/>
      <c r="P3587" s="35"/>
      <c r="Q3587" s="35"/>
      <c r="R3587" s="35"/>
      <c r="S3587" s="35"/>
      <c r="AC3587" s="19"/>
      <c r="AD3587" s="19"/>
      <c r="AE3587" s="19"/>
      <c r="AF3587" s="19"/>
      <c r="AG3587" s="19"/>
      <c r="AH3587" s="19"/>
      <c r="AI3587" s="19"/>
      <c r="AJ3587" s="19"/>
      <c r="AK3587" s="19"/>
      <c r="AL3587" s="19"/>
      <c r="AM3587" s="19"/>
      <c r="AN3587" s="19"/>
      <c r="AO3587" s="19"/>
      <c r="AP3587" s="19"/>
      <c r="AQ3587" s="19"/>
      <c r="AR3587" s="19"/>
      <c r="AS3587" s="19"/>
      <c r="AT3587" s="19"/>
      <c r="AU3587" s="19"/>
      <c r="AV3587" s="19"/>
      <c r="AW3587" s="19"/>
      <c r="AX3587" s="19"/>
      <c r="AY3587" s="19"/>
      <c r="AZ3587" s="19"/>
      <c r="BA3587" s="19"/>
      <c r="BB3587" s="19"/>
      <c r="BC3587" s="19"/>
      <c r="BD3587" s="19"/>
      <c r="BE3587" s="19"/>
      <c r="BF3587" s="19"/>
      <c r="BG3587" s="19"/>
      <c r="BH3587" s="19"/>
      <c r="BI3587" s="19"/>
      <c r="BJ3587" s="19"/>
      <c r="BK3587" s="19"/>
      <c r="BL3587" s="19"/>
      <c r="BM3587" s="19"/>
      <c r="BN3587" s="19"/>
      <c r="BO3587" s="19"/>
      <c r="BP3587" s="19"/>
      <c r="BQ3587" s="19"/>
      <c r="BR3587" s="19"/>
      <c r="BS3587" s="19"/>
      <c r="BT3587" s="19"/>
      <c r="BU3587" s="19"/>
      <c r="BV3587" s="19"/>
      <c r="BW3587" s="19"/>
      <c r="BX3587" s="19"/>
      <c r="BY3587" s="19"/>
      <c r="BZ3587" s="19"/>
      <c r="CA3587" s="19"/>
      <c r="CB3587" s="19"/>
      <c r="CC3587" s="19"/>
      <c r="CD3587" s="19"/>
      <c r="CE3587" s="19"/>
      <c r="CF3587" s="19"/>
      <c r="CG3587" s="19"/>
      <c r="CH3587" s="19"/>
      <c r="CI3587" s="19"/>
      <c r="CJ3587" s="19"/>
      <c r="CK3587" s="19"/>
      <c r="CL3587" s="19"/>
      <c r="CM3587" s="19"/>
      <c r="CN3587" s="19"/>
      <c r="CO3587" s="19"/>
      <c r="CP3587" s="19"/>
      <c r="CQ3587" s="19"/>
      <c r="CR3587" s="19"/>
      <c r="CS3587" s="19"/>
      <c r="CT3587" s="19"/>
      <c r="CU3587" s="19"/>
      <c r="CV3587" s="19"/>
      <c r="CW3587" s="19"/>
      <c r="CX3587" s="19"/>
      <c r="CY3587" s="19"/>
      <c r="CZ3587" s="19"/>
      <c r="DA3587" s="19"/>
      <c r="DB3587" s="19"/>
      <c r="DC3587" s="19"/>
      <c r="DD3587" s="19"/>
      <c r="DE3587" s="19"/>
      <c r="DF3587" s="19"/>
      <c r="DG3587" s="19"/>
      <c r="DH3587" s="19"/>
      <c r="DI3587" s="19"/>
      <c r="DJ3587" s="19"/>
      <c r="DK3587" s="19"/>
      <c r="DL3587" s="19"/>
      <c r="DM3587" s="19"/>
      <c r="DN3587" s="19"/>
    </row>
    <row r="3588" spans="1:118" x14ac:dyDescent="0.25">
      <c r="A3588" s="35"/>
      <c r="B3588" s="35"/>
      <c r="C3588" s="35"/>
      <c r="D3588" s="35"/>
      <c r="E3588" s="107"/>
      <c r="H3588" s="35"/>
      <c r="I3588" s="35"/>
      <c r="J3588" s="35"/>
      <c r="K3588" s="35"/>
      <c r="L3588" s="35"/>
      <c r="M3588" s="35"/>
      <c r="N3588" s="35"/>
      <c r="O3588" s="35"/>
      <c r="P3588" s="35"/>
      <c r="Q3588" s="35"/>
      <c r="R3588" s="35"/>
      <c r="S3588" s="35"/>
      <c r="AC3588" s="19"/>
      <c r="AD3588" s="19"/>
      <c r="AE3588" s="19"/>
      <c r="AF3588" s="19"/>
      <c r="AG3588" s="19"/>
      <c r="AH3588" s="19"/>
      <c r="AI3588" s="19"/>
      <c r="AJ3588" s="19"/>
      <c r="AK3588" s="19"/>
      <c r="AL3588" s="19"/>
      <c r="AM3588" s="19"/>
      <c r="AN3588" s="19"/>
      <c r="AO3588" s="19"/>
      <c r="AP3588" s="19"/>
      <c r="AQ3588" s="19"/>
      <c r="AR3588" s="19"/>
      <c r="AS3588" s="19"/>
      <c r="AT3588" s="19"/>
      <c r="AU3588" s="19"/>
      <c r="AV3588" s="19"/>
      <c r="AW3588" s="19"/>
      <c r="AX3588" s="19"/>
      <c r="AY3588" s="19"/>
      <c r="AZ3588" s="19"/>
      <c r="BA3588" s="19"/>
      <c r="BB3588" s="19"/>
      <c r="BC3588" s="19"/>
      <c r="BD3588" s="19"/>
      <c r="BE3588" s="19"/>
      <c r="BF3588" s="19"/>
      <c r="BG3588" s="19"/>
      <c r="BH3588" s="19"/>
      <c r="BI3588" s="19"/>
      <c r="BJ3588" s="19"/>
      <c r="BK3588" s="19"/>
      <c r="BL3588" s="19"/>
      <c r="BM3588" s="19"/>
      <c r="BN3588" s="19"/>
      <c r="BO3588" s="19"/>
      <c r="BP3588" s="19"/>
      <c r="BQ3588" s="19"/>
      <c r="BR3588" s="19"/>
      <c r="BS3588" s="19"/>
      <c r="BT3588" s="19"/>
      <c r="BU3588" s="19"/>
      <c r="BV3588" s="19"/>
      <c r="BW3588" s="19"/>
      <c r="BX3588" s="19"/>
      <c r="BY3588" s="19"/>
      <c r="BZ3588" s="19"/>
      <c r="CA3588" s="19"/>
      <c r="CB3588" s="19"/>
      <c r="CC3588" s="19"/>
      <c r="CD3588" s="19"/>
      <c r="CE3588" s="19"/>
      <c r="CF3588" s="19"/>
      <c r="CG3588" s="19"/>
      <c r="CH3588" s="19"/>
      <c r="CI3588" s="19"/>
      <c r="CJ3588" s="19"/>
      <c r="CK3588" s="19"/>
      <c r="CL3588" s="19"/>
      <c r="CM3588" s="19"/>
      <c r="CN3588" s="19"/>
      <c r="CO3588" s="19"/>
      <c r="CP3588" s="19"/>
      <c r="CQ3588" s="19"/>
      <c r="CR3588" s="19"/>
      <c r="CS3588" s="19"/>
      <c r="CT3588" s="19"/>
      <c r="CU3588" s="19"/>
      <c r="CV3588" s="19"/>
      <c r="CW3588" s="19"/>
      <c r="CX3588" s="19"/>
      <c r="CY3588" s="19"/>
      <c r="CZ3588" s="19"/>
      <c r="DA3588" s="19"/>
      <c r="DB3588" s="19"/>
      <c r="DC3588" s="19"/>
      <c r="DD3588" s="19"/>
      <c r="DE3588" s="19"/>
      <c r="DF3588" s="19"/>
      <c r="DG3588" s="19"/>
      <c r="DH3588" s="19"/>
      <c r="DI3588" s="19"/>
      <c r="DJ3588" s="19"/>
      <c r="DK3588" s="19"/>
      <c r="DL3588" s="19"/>
      <c r="DM3588" s="19"/>
      <c r="DN3588" s="19"/>
    </row>
    <row r="3589" spans="1:118" x14ac:dyDescent="0.25">
      <c r="A3589" s="35"/>
      <c r="B3589" s="35"/>
      <c r="C3589" s="35"/>
      <c r="D3589" s="35"/>
      <c r="E3589" s="107"/>
      <c r="H3589" s="35"/>
      <c r="I3589" s="35"/>
      <c r="J3589" s="35"/>
      <c r="K3589" s="35"/>
      <c r="L3589" s="35"/>
      <c r="M3589" s="35"/>
      <c r="N3589" s="35"/>
      <c r="O3589" s="35"/>
      <c r="P3589" s="35"/>
      <c r="Q3589" s="35"/>
      <c r="R3589" s="35"/>
      <c r="S3589" s="35"/>
      <c r="AC3589" s="19"/>
      <c r="AD3589" s="19"/>
      <c r="AE3589" s="19"/>
      <c r="AF3589" s="19"/>
      <c r="AG3589" s="19"/>
      <c r="AH3589" s="19"/>
      <c r="AI3589" s="19"/>
      <c r="AJ3589" s="19"/>
      <c r="AK3589" s="19"/>
      <c r="AL3589" s="19"/>
      <c r="AM3589" s="19"/>
      <c r="AN3589" s="19"/>
      <c r="AO3589" s="19"/>
      <c r="AP3589" s="19"/>
      <c r="AQ3589" s="19"/>
      <c r="AR3589" s="19"/>
      <c r="AS3589" s="19"/>
      <c r="AT3589" s="19"/>
      <c r="AU3589" s="19"/>
      <c r="AV3589" s="19"/>
      <c r="AW3589" s="19"/>
      <c r="AX3589" s="19"/>
      <c r="AY3589" s="19"/>
      <c r="AZ3589" s="19"/>
      <c r="BA3589" s="19"/>
      <c r="BB3589" s="19"/>
      <c r="BC3589" s="19"/>
      <c r="BD3589" s="19"/>
      <c r="BE3589" s="19"/>
      <c r="BF3589" s="19"/>
      <c r="BG3589" s="19"/>
      <c r="BH3589" s="19"/>
      <c r="BI3589" s="19"/>
      <c r="BJ3589" s="19"/>
      <c r="BK3589" s="19"/>
      <c r="BL3589" s="19"/>
      <c r="BM3589" s="19"/>
      <c r="BN3589" s="19"/>
      <c r="BO3589" s="19"/>
      <c r="BP3589" s="19"/>
      <c r="BQ3589" s="19"/>
      <c r="BR3589" s="19"/>
      <c r="BS3589" s="19"/>
      <c r="BT3589" s="19"/>
      <c r="BU3589" s="19"/>
      <c r="BV3589" s="19"/>
      <c r="BW3589" s="19"/>
      <c r="BX3589" s="19"/>
      <c r="BY3589" s="19"/>
      <c r="BZ3589" s="19"/>
      <c r="CA3589" s="19"/>
      <c r="CB3589" s="19"/>
      <c r="CC3589" s="19"/>
      <c r="CD3589" s="19"/>
      <c r="CE3589" s="19"/>
      <c r="CF3589" s="19"/>
      <c r="CG3589" s="19"/>
      <c r="CH3589" s="19"/>
      <c r="CI3589" s="19"/>
      <c r="CJ3589" s="19"/>
      <c r="CK3589" s="19"/>
      <c r="CL3589" s="19"/>
      <c r="CM3589" s="19"/>
      <c r="CN3589" s="19"/>
      <c r="CO3589" s="19"/>
      <c r="CP3589" s="19"/>
      <c r="CQ3589" s="19"/>
      <c r="CR3589" s="19"/>
      <c r="CS3589" s="19"/>
      <c r="CT3589" s="19"/>
      <c r="CU3589" s="19"/>
      <c r="CV3589" s="19"/>
      <c r="CW3589" s="19"/>
      <c r="CX3589" s="19"/>
      <c r="CY3589" s="19"/>
      <c r="CZ3589" s="19"/>
      <c r="DA3589" s="19"/>
      <c r="DB3589" s="19"/>
      <c r="DC3589" s="19"/>
      <c r="DD3589" s="19"/>
      <c r="DE3589" s="19"/>
      <c r="DF3589" s="19"/>
      <c r="DG3589" s="19"/>
      <c r="DH3589" s="19"/>
      <c r="DI3589" s="19"/>
      <c r="DJ3589" s="19"/>
      <c r="DK3589" s="19"/>
      <c r="DL3589" s="19"/>
      <c r="DM3589" s="19"/>
      <c r="DN3589" s="19"/>
    </row>
    <row r="3590" spans="1:118" x14ac:dyDescent="0.25">
      <c r="A3590" s="35"/>
      <c r="B3590" s="35"/>
      <c r="C3590" s="35"/>
      <c r="D3590" s="35"/>
      <c r="E3590" s="107"/>
      <c r="H3590" s="35"/>
      <c r="I3590" s="35"/>
      <c r="J3590" s="35"/>
      <c r="K3590" s="35"/>
      <c r="L3590" s="35"/>
      <c r="M3590" s="35"/>
      <c r="N3590" s="35"/>
      <c r="O3590" s="35"/>
      <c r="P3590" s="35"/>
      <c r="Q3590" s="35"/>
      <c r="R3590" s="35"/>
      <c r="S3590" s="35"/>
      <c r="AC3590" s="19"/>
      <c r="AD3590" s="19"/>
      <c r="AE3590" s="19"/>
      <c r="AF3590" s="19"/>
      <c r="AG3590" s="19"/>
      <c r="AH3590" s="19"/>
      <c r="AI3590" s="19"/>
      <c r="AJ3590" s="19"/>
      <c r="AK3590" s="19"/>
      <c r="AL3590" s="19"/>
      <c r="AM3590" s="19"/>
      <c r="AN3590" s="19"/>
      <c r="AO3590" s="19"/>
      <c r="AP3590" s="19"/>
      <c r="AQ3590" s="19"/>
      <c r="AR3590" s="19"/>
      <c r="AS3590" s="19"/>
      <c r="AT3590" s="19"/>
      <c r="AU3590" s="19"/>
      <c r="AV3590" s="19"/>
      <c r="AW3590" s="19"/>
      <c r="AX3590" s="19"/>
      <c r="AY3590" s="19"/>
      <c r="AZ3590" s="19"/>
      <c r="BA3590" s="19"/>
      <c r="BB3590" s="19"/>
      <c r="BC3590" s="19"/>
      <c r="BD3590" s="19"/>
      <c r="BE3590" s="19"/>
      <c r="BF3590" s="19"/>
      <c r="BG3590" s="19"/>
      <c r="BH3590" s="19"/>
      <c r="BI3590" s="19"/>
      <c r="BJ3590" s="19"/>
      <c r="BK3590" s="19"/>
      <c r="BL3590" s="19"/>
      <c r="BM3590" s="19"/>
      <c r="BN3590" s="19"/>
      <c r="BO3590" s="19"/>
      <c r="BP3590" s="19"/>
      <c r="BQ3590" s="19"/>
      <c r="BR3590" s="19"/>
      <c r="BS3590" s="19"/>
      <c r="BT3590" s="19"/>
      <c r="BU3590" s="19"/>
      <c r="BV3590" s="19"/>
      <c r="BW3590" s="19"/>
      <c r="BX3590" s="19"/>
      <c r="BY3590" s="19"/>
      <c r="BZ3590" s="19"/>
      <c r="CA3590" s="19"/>
      <c r="CB3590" s="19"/>
      <c r="CC3590" s="19"/>
      <c r="CD3590" s="19"/>
      <c r="CE3590" s="19"/>
      <c r="CF3590" s="19"/>
      <c r="CG3590" s="19"/>
      <c r="CH3590" s="19"/>
      <c r="CI3590" s="19"/>
      <c r="CJ3590" s="19"/>
      <c r="CK3590" s="19"/>
      <c r="CL3590" s="19"/>
      <c r="CM3590" s="19"/>
      <c r="CN3590" s="19"/>
      <c r="CO3590" s="19"/>
      <c r="CP3590" s="19"/>
      <c r="CQ3590" s="19"/>
      <c r="CR3590" s="19"/>
      <c r="CS3590" s="19"/>
      <c r="CT3590" s="19"/>
      <c r="CU3590" s="19"/>
      <c r="CV3590" s="19"/>
      <c r="CW3590" s="19"/>
      <c r="CX3590" s="19"/>
      <c r="CY3590" s="19"/>
      <c r="CZ3590" s="19"/>
      <c r="DA3590" s="19"/>
      <c r="DB3590" s="19"/>
      <c r="DC3590" s="19"/>
      <c r="DD3590" s="19"/>
      <c r="DE3590" s="19"/>
      <c r="DF3590" s="19"/>
      <c r="DG3590" s="19"/>
      <c r="DH3590" s="19"/>
      <c r="DI3590" s="19"/>
      <c r="DJ3590" s="19"/>
      <c r="DK3590" s="19"/>
      <c r="DL3590" s="19"/>
      <c r="DM3590" s="19"/>
      <c r="DN3590" s="19"/>
    </row>
    <row r="3591" spans="1:118" x14ac:dyDescent="0.25">
      <c r="A3591" s="35"/>
      <c r="B3591" s="35"/>
      <c r="C3591" s="35"/>
      <c r="D3591" s="35"/>
      <c r="E3591" s="107"/>
      <c r="H3591" s="35"/>
      <c r="I3591" s="35"/>
      <c r="J3591" s="35"/>
      <c r="K3591" s="35"/>
      <c r="L3591" s="35"/>
      <c r="M3591" s="35"/>
      <c r="N3591" s="35"/>
      <c r="O3591" s="35"/>
      <c r="P3591" s="35"/>
      <c r="Q3591" s="35"/>
      <c r="R3591" s="35"/>
      <c r="S3591" s="35"/>
      <c r="AC3591" s="19"/>
      <c r="AD3591" s="19"/>
      <c r="AE3591" s="19"/>
      <c r="AF3591" s="19"/>
      <c r="AG3591" s="19"/>
      <c r="AH3591" s="19"/>
      <c r="AI3591" s="19"/>
      <c r="AJ3591" s="19"/>
      <c r="AK3591" s="19"/>
      <c r="AL3591" s="19"/>
      <c r="AM3591" s="19"/>
      <c r="AN3591" s="19"/>
      <c r="AO3591" s="19"/>
      <c r="AP3591" s="19"/>
      <c r="AQ3591" s="19"/>
      <c r="AR3591" s="19"/>
      <c r="AS3591" s="19"/>
      <c r="AT3591" s="19"/>
      <c r="AU3591" s="19"/>
      <c r="AV3591" s="19"/>
      <c r="AW3591" s="19"/>
      <c r="AX3591" s="19"/>
      <c r="AY3591" s="19"/>
      <c r="AZ3591" s="19"/>
      <c r="BA3591" s="19"/>
      <c r="BB3591" s="19"/>
      <c r="BC3591" s="19"/>
      <c r="BD3591" s="19"/>
      <c r="BE3591" s="19"/>
      <c r="BF3591" s="19"/>
      <c r="BG3591" s="19"/>
      <c r="BH3591" s="19"/>
      <c r="BI3591" s="19"/>
      <c r="BJ3591" s="19"/>
      <c r="BK3591" s="19"/>
      <c r="BL3591" s="19"/>
      <c r="BM3591" s="19"/>
      <c r="BN3591" s="19"/>
      <c r="BO3591" s="19"/>
      <c r="BP3591" s="19"/>
      <c r="BQ3591" s="19"/>
      <c r="BR3591" s="19"/>
      <c r="BS3591" s="19"/>
      <c r="BT3591" s="19"/>
      <c r="BU3591" s="19"/>
      <c r="BV3591" s="19"/>
      <c r="BW3591" s="19"/>
      <c r="BX3591" s="19"/>
      <c r="BY3591" s="19"/>
      <c r="BZ3591" s="19"/>
      <c r="CA3591" s="19"/>
      <c r="CB3591" s="19"/>
      <c r="CC3591" s="19"/>
      <c r="CD3591" s="19"/>
      <c r="CE3591" s="19"/>
      <c r="CF3591" s="19"/>
      <c r="CG3591" s="19"/>
      <c r="CH3591" s="19"/>
      <c r="CI3591" s="19"/>
      <c r="CJ3591" s="19"/>
      <c r="CK3591" s="19"/>
      <c r="CL3591" s="19"/>
      <c r="CM3591" s="19"/>
      <c r="CN3591" s="19"/>
      <c r="CO3591" s="19"/>
      <c r="CP3591" s="19"/>
      <c r="CQ3591" s="19"/>
      <c r="CR3591" s="19"/>
      <c r="CS3591" s="19"/>
      <c r="CT3591" s="19"/>
      <c r="CU3591" s="19"/>
      <c r="CV3591" s="19"/>
      <c r="CW3591" s="19"/>
      <c r="CX3591" s="19"/>
      <c r="CY3591" s="19"/>
      <c r="CZ3591" s="19"/>
      <c r="DA3591" s="19"/>
      <c r="DB3591" s="19"/>
      <c r="DC3591" s="19"/>
      <c r="DD3591" s="19"/>
      <c r="DE3591" s="19"/>
      <c r="DF3591" s="19"/>
      <c r="DG3591" s="19"/>
      <c r="DH3591" s="19"/>
      <c r="DI3591" s="19"/>
      <c r="DJ3591" s="19"/>
      <c r="DK3591" s="19"/>
      <c r="DL3591" s="19"/>
      <c r="DM3591" s="19"/>
      <c r="DN3591" s="19"/>
    </row>
    <row r="3592" spans="1:118" x14ac:dyDescent="0.25">
      <c r="A3592" s="35"/>
      <c r="B3592" s="35"/>
      <c r="C3592" s="35"/>
      <c r="D3592" s="35"/>
      <c r="E3592" s="107"/>
      <c r="H3592" s="35"/>
      <c r="I3592" s="35"/>
      <c r="J3592" s="35"/>
      <c r="K3592" s="35"/>
      <c r="L3592" s="35"/>
      <c r="M3592" s="35"/>
      <c r="N3592" s="35"/>
      <c r="O3592" s="35"/>
      <c r="P3592" s="35"/>
      <c r="Q3592" s="35"/>
      <c r="R3592" s="35"/>
      <c r="S3592" s="35"/>
      <c r="AC3592" s="19"/>
      <c r="AD3592" s="19"/>
      <c r="AE3592" s="19"/>
      <c r="AF3592" s="19"/>
      <c r="AG3592" s="19"/>
      <c r="AH3592" s="19"/>
      <c r="AI3592" s="19"/>
      <c r="AJ3592" s="19"/>
      <c r="AK3592" s="19"/>
      <c r="AL3592" s="19"/>
      <c r="AM3592" s="19"/>
      <c r="AN3592" s="19"/>
      <c r="AO3592" s="19"/>
      <c r="AP3592" s="19"/>
      <c r="AQ3592" s="19"/>
      <c r="AR3592" s="19"/>
      <c r="AS3592" s="19"/>
      <c r="AT3592" s="19"/>
      <c r="AU3592" s="19"/>
      <c r="AV3592" s="19"/>
      <c r="AW3592" s="19"/>
      <c r="AX3592" s="19"/>
      <c r="AY3592" s="19"/>
      <c r="AZ3592" s="19"/>
      <c r="BA3592" s="19"/>
      <c r="BB3592" s="19"/>
      <c r="BC3592" s="19"/>
      <c r="BD3592" s="19"/>
      <c r="BE3592" s="19"/>
      <c r="BF3592" s="19"/>
      <c r="BG3592" s="19"/>
      <c r="BH3592" s="19"/>
      <c r="BI3592" s="19"/>
      <c r="BJ3592" s="19"/>
      <c r="BK3592" s="19"/>
      <c r="BL3592" s="19"/>
      <c r="BM3592" s="19"/>
      <c r="BN3592" s="19"/>
      <c r="BO3592" s="19"/>
      <c r="BP3592" s="19"/>
      <c r="BQ3592" s="19"/>
      <c r="BR3592" s="19"/>
      <c r="BS3592" s="19"/>
      <c r="BT3592" s="19"/>
      <c r="BU3592" s="19"/>
      <c r="BV3592" s="19"/>
      <c r="BW3592" s="19"/>
      <c r="BX3592" s="19"/>
      <c r="BY3592" s="19"/>
      <c r="BZ3592" s="19"/>
      <c r="CA3592" s="19"/>
      <c r="CB3592" s="19"/>
      <c r="CC3592" s="19"/>
      <c r="CD3592" s="19"/>
      <c r="CE3592" s="19"/>
      <c r="CF3592" s="19"/>
      <c r="CG3592" s="19"/>
      <c r="CH3592" s="19"/>
      <c r="CI3592" s="19"/>
      <c r="CJ3592" s="19"/>
      <c r="CK3592" s="19"/>
      <c r="CL3592" s="19"/>
      <c r="CM3592" s="19"/>
      <c r="CN3592" s="19"/>
      <c r="CO3592" s="19"/>
      <c r="CP3592" s="19"/>
      <c r="CQ3592" s="19"/>
      <c r="CR3592" s="19"/>
      <c r="CS3592" s="19"/>
      <c r="CT3592" s="19"/>
      <c r="CU3592" s="19"/>
      <c r="CV3592" s="19"/>
      <c r="CW3592" s="19"/>
      <c r="CX3592" s="19"/>
      <c r="CY3592" s="19"/>
      <c r="CZ3592" s="19"/>
      <c r="DA3592" s="19"/>
      <c r="DB3592" s="19"/>
      <c r="DC3592" s="19"/>
      <c r="DD3592" s="19"/>
      <c r="DE3592" s="19"/>
      <c r="DF3592" s="19"/>
      <c r="DG3592" s="19"/>
      <c r="DH3592" s="19"/>
      <c r="DI3592" s="19"/>
      <c r="DJ3592" s="19"/>
      <c r="DK3592" s="19"/>
      <c r="DL3592" s="19"/>
      <c r="DM3592" s="19"/>
      <c r="DN3592" s="19"/>
    </row>
    <row r="3593" spans="1:118" x14ac:dyDescent="0.25">
      <c r="A3593" s="35"/>
      <c r="B3593" s="35"/>
      <c r="C3593" s="35"/>
      <c r="D3593" s="35"/>
      <c r="E3593" s="107"/>
      <c r="H3593" s="35"/>
      <c r="I3593" s="35"/>
      <c r="J3593" s="35"/>
      <c r="K3593" s="35"/>
      <c r="L3593" s="35"/>
      <c r="M3593" s="35"/>
      <c r="N3593" s="35"/>
      <c r="O3593" s="35"/>
      <c r="P3593" s="35"/>
      <c r="Q3593" s="35"/>
      <c r="R3593" s="35"/>
      <c r="S3593" s="35"/>
      <c r="AC3593" s="19"/>
      <c r="AD3593" s="19"/>
      <c r="AE3593" s="19"/>
      <c r="AF3593" s="19"/>
      <c r="AG3593" s="19"/>
      <c r="AH3593" s="19"/>
      <c r="AI3593" s="19"/>
      <c r="AJ3593" s="19"/>
      <c r="AK3593" s="19"/>
      <c r="AL3593" s="19"/>
      <c r="AM3593" s="19"/>
      <c r="AN3593" s="19"/>
      <c r="AO3593" s="19"/>
      <c r="AP3593" s="19"/>
      <c r="AQ3593" s="19"/>
      <c r="AR3593" s="19"/>
      <c r="AS3593" s="19"/>
      <c r="AT3593" s="19"/>
      <c r="AU3593" s="19"/>
      <c r="AV3593" s="19"/>
      <c r="AW3593" s="19"/>
      <c r="AX3593" s="19"/>
      <c r="AY3593" s="19"/>
      <c r="AZ3593" s="19"/>
      <c r="BA3593" s="19"/>
      <c r="BB3593" s="19"/>
      <c r="BC3593" s="19"/>
      <c r="BD3593" s="19"/>
      <c r="BE3593" s="19"/>
      <c r="BF3593" s="19"/>
      <c r="BG3593" s="19"/>
      <c r="BH3593" s="19"/>
      <c r="BI3593" s="19"/>
      <c r="BJ3593" s="19"/>
      <c r="BK3593" s="19"/>
      <c r="BL3593" s="19"/>
      <c r="BM3593" s="19"/>
      <c r="BN3593" s="19"/>
      <c r="BO3593" s="19"/>
      <c r="BP3593" s="19"/>
      <c r="BQ3593" s="19"/>
      <c r="BR3593" s="19"/>
      <c r="BS3593" s="19"/>
      <c r="BT3593" s="19"/>
      <c r="BU3593" s="19"/>
      <c r="BV3593" s="19"/>
      <c r="BW3593" s="19"/>
      <c r="BX3593" s="19"/>
      <c r="BY3593" s="19"/>
      <c r="BZ3593" s="19"/>
      <c r="CA3593" s="19"/>
      <c r="CB3593" s="19"/>
      <c r="CC3593" s="19"/>
      <c r="CD3593" s="19"/>
      <c r="CE3593" s="19"/>
      <c r="CF3593" s="19"/>
      <c r="CG3593" s="19"/>
      <c r="CH3593" s="19"/>
      <c r="CI3593" s="19"/>
      <c r="CJ3593" s="19"/>
      <c r="CK3593" s="19"/>
      <c r="CL3593" s="19"/>
      <c r="CM3593" s="19"/>
      <c r="CN3593" s="19"/>
      <c r="CO3593" s="19"/>
      <c r="CP3593" s="19"/>
      <c r="CQ3593" s="19"/>
      <c r="CR3593" s="19"/>
      <c r="CS3593" s="19"/>
      <c r="CT3593" s="19"/>
      <c r="CU3593" s="19"/>
      <c r="CV3593" s="19"/>
      <c r="CW3593" s="19"/>
      <c r="CX3593" s="19"/>
      <c r="CY3593" s="19"/>
      <c r="CZ3593" s="19"/>
      <c r="DA3593" s="19"/>
      <c r="DB3593" s="19"/>
      <c r="DC3593" s="19"/>
      <c r="DD3593" s="19"/>
      <c r="DE3593" s="19"/>
      <c r="DF3593" s="19"/>
      <c r="DG3593" s="19"/>
      <c r="DH3593" s="19"/>
      <c r="DI3593" s="19"/>
      <c r="DJ3593" s="19"/>
      <c r="DK3593" s="19"/>
      <c r="DL3593" s="19"/>
      <c r="DM3593" s="19"/>
      <c r="DN3593" s="19"/>
    </row>
    <row r="3594" spans="1:118" x14ac:dyDescent="0.25">
      <c r="A3594" s="35"/>
      <c r="B3594" s="35"/>
      <c r="C3594" s="35"/>
      <c r="D3594" s="35"/>
      <c r="E3594" s="107"/>
      <c r="H3594" s="35"/>
      <c r="I3594" s="35"/>
      <c r="J3594" s="35"/>
      <c r="K3594" s="35"/>
      <c r="L3594" s="35"/>
      <c r="M3594" s="35"/>
      <c r="N3594" s="35"/>
      <c r="O3594" s="35"/>
      <c r="P3594" s="35"/>
      <c r="Q3594" s="35"/>
      <c r="R3594" s="35"/>
      <c r="S3594" s="35"/>
      <c r="AC3594" s="19"/>
      <c r="AD3594" s="19"/>
      <c r="AE3594" s="19"/>
      <c r="AF3594" s="19"/>
      <c r="AG3594" s="19"/>
      <c r="AH3594" s="19"/>
      <c r="AI3594" s="19"/>
      <c r="AJ3594" s="19"/>
      <c r="AK3594" s="19"/>
      <c r="AL3594" s="19"/>
      <c r="AM3594" s="19"/>
      <c r="AN3594" s="19"/>
      <c r="AO3594" s="19"/>
      <c r="AP3594" s="19"/>
      <c r="AQ3594" s="19"/>
      <c r="AR3594" s="19"/>
      <c r="AS3594" s="19"/>
      <c r="AT3594" s="19"/>
      <c r="AU3594" s="19"/>
      <c r="AV3594" s="19"/>
      <c r="AW3594" s="19"/>
      <c r="AX3594" s="19"/>
      <c r="AY3594" s="19"/>
      <c r="AZ3594" s="19"/>
      <c r="BA3594" s="19"/>
      <c r="BB3594" s="19"/>
      <c r="BC3594" s="19"/>
      <c r="BD3594" s="19"/>
      <c r="BE3594" s="19"/>
      <c r="BF3594" s="19"/>
      <c r="BG3594" s="19"/>
      <c r="BH3594" s="19"/>
      <c r="BI3594" s="19"/>
      <c r="BJ3594" s="19"/>
      <c r="BK3594" s="19"/>
      <c r="BL3594" s="19"/>
      <c r="BM3594" s="19"/>
      <c r="BN3594" s="19"/>
      <c r="BO3594" s="19"/>
      <c r="BP3594" s="19"/>
      <c r="BQ3594" s="19"/>
      <c r="BR3594" s="19"/>
      <c r="BS3594" s="19"/>
      <c r="BT3594" s="19"/>
      <c r="BU3594" s="19"/>
      <c r="BV3594" s="19"/>
      <c r="BW3594" s="19"/>
      <c r="BX3594" s="19"/>
      <c r="BY3594" s="19"/>
      <c r="BZ3594" s="19"/>
      <c r="CA3594" s="19"/>
      <c r="CB3594" s="19"/>
      <c r="CC3594" s="19"/>
      <c r="CD3594" s="19"/>
      <c r="CE3594" s="19"/>
      <c r="CF3594" s="19"/>
      <c r="CG3594" s="19"/>
      <c r="CH3594" s="19"/>
      <c r="CI3594" s="19"/>
      <c r="CJ3594" s="19"/>
      <c r="CK3594" s="19"/>
      <c r="CL3594" s="19"/>
      <c r="CM3594" s="19"/>
      <c r="CN3594" s="19"/>
      <c r="CO3594" s="19"/>
      <c r="CP3594" s="19"/>
      <c r="CQ3594" s="19"/>
      <c r="CR3594" s="19"/>
      <c r="CS3594" s="19"/>
      <c r="CT3594" s="19"/>
      <c r="CU3594" s="19"/>
      <c r="CV3594" s="19"/>
      <c r="CW3594" s="19"/>
      <c r="CX3594" s="19"/>
      <c r="CY3594" s="19"/>
      <c r="CZ3594" s="19"/>
      <c r="DA3594" s="19"/>
      <c r="DB3594" s="19"/>
      <c r="DC3594" s="19"/>
      <c r="DD3594" s="19"/>
      <c r="DE3594" s="19"/>
      <c r="DF3594" s="19"/>
      <c r="DG3594" s="19"/>
      <c r="DH3594" s="19"/>
      <c r="DI3594" s="19"/>
      <c r="DJ3594" s="19"/>
      <c r="DK3594" s="19"/>
      <c r="DL3594" s="19"/>
      <c r="DM3594" s="19"/>
      <c r="DN3594" s="19"/>
    </row>
    <row r="3595" spans="1:118" x14ac:dyDescent="0.25">
      <c r="A3595" s="35"/>
      <c r="B3595" s="35"/>
      <c r="C3595" s="35"/>
      <c r="D3595" s="35"/>
      <c r="E3595" s="107"/>
      <c r="H3595" s="35"/>
      <c r="I3595" s="35"/>
      <c r="J3595" s="35"/>
      <c r="K3595" s="35"/>
      <c r="L3595" s="35"/>
      <c r="M3595" s="35"/>
      <c r="N3595" s="35"/>
      <c r="O3595" s="35"/>
      <c r="P3595" s="35"/>
      <c r="Q3595" s="35"/>
      <c r="R3595" s="35"/>
      <c r="S3595" s="35"/>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19"/>
      <c r="AY3595" s="19"/>
      <c r="AZ3595" s="19"/>
      <c r="BA3595" s="19"/>
      <c r="BB3595" s="19"/>
      <c r="BC3595" s="19"/>
      <c r="BD3595" s="19"/>
      <c r="BE3595" s="19"/>
      <c r="BF3595" s="19"/>
      <c r="BG3595" s="19"/>
      <c r="BH3595" s="19"/>
      <c r="BI3595" s="19"/>
      <c r="BJ3595" s="19"/>
      <c r="BK3595" s="19"/>
      <c r="BL3595" s="19"/>
      <c r="BM3595" s="19"/>
      <c r="BN3595" s="19"/>
      <c r="BO3595" s="19"/>
      <c r="BP3595" s="19"/>
      <c r="BQ3595" s="19"/>
      <c r="BR3595" s="19"/>
      <c r="BS3595" s="19"/>
      <c r="BT3595" s="19"/>
      <c r="BU3595" s="19"/>
      <c r="BV3595" s="19"/>
      <c r="BW3595" s="19"/>
      <c r="BX3595" s="19"/>
      <c r="BY3595" s="19"/>
      <c r="BZ3595" s="19"/>
      <c r="CA3595" s="19"/>
      <c r="CB3595" s="19"/>
      <c r="CC3595" s="19"/>
      <c r="CD3595" s="19"/>
      <c r="CE3595" s="19"/>
      <c r="CF3595" s="19"/>
      <c r="CG3595" s="19"/>
      <c r="CH3595" s="19"/>
      <c r="CI3595" s="19"/>
      <c r="CJ3595" s="19"/>
      <c r="CK3595" s="19"/>
      <c r="CL3595" s="19"/>
      <c r="CM3595" s="19"/>
      <c r="CN3595" s="19"/>
      <c r="CO3595" s="19"/>
      <c r="CP3595" s="19"/>
      <c r="CQ3595" s="19"/>
      <c r="CR3595" s="19"/>
      <c r="CS3595" s="19"/>
      <c r="CT3595" s="19"/>
      <c r="CU3595" s="19"/>
      <c r="CV3595" s="19"/>
      <c r="CW3595" s="19"/>
      <c r="CX3595" s="19"/>
      <c r="CY3595" s="19"/>
      <c r="CZ3595" s="19"/>
      <c r="DA3595" s="19"/>
      <c r="DB3595" s="19"/>
      <c r="DC3595" s="19"/>
      <c r="DD3595" s="19"/>
      <c r="DE3595" s="19"/>
      <c r="DF3595" s="19"/>
      <c r="DG3595" s="19"/>
      <c r="DH3595" s="19"/>
      <c r="DI3595" s="19"/>
      <c r="DJ3595" s="19"/>
      <c r="DK3595" s="19"/>
      <c r="DL3595" s="19"/>
      <c r="DM3595" s="19"/>
      <c r="DN3595" s="19"/>
    </row>
    <row r="3596" spans="1:118" x14ac:dyDescent="0.25">
      <c r="A3596" s="35"/>
      <c r="B3596" s="35"/>
      <c r="C3596" s="35"/>
      <c r="D3596" s="35"/>
      <c r="E3596" s="107"/>
      <c r="H3596" s="35"/>
      <c r="I3596" s="35"/>
      <c r="J3596" s="35"/>
      <c r="K3596" s="35"/>
      <c r="L3596" s="35"/>
      <c r="M3596" s="35"/>
      <c r="N3596" s="35"/>
      <c r="O3596" s="35"/>
      <c r="P3596" s="35"/>
      <c r="Q3596" s="35"/>
      <c r="R3596" s="35"/>
      <c r="S3596" s="35"/>
      <c r="AC3596" s="19"/>
      <c r="AD3596" s="19"/>
      <c r="AE3596" s="19"/>
      <c r="AF3596" s="19"/>
      <c r="AG3596" s="19"/>
      <c r="AH3596" s="19"/>
      <c r="AI3596" s="19"/>
      <c r="AJ3596" s="19"/>
      <c r="AK3596" s="19"/>
      <c r="AL3596" s="19"/>
      <c r="AM3596" s="19"/>
      <c r="AN3596" s="19"/>
      <c r="AO3596" s="19"/>
      <c r="AP3596" s="19"/>
      <c r="AQ3596" s="19"/>
      <c r="AR3596" s="19"/>
      <c r="AS3596" s="19"/>
      <c r="AT3596" s="19"/>
      <c r="AU3596" s="19"/>
      <c r="AV3596" s="19"/>
      <c r="AW3596" s="19"/>
      <c r="AX3596" s="19"/>
      <c r="AY3596" s="19"/>
      <c r="AZ3596" s="19"/>
      <c r="BA3596" s="19"/>
      <c r="BB3596" s="19"/>
      <c r="BC3596" s="19"/>
      <c r="BD3596" s="19"/>
      <c r="BE3596" s="19"/>
      <c r="BF3596" s="19"/>
      <c r="BG3596" s="19"/>
      <c r="BH3596" s="19"/>
      <c r="BI3596" s="19"/>
      <c r="BJ3596" s="19"/>
      <c r="BK3596" s="19"/>
      <c r="BL3596" s="19"/>
      <c r="BM3596" s="19"/>
      <c r="BN3596" s="19"/>
      <c r="BO3596" s="19"/>
      <c r="BP3596" s="19"/>
      <c r="BQ3596" s="19"/>
      <c r="BR3596" s="19"/>
      <c r="BS3596" s="19"/>
      <c r="BT3596" s="19"/>
      <c r="BU3596" s="19"/>
      <c r="BV3596" s="19"/>
      <c r="BW3596" s="19"/>
      <c r="BX3596" s="19"/>
      <c r="BY3596" s="19"/>
      <c r="BZ3596" s="19"/>
      <c r="CA3596" s="19"/>
      <c r="CB3596" s="19"/>
      <c r="CC3596" s="19"/>
      <c r="CD3596" s="19"/>
      <c r="CE3596" s="19"/>
      <c r="CF3596" s="19"/>
      <c r="CG3596" s="19"/>
      <c r="CH3596" s="19"/>
      <c r="CI3596" s="19"/>
      <c r="CJ3596" s="19"/>
      <c r="CK3596" s="19"/>
      <c r="CL3596" s="19"/>
      <c r="CM3596" s="19"/>
      <c r="CN3596" s="19"/>
      <c r="CO3596" s="19"/>
      <c r="CP3596" s="19"/>
      <c r="CQ3596" s="19"/>
      <c r="CR3596" s="19"/>
      <c r="CS3596" s="19"/>
      <c r="CT3596" s="19"/>
      <c r="CU3596" s="19"/>
      <c r="CV3596" s="19"/>
      <c r="CW3596" s="19"/>
      <c r="CX3596" s="19"/>
      <c r="CY3596" s="19"/>
      <c r="CZ3596" s="19"/>
      <c r="DA3596" s="19"/>
      <c r="DB3596" s="19"/>
      <c r="DC3596" s="19"/>
      <c r="DD3596" s="19"/>
      <c r="DE3596" s="19"/>
      <c r="DF3596" s="19"/>
      <c r="DG3596" s="19"/>
      <c r="DH3596" s="19"/>
      <c r="DI3596" s="19"/>
      <c r="DJ3596" s="19"/>
      <c r="DK3596" s="19"/>
      <c r="DL3596" s="19"/>
      <c r="DM3596" s="19"/>
      <c r="DN3596" s="19"/>
    </row>
    <row r="3597" spans="1:118" x14ac:dyDescent="0.25">
      <c r="A3597" s="35"/>
      <c r="B3597" s="35"/>
      <c r="C3597" s="35"/>
      <c r="D3597" s="35"/>
      <c r="E3597" s="107"/>
      <c r="H3597" s="35"/>
      <c r="I3597" s="35"/>
      <c r="J3597" s="35"/>
      <c r="K3597" s="35"/>
      <c r="L3597" s="35"/>
      <c r="M3597" s="35"/>
      <c r="N3597" s="35"/>
      <c r="O3597" s="35"/>
      <c r="P3597" s="35"/>
      <c r="Q3597" s="35"/>
      <c r="R3597" s="35"/>
      <c r="S3597" s="35"/>
      <c r="AC3597" s="19"/>
      <c r="AD3597" s="19"/>
      <c r="AE3597" s="19"/>
      <c r="AF3597" s="19"/>
      <c r="AG3597" s="19"/>
      <c r="AH3597" s="19"/>
      <c r="AI3597" s="19"/>
      <c r="AJ3597" s="19"/>
      <c r="AK3597" s="19"/>
      <c r="AL3597" s="19"/>
      <c r="AM3597" s="19"/>
      <c r="AN3597" s="19"/>
      <c r="AO3597" s="19"/>
      <c r="AP3597" s="19"/>
      <c r="AQ3597" s="19"/>
      <c r="AR3597" s="19"/>
      <c r="AS3597" s="19"/>
      <c r="AT3597" s="19"/>
      <c r="AU3597" s="19"/>
      <c r="AV3597" s="19"/>
      <c r="AW3597" s="19"/>
      <c r="AX3597" s="19"/>
      <c r="AY3597" s="19"/>
      <c r="AZ3597" s="19"/>
      <c r="BA3597" s="19"/>
      <c r="BB3597" s="19"/>
      <c r="BC3597" s="19"/>
      <c r="BD3597" s="19"/>
      <c r="BE3597" s="19"/>
      <c r="BF3597" s="19"/>
      <c r="BG3597" s="19"/>
      <c r="BH3597" s="19"/>
      <c r="BI3597" s="19"/>
      <c r="BJ3597" s="19"/>
      <c r="BK3597" s="19"/>
      <c r="BL3597" s="19"/>
      <c r="BM3597" s="19"/>
      <c r="BN3597" s="19"/>
      <c r="BO3597" s="19"/>
      <c r="BP3597" s="19"/>
      <c r="BQ3597" s="19"/>
      <c r="BR3597" s="19"/>
      <c r="BS3597" s="19"/>
      <c r="BT3597" s="19"/>
      <c r="BU3597" s="19"/>
      <c r="BV3597" s="19"/>
      <c r="BW3597" s="19"/>
      <c r="BX3597" s="19"/>
      <c r="BY3597" s="19"/>
      <c r="BZ3597" s="19"/>
      <c r="CA3597" s="19"/>
      <c r="CB3597" s="19"/>
      <c r="CC3597" s="19"/>
      <c r="CD3597" s="19"/>
      <c r="CE3597" s="19"/>
      <c r="CF3597" s="19"/>
      <c r="CG3597" s="19"/>
      <c r="CH3597" s="19"/>
      <c r="CI3597" s="19"/>
      <c r="CJ3597" s="19"/>
      <c r="CK3597" s="19"/>
      <c r="CL3597" s="19"/>
      <c r="CM3597" s="19"/>
      <c r="CN3597" s="19"/>
      <c r="CO3597" s="19"/>
      <c r="CP3597" s="19"/>
      <c r="CQ3597" s="19"/>
      <c r="CR3597" s="19"/>
      <c r="CS3597" s="19"/>
      <c r="CT3597" s="19"/>
      <c r="CU3597" s="19"/>
      <c r="CV3597" s="19"/>
      <c r="CW3597" s="19"/>
      <c r="CX3597" s="19"/>
      <c r="CY3597" s="19"/>
      <c r="CZ3597" s="19"/>
      <c r="DA3597" s="19"/>
      <c r="DB3597" s="19"/>
      <c r="DC3597" s="19"/>
      <c r="DD3597" s="19"/>
      <c r="DE3597" s="19"/>
      <c r="DF3597" s="19"/>
      <c r="DG3597" s="19"/>
      <c r="DH3597" s="19"/>
      <c r="DI3597" s="19"/>
      <c r="DJ3597" s="19"/>
      <c r="DK3597" s="19"/>
      <c r="DL3597" s="19"/>
      <c r="DM3597" s="19"/>
      <c r="DN3597" s="19"/>
    </row>
    <row r="3598" spans="1:118" x14ac:dyDescent="0.25">
      <c r="A3598" s="35"/>
      <c r="B3598" s="35"/>
      <c r="C3598" s="35"/>
      <c r="D3598" s="35"/>
      <c r="E3598" s="107"/>
      <c r="H3598" s="35"/>
      <c r="I3598" s="35"/>
      <c r="J3598" s="35"/>
      <c r="K3598" s="35"/>
      <c r="L3598" s="35"/>
      <c r="M3598" s="35"/>
      <c r="N3598" s="35"/>
      <c r="O3598" s="35"/>
      <c r="P3598" s="35"/>
      <c r="Q3598" s="35"/>
      <c r="R3598" s="35"/>
      <c r="S3598" s="35"/>
      <c r="AC3598" s="19"/>
      <c r="AD3598" s="19"/>
      <c r="AE3598" s="19"/>
      <c r="AF3598" s="19"/>
      <c r="AG3598" s="19"/>
      <c r="AH3598" s="19"/>
      <c r="AI3598" s="19"/>
      <c r="AJ3598" s="19"/>
      <c r="AK3598" s="19"/>
      <c r="AL3598" s="19"/>
      <c r="AM3598" s="19"/>
      <c r="AN3598" s="19"/>
      <c r="AO3598" s="19"/>
      <c r="AP3598" s="19"/>
      <c r="AQ3598" s="19"/>
      <c r="AR3598" s="19"/>
      <c r="AS3598" s="19"/>
      <c r="AT3598" s="19"/>
      <c r="AU3598" s="19"/>
      <c r="AV3598" s="19"/>
      <c r="AW3598" s="19"/>
      <c r="AX3598" s="19"/>
      <c r="AY3598" s="19"/>
      <c r="AZ3598" s="19"/>
      <c r="BA3598" s="19"/>
      <c r="BB3598" s="19"/>
      <c r="BC3598" s="19"/>
      <c r="BD3598" s="19"/>
      <c r="BE3598" s="19"/>
      <c r="BF3598" s="19"/>
      <c r="BG3598" s="19"/>
      <c r="BH3598" s="19"/>
      <c r="BI3598" s="19"/>
      <c r="BJ3598" s="19"/>
      <c r="BK3598" s="19"/>
      <c r="BL3598" s="19"/>
      <c r="BM3598" s="19"/>
      <c r="BN3598" s="19"/>
      <c r="BO3598" s="19"/>
      <c r="BP3598" s="19"/>
      <c r="BQ3598" s="19"/>
      <c r="BR3598" s="19"/>
      <c r="BS3598" s="19"/>
      <c r="BT3598" s="19"/>
      <c r="BU3598" s="19"/>
      <c r="BV3598" s="19"/>
      <c r="BW3598" s="19"/>
      <c r="BX3598" s="19"/>
      <c r="BY3598" s="19"/>
      <c r="BZ3598" s="19"/>
      <c r="CA3598" s="19"/>
      <c r="CB3598" s="19"/>
      <c r="CC3598" s="19"/>
      <c r="CD3598" s="19"/>
      <c r="CE3598" s="19"/>
      <c r="CF3598" s="19"/>
      <c r="CG3598" s="19"/>
      <c r="CH3598" s="19"/>
      <c r="CI3598" s="19"/>
      <c r="CJ3598" s="19"/>
      <c r="CK3598" s="19"/>
      <c r="CL3598" s="19"/>
      <c r="CM3598" s="19"/>
      <c r="CN3598" s="19"/>
      <c r="CO3598" s="19"/>
      <c r="CP3598" s="19"/>
      <c r="CQ3598" s="19"/>
      <c r="CR3598" s="19"/>
      <c r="CS3598" s="19"/>
      <c r="CT3598" s="19"/>
      <c r="CU3598" s="19"/>
      <c r="CV3598" s="19"/>
      <c r="CW3598" s="19"/>
      <c r="CX3598" s="19"/>
      <c r="CY3598" s="19"/>
      <c r="CZ3598" s="19"/>
      <c r="DA3598" s="19"/>
      <c r="DB3598" s="19"/>
      <c r="DC3598" s="19"/>
      <c r="DD3598" s="19"/>
      <c r="DE3598" s="19"/>
      <c r="DF3598" s="19"/>
      <c r="DG3598" s="19"/>
      <c r="DH3598" s="19"/>
      <c r="DI3598" s="19"/>
      <c r="DJ3598" s="19"/>
      <c r="DK3598" s="19"/>
      <c r="DL3598" s="19"/>
      <c r="DM3598" s="19"/>
      <c r="DN3598" s="19"/>
    </row>
    <row r="3599" spans="1:118" x14ac:dyDescent="0.25">
      <c r="A3599" s="35"/>
      <c r="B3599" s="35"/>
      <c r="C3599" s="35"/>
      <c r="D3599" s="35"/>
      <c r="E3599" s="107"/>
      <c r="H3599" s="35"/>
      <c r="I3599" s="35"/>
      <c r="J3599" s="35"/>
      <c r="K3599" s="35"/>
      <c r="L3599" s="35"/>
      <c r="M3599" s="35"/>
      <c r="N3599" s="35"/>
      <c r="O3599" s="35"/>
      <c r="P3599" s="35"/>
      <c r="Q3599" s="35"/>
      <c r="R3599" s="35"/>
      <c r="S3599" s="35"/>
      <c r="AC3599" s="19"/>
      <c r="AD3599" s="19"/>
      <c r="AE3599" s="19"/>
      <c r="AF3599" s="19"/>
      <c r="AG3599" s="19"/>
      <c r="AH3599" s="19"/>
      <c r="AI3599" s="19"/>
      <c r="AJ3599" s="19"/>
      <c r="AK3599" s="19"/>
      <c r="AL3599" s="19"/>
      <c r="AM3599" s="19"/>
      <c r="AN3599" s="19"/>
      <c r="AO3599" s="19"/>
      <c r="AP3599" s="19"/>
      <c r="AQ3599" s="19"/>
      <c r="AR3599" s="19"/>
      <c r="AS3599" s="19"/>
      <c r="AT3599" s="19"/>
      <c r="AU3599" s="19"/>
      <c r="AV3599" s="19"/>
      <c r="AW3599" s="19"/>
      <c r="AX3599" s="19"/>
      <c r="AY3599" s="19"/>
      <c r="AZ3599" s="19"/>
      <c r="BA3599" s="19"/>
      <c r="BB3599" s="19"/>
      <c r="BC3599" s="19"/>
      <c r="BD3599" s="19"/>
      <c r="BE3599" s="19"/>
      <c r="BF3599" s="19"/>
      <c r="BG3599" s="19"/>
      <c r="BH3599" s="19"/>
      <c r="BI3599" s="19"/>
      <c r="BJ3599" s="19"/>
      <c r="BK3599" s="19"/>
      <c r="BL3599" s="19"/>
      <c r="BM3599" s="19"/>
      <c r="BN3599" s="19"/>
      <c r="BO3599" s="19"/>
      <c r="BP3599" s="19"/>
      <c r="BQ3599" s="19"/>
      <c r="BR3599" s="19"/>
      <c r="BS3599" s="19"/>
      <c r="BT3599" s="19"/>
      <c r="BU3599" s="19"/>
      <c r="BV3599" s="19"/>
      <c r="BW3599" s="19"/>
      <c r="BX3599" s="19"/>
      <c r="BY3599" s="19"/>
      <c r="BZ3599" s="19"/>
      <c r="CA3599" s="19"/>
      <c r="CB3599" s="19"/>
      <c r="CC3599" s="19"/>
      <c r="CD3599" s="19"/>
      <c r="CE3599" s="19"/>
      <c r="CF3599" s="19"/>
      <c r="CG3599" s="19"/>
      <c r="CH3599" s="19"/>
      <c r="CI3599" s="19"/>
      <c r="CJ3599" s="19"/>
      <c r="CK3599" s="19"/>
      <c r="CL3599" s="19"/>
      <c r="CM3599" s="19"/>
      <c r="CN3599" s="19"/>
      <c r="CO3599" s="19"/>
      <c r="CP3599" s="19"/>
      <c r="CQ3599" s="19"/>
      <c r="CR3599" s="19"/>
      <c r="CS3599" s="19"/>
      <c r="CT3599" s="19"/>
      <c r="CU3599" s="19"/>
      <c r="CV3599" s="19"/>
      <c r="CW3599" s="19"/>
      <c r="CX3599" s="19"/>
      <c r="CY3599" s="19"/>
      <c r="CZ3599" s="19"/>
      <c r="DA3599" s="19"/>
      <c r="DB3599" s="19"/>
      <c r="DC3599" s="19"/>
      <c r="DD3599" s="19"/>
      <c r="DE3599" s="19"/>
      <c r="DF3599" s="19"/>
      <c r="DG3599" s="19"/>
      <c r="DH3599" s="19"/>
      <c r="DI3599" s="19"/>
      <c r="DJ3599" s="19"/>
      <c r="DK3599" s="19"/>
      <c r="DL3599" s="19"/>
      <c r="DM3599" s="19"/>
      <c r="DN3599" s="19"/>
    </row>
    <row r="3600" spans="1:118" x14ac:dyDescent="0.25">
      <c r="A3600" s="35"/>
      <c r="B3600" s="35"/>
      <c r="C3600" s="35"/>
      <c r="D3600" s="35"/>
      <c r="E3600" s="107"/>
      <c r="H3600" s="35"/>
      <c r="I3600" s="35"/>
      <c r="J3600" s="35"/>
      <c r="K3600" s="35"/>
      <c r="L3600" s="35"/>
      <c r="M3600" s="35"/>
      <c r="N3600" s="35"/>
      <c r="O3600" s="35"/>
      <c r="P3600" s="35"/>
      <c r="Q3600" s="35"/>
      <c r="R3600" s="35"/>
      <c r="S3600" s="35"/>
      <c r="AC3600" s="19"/>
      <c r="AD3600" s="19"/>
      <c r="AE3600" s="19"/>
      <c r="AF3600" s="19"/>
      <c r="AG3600" s="19"/>
      <c r="AH3600" s="19"/>
      <c r="AI3600" s="19"/>
      <c r="AJ3600" s="19"/>
      <c r="AK3600" s="19"/>
      <c r="AL3600" s="19"/>
      <c r="AM3600" s="19"/>
      <c r="AN3600" s="19"/>
      <c r="AO3600" s="19"/>
      <c r="AP3600" s="19"/>
      <c r="AQ3600" s="19"/>
      <c r="AR3600" s="19"/>
      <c r="AS3600" s="19"/>
      <c r="AT3600" s="19"/>
      <c r="AU3600" s="19"/>
      <c r="AV3600" s="19"/>
      <c r="AW3600" s="19"/>
      <c r="AX3600" s="19"/>
      <c r="AY3600" s="19"/>
      <c r="AZ3600" s="19"/>
      <c r="BA3600" s="19"/>
      <c r="BB3600" s="19"/>
      <c r="BC3600" s="19"/>
      <c r="BD3600" s="19"/>
      <c r="BE3600" s="19"/>
      <c r="BF3600" s="19"/>
      <c r="BG3600" s="19"/>
      <c r="BH3600" s="19"/>
      <c r="BI3600" s="19"/>
      <c r="BJ3600" s="19"/>
      <c r="BK3600" s="19"/>
      <c r="BL3600" s="19"/>
      <c r="BM3600" s="19"/>
      <c r="BN3600" s="19"/>
      <c r="BO3600" s="19"/>
      <c r="BP3600" s="19"/>
      <c r="BQ3600" s="19"/>
      <c r="BR3600" s="19"/>
      <c r="BS3600" s="19"/>
      <c r="BT3600" s="19"/>
      <c r="BU3600" s="19"/>
      <c r="BV3600" s="19"/>
      <c r="BW3600" s="19"/>
      <c r="BX3600" s="19"/>
      <c r="BY3600" s="19"/>
      <c r="BZ3600" s="19"/>
      <c r="CA3600" s="19"/>
      <c r="CB3600" s="19"/>
      <c r="CC3600" s="19"/>
      <c r="CD3600" s="19"/>
      <c r="CE3600" s="19"/>
      <c r="CF3600" s="19"/>
      <c r="CG3600" s="19"/>
      <c r="CH3600" s="19"/>
      <c r="CI3600" s="19"/>
      <c r="CJ3600" s="19"/>
      <c r="CK3600" s="19"/>
      <c r="CL3600" s="19"/>
      <c r="CM3600" s="19"/>
      <c r="CN3600" s="19"/>
      <c r="CO3600" s="19"/>
      <c r="CP3600" s="19"/>
      <c r="CQ3600" s="19"/>
      <c r="CR3600" s="19"/>
      <c r="CS3600" s="19"/>
      <c r="CT3600" s="19"/>
      <c r="CU3600" s="19"/>
      <c r="CV3600" s="19"/>
      <c r="CW3600" s="19"/>
      <c r="CX3600" s="19"/>
      <c r="CY3600" s="19"/>
      <c r="CZ3600" s="19"/>
      <c r="DA3600" s="19"/>
      <c r="DB3600" s="19"/>
      <c r="DC3600" s="19"/>
      <c r="DD3600" s="19"/>
      <c r="DE3600" s="19"/>
      <c r="DF3600" s="19"/>
      <c r="DG3600" s="19"/>
      <c r="DH3600" s="19"/>
      <c r="DI3600" s="19"/>
      <c r="DJ3600" s="19"/>
      <c r="DK3600" s="19"/>
      <c r="DL3600" s="19"/>
      <c r="DM3600" s="19"/>
      <c r="DN3600" s="19"/>
    </row>
    <row r="3601" spans="1:118" x14ac:dyDescent="0.25">
      <c r="A3601" s="35"/>
      <c r="B3601" s="35"/>
      <c r="C3601" s="35"/>
      <c r="D3601" s="35"/>
      <c r="E3601" s="107"/>
      <c r="H3601" s="35"/>
      <c r="I3601" s="35"/>
      <c r="J3601" s="35"/>
      <c r="K3601" s="35"/>
      <c r="L3601" s="35"/>
      <c r="M3601" s="35"/>
      <c r="N3601" s="35"/>
      <c r="O3601" s="35"/>
      <c r="P3601" s="35"/>
      <c r="Q3601" s="35"/>
      <c r="R3601" s="35"/>
      <c r="S3601" s="35"/>
      <c r="AC3601" s="19"/>
      <c r="AD3601" s="19"/>
      <c r="AE3601" s="19"/>
      <c r="AF3601" s="19"/>
      <c r="AG3601" s="19"/>
      <c r="AH3601" s="19"/>
      <c r="AI3601" s="19"/>
      <c r="AJ3601" s="19"/>
      <c r="AK3601" s="19"/>
      <c r="AL3601" s="19"/>
      <c r="AM3601" s="19"/>
      <c r="AN3601" s="19"/>
      <c r="AO3601" s="19"/>
      <c r="AP3601" s="19"/>
      <c r="AQ3601" s="19"/>
      <c r="AR3601" s="19"/>
      <c r="AS3601" s="19"/>
      <c r="AT3601" s="19"/>
      <c r="AU3601" s="19"/>
      <c r="AV3601" s="19"/>
      <c r="AW3601" s="19"/>
      <c r="AX3601" s="19"/>
      <c r="AY3601" s="19"/>
      <c r="AZ3601" s="19"/>
      <c r="BA3601" s="19"/>
      <c r="BB3601" s="19"/>
      <c r="BC3601" s="19"/>
      <c r="BD3601" s="19"/>
      <c r="BE3601" s="19"/>
      <c r="BF3601" s="19"/>
      <c r="BG3601" s="19"/>
      <c r="BH3601" s="19"/>
      <c r="BI3601" s="19"/>
      <c r="BJ3601" s="19"/>
      <c r="BK3601" s="19"/>
      <c r="BL3601" s="19"/>
      <c r="BM3601" s="19"/>
      <c r="BN3601" s="19"/>
      <c r="BO3601" s="19"/>
      <c r="BP3601" s="19"/>
      <c r="BQ3601" s="19"/>
      <c r="BR3601" s="19"/>
      <c r="BS3601" s="19"/>
      <c r="BT3601" s="19"/>
      <c r="BU3601" s="19"/>
      <c r="BV3601" s="19"/>
      <c r="BW3601" s="19"/>
      <c r="BX3601" s="19"/>
      <c r="BY3601" s="19"/>
      <c r="BZ3601" s="19"/>
      <c r="CA3601" s="19"/>
      <c r="CB3601" s="19"/>
      <c r="CC3601" s="19"/>
      <c r="CD3601" s="19"/>
      <c r="CE3601" s="19"/>
      <c r="CF3601" s="19"/>
      <c r="CG3601" s="19"/>
      <c r="CH3601" s="19"/>
      <c r="CI3601" s="19"/>
      <c r="CJ3601" s="19"/>
      <c r="CK3601" s="19"/>
      <c r="CL3601" s="19"/>
      <c r="CM3601" s="19"/>
      <c r="CN3601" s="19"/>
      <c r="CO3601" s="19"/>
      <c r="CP3601" s="19"/>
      <c r="CQ3601" s="19"/>
      <c r="CR3601" s="19"/>
      <c r="CS3601" s="19"/>
      <c r="CT3601" s="19"/>
      <c r="CU3601" s="19"/>
      <c r="CV3601" s="19"/>
      <c r="CW3601" s="19"/>
      <c r="CX3601" s="19"/>
      <c r="CY3601" s="19"/>
      <c r="CZ3601" s="19"/>
      <c r="DA3601" s="19"/>
      <c r="DB3601" s="19"/>
      <c r="DC3601" s="19"/>
      <c r="DD3601" s="19"/>
      <c r="DE3601" s="19"/>
      <c r="DF3601" s="19"/>
      <c r="DG3601" s="19"/>
      <c r="DH3601" s="19"/>
      <c r="DI3601" s="19"/>
      <c r="DJ3601" s="19"/>
      <c r="DK3601" s="19"/>
      <c r="DL3601" s="19"/>
      <c r="DM3601" s="19"/>
      <c r="DN3601" s="19"/>
    </row>
    <row r="3602" spans="1:118" x14ac:dyDescent="0.25">
      <c r="A3602" s="35"/>
      <c r="B3602" s="35"/>
      <c r="C3602" s="35"/>
      <c r="D3602" s="35"/>
      <c r="E3602" s="107"/>
      <c r="H3602" s="35"/>
      <c r="I3602" s="35"/>
      <c r="J3602" s="35"/>
      <c r="K3602" s="35"/>
      <c r="L3602" s="35"/>
      <c r="M3602" s="35"/>
      <c r="N3602" s="35"/>
      <c r="O3602" s="35"/>
      <c r="P3602" s="35"/>
      <c r="Q3602" s="35"/>
      <c r="R3602" s="35"/>
      <c r="S3602" s="35"/>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19"/>
      <c r="AY3602" s="19"/>
      <c r="AZ3602" s="19"/>
      <c r="BA3602" s="19"/>
      <c r="BB3602" s="19"/>
      <c r="BC3602" s="19"/>
      <c r="BD3602" s="19"/>
      <c r="BE3602" s="19"/>
      <c r="BF3602" s="19"/>
      <c r="BG3602" s="19"/>
      <c r="BH3602" s="19"/>
      <c r="BI3602" s="19"/>
      <c r="BJ3602" s="19"/>
      <c r="BK3602" s="19"/>
      <c r="BL3602" s="19"/>
      <c r="BM3602" s="19"/>
      <c r="BN3602" s="19"/>
      <c r="BO3602" s="19"/>
      <c r="BP3602" s="19"/>
      <c r="BQ3602" s="19"/>
      <c r="BR3602" s="19"/>
      <c r="BS3602" s="19"/>
      <c r="BT3602" s="19"/>
      <c r="BU3602" s="19"/>
      <c r="BV3602" s="19"/>
      <c r="BW3602" s="19"/>
      <c r="BX3602" s="19"/>
      <c r="BY3602" s="19"/>
      <c r="BZ3602" s="19"/>
      <c r="CA3602" s="19"/>
      <c r="CB3602" s="19"/>
      <c r="CC3602" s="19"/>
      <c r="CD3602" s="19"/>
      <c r="CE3602" s="19"/>
      <c r="CF3602" s="19"/>
      <c r="CG3602" s="19"/>
      <c r="CH3602" s="19"/>
      <c r="CI3602" s="19"/>
      <c r="CJ3602" s="19"/>
      <c r="CK3602" s="19"/>
      <c r="CL3602" s="19"/>
      <c r="CM3602" s="19"/>
      <c r="CN3602" s="19"/>
      <c r="CO3602" s="19"/>
      <c r="CP3602" s="19"/>
      <c r="CQ3602" s="19"/>
      <c r="CR3602" s="19"/>
      <c r="CS3602" s="19"/>
      <c r="CT3602" s="19"/>
      <c r="CU3602" s="19"/>
      <c r="CV3602" s="19"/>
      <c r="CW3602" s="19"/>
      <c r="CX3602" s="19"/>
      <c r="CY3602" s="19"/>
      <c r="CZ3602" s="19"/>
      <c r="DA3602" s="19"/>
      <c r="DB3602" s="19"/>
      <c r="DC3602" s="19"/>
      <c r="DD3602" s="19"/>
      <c r="DE3602" s="19"/>
      <c r="DF3602" s="19"/>
      <c r="DG3602" s="19"/>
      <c r="DH3602" s="19"/>
      <c r="DI3602" s="19"/>
      <c r="DJ3602" s="19"/>
      <c r="DK3602" s="19"/>
      <c r="DL3602" s="19"/>
      <c r="DM3602" s="19"/>
      <c r="DN3602" s="19"/>
    </row>
    <row r="3603" spans="1:118" x14ac:dyDescent="0.25">
      <c r="A3603" s="35"/>
      <c r="B3603" s="35"/>
      <c r="C3603" s="35"/>
      <c r="D3603" s="35"/>
      <c r="E3603" s="107"/>
      <c r="H3603" s="35"/>
      <c r="I3603" s="35"/>
      <c r="J3603" s="35"/>
      <c r="K3603" s="35"/>
      <c r="L3603" s="35"/>
      <c r="M3603" s="35"/>
      <c r="N3603" s="35"/>
      <c r="O3603" s="35"/>
      <c r="P3603" s="35"/>
      <c r="Q3603" s="35"/>
      <c r="R3603" s="35"/>
      <c r="S3603" s="35"/>
      <c r="AC3603" s="19"/>
      <c r="AD3603" s="19"/>
      <c r="AE3603" s="19"/>
      <c r="AF3603" s="19"/>
      <c r="AG3603" s="19"/>
      <c r="AH3603" s="19"/>
      <c r="AI3603" s="19"/>
      <c r="AJ3603" s="19"/>
      <c r="AK3603" s="19"/>
      <c r="AL3603" s="19"/>
      <c r="AM3603" s="19"/>
      <c r="AN3603" s="19"/>
      <c r="AO3603" s="19"/>
      <c r="AP3603" s="19"/>
      <c r="AQ3603" s="19"/>
      <c r="AR3603" s="19"/>
      <c r="AS3603" s="19"/>
      <c r="AT3603" s="19"/>
      <c r="AU3603" s="19"/>
      <c r="AV3603" s="19"/>
      <c r="AW3603" s="19"/>
      <c r="AX3603" s="19"/>
      <c r="AY3603" s="19"/>
      <c r="AZ3603" s="19"/>
      <c r="BA3603" s="19"/>
      <c r="BB3603" s="19"/>
      <c r="BC3603" s="19"/>
      <c r="BD3603" s="19"/>
      <c r="BE3603" s="19"/>
      <c r="BF3603" s="19"/>
      <c r="BG3603" s="19"/>
      <c r="BH3603" s="19"/>
      <c r="BI3603" s="19"/>
      <c r="BJ3603" s="19"/>
      <c r="BK3603" s="19"/>
      <c r="BL3603" s="19"/>
      <c r="BM3603" s="19"/>
      <c r="BN3603" s="19"/>
      <c r="BO3603" s="19"/>
      <c r="BP3603" s="19"/>
      <c r="BQ3603" s="19"/>
      <c r="BR3603" s="19"/>
      <c r="BS3603" s="19"/>
      <c r="BT3603" s="19"/>
      <c r="BU3603" s="19"/>
      <c r="BV3603" s="19"/>
      <c r="BW3603" s="19"/>
      <c r="BX3603" s="19"/>
      <c r="BY3603" s="19"/>
      <c r="BZ3603" s="19"/>
      <c r="CA3603" s="19"/>
      <c r="CB3603" s="19"/>
      <c r="CC3603" s="19"/>
      <c r="CD3603" s="19"/>
      <c r="CE3603" s="19"/>
      <c r="CF3603" s="19"/>
      <c r="CG3603" s="19"/>
      <c r="CH3603" s="19"/>
      <c r="CI3603" s="19"/>
      <c r="CJ3603" s="19"/>
      <c r="CK3603" s="19"/>
      <c r="CL3603" s="19"/>
      <c r="CM3603" s="19"/>
      <c r="CN3603" s="19"/>
      <c r="CO3603" s="19"/>
      <c r="CP3603" s="19"/>
      <c r="CQ3603" s="19"/>
      <c r="CR3603" s="19"/>
      <c r="CS3603" s="19"/>
      <c r="CT3603" s="19"/>
      <c r="CU3603" s="19"/>
      <c r="CV3603" s="19"/>
      <c r="CW3603" s="19"/>
      <c r="CX3603" s="19"/>
      <c r="CY3603" s="19"/>
      <c r="CZ3603" s="19"/>
      <c r="DA3603" s="19"/>
      <c r="DB3603" s="19"/>
      <c r="DC3603" s="19"/>
      <c r="DD3603" s="19"/>
      <c r="DE3603" s="19"/>
      <c r="DF3603" s="19"/>
      <c r="DG3603" s="19"/>
      <c r="DH3603" s="19"/>
      <c r="DI3603" s="19"/>
      <c r="DJ3603" s="19"/>
      <c r="DK3603" s="19"/>
      <c r="DL3603" s="19"/>
      <c r="DM3603" s="19"/>
      <c r="DN3603" s="19"/>
    </row>
    <row r="3604" spans="1:118" x14ac:dyDescent="0.25">
      <c r="A3604" s="35"/>
      <c r="B3604" s="35"/>
      <c r="C3604" s="35"/>
      <c r="D3604" s="35"/>
      <c r="E3604" s="107"/>
      <c r="H3604" s="35"/>
      <c r="I3604" s="35"/>
      <c r="J3604" s="35"/>
      <c r="K3604" s="35"/>
      <c r="L3604" s="35"/>
      <c r="M3604" s="35"/>
      <c r="N3604" s="35"/>
      <c r="O3604" s="35"/>
      <c r="P3604" s="35"/>
      <c r="Q3604" s="35"/>
      <c r="R3604" s="35"/>
      <c r="S3604" s="35"/>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19"/>
      <c r="AY3604" s="19"/>
      <c r="AZ3604" s="19"/>
      <c r="BA3604" s="19"/>
      <c r="BB3604" s="19"/>
      <c r="BC3604" s="19"/>
      <c r="BD3604" s="19"/>
      <c r="BE3604" s="19"/>
      <c r="BF3604" s="19"/>
      <c r="BG3604" s="19"/>
      <c r="BH3604" s="19"/>
      <c r="BI3604" s="19"/>
      <c r="BJ3604" s="19"/>
      <c r="BK3604" s="19"/>
      <c r="BL3604" s="19"/>
      <c r="BM3604" s="19"/>
      <c r="BN3604" s="19"/>
      <c r="BO3604" s="19"/>
      <c r="BP3604" s="19"/>
      <c r="BQ3604" s="19"/>
      <c r="BR3604" s="19"/>
      <c r="BS3604" s="19"/>
      <c r="BT3604" s="19"/>
      <c r="BU3604" s="19"/>
      <c r="BV3604" s="19"/>
      <c r="BW3604" s="19"/>
      <c r="BX3604" s="19"/>
      <c r="BY3604" s="19"/>
      <c r="BZ3604" s="19"/>
      <c r="CA3604" s="19"/>
      <c r="CB3604" s="19"/>
      <c r="CC3604" s="19"/>
      <c r="CD3604" s="19"/>
      <c r="CE3604" s="19"/>
      <c r="CF3604" s="19"/>
      <c r="CG3604" s="19"/>
      <c r="CH3604" s="19"/>
      <c r="CI3604" s="19"/>
      <c r="CJ3604" s="19"/>
      <c r="CK3604" s="19"/>
      <c r="CL3604" s="19"/>
      <c r="CM3604" s="19"/>
      <c r="CN3604" s="19"/>
      <c r="CO3604" s="19"/>
      <c r="CP3604" s="19"/>
      <c r="CQ3604" s="19"/>
      <c r="CR3604" s="19"/>
      <c r="CS3604" s="19"/>
      <c r="CT3604" s="19"/>
      <c r="CU3604" s="19"/>
      <c r="CV3604" s="19"/>
      <c r="CW3604" s="19"/>
      <c r="CX3604" s="19"/>
      <c r="CY3604" s="19"/>
      <c r="CZ3604" s="19"/>
      <c r="DA3604" s="19"/>
      <c r="DB3604" s="19"/>
      <c r="DC3604" s="19"/>
      <c r="DD3604" s="19"/>
      <c r="DE3604" s="19"/>
      <c r="DF3604" s="19"/>
      <c r="DG3604" s="19"/>
      <c r="DH3604" s="19"/>
      <c r="DI3604" s="19"/>
      <c r="DJ3604" s="19"/>
      <c r="DK3604" s="19"/>
      <c r="DL3604" s="19"/>
      <c r="DM3604" s="19"/>
      <c r="DN3604" s="19"/>
    </row>
    <row r="3605" spans="1:118" x14ac:dyDescent="0.25">
      <c r="A3605" s="35"/>
      <c r="B3605" s="35"/>
      <c r="C3605" s="35"/>
      <c r="D3605" s="35"/>
      <c r="E3605" s="107"/>
      <c r="H3605" s="35"/>
      <c r="I3605" s="35"/>
      <c r="J3605" s="35"/>
      <c r="K3605" s="35"/>
      <c r="L3605" s="35"/>
      <c r="M3605" s="35"/>
      <c r="N3605" s="35"/>
      <c r="O3605" s="35"/>
      <c r="P3605" s="35"/>
      <c r="Q3605" s="35"/>
      <c r="R3605" s="35"/>
      <c r="S3605" s="35"/>
      <c r="AC3605" s="19"/>
      <c r="AD3605" s="19"/>
      <c r="AE3605" s="19"/>
      <c r="AF3605" s="19"/>
      <c r="AG3605" s="19"/>
      <c r="AH3605" s="19"/>
      <c r="AI3605" s="19"/>
      <c r="AJ3605" s="19"/>
      <c r="AK3605" s="19"/>
      <c r="AL3605" s="19"/>
      <c r="AM3605" s="19"/>
      <c r="AN3605" s="19"/>
      <c r="AO3605" s="19"/>
      <c r="AP3605" s="19"/>
      <c r="AQ3605" s="19"/>
      <c r="AR3605" s="19"/>
      <c r="AS3605" s="19"/>
      <c r="AT3605" s="19"/>
      <c r="AU3605" s="19"/>
      <c r="AV3605" s="19"/>
      <c r="AW3605" s="19"/>
      <c r="AX3605" s="19"/>
      <c r="AY3605" s="19"/>
      <c r="AZ3605" s="19"/>
      <c r="BA3605" s="19"/>
      <c r="BB3605" s="19"/>
      <c r="BC3605" s="19"/>
      <c r="BD3605" s="19"/>
      <c r="BE3605" s="19"/>
      <c r="BF3605" s="19"/>
      <c r="BG3605" s="19"/>
      <c r="BH3605" s="19"/>
      <c r="BI3605" s="19"/>
      <c r="BJ3605" s="19"/>
      <c r="BK3605" s="19"/>
      <c r="BL3605" s="19"/>
      <c r="BM3605" s="19"/>
      <c r="BN3605" s="19"/>
      <c r="BO3605" s="19"/>
      <c r="BP3605" s="19"/>
      <c r="BQ3605" s="19"/>
      <c r="BR3605" s="19"/>
      <c r="BS3605" s="19"/>
      <c r="BT3605" s="19"/>
      <c r="BU3605" s="19"/>
      <c r="BV3605" s="19"/>
      <c r="BW3605" s="19"/>
      <c r="BX3605" s="19"/>
      <c r="BY3605" s="19"/>
      <c r="BZ3605" s="19"/>
      <c r="CA3605" s="19"/>
      <c r="CB3605" s="19"/>
      <c r="CC3605" s="19"/>
      <c r="CD3605" s="19"/>
      <c r="CE3605" s="19"/>
      <c r="CF3605" s="19"/>
      <c r="CG3605" s="19"/>
      <c r="CH3605" s="19"/>
      <c r="CI3605" s="19"/>
      <c r="CJ3605" s="19"/>
      <c r="CK3605" s="19"/>
      <c r="CL3605" s="19"/>
      <c r="CM3605" s="19"/>
      <c r="CN3605" s="19"/>
      <c r="CO3605" s="19"/>
      <c r="CP3605" s="19"/>
      <c r="CQ3605" s="19"/>
      <c r="CR3605" s="19"/>
      <c r="CS3605" s="19"/>
      <c r="CT3605" s="19"/>
      <c r="CU3605" s="19"/>
      <c r="CV3605" s="19"/>
      <c r="CW3605" s="19"/>
      <c r="CX3605" s="19"/>
      <c r="CY3605" s="19"/>
      <c r="CZ3605" s="19"/>
      <c r="DA3605" s="19"/>
      <c r="DB3605" s="19"/>
      <c r="DC3605" s="19"/>
      <c r="DD3605" s="19"/>
      <c r="DE3605" s="19"/>
      <c r="DF3605" s="19"/>
      <c r="DG3605" s="19"/>
      <c r="DH3605" s="19"/>
      <c r="DI3605" s="19"/>
      <c r="DJ3605" s="19"/>
      <c r="DK3605" s="19"/>
      <c r="DL3605" s="19"/>
      <c r="DM3605" s="19"/>
      <c r="DN3605" s="19"/>
    </row>
    <row r="3606" spans="1:118" x14ac:dyDescent="0.25">
      <c r="A3606" s="35"/>
      <c r="B3606" s="35"/>
      <c r="C3606" s="35"/>
      <c r="D3606" s="35"/>
      <c r="E3606" s="107"/>
      <c r="H3606" s="35"/>
      <c r="I3606" s="35"/>
      <c r="J3606" s="35"/>
      <c r="K3606" s="35"/>
      <c r="L3606" s="35"/>
      <c r="M3606" s="35"/>
      <c r="N3606" s="35"/>
      <c r="O3606" s="35"/>
      <c r="P3606" s="35"/>
      <c r="Q3606" s="35"/>
      <c r="R3606" s="35"/>
      <c r="S3606" s="35"/>
      <c r="AC3606" s="19"/>
      <c r="AD3606" s="19"/>
      <c r="AE3606" s="19"/>
      <c r="AF3606" s="19"/>
      <c r="AG3606" s="19"/>
      <c r="AH3606" s="19"/>
      <c r="AI3606" s="19"/>
      <c r="AJ3606" s="19"/>
      <c r="AK3606" s="19"/>
      <c r="AL3606" s="19"/>
      <c r="AM3606" s="19"/>
      <c r="AN3606" s="19"/>
      <c r="AO3606" s="19"/>
      <c r="AP3606" s="19"/>
      <c r="AQ3606" s="19"/>
      <c r="AR3606" s="19"/>
      <c r="AS3606" s="19"/>
      <c r="AT3606" s="19"/>
      <c r="AU3606" s="19"/>
      <c r="AV3606" s="19"/>
      <c r="AW3606" s="19"/>
      <c r="AX3606" s="19"/>
      <c r="AY3606" s="19"/>
      <c r="AZ3606" s="19"/>
      <c r="BA3606" s="19"/>
      <c r="BB3606" s="19"/>
      <c r="BC3606" s="19"/>
      <c r="BD3606" s="19"/>
      <c r="BE3606" s="19"/>
      <c r="BF3606" s="19"/>
      <c r="BG3606" s="19"/>
      <c r="BH3606" s="19"/>
      <c r="BI3606" s="19"/>
      <c r="BJ3606" s="19"/>
      <c r="BK3606" s="19"/>
      <c r="BL3606" s="19"/>
      <c r="BM3606" s="19"/>
      <c r="BN3606" s="19"/>
      <c r="BO3606" s="19"/>
      <c r="BP3606" s="19"/>
      <c r="BQ3606" s="19"/>
      <c r="BR3606" s="19"/>
      <c r="BS3606" s="19"/>
      <c r="BT3606" s="19"/>
      <c r="BU3606" s="19"/>
      <c r="BV3606" s="19"/>
      <c r="BW3606" s="19"/>
      <c r="BX3606" s="19"/>
      <c r="BY3606" s="19"/>
      <c r="BZ3606" s="19"/>
      <c r="CA3606" s="19"/>
      <c r="CB3606" s="19"/>
      <c r="CC3606" s="19"/>
      <c r="CD3606" s="19"/>
      <c r="CE3606" s="19"/>
      <c r="CF3606" s="19"/>
      <c r="CG3606" s="19"/>
      <c r="CH3606" s="19"/>
      <c r="CI3606" s="19"/>
      <c r="CJ3606" s="19"/>
      <c r="CK3606" s="19"/>
      <c r="CL3606" s="19"/>
      <c r="CM3606" s="19"/>
      <c r="CN3606" s="19"/>
      <c r="CO3606" s="19"/>
      <c r="CP3606" s="19"/>
      <c r="CQ3606" s="19"/>
      <c r="CR3606" s="19"/>
      <c r="CS3606" s="19"/>
      <c r="CT3606" s="19"/>
      <c r="CU3606" s="19"/>
      <c r="CV3606" s="19"/>
      <c r="CW3606" s="19"/>
      <c r="CX3606" s="19"/>
      <c r="CY3606" s="19"/>
      <c r="CZ3606" s="19"/>
      <c r="DA3606" s="19"/>
      <c r="DB3606" s="19"/>
      <c r="DC3606" s="19"/>
      <c r="DD3606" s="19"/>
      <c r="DE3606" s="19"/>
      <c r="DF3606" s="19"/>
      <c r="DG3606" s="19"/>
      <c r="DH3606" s="19"/>
      <c r="DI3606" s="19"/>
      <c r="DJ3606" s="19"/>
      <c r="DK3606" s="19"/>
      <c r="DL3606" s="19"/>
      <c r="DM3606" s="19"/>
      <c r="DN3606" s="19"/>
    </row>
    <row r="3607" spans="1:118" x14ac:dyDescent="0.25">
      <c r="A3607" s="35"/>
      <c r="B3607" s="35"/>
      <c r="C3607" s="35"/>
      <c r="D3607" s="35"/>
      <c r="E3607" s="107"/>
      <c r="H3607" s="35"/>
      <c r="I3607" s="35"/>
      <c r="J3607" s="35"/>
      <c r="K3607" s="35"/>
      <c r="L3607" s="35"/>
      <c r="M3607" s="35"/>
      <c r="N3607" s="35"/>
      <c r="O3607" s="35"/>
      <c r="P3607" s="35"/>
      <c r="Q3607" s="35"/>
      <c r="R3607" s="35"/>
      <c r="S3607" s="35"/>
      <c r="AC3607" s="19"/>
      <c r="AD3607" s="19"/>
      <c r="AE3607" s="19"/>
      <c r="AF3607" s="19"/>
      <c r="AG3607" s="19"/>
      <c r="AH3607" s="19"/>
      <c r="AI3607" s="19"/>
      <c r="AJ3607" s="19"/>
      <c r="AK3607" s="19"/>
      <c r="AL3607" s="19"/>
      <c r="AM3607" s="19"/>
      <c r="AN3607" s="19"/>
      <c r="AO3607" s="19"/>
      <c r="AP3607" s="19"/>
      <c r="AQ3607" s="19"/>
      <c r="AR3607" s="19"/>
      <c r="AS3607" s="19"/>
      <c r="AT3607" s="19"/>
      <c r="AU3607" s="19"/>
      <c r="AV3607" s="19"/>
      <c r="AW3607" s="19"/>
      <c r="AX3607" s="19"/>
      <c r="AY3607" s="19"/>
      <c r="AZ3607" s="19"/>
      <c r="BA3607" s="19"/>
      <c r="BB3607" s="19"/>
      <c r="BC3607" s="19"/>
      <c r="BD3607" s="19"/>
      <c r="BE3607" s="19"/>
      <c r="BF3607" s="19"/>
      <c r="BG3607" s="19"/>
      <c r="BH3607" s="19"/>
      <c r="BI3607" s="19"/>
      <c r="BJ3607" s="19"/>
      <c r="BK3607" s="19"/>
      <c r="BL3607" s="19"/>
      <c r="BM3607" s="19"/>
      <c r="BN3607" s="19"/>
      <c r="BO3607" s="19"/>
      <c r="BP3607" s="19"/>
      <c r="BQ3607" s="19"/>
      <c r="BR3607" s="19"/>
      <c r="BS3607" s="19"/>
      <c r="BT3607" s="19"/>
      <c r="BU3607" s="19"/>
      <c r="BV3607" s="19"/>
      <c r="BW3607" s="19"/>
      <c r="BX3607" s="19"/>
      <c r="BY3607" s="19"/>
      <c r="BZ3607" s="19"/>
      <c r="CA3607" s="19"/>
      <c r="CB3607" s="19"/>
      <c r="CC3607" s="19"/>
      <c r="CD3607" s="19"/>
      <c r="CE3607" s="19"/>
      <c r="CF3607" s="19"/>
      <c r="CG3607" s="19"/>
      <c r="CH3607" s="19"/>
      <c r="CI3607" s="19"/>
      <c r="CJ3607" s="19"/>
      <c r="CK3607" s="19"/>
      <c r="CL3607" s="19"/>
      <c r="CM3607" s="19"/>
      <c r="CN3607" s="19"/>
      <c r="CO3607" s="19"/>
      <c r="CP3607" s="19"/>
      <c r="CQ3607" s="19"/>
      <c r="CR3607" s="19"/>
      <c r="CS3607" s="19"/>
      <c r="CT3607" s="19"/>
      <c r="CU3607" s="19"/>
      <c r="CV3607" s="19"/>
      <c r="CW3607" s="19"/>
      <c r="CX3607" s="19"/>
      <c r="CY3607" s="19"/>
      <c r="CZ3607" s="19"/>
      <c r="DA3607" s="19"/>
      <c r="DB3607" s="19"/>
      <c r="DC3607" s="19"/>
      <c r="DD3607" s="19"/>
      <c r="DE3607" s="19"/>
      <c r="DF3607" s="19"/>
      <c r="DG3607" s="19"/>
      <c r="DH3607" s="19"/>
      <c r="DI3607" s="19"/>
      <c r="DJ3607" s="19"/>
      <c r="DK3607" s="19"/>
      <c r="DL3607" s="19"/>
      <c r="DM3607" s="19"/>
      <c r="DN3607" s="19"/>
    </row>
    <row r="3608" spans="1:118" x14ac:dyDescent="0.25">
      <c r="A3608" s="35"/>
      <c r="B3608" s="35"/>
      <c r="C3608" s="35"/>
      <c r="D3608" s="35"/>
      <c r="E3608" s="107"/>
      <c r="H3608" s="35"/>
      <c r="I3608" s="35"/>
      <c r="J3608" s="35"/>
      <c r="K3608" s="35"/>
      <c r="L3608" s="35"/>
      <c r="M3608" s="35"/>
      <c r="N3608" s="35"/>
      <c r="O3608" s="35"/>
      <c r="P3608" s="35"/>
      <c r="Q3608" s="35"/>
      <c r="R3608" s="35"/>
      <c r="S3608" s="35"/>
      <c r="AC3608" s="19"/>
      <c r="AD3608" s="19"/>
      <c r="AE3608" s="19"/>
      <c r="AF3608" s="19"/>
      <c r="AG3608" s="19"/>
      <c r="AH3608" s="19"/>
      <c r="AI3608" s="19"/>
      <c r="AJ3608" s="19"/>
      <c r="AK3608" s="19"/>
      <c r="AL3608" s="19"/>
      <c r="AM3608" s="19"/>
      <c r="AN3608" s="19"/>
      <c r="AO3608" s="19"/>
      <c r="AP3608" s="19"/>
      <c r="AQ3608" s="19"/>
      <c r="AR3608" s="19"/>
      <c r="AS3608" s="19"/>
      <c r="AT3608" s="19"/>
      <c r="AU3608" s="19"/>
      <c r="AV3608" s="19"/>
      <c r="AW3608" s="19"/>
      <c r="AX3608" s="19"/>
      <c r="AY3608" s="19"/>
      <c r="AZ3608" s="19"/>
      <c r="BA3608" s="19"/>
      <c r="BB3608" s="19"/>
      <c r="BC3608" s="19"/>
      <c r="BD3608" s="19"/>
      <c r="BE3608" s="19"/>
      <c r="BF3608" s="19"/>
      <c r="BG3608" s="19"/>
      <c r="BH3608" s="19"/>
      <c r="BI3608" s="19"/>
      <c r="BJ3608" s="19"/>
      <c r="BK3608" s="19"/>
      <c r="BL3608" s="19"/>
      <c r="BM3608" s="19"/>
      <c r="BN3608" s="19"/>
      <c r="BO3608" s="19"/>
      <c r="BP3608" s="19"/>
      <c r="BQ3608" s="19"/>
      <c r="BR3608" s="19"/>
      <c r="BS3608" s="19"/>
      <c r="BT3608" s="19"/>
      <c r="BU3608" s="19"/>
      <c r="BV3608" s="19"/>
      <c r="BW3608" s="19"/>
      <c r="BX3608" s="19"/>
      <c r="BY3608" s="19"/>
      <c r="BZ3608" s="19"/>
      <c r="CA3608" s="19"/>
      <c r="CB3608" s="19"/>
      <c r="CC3608" s="19"/>
      <c r="CD3608" s="19"/>
      <c r="CE3608" s="19"/>
      <c r="CF3608" s="19"/>
      <c r="CG3608" s="19"/>
      <c r="CH3608" s="19"/>
      <c r="CI3608" s="19"/>
      <c r="CJ3608" s="19"/>
      <c r="CK3608" s="19"/>
      <c r="CL3608" s="19"/>
      <c r="CM3608" s="19"/>
      <c r="CN3608" s="19"/>
      <c r="CO3608" s="19"/>
      <c r="CP3608" s="19"/>
      <c r="CQ3608" s="19"/>
      <c r="CR3608" s="19"/>
      <c r="CS3608" s="19"/>
      <c r="CT3608" s="19"/>
      <c r="CU3608" s="19"/>
      <c r="CV3608" s="19"/>
      <c r="CW3608" s="19"/>
      <c r="CX3608" s="19"/>
      <c r="CY3608" s="19"/>
      <c r="CZ3608" s="19"/>
      <c r="DA3608" s="19"/>
      <c r="DB3608" s="19"/>
      <c r="DC3608" s="19"/>
      <c r="DD3608" s="19"/>
      <c r="DE3608" s="19"/>
      <c r="DF3608" s="19"/>
      <c r="DG3608" s="19"/>
      <c r="DH3608" s="19"/>
      <c r="DI3608" s="19"/>
      <c r="DJ3608" s="19"/>
      <c r="DK3608" s="19"/>
      <c r="DL3608" s="19"/>
      <c r="DM3608" s="19"/>
      <c r="DN3608" s="19"/>
    </row>
    <row r="3609" spans="1:118" x14ac:dyDescent="0.25">
      <c r="A3609" s="35"/>
      <c r="B3609" s="35"/>
      <c r="C3609" s="35"/>
      <c r="D3609" s="35"/>
      <c r="E3609" s="107"/>
      <c r="H3609" s="35"/>
      <c r="I3609" s="35"/>
      <c r="J3609" s="35"/>
      <c r="K3609" s="35"/>
      <c r="L3609" s="35"/>
      <c r="M3609" s="35"/>
      <c r="N3609" s="35"/>
      <c r="O3609" s="35"/>
      <c r="P3609" s="35"/>
      <c r="Q3609" s="35"/>
      <c r="R3609" s="35"/>
      <c r="S3609" s="35"/>
      <c r="AC3609" s="19"/>
      <c r="AD3609" s="19"/>
      <c r="AE3609" s="19"/>
      <c r="AF3609" s="19"/>
      <c r="AG3609" s="19"/>
      <c r="AH3609" s="19"/>
      <c r="AI3609" s="19"/>
      <c r="AJ3609" s="19"/>
      <c r="AK3609" s="19"/>
      <c r="AL3609" s="19"/>
      <c r="AM3609" s="19"/>
      <c r="AN3609" s="19"/>
      <c r="AO3609" s="19"/>
      <c r="AP3609" s="19"/>
      <c r="AQ3609" s="19"/>
      <c r="AR3609" s="19"/>
      <c r="AS3609" s="19"/>
      <c r="AT3609" s="19"/>
      <c r="AU3609" s="19"/>
      <c r="AV3609" s="19"/>
      <c r="AW3609" s="19"/>
      <c r="AX3609" s="19"/>
      <c r="AY3609" s="19"/>
      <c r="AZ3609" s="19"/>
      <c r="BA3609" s="19"/>
      <c r="BB3609" s="19"/>
      <c r="BC3609" s="19"/>
      <c r="BD3609" s="19"/>
      <c r="BE3609" s="19"/>
      <c r="BF3609" s="19"/>
      <c r="BG3609" s="19"/>
      <c r="BH3609" s="19"/>
      <c r="BI3609" s="19"/>
      <c r="BJ3609" s="19"/>
      <c r="BK3609" s="19"/>
      <c r="BL3609" s="19"/>
      <c r="BM3609" s="19"/>
      <c r="BN3609" s="19"/>
      <c r="BO3609" s="19"/>
      <c r="BP3609" s="19"/>
      <c r="BQ3609" s="19"/>
      <c r="BR3609" s="19"/>
      <c r="BS3609" s="19"/>
      <c r="BT3609" s="19"/>
      <c r="BU3609" s="19"/>
      <c r="BV3609" s="19"/>
      <c r="BW3609" s="19"/>
      <c r="BX3609" s="19"/>
      <c r="BY3609" s="19"/>
      <c r="BZ3609" s="19"/>
      <c r="CA3609" s="19"/>
      <c r="CB3609" s="19"/>
      <c r="CC3609" s="19"/>
      <c r="CD3609" s="19"/>
      <c r="CE3609" s="19"/>
      <c r="CF3609" s="19"/>
      <c r="CG3609" s="19"/>
      <c r="CH3609" s="19"/>
      <c r="CI3609" s="19"/>
      <c r="CJ3609" s="19"/>
      <c r="CK3609" s="19"/>
      <c r="CL3609" s="19"/>
      <c r="CM3609" s="19"/>
      <c r="CN3609" s="19"/>
      <c r="CO3609" s="19"/>
      <c r="CP3609" s="19"/>
      <c r="CQ3609" s="19"/>
      <c r="CR3609" s="19"/>
      <c r="CS3609" s="19"/>
      <c r="CT3609" s="19"/>
      <c r="CU3609" s="19"/>
      <c r="CV3609" s="19"/>
      <c r="CW3609" s="19"/>
      <c r="CX3609" s="19"/>
      <c r="CY3609" s="19"/>
      <c r="CZ3609" s="19"/>
      <c r="DA3609" s="19"/>
      <c r="DB3609" s="19"/>
      <c r="DC3609" s="19"/>
      <c r="DD3609" s="19"/>
      <c r="DE3609" s="19"/>
      <c r="DF3609" s="19"/>
      <c r="DG3609" s="19"/>
      <c r="DH3609" s="19"/>
      <c r="DI3609" s="19"/>
      <c r="DJ3609" s="19"/>
      <c r="DK3609" s="19"/>
      <c r="DL3609" s="19"/>
      <c r="DM3609" s="19"/>
      <c r="DN3609" s="19"/>
    </row>
    <row r="3610" spans="1:118" x14ac:dyDescent="0.25">
      <c r="A3610" s="35"/>
      <c r="B3610" s="35"/>
      <c r="C3610" s="35"/>
      <c r="D3610" s="35"/>
      <c r="E3610" s="107"/>
      <c r="H3610" s="35"/>
      <c r="I3610" s="35"/>
      <c r="J3610" s="35"/>
      <c r="K3610" s="35"/>
      <c r="L3610" s="35"/>
      <c r="M3610" s="35"/>
      <c r="N3610" s="35"/>
      <c r="O3610" s="35"/>
      <c r="P3610" s="35"/>
      <c r="Q3610" s="35"/>
      <c r="R3610" s="35"/>
      <c r="S3610" s="35"/>
      <c r="AC3610" s="19"/>
      <c r="AD3610" s="19"/>
      <c r="AE3610" s="19"/>
      <c r="AF3610" s="19"/>
      <c r="AG3610" s="19"/>
      <c r="AH3610" s="19"/>
      <c r="AI3610" s="19"/>
      <c r="AJ3610" s="19"/>
      <c r="AK3610" s="19"/>
      <c r="AL3610" s="19"/>
      <c r="AM3610" s="19"/>
      <c r="AN3610" s="19"/>
      <c r="AO3610" s="19"/>
      <c r="AP3610" s="19"/>
      <c r="AQ3610" s="19"/>
      <c r="AR3610" s="19"/>
      <c r="AS3610" s="19"/>
      <c r="AT3610" s="19"/>
      <c r="AU3610" s="19"/>
      <c r="AV3610" s="19"/>
      <c r="AW3610" s="19"/>
      <c r="AX3610" s="19"/>
      <c r="AY3610" s="19"/>
      <c r="AZ3610" s="19"/>
      <c r="BA3610" s="19"/>
      <c r="BB3610" s="19"/>
      <c r="BC3610" s="19"/>
      <c r="BD3610" s="19"/>
      <c r="BE3610" s="19"/>
      <c r="BF3610" s="19"/>
      <c r="BG3610" s="19"/>
      <c r="BH3610" s="19"/>
      <c r="BI3610" s="19"/>
      <c r="BJ3610" s="19"/>
      <c r="BK3610" s="19"/>
      <c r="BL3610" s="19"/>
      <c r="BM3610" s="19"/>
      <c r="BN3610" s="19"/>
      <c r="BO3610" s="19"/>
      <c r="BP3610" s="19"/>
      <c r="BQ3610" s="19"/>
      <c r="BR3610" s="19"/>
      <c r="BS3610" s="19"/>
      <c r="BT3610" s="19"/>
      <c r="BU3610" s="19"/>
      <c r="BV3610" s="19"/>
      <c r="BW3610" s="19"/>
      <c r="BX3610" s="19"/>
      <c r="BY3610" s="19"/>
      <c r="BZ3610" s="19"/>
      <c r="CA3610" s="19"/>
      <c r="CB3610" s="19"/>
      <c r="CC3610" s="19"/>
      <c r="CD3610" s="19"/>
      <c r="CE3610" s="19"/>
      <c r="CF3610" s="19"/>
      <c r="CG3610" s="19"/>
      <c r="CH3610" s="19"/>
      <c r="CI3610" s="19"/>
      <c r="CJ3610" s="19"/>
      <c r="CK3610" s="19"/>
      <c r="CL3610" s="19"/>
      <c r="CM3610" s="19"/>
      <c r="CN3610" s="19"/>
      <c r="CO3610" s="19"/>
      <c r="CP3610" s="19"/>
      <c r="CQ3610" s="19"/>
      <c r="CR3610" s="19"/>
      <c r="CS3610" s="19"/>
      <c r="CT3610" s="19"/>
      <c r="CU3610" s="19"/>
      <c r="CV3610" s="19"/>
      <c r="CW3610" s="19"/>
      <c r="CX3610" s="19"/>
      <c r="CY3610" s="19"/>
      <c r="CZ3610" s="19"/>
      <c r="DA3610" s="19"/>
      <c r="DB3610" s="19"/>
      <c r="DC3610" s="19"/>
      <c r="DD3610" s="19"/>
      <c r="DE3610" s="19"/>
      <c r="DF3610" s="19"/>
      <c r="DG3610" s="19"/>
      <c r="DH3610" s="19"/>
      <c r="DI3610" s="19"/>
      <c r="DJ3610" s="19"/>
      <c r="DK3610" s="19"/>
      <c r="DL3610" s="19"/>
      <c r="DM3610" s="19"/>
      <c r="DN3610" s="19"/>
    </row>
    <row r="3611" spans="1:118" x14ac:dyDescent="0.25">
      <c r="A3611" s="35"/>
      <c r="B3611" s="35"/>
      <c r="C3611" s="35"/>
      <c r="D3611" s="35"/>
      <c r="E3611" s="107"/>
      <c r="H3611" s="35"/>
      <c r="I3611" s="35"/>
      <c r="J3611" s="35"/>
      <c r="K3611" s="35"/>
      <c r="L3611" s="35"/>
      <c r="M3611" s="35"/>
      <c r="N3611" s="35"/>
      <c r="O3611" s="35"/>
      <c r="P3611" s="35"/>
      <c r="Q3611" s="35"/>
      <c r="R3611" s="35"/>
      <c r="S3611" s="35"/>
      <c r="AC3611" s="19"/>
      <c r="AD3611" s="19"/>
      <c r="AE3611" s="19"/>
      <c r="AF3611" s="19"/>
      <c r="AG3611" s="19"/>
      <c r="AH3611" s="19"/>
      <c r="AI3611" s="19"/>
      <c r="AJ3611" s="19"/>
      <c r="AK3611" s="19"/>
      <c r="AL3611" s="19"/>
      <c r="AM3611" s="19"/>
      <c r="AN3611" s="19"/>
      <c r="AO3611" s="19"/>
      <c r="AP3611" s="19"/>
      <c r="AQ3611" s="19"/>
      <c r="AR3611" s="19"/>
      <c r="AS3611" s="19"/>
      <c r="AT3611" s="19"/>
      <c r="AU3611" s="19"/>
      <c r="AV3611" s="19"/>
      <c r="AW3611" s="19"/>
      <c r="AX3611" s="19"/>
      <c r="AY3611" s="19"/>
      <c r="AZ3611" s="19"/>
      <c r="BA3611" s="19"/>
      <c r="BB3611" s="19"/>
      <c r="BC3611" s="19"/>
      <c r="BD3611" s="19"/>
      <c r="BE3611" s="19"/>
      <c r="BF3611" s="19"/>
      <c r="BG3611" s="19"/>
      <c r="BH3611" s="19"/>
      <c r="BI3611" s="19"/>
      <c r="BJ3611" s="19"/>
      <c r="BK3611" s="19"/>
      <c r="BL3611" s="19"/>
      <c r="BM3611" s="19"/>
      <c r="BN3611" s="19"/>
      <c r="BO3611" s="19"/>
      <c r="BP3611" s="19"/>
      <c r="BQ3611" s="19"/>
      <c r="BR3611" s="19"/>
      <c r="BS3611" s="19"/>
      <c r="BT3611" s="19"/>
      <c r="BU3611" s="19"/>
      <c r="BV3611" s="19"/>
      <c r="BW3611" s="19"/>
      <c r="BX3611" s="19"/>
      <c r="BY3611" s="19"/>
      <c r="BZ3611" s="19"/>
      <c r="CA3611" s="19"/>
      <c r="CB3611" s="19"/>
      <c r="CC3611" s="19"/>
      <c r="CD3611" s="19"/>
      <c r="CE3611" s="19"/>
      <c r="CF3611" s="19"/>
      <c r="CG3611" s="19"/>
      <c r="CH3611" s="19"/>
      <c r="CI3611" s="19"/>
      <c r="CJ3611" s="19"/>
      <c r="CK3611" s="19"/>
      <c r="CL3611" s="19"/>
      <c r="CM3611" s="19"/>
      <c r="CN3611" s="19"/>
      <c r="CO3611" s="19"/>
      <c r="CP3611" s="19"/>
      <c r="CQ3611" s="19"/>
      <c r="CR3611" s="19"/>
      <c r="CS3611" s="19"/>
      <c r="CT3611" s="19"/>
      <c r="CU3611" s="19"/>
      <c r="CV3611" s="19"/>
      <c r="CW3611" s="19"/>
      <c r="CX3611" s="19"/>
      <c r="CY3611" s="19"/>
      <c r="CZ3611" s="19"/>
      <c r="DA3611" s="19"/>
      <c r="DB3611" s="19"/>
      <c r="DC3611" s="19"/>
      <c r="DD3611" s="19"/>
      <c r="DE3611" s="19"/>
      <c r="DF3611" s="19"/>
      <c r="DG3611" s="19"/>
      <c r="DH3611" s="19"/>
      <c r="DI3611" s="19"/>
      <c r="DJ3611" s="19"/>
      <c r="DK3611" s="19"/>
      <c r="DL3611" s="19"/>
      <c r="DM3611" s="19"/>
      <c r="DN3611" s="19"/>
    </row>
    <row r="3612" spans="1:118" x14ac:dyDescent="0.25">
      <c r="A3612" s="35"/>
      <c r="B3612" s="35"/>
      <c r="C3612" s="35"/>
      <c r="D3612" s="35"/>
      <c r="E3612" s="107"/>
      <c r="H3612" s="35"/>
      <c r="I3612" s="35"/>
      <c r="J3612" s="35"/>
      <c r="K3612" s="35"/>
      <c r="L3612" s="35"/>
      <c r="M3612" s="35"/>
      <c r="N3612" s="35"/>
      <c r="O3612" s="35"/>
      <c r="P3612" s="35"/>
      <c r="Q3612" s="35"/>
      <c r="R3612" s="35"/>
      <c r="S3612" s="35"/>
      <c r="AC3612" s="19"/>
      <c r="AD3612" s="19"/>
      <c r="AE3612" s="19"/>
      <c r="AF3612" s="19"/>
      <c r="AG3612" s="19"/>
      <c r="AH3612" s="19"/>
      <c r="AI3612" s="19"/>
      <c r="AJ3612" s="19"/>
      <c r="AK3612" s="19"/>
      <c r="AL3612" s="19"/>
      <c r="AM3612" s="19"/>
      <c r="AN3612" s="19"/>
      <c r="AO3612" s="19"/>
      <c r="AP3612" s="19"/>
      <c r="AQ3612" s="19"/>
      <c r="AR3612" s="19"/>
      <c r="AS3612" s="19"/>
      <c r="AT3612" s="19"/>
      <c r="AU3612" s="19"/>
      <c r="AV3612" s="19"/>
      <c r="AW3612" s="19"/>
      <c r="AX3612" s="19"/>
      <c r="AY3612" s="19"/>
      <c r="AZ3612" s="19"/>
      <c r="BA3612" s="19"/>
      <c r="BB3612" s="19"/>
      <c r="BC3612" s="19"/>
      <c r="BD3612" s="19"/>
      <c r="BE3612" s="19"/>
      <c r="BF3612" s="19"/>
      <c r="BG3612" s="19"/>
      <c r="BH3612" s="19"/>
      <c r="BI3612" s="19"/>
      <c r="BJ3612" s="19"/>
      <c r="BK3612" s="19"/>
      <c r="BL3612" s="19"/>
      <c r="BM3612" s="19"/>
      <c r="BN3612" s="19"/>
      <c r="BO3612" s="19"/>
      <c r="BP3612" s="19"/>
      <c r="BQ3612" s="19"/>
      <c r="BR3612" s="19"/>
      <c r="BS3612" s="19"/>
      <c r="BT3612" s="19"/>
      <c r="BU3612" s="19"/>
      <c r="BV3612" s="19"/>
      <c r="BW3612" s="19"/>
      <c r="BX3612" s="19"/>
      <c r="BY3612" s="19"/>
      <c r="BZ3612" s="19"/>
      <c r="CA3612" s="19"/>
      <c r="CB3612" s="19"/>
      <c r="CC3612" s="19"/>
      <c r="CD3612" s="19"/>
      <c r="CE3612" s="19"/>
      <c r="CF3612" s="19"/>
      <c r="CG3612" s="19"/>
      <c r="CH3612" s="19"/>
      <c r="CI3612" s="19"/>
      <c r="CJ3612" s="19"/>
      <c r="CK3612" s="19"/>
      <c r="CL3612" s="19"/>
      <c r="CM3612" s="19"/>
      <c r="CN3612" s="19"/>
      <c r="CO3612" s="19"/>
      <c r="CP3612" s="19"/>
      <c r="CQ3612" s="19"/>
      <c r="CR3612" s="19"/>
      <c r="CS3612" s="19"/>
      <c r="CT3612" s="19"/>
      <c r="CU3612" s="19"/>
      <c r="CV3612" s="19"/>
      <c r="CW3612" s="19"/>
      <c r="CX3612" s="19"/>
      <c r="CY3612" s="19"/>
      <c r="CZ3612" s="19"/>
      <c r="DA3612" s="19"/>
      <c r="DB3612" s="19"/>
      <c r="DC3612" s="19"/>
      <c r="DD3612" s="19"/>
      <c r="DE3612" s="19"/>
      <c r="DF3612" s="19"/>
      <c r="DG3612" s="19"/>
      <c r="DH3612" s="19"/>
      <c r="DI3612" s="19"/>
      <c r="DJ3612" s="19"/>
      <c r="DK3612" s="19"/>
      <c r="DL3612" s="19"/>
      <c r="DM3612" s="19"/>
      <c r="DN3612" s="19"/>
    </row>
    <row r="3613" spans="1:118" x14ac:dyDescent="0.25">
      <c r="A3613" s="35"/>
      <c r="B3613" s="35"/>
      <c r="C3613" s="35"/>
      <c r="D3613" s="35"/>
      <c r="E3613" s="107"/>
      <c r="H3613" s="35"/>
      <c r="I3613" s="35"/>
      <c r="J3613" s="35"/>
      <c r="K3613" s="35"/>
      <c r="L3613" s="35"/>
      <c r="M3613" s="35"/>
      <c r="N3613" s="35"/>
      <c r="O3613" s="35"/>
      <c r="P3613" s="35"/>
      <c r="Q3613" s="35"/>
      <c r="R3613" s="35"/>
      <c r="S3613" s="35"/>
      <c r="AC3613" s="19"/>
      <c r="AD3613" s="19"/>
      <c r="AE3613" s="19"/>
      <c r="AF3613" s="19"/>
      <c r="AG3613" s="19"/>
      <c r="AH3613" s="19"/>
      <c r="AI3613" s="19"/>
      <c r="AJ3613" s="19"/>
      <c r="AK3613" s="19"/>
      <c r="AL3613" s="19"/>
      <c r="AM3613" s="19"/>
      <c r="AN3613" s="19"/>
      <c r="AO3613" s="19"/>
      <c r="AP3613" s="19"/>
      <c r="AQ3613" s="19"/>
      <c r="AR3613" s="19"/>
      <c r="AS3613" s="19"/>
      <c r="AT3613" s="19"/>
      <c r="AU3613" s="19"/>
      <c r="AV3613" s="19"/>
      <c r="AW3613" s="19"/>
      <c r="AX3613" s="19"/>
      <c r="AY3613" s="19"/>
      <c r="AZ3613" s="19"/>
      <c r="BA3613" s="19"/>
      <c r="BB3613" s="19"/>
      <c r="BC3613" s="19"/>
      <c r="BD3613" s="19"/>
      <c r="BE3613" s="19"/>
      <c r="BF3613" s="19"/>
      <c r="BG3613" s="19"/>
      <c r="BH3613" s="19"/>
      <c r="BI3613" s="19"/>
      <c r="BJ3613" s="19"/>
      <c r="BK3613" s="19"/>
      <c r="BL3613" s="19"/>
      <c r="BM3613" s="19"/>
      <c r="BN3613" s="19"/>
      <c r="BO3613" s="19"/>
      <c r="BP3613" s="19"/>
      <c r="BQ3613" s="19"/>
      <c r="BR3613" s="19"/>
      <c r="BS3613" s="19"/>
      <c r="BT3613" s="19"/>
      <c r="BU3613" s="19"/>
      <c r="BV3613" s="19"/>
      <c r="BW3613" s="19"/>
      <c r="BX3613" s="19"/>
      <c r="BY3613" s="19"/>
      <c r="BZ3613" s="19"/>
      <c r="CA3613" s="19"/>
      <c r="CB3613" s="19"/>
      <c r="CC3613" s="19"/>
      <c r="CD3613" s="19"/>
      <c r="CE3613" s="19"/>
      <c r="CF3613" s="19"/>
      <c r="CG3613" s="19"/>
      <c r="CH3613" s="19"/>
      <c r="CI3613" s="19"/>
      <c r="CJ3613" s="19"/>
      <c r="CK3613" s="19"/>
      <c r="CL3613" s="19"/>
      <c r="CM3613" s="19"/>
      <c r="CN3613" s="19"/>
      <c r="CO3613" s="19"/>
      <c r="CP3613" s="19"/>
      <c r="CQ3613" s="19"/>
      <c r="CR3613" s="19"/>
      <c r="CS3613" s="19"/>
      <c r="CT3613" s="19"/>
      <c r="CU3613" s="19"/>
      <c r="CV3613" s="19"/>
      <c r="CW3613" s="19"/>
      <c r="CX3613" s="19"/>
      <c r="CY3613" s="19"/>
      <c r="CZ3613" s="19"/>
      <c r="DA3613" s="19"/>
      <c r="DB3613" s="19"/>
      <c r="DC3613" s="19"/>
      <c r="DD3613" s="19"/>
      <c r="DE3613" s="19"/>
      <c r="DF3613" s="19"/>
      <c r="DG3613" s="19"/>
      <c r="DH3613" s="19"/>
      <c r="DI3613" s="19"/>
      <c r="DJ3613" s="19"/>
      <c r="DK3613" s="19"/>
      <c r="DL3613" s="19"/>
      <c r="DM3613" s="19"/>
      <c r="DN3613" s="19"/>
    </row>
    <row r="3614" spans="1:118" x14ac:dyDescent="0.25">
      <c r="A3614" s="35"/>
      <c r="B3614" s="35"/>
      <c r="C3614" s="35"/>
      <c r="D3614" s="35"/>
      <c r="E3614" s="107"/>
      <c r="H3614" s="35"/>
      <c r="I3614" s="35"/>
      <c r="J3614" s="35"/>
      <c r="K3614" s="35"/>
      <c r="L3614" s="35"/>
      <c r="M3614" s="35"/>
      <c r="N3614" s="35"/>
      <c r="O3614" s="35"/>
      <c r="P3614" s="35"/>
      <c r="Q3614" s="35"/>
      <c r="R3614" s="35"/>
      <c r="S3614" s="35"/>
      <c r="AC3614" s="19"/>
      <c r="AD3614" s="19"/>
      <c r="AE3614" s="19"/>
      <c r="AF3614" s="19"/>
      <c r="AG3614" s="19"/>
      <c r="AH3614" s="19"/>
      <c r="AI3614" s="19"/>
      <c r="AJ3614" s="19"/>
      <c r="AK3614" s="19"/>
      <c r="AL3614" s="19"/>
      <c r="AM3614" s="19"/>
      <c r="AN3614" s="19"/>
      <c r="AO3614" s="19"/>
      <c r="AP3614" s="19"/>
      <c r="AQ3614" s="19"/>
      <c r="AR3614" s="19"/>
      <c r="AS3614" s="19"/>
      <c r="AT3614" s="19"/>
      <c r="AU3614" s="19"/>
      <c r="AV3614" s="19"/>
      <c r="AW3614" s="19"/>
      <c r="AX3614" s="19"/>
      <c r="AY3614" s="19"/>
      <c r="AZ3614" s="19"/>
      <c r="BA3614" s="19"/>
      <c r="BB3614" s="19"/>
      <c r="BC3614" s="19"/>
      <c r="BD3614" s="19"/>
      <c r="BE3614" s="19"/>
      <c r="BF3614" s="19"/>
      <c r="BG3614" s="19"/>
      <c r="BH3614" s="19"/>
      <c r="BI3614" s="19"/>
      <c r="BJ3614" s="19"/>
      <c r="BK3614" s="19"/>
      <c r="BL3614" s="19"/>
      <c r="BM3614" s="19"/>
      <c r="BN3614" s="19"/>
      <c r="BO3614" s="19"/>
      <c r="BP3614" s="19"/>
      <c r="BQ3614" s="19"/>
      <c r="BR3614" s="19"/>
      <c r="BS3614" s="19"/>
      <c r="BT3614" s="19"/>
      <c r="BU3614" s="19"/>
      <c r="BV3614" s="19"/>
      <c r="BW3614" s="19"/>
      <c r="BX3614" s="19"/>
      <c r="BY3614" s="19"/>
      <c r="BZ3614" s="19"/>
      <c r="CA3614" s="19"/>
      <c r="CB3614" s="19"/>
      <c r="CC3614" s="19"/>
      <c r="CD3614" s="19"/>
      <c r="CE3614" s="19"/>
      <c r="CF3614" s="19"/>
      <c r="CG3614" s="19"/>
      <c r="CH3614" s="19"/>
      <c r="CI3614" s="19"/>
      <c r="CJ3614" s="19"/>
      <c r="CK3614" s="19"/>
      <c r="CL3614" s="19"/>
      <c r="CM3614" s="19"/>
      <c r="CN3614" s="19"/>
      <c r="CO3614" s="19"/>
      <c r="CP3614" s="19"/>
      <c r="CQ3614" s="19"/>
      <c r="CR3614" s="19"/>
      <c r="CS3614" s="19"/>
      <c r="CT3614" s="19"/>
      <c r="CU3614" s="19"/>
      <c r="CV3614" s="19"/>
      <c r="CW3614" s="19"/>
      <c r="CX3614" s="19"/>
      <c r="CY3614" s="19"/>
      <c r="CZ3614" s="19"/>
      <c r="DA3614" s="19"/>
      <c r="DB3614" s="19"/>
      <c r="DC3614" s="19"/>
      <c r="DD3614" s="19"/>
      <c r="DE3614" s="19"/>
      <c r="DF3614" s="19"/>
      <c r="DG3614" s="19"/>
      <c r="DH3614" s="19"/>
      <c r="DI3614" s="19"/>
      <c r="DJ3614" s="19"/>
      <c r="DK3614" s="19"/>
      <c r="DL3614" s="19"/>
      <c r="DM3614" s="19"/>
      <c r="DN3614" s="19"/>
    </row>
    <row r="3615" spans="1:118" x14ac:dyDescent="0.25">
      <c r="A3615" s="35"/>
      <c r="B3615" s="35"/>
      <c r="C3615" s="35"/>
      <c r="D3615" s="35"/>
      <c r="E3615" s="107"/>
      <c r="H3615" s="35"/>
      <c r="I3615" s="35"/>
      <c r="J3615" s="35"/>
      <c r="K3615" s="35"/>
      <c r="L3615" s="35"/>
      <c r="M3615" s="35"/>
      <c r="N3615" s="35"/>
      <c r="O3615" s="35"/>
      <c r="P3615" s="35"/>
      <c r="Q3615" s="35"/>
      <c r="R3615" s="35"/>
      <c r="S3615" s="35"/>
      <c r="AC3615" s="19"/>
      <c r="AD3615" s="19"/>
      <c r="AE3615" s="19"/>
      <c r="AF3615" s="19"/>
      <c r="AG3615" s="19"/>
      <c r="AH3615" s="19"/>
      <c r="AI3615" s="19"/>
      <c r="AJ3615" s="19"/>
      <c r="AK3615" s="19"/>
      <c r="AL3615" s="19"/>
      <c r="AM3615" s="19"/>
      <c r="AN3615" s="19"/>
      <c r="AO3615" s="19"/>
      <c r="AP3615" s="19"/>
      <c r="AQ3615" s="19"/>
      <c r="AR3615" s="19"/>
      <c r="AS3615" s="19"/>
      <c r="AT3615" s="19"/>
      <c r="AU3615" s="19"/>
      <c r="AV3615" s="19"/>
      <c r="AW3615" s="19"/>
      <c r="AX3615" s="19"/>
      <c r="AY3615" s="19"/>
      <c r="AZ3615" s="19"/>
      <c r="BA3615" s="19"/>
      <c r="BB3615" s="19"/>
      <c r="BC3615" s="19"/>
      <c r="BD3615" s="19"/>
      <c r="BE3615" s="19"/>
      <c r="BF3615" s="19"/>
      <c r="BG3615" s="19"/>
      <c r="BH3615" s="19"/>
      <c r="BI3615" s="19"/>
      <c r="BJ3615" s="19"/>
      <c r="BK3615" s="19"/>
      <c r="BL3615" s="19"/>
      <c r="BM3615" s="19"/>
      <c r="BN3615" s="19"/>
      <c r="BO3615" s="19"/>
      <c r="BP3615" s="19"/>
      <c r="BQ3615" s="19"/>
      <c r="BR3615" s="19"/>
      <c r="BS3615" s="19"/>
      <c r="BT3615" s="19"/>
      <c r="BU3615" s="19"/>
      <c r="BV3615" s="19"/>
      <c r="BW3615" s="19"/>
      <c r="BX3615" s="19"/>
      <c r="BY3615" s="19"/>
      <c r="BZ3615" s="19"/>
      <c r="CA3615" s="19"/>
      <c r="CB3615" s="19"/>
      <c r="CC3615" s="19"/>
      <c r="CD3615" s="19"/>
      <c r="CE3615" s="19"/>
      <c r="CF3615" s="19"/>
      <c r="CG3615" s="19"/>
      <c r="CH3615" s="19"/>
      <c r="CI3615" s="19"/>
      <c r="CJ3615" s="19"/>
      <c r="CK3615" s="19"/>
      <c r="CL3615" s="19"/>
      <c r="CM3615" s="19"/>
      <c r="CN3615" s="19"/>
      <c r="CO3615" s="19"/>
      <c r="CP3615" s="19"/>
      <c r="CQ3615" s="19"/>
      <c r="CR3615" s="19"/>
      <c r="CS3615" s="19"/>
      <c r="CT3615" s="19"/>
      <c r="CU3615" s="19"/>
      <c r="CV3615" s="19"/>
      <c r="CW3615" s="19"/>
      <c r="CX3615" s="19"/>
      <c r="CY3615" s="19"/>
      <c r="CZ3615" s="19"/>
      <c r="DA3615" s="19"/>
      <c r="DB3615" s="19"/>
      <c r="DC3615" s="19"/>
      <c r="DD3615" s="19"/>
      <c r="DE3615" s="19"/>
      <c r="DF3615" s="19"/>
      <c r="DG3615" s="19"/>
      <c r="DH3615" s="19"/>
      <c r="DI3615" s="19"/>
      <c r="DJ3615" s="19"/>
      <c r="DK3615" s="19"/>
      <c r="DL3615" s="19"/>
      <c r="DM3615" s="19"/>
      <c r="DN3615" s="19"/>
    </row>
    <row r="3616" spans="1:118" x14ac:dyDescent="0.25">
      <c r="A3616" s="35"/>
      <c r="B3616" s="35"/>
      <c r="C3616" s="35"/>
      <c r="D3616" s="35"/>
      <c r="E3616" s="107"/>
      <c r="H3616" s="35"/>
      <c r="I3616" s="35"/>
      <c r="J3616" s="35"/>
      <c r="K3616" s="35"/>
      <c r="L3616" s="35"/>
      <c r="M3616" s="35"/>
      <c r="N3616" s="35"/>
      <c r="O3616" s="35"/>
      <c r="P3616" s="35"/>
      <c r="Q3616" s="35"/>
      <c r="R3616" s="35"/>
      <c r="S3616" s="35"/>
      <c r="AC3616" s="19"/>
      <c r="AD3616" s="19"/>
      <c r="AE3616" s="19"/>
      <c r="AF3616" s="19"/>
      <c r="AG3616" s="19"/>
      <c r="AH3616" s="19"/>
      <c r="AI3616" s="19"/>
      <c r="AJ3616" s="19"/>
      <c r="AK3616" s="19"/>
      <c r="AL3616" s="19"/>
      <c r="AM3616" s="19"/>
      <c r="AN3616" s="19"/>
      <c r="AO3616" s="19"/>
      <c r="AP3616" s="19"/>
      <c r="AQ3616" s="19"/>
      <c r="AR3616" s="19"/>
      <c r="AS3616" s="19"/>
      <c r="AT3616" s="19"/>
      <c r="AU3616" s="19"/>
      <c r="AV3616" s="19"/>
      <c r="AW3616" s="19"/>
      <c r="AX3616" s="19"/>
      <c r="AY3616" s="19"/>
      <c r="AZ3616" s="19"/>
      <c r="BA3616" s="19"/>
      <c r="BB3616" s="19"/>
      <c r="BC3616" s="19"/>
      <c r="BD3616" s="19"/>
      <c r="BE3616" s="19"/>
      <c r="BF3616" s="19"/>
      <c r="BG3616" s="19"/>
      <c r="BH3616" s="19"/>
      <c r="BI3616" s="19"/>
      <c r="BJ3616" s="19"/>
      <c r="BK3616" s="19"/>
      <c r="BL3616" s="19"/>
      <c r="BM3616" s="19"/>
      <c r="BN3616" s="19"/>
      <c r="BO3616" s="19"/>
      <c r="BP3616" s="19"/>
      <c r="BQ3616" s="19"/>
      <c r="BR3616" s="19"/>
      <c r="BS3616" s="19"/>
      <c r="BT3616" s="19"/>
      <c r="BU3616" s="19"/>
      <c r="BV3616" s="19"/>
      <c r="BW3616" s="19"/>
      <c r="BX3616" s="19"/>
      <c r="BY3616" s="19"/>
      <c r="BZ3616" s="19"/>
      <c r="CA3616" s="19"/>
      <c r="CB3616" s="19"/>
      <c r="CC3616" s="19"/>
      <c r="CD3616" s="19"/>
      <c r="CE3616" s="19"/>
      <c r="CF3616" s="19"/>
      <c r="CG3616" s="19"/>
      <c r="CH3616" s="19"/>
      <c r="CI3616" s="19"/>
      <c r="CJ3616" s="19"/>
      <c r="CK3616" s="19"/>
      <c r="CL3616" s="19"/>
      <c r="CM3616" s="19"/>
      <c r="CN3616" s="19"/>
      <c r="CO3616" s="19"/>
      <c r="CP3616" s="19"/>
      <c r="CQ3616" s="19"/>
      <c r="CR3616" s="19"/>
      <c r="CS3616" s="19"/>
      <c r="CT3616" s="19"/>
      <c r="CU3616" s="19"/>
      <c r="CV3616" s="19"/>
      <c r="CW3616" s="19"/>
      <c r="CX3616" s="19"/>
      <c r="CY3616" s="19"/>
      <c r="CZ3616" s="19"/>
      <c r="DA3616" s="19"/>
      <c r="DB3616" s="19"/>
      <c r="DC3616" s="19"/>
      <c r="DD3616" s="19"/>
      <c r="DE3616" s="19"/>
      <c r="DF3616" s="19"/>
      <c r="DG3616" s="19"/>
      <c r="DH3616" s="19"/>
      <c r="DI3616" s="19"/>
      <c r="DJ3616" s="19"/>
      <c r="DK3616" s="19"/>
      <c r="DL3616" s="19"/>
      <c r="DM3616" s="19"/>
      <c r="DN3616" s="19"/>
    </row>
    <row r="3617" spans="1:118" x14ac:dyDescent="0.25">
      <c r="A3617" s="35"/>
      <c r="B3617" s="35"/>
      <c r="C3617" s="35"/>
      <c r="D3617" s="35"/>
      <c r="E3617" s="107"/>
      <c r="H3617" s="35"/>
      <c r="I3617" s="35"/>
      <c r="J3617" s="35"/>
      <c r="K3617" s="35"/>
      <c r="L3617" s="35"/>
      <c r="M3617" s="35"/>
      <c r="N3617" s="35"/>
      <c r="O3617" s="35"/>
      <c r="P3617" s="35"/>
      <c r="Q3617" s="35"/>
      <c r="R3617" s="35"/>
      <c r="S3617" s="35"/>
      <c r="AC3617" s="19"/>
      <c r="AD3617" s="19"/>
      <c r="AE3617" s="19"/>
      <c r="AF3617" s="19"/>
      <c r="AG3617" s="19"/>
      <c r="AH3617" s="19"/>
      <c r="AI3617" s="19"/>
      <c r="AJ3617" s="19"/>
      <c r="AK3617" s="19"/>
      <c r="AL3617" s="19"/>
      <c r="AM3617" s="19"/>
      <c r="AN3617" s="19"/>
      <c r="AO3617" s="19"/>
      <c r="AP3617" s="19"/>
      <c r="AQ3617" s="19"/>
      <c r="AR3617" s="19"/>
      <c r="AS3617" s="19"/>
      <c r="AT3617" s="19"/>
      <c r="AU3617" s="19"/>
      <c r="AV3617" s="19"/>
      <c r="AW3617" s="19"/>
      <c r="AX3617" s="19"/>
      <c r="AY3617" s="19"/>
      <c r="AZ3617" s="19"/>
      <c r="BA3617" s="19"/>
      <c r="BB3617" s="19"/>
      <c r="BC3617" s="19"/>
      <c r="BD3617" s="19"/>
      <c r="BE3617" s="19"/>
      <c r="BF3617" s="19"/>
      <c r="BG3617" s="19"/>
      <c r="BH3617" s="19"/>
      <c r="BI3617" s="19"/>
      <c r="BJ3617" s="19"/>
      <c r="BK3617" s="19"/>
      <c r="BL3617" s="19"/>
      <c r="BM3617" s="19"/>
      <c r="BN3617" s="19"/>
      <c r="BO3617" s="19"/>
      <c r="BP3617" s="19"/>
      <c r="BQ3617" s="19"/>
      <c r="BR3617" s="19"/>
      <c r="BS3617" s="19"/>
      <c r="BT3617" s="19"/>
      <c r="BU3617" s="19"/>
      <c r="BV3617" s="19"/>
      <c r="BW3617" s="19"/>
      <c r="BX3617" s="19"/>
      <c r="BY3617" s="19"/>
      <c r="BZ3617" s="19"/>
      <c r="CA3617" s="19"/>
      <c r="CB3617" s="19"/>
      <c r="CC3617" s="19"/>
      <c r="CD3617" s="19"/>
      <c r="CE3617" s="19"/>
      <c r="CF3617" s="19"/>
      <c r="CG3617" s="19"/>
      <c r="CH3617" s="19"/>
      <c r="CI3617" s="19"/>
      <c r="CJ3617" s="19"/>
      <c r="CK3617" s="19"/>
      <c r="CL3617" s="19"/>
      <c r="CM3617" s="19"/>
      <c r="CN3617" s="19"/>
      <c r="CO3617" s="19"/>
      <c r="CP3617" s="19"/>
      <c r="CQ3617" s="19"/>
      <c r="CR3617" s="19"/>
      <c r="CS3617" s="19"/>
      <c r="CT3617" s="19"/>
      <c r="CU3617" s="19"/>
      <c r="CV3617" s="19"/>
      <c r="CW3617" s="19"/>
      <c r="CX3617" s="19"/>
      <c r="CY3617" s="19"/>
      <c r="CZ3617" s="19"/>
      <c r="DA3617" s="19"/>
      <c r="DB3617" s="19"/>
      <c r="DC3617" s="19"/>
      <c r="DD3617" s="19"/>
      <c r="DE3617" s="19"/>
      <c r="DF3617" s="19"/>
      <c r="DG3617" s="19"/>
      <c r="DH3617" s="19"/>
      <c r="DI3617" s="19"/>
      <c r="DJ3617" s="19"/>
      <c r="DK3617" s="19"/>
      <c r="DL3617" s="19"/>
      <c r="DM3617" s="19"/>
      <c r="DN3617" s="19"/>
    </row>
    <row r="3618" spans="1:118" x14ac:dyDescent="0.25">
      <c r="A3618" s="35"/>
      <c r="B3618" s="35"/>
      <c r="C3618" s="35"/>
      <c r="D3618" s="35"/>
      <c r="E3618" s="107"/>
      <c r="H3618" s="35"/>
      <c r="I3618" s="35"/>
      <c r="J3618" s="35"/>
      <c r="K3618" s="35"/>
      <c r="L3618" s="35"/>
      <c r="M3618" s="35"/>
      <c r="N3618" s="35"/>
      <c r="O3618" s="35"/>
      <c r="P3618" s="35"/>
      <c r="Q3618" s="35"/>
      <c r="R3618" s="35"/>
      <c r="S3618" s="35"/>
      <c r="AC3618" s="19"/>
      <c r="AD3618" s="19"/>
      <c r="AE3618" s="19"/>
      <c r="AF3618" s="19"/>
      <c r="AG3618" s="19"/>
      <c r="AH3618" s="19"/>
      <c r="AI3618" s="19"/>
      <c r="AJ3618" s="19"/>
      <c r="AK3618" s="19"/>
      <c r="AL3618" s="19"/>
      <c r="AM3618" s="19"/>
      <c r="AN3618" s="19"/>
      <c r="AO3618" s="19"/>
      <c r="AP3618" s="19"/>
      <c r="AQ3618" s="19"/>
      <c r="AR3618" s="19"/>
      <c r="AS3618" s="19"/>
      <c r="AT3618" s="19"/>
      <c r="AU3618" s="19"/>
      <c r="AV3618" s="19"/>
      <c r="AW3618" s="19"/>
      <c r="AX3618" s="19"/>
      <c r="AY3618" s="19"/>
      <c r="AZ3618" s="19"/>
      <c r="BA3618" s="19"/>
      <c r="BB3618" s="19"/>
      <c r="BC3618" s="19"/>
      <c r="BD3618" s="19"/>
      <c r="BE3618" s="19"/>
      <c r="BF3618" s="19"/>
      <c r="BG3618" s="19"/>
      <c r="BH3618" s="19"/>
      <c r="BI3618" s="19"/>
      <c r="BJ3618" s="19"/>
      <c r="BK3618" s="19"/>
      <c r="BL3618" s="19"/>
      <c r="BM3618" s="19"/>
      <c r="BN3618" s="19"/>
      <c r="BO3618" s="19"/>
      <c r="BP3618" s="19"/>
      <c r="BQ3618" s="19"/>
      <c r="BR3618" s="19"/>
      <c r="BS3618" s="19"/>
      <c r="BT3618" s="19"/>
      <c r="BU3618" s="19"/>
      <c r="BV3618" s="19"/>
      <c r="BW3618" s="19"/>
      <c r="BX3618" s="19"/>
      <c r="BY3618" s="19"/>
      <c r="BZ3618" s="19"/>
      <c r="CA3618" s="19"/>
      <c r="CB3618" s="19"/>
      <c r="CC3618" s="19"/>
      <c r="CD3618" s="19"/>
      <c r="CE3618" s="19"/>
      <c r="CF3618" s="19"/>
      <c r="CG3618" s="19"/>
      <c r="CH3618" s="19"/>
      <c r="CI3618" s="19"/>
      <c r="CJ3618" s="19"/>
      <c r="CK3618" s="19"/>
      <c r="CL3618" s="19"/>
      <c r="CM3618" s="19"/>
      <c r="CN3618" s="19"/>
      <c r="CO3618" s="19"/>
      <c r="CP3618" s="19"/>
      <c r="CQ3618" s="19"/>
      <c r="CR3618" s="19"/>
      <c r="CS3618" s="19"/>
      <c r="CT3618" s="19"/>
      <c r="CU3618" s="19"/>
      <c r="CV3618" s="19"/>
      <c r="CW3618" s="19"/>
      <c r="CX3618" s="19"/>
      <c r="CY3618" s="19"/>
      <c r="CZ3618" s="19"/>
      <c r="DA3618" s="19"/>
      <c r="DB3618" s="19"/>
      <c r="DC3618" s="19"/>
      <c r="DD3618" s="19"/>
      <c r="DE3618" s="19"/>
      <c r="DF3618" s="19"/>
      <c r="DG3618" s="19"/>
      <c r="DH3618" s="19"/>
      <c r="DI3618" s="19"/>
      <c r="DJ3618" s="19"/>
      <c r="DK3618" s="19"/>
      <c r="DL3618" s="19"/>
      <c r="DM3618" s="19"/>
      <c r="DN3618" s="19"/>
    </row>
    <row r="3619" spans="1:118" x14ac:dyDescent="0.25">
      <c r="A3619" s="35"/>
      <c r="B3619" s="35"/>
      <c r="C3619" s="35"/>
      <c r="D3619" s="35"/>
      <c r="E3619" s="107"/>
      <c r="H3619" s="35"/>
      <c r="I3619" s="35"/>
      <c r="J3619" s="35"/>
      <c r="K3619" s="35"/>
      <c r="L3619" s="35"/>
      <c r="M3619" s="35"/>
      <c r="N3619" s="35"/>
      <c r="O3619" s="35"/>
      <c r="P3619" s="35"/>
      <c r="Q3619" s="35"/>
      <c r="R3619" s="35"/>
      <c r="S3619" s="35"/>
      <c r="AC3619" s="19"/>
      <c r="AD3619" s="19"/>
      <c r="AE3619" s="19"/>
      <c r="AF3619" s="19"/>
      <c r="AG3619" s="19"/>
      <c r="AH3619" s="19"/>
      <c r="AI3619" s="19"/>
      <c r="AJ3619" s="19"/>
      <c r="AK3619" s="19"/>
      <c r="AL3619" s="19"/>
      <c r="AM3619" s="19"/>
      <c r="AN3619" s="19"/>
      <c r="AO3619" s="19"/>
      <c r="AP3619" s="19"/>
      <c r="AQ3619" s="19"/>
      <c r="AR3619" s="19"/>
      <c r="AS3619" s="19"/>
      <c r="AT3619" s="19"/>
      <c r="AU3619" s="19"/>
      <c r="AV3619" s="19"/>
      <c r="AW3619" s="19"/>
      <c r="AX3619" s="19"/>
      <c r="AY3619" s="19"/>
      <c r="AZ3619" s="19"/>
      <c r="BA3619" s="19"/>
      <c r="BB3619" s="19"/>
      <c r="BC3619" s="19"/>
      <c r="BD3619" s="19"/>
      <c r="BE3619" s="19"/>
      <c r="BF3619" s="19"/>
      <c r="BG3619" s="19"/>
      <c r="BH3619" s="19"/>
      <c r="BI3619" s="19"/>
      <c r="BJ3619" s="19"/>
      <c r="BK3619" s="19"/>
      <c r="BL3619" s="19"/>
      <c r="BM3619" s="19"/>
      <c r="BN3619" s="19"/>
      <c r="BO3619" s="19"/>
      <c r="BP3619" s="19"/>
      <c r="BQ3619" s="19"/>
      <c r="BR3619" s="19"/>
      <c r="BS3619" s="19"/>
      <c r="BT3619" s="19"/>
      <c r="BU3619" s="19"/>
      <c r="BV3619" s="19"/>
      <c r="BW3619" s="19"/>
      <c r="BX3619" s="19"/>
      <c r="BY3619" s="19"/>
      <c r="BZ3619" s="19"/>
      <c r="CA3619" s="19"/>
      <c r="CB3619" s="19"/>
      <c r="CC3619" s="19"/>
      <c r="CD3619" s="19"/>
      <c r="CE3619" s="19"/>
      <c r="CF3619" s="19"/>
      <c r="CG3619" s="19"/>
      <c r="CH3619" s="19"/>
      <c r="CI3619" s="19"/>
      <c r="CJ3619" s="19"/>
      <c r="CK3619" s="19"/>
      <c r="CL3619" s="19"/>
      <c r="CM3619" s="19"/>
      <c r="CN3619" s="19"/>
      <c r="CO3619" s="19"/>
      <c r="CP3619" s="19"/>
      <c r="CQ3619" s="19"/>
      <c r="CR3619" s="19"/>
      <c r="CS3619" s="19"/>
      <c r="CT3619" s="19"/>
      <c r="CU3619" s="19"/>
      <c r="CV3619" s="19"/>
      <c r="CW3619" s="19"/>
      <c r="CX3619" s="19"/>
      <c r="CY3619" s="19"/>
      <c r="CZ3619" s="19"/>
      <c r="DA3619" s="19"/>
      <c r="DB3619" s="19"/>
      <c r="DC3619" s="19"/>
      <c r="DD3619" s="19"/>
      <c r="DE3619" s="19"/>
      <c r="DF3619" s="19"/>
      <c r="DG3619" s="19"/>
      <c r="DH3619" s="19"/>
      <c r="DI3619" s="19"/>
      <c r="DJ3619" s="19"/>
      <c r="DK3619" s="19"/>
      <c r="DL3619" s="19"/>
      <c r="DM3619" s="19"/>
      <c r="DN3619" s="19"/>
    </row>
    <row r="3620" spans="1:118" x14ac:dyDescent="0.25">
      <c r="A3620" s="35"/>
      <c r="B3620" s="35"/>
      <c r="C3620" s="35"/>
      <c r="D3620" s="35"/>
      <c r="E3620" s="107"/>
      <c r="H3620" s="35"/>
      <c r="I3620" s="35"/>
      <c r="J3620" s="35"/>
      <c r="K3620" s="35"/>
      <c r="L3620" s="35"/>
      <c r="M3620" s="35"/>
      <c r="N3620" s="35"/>
      <c r="O3620" s="35"/>
      <c r="P3620" s="35"/>
      <c r="Q3620" s="35"/>
      <c r="R3620" s="35"/>
      <c r="S3620" s="35"/>
      <c r="AC3620" s="19"/>
      <c r="AD3620" s="19"/>
      <c r="AE3620" s="19"/>
      <c r="AF3620" s="19"/>
      <c r="AG3620" s="19"/>
      <c r="AH3620" s="19"/>
      <c r="AI3620" s="19"/>
      <c r="AJ3620" s="19"/>
      <c r="AK3620" s="19"/>
      <c r="AL3620" s="19"/>
      <c r="AM3620" s="19"/>
      <c r="AN3620" s="19"/>
      <c r="AO3620" s="19"/>
      <c r="AP3620" s="19"/>
      <c r="AQ3620" s="19"/>
      <c r="AR3620" s="19"/>
      <c r="AS3620" s="19"/>
      <c r="AT3620" s="19"/>
      <c r="AU3620" s="19"/>
      <c r="AV3620" s="19"/>
      <c r="AW3620" s="19"/>
      <c r="AX3620" s="19"/>
      <c r="AY3620" s="19"/>
      <c r="AZ3620" s="19"/>
      <c r="BA3620" s="19"/>
      <c r="BB3620" s="19"/>
      <c r="BC3620" s="19"/>
      <c r="BD3620" s="19"/>
      <c r="BE3620" s="19"/>
      <c r="BF3620" s="19"/>
      <c r="BG3620" s="19"/>
      <c r="BH3620" s="19"/>
      <c r="BI3620" s="19"/>
      <c r="BJ3620" s="19"/>
      <c r="BK3620" s="19"/>
      <c r="BL3620" s="19"/>
      <c r="BM3620" s="19"/>
      <c r="BN3620" s="19"/>
      <c r="BO3620" s="19"/>
      <c r="BP3620" s="19"/>
      <c r="BQ3620" s="19"/>
      <c r="BR3620" s="19"/>
      <c r="BS3620" s="19"/>
      <c r="BT3620" s="19"/>
      <c r="BU3620" s="19"/>
      <c r="BV3620" s="19"/>
      <c r="BW3620" s="19"/>
      <c r="BX3620" s="19"/>
      <c r="BY3620" s="19"/>
      <c r="BZ3620" s="19"/>
      <c r="CA3620" s="19"/>
      <c r="CB3620" s="19"/>
      <c r="CC3620" s="19"/>
      <c r="CD3620" s="19"/>
      <c r="CE3620" s="19"/>
      <c r="CF3620" s="19"/>
      <c r="CG3620" s="19"/>
      <c r="CH3620" s="19"/>
      <c r="CI3620" s="19"/>
      <c r="CJ3620" s="19"/>
      <c r="CK3620" s="19"/>
      <c r="CL3620" s="19"/>
      <c r="CM3620" s="19"/>
      <c r="CN3620" s="19"/>
      <c r="CO3620" s="19"/>
      <c r="CP3620" s="19"/>
      <c r="CQ3620" s="19"/>
      <c r="CR3620" s="19"/>
      <c r="CS3620" s="19"/>
      <c r="CT3620" s="19"/>
      <c r="CU3620" s="19"/>
      <c r="CV3620" s="19"/>
      <c r="CW3620" s="19"/>
      <c r="CX3620" s="19"/>
      <c r="CY3620" s="19"/>
      <c r="CZ3620" s="19"/>
      <c r="DA3620" s="19"/>
      <c r="DB3620" s="19"/>
      <c r="DC3620" s="19"/>
      <c r="DD3620" s="19"/>
      <c r="DE3620" s="19"/>
      <c r="DF3620" s="19"/>
      <c r="DG3620" s="19"/>
      <c r="DH3620" s="19"/>
      <c r="DI3620" s="19"/>
      <c r="DJ3620" s="19"/>
      <c r="DK3620" s="19"/>
      <c r="DL3620" s="19"/>
      <c r="DM3620" s="19"/>
      <c r="DN3620" s="19"/>
    </row>
    <row r="3621" spans="1:118" x14ac:dyDescent="0.25">
      <c r="A3621" s="35"/>
      <c r="B3621" s="35"/>
      <c r="C3621" s="35"/>
      <c r="D3621" s="35"/>
      <c r="E3621" s="107"/>
      <c r="H3621" s="35"/>
      <c r="I3621" s="35"/>
      <c r="J3621" s="35"/>
      <c r="K3621" s="35"/>
      <c r="L3621" s="35"/>
      <c r="M3621" s="35"/>
      <c r="N3621" s="35"/>
      <c r="O3621" s="35"/>
      <c r="P3621" s="35"/>
      <c r="Q3621" s="35"/>
      <c r="R3621" s="35"/>
      <c r="S3621" s="35"/>
      <c r="AC3621" s="19"/>
      <c r="AD3621" s="19"/>
      <c r="AE3621" s="19"/>
      <c r="AF3621" s="19"/>
      <c r="AG3621" s="19"/>
      <c r="AH3621" s="19"/>
      <c r="AI3621" s="19"/>
      <c r="AJ3621" s="19"/>
      <c r="AK3621" s="19"/>
      <c r="AL3621" s="19"/>
      <c r="AM3621" s="19"/>
      <c r="AN3621" s="19"/>
      <c r="AO3621" s="19"/>
      <c r="AP3621" s="19"/>
      <c r="AQ3621" s="19"/>
      <c r="AR3621" s="19"/>
      <c r="AS3621" s="19"/>
      <c r="AT3621" s="19"/>
      <c r="AU3621" s="19"/>
      <c r="AV3621" s="19"/>
      <c r="AW3621" s="19"/>
      <c r="AX3621" s="19"/>
      <c r="AY3621" s="19"/>
      <c r="AZ3621" s="19"/>
      <c r="BA3621" s="19"/>
      <c r="BB3621" s="19"/>
      <c r="BC3621" s="19"/>
      <c r="BD3621" s="19"/>
      <c r="BE3621" s="19"/>
      <c r="BF3621" s="19"/>
      <c r="BG3621" s="19"/>
      <c r="BH3621" s="19"/>
      <c r="BI3621" s="19"/>
      <c r="BJ3621" s="19"/>
      <c r="BK3621" s="19"/>
      <c r="BL3621" s="19"/>
      <c r="BM3621" s="19"/>
      <c r="BN3621" s="19"/>
      <c r="BO3621" s="19"/>
      <c r="BP3621" s="19"/>
      <c r="BQ3621" s="19"/>
      <c r="BR3621" s="19"/>
      <c r="BS3621" s="19"/>
      <c r="BT3621" s="19"/>
      <c r="BU3621" s="19"/>
      <c r="BV3621" s="19"/>
      <c r="BW3621" s="19"/>
      <c r="BX3621" s="19"/>
      <c r="BY3621" s="19"/>
      <c r="BZ3621" s="19"/>
      <c r="CA3621" s="19"/>
      <c r="CB3621" s="19"/>
      <c r="CC3621" s="19"/>
      <c r="CD3621" s="19"/>
      <c r="CE3621" s="19"/>
      <c r="CF3621" s="19"/>
      <c r="CG3621" s="19"/>
      <c r="CH3621" s="19"/>
      <c r="CI3621" s="19"/>
      <c r="CJ3621" s="19"/>
      <c r="CK3621" s="19"/>
      <c r="CL3621" s="19"/>
      <c r="CM3621" s="19"/>
      <c r="CN3621" s="19"/>
      <c r="CO3621" s="19"/>
      <c r="CP3621" s="19"/>
      <c r="CQ3621" s="19"/>
      <c r="CR3621" s="19"/>
      <c r="CS3621" s="19"/>
      <c r="CT3621" s="19"/>
      <c r="CU3621" s="19"/>
      <c r="CV3621" s="19"/>
      <c r="CW3621" s="19"/>
      <c r="CX3621" s="19"/>
      <c r="CY3621" s="19"/>
      <c r="CZ3621" s="19"/>
      <c r="DA3621" s="19"/>
      <c r="DB3621" s="19"/>
      <c r="DC3621" s="19"/>
      <c r="DD3621" s="19"/>
      <c r="DE3621" s="19"/>
      <c r="DF3621" s="19"/>
      <c r="DG3621" s="19"/>
      <c r="DH3621" s="19"/>
      <c r="DI3621" s="19"/>
      <c r="DJ3621" s="19"/>
      <c r="DK3621" s="19"/>
      <c r="DL3621" s="19"/>
      <c r="DM3621" s="19"/>
      <c r="DN3621" s="19"/>
    </row>
    <row r="3622" spans="1:118" x14ac:dyDescent="0.25">
      <c r="A3622" s="35"/>
      <c r="B3622" s="35"/>
      <c r="C3622" s="35"/>
      <c r="D3622" s="35"/>
      <c r="E3622" s="107"/>
      <c r="H3622" s="35"/>
      <c r="I3622" s="35"/>
      <c r="J3622" s="35"/>
      <c r="K3622" s="35"/>
      <c r="L3622" s="35"/>
      <c r="M3622" s="35"/>
      <c r="N3622" s="35"/>
      <c r="O3622" s="35"/>
      <c r="P3622" s="35"/>
      <c r="Q3622" s="35"/>
      <c r="R3622" s="35"/>
      <c r="S3622" s="35"/>
      <c r="AC3622" s="19"/>
      <c r="AD3622" s="19"/>
      <c r="AE3622" s="19"/>
      <c r="AF3622" s="19"/>
      <c r="AG3622" s="19"/>
      <c r="AH3622" s="19"/>
      <c r="AI3622" s="19"/>
      <c r="AJ3622" s="19"/>
      <c r="AK3622" s="19"/>
      <c r="AL3622" s="19"/>
      <c r="AM3622" s="19"/>
      <c r="AN3622" s="19"/>
      <c r="AO3622" s="19"/>
      <c r="AP3622" s="19"/>
      <c r="AQ3622" s="19"/>
      <c r="AR3622" s="19"/>
      <c r="AS3622" s="19"/>
      <c r="AT3622" s="19"/>
      <c r="AU3622" s="19"/>
      <c r="AV3622" s="19"/>
      <c r="AW3622" s="19"/>
      <c r="AX3622" s="19"/>
      <c r="AY3622" s="19"/>
      <c r="AZ3622" s="19"/>
      <c r="BA3622" s="19"/>
      <c r="BB3622" s="19"/>
      <c r="BC3622" s="19"/>
      <c r="BD3622" s="19"/>
      <c r="BE3622" s="19"/>
      <c r="BF3622" s="19"/>
      <c r="BG3622" s="19"/>
      <c r="BH3622" s="19"/>
      <c r="BI3622" s="19"/>
      <c r="BJ3622" s="19"/>
      <c r="BK3622" s="19"/>
      <c r="BL3622" s="19"/>
      <c r="BM3622" s="19"/>
      <c r="BN3622" s="19"/>
      <c r="BO3622" s="19"/>
      <c r="BP3622" s="19"/>
      <c r="BQ3622" s="19"/>
      <c r="BR3622" s="19"/>
      <c r="BS3622" s="19"/>
      <c r="BT3622" s="19"/>
      <c r="BU3622" s="19"/>
      <c r="BV3622" s="19"/>
      <c r="BW3622" s="19"/>
      <c r="BX3622" s="19"/>
      <c r="BY3622" s="19"/>
      <c r="BZ3622" s="19"/>
      <c r="CA3622" s="19"/>
      <c r="CB3622" s="19"/>
      <c r="CC3622" s="19"/>
      <c r="CD3622" s="19"/>
      <c r="CE3622" s="19"/>
      <c r="CF3622" s="19"/>
      <c r="CG3622" s="19"/>
      <c r="CH3622" s="19"/>
      <c r="CI3622" s="19"/>
      <c r="CJ3622" s="19"/>
      <c r="CK3622" s="19"/>
      <c r="CL3622" s="19"/>
      <c r="CM3622" s="19"/>
      <c r="CN3622" s="19"/>
      <c r="CO3622" s="19"/>
      <c r="CP3622" s="19"/>
      <c r="CQ3622" s="19"/>
      <c r="CR3622" s="19"/>
      <c r="CS3622" s="19"/>
      <c r="CT3622" s="19"/>
      <c r="CU3622" s="19"/>
      <c r="CV3622" s="19"/>
      <c r="CW3622" s="19"/>
      <c r="CX3622" s="19"/>
      <c r="CY3622" s="19"/>
      <c r="CZ3622" s="19"/>
      <c r="DA3622" s="19"/>
      <c r="DB3622" s="19"/>
      <c r="DC3622" s="19"/>
      <c r="DD3622" s="19"/>
      <c r="DE3622" s="19"/>
      <c r="DF3622" s="19"/>
      <c r="DG3622" s="19"/>
      <c r="DH3622" s="19"/>
      <c r="DI3622" s="19"/>
      <c r="DJ3622" s="19"/>
      <c r="DK3622" s="19"/>
      <c r="DL3622" s="19"/>
      <c r="DM3622" s="19"/>
      <c r="DN3622" s="19"/>
    </row>
    <row r="3623" spans="1:118" x14ac:dyDescent="0.25">
      <c r="A3623" s="35"/>
      <c r="B3623" s="35"/>
      <c r="C3623" s="35"/>
      <c r="D3623" s="35"/>
      <c r="E3623" s="107"/>
      <c r="H3623" s="35"/>
      <c r="I3623" s="35"/>
      <c r="J3623" s="35"/>
      <c r="K3623" s="35"/>
      <c r="L3623" s="35"/>
      <c r="M3623" s="35"/>
      <c r="N3623" s="35"/>
      <c r="O3623" s="35"/>
      <c r="P3623" s="35"/>
      <c r="Q3623" s="35"/>
      <c r="R3623" s="35"/>
      <c r="S3623" s="35"/>
      <c r="AC3623" s="19"/>
      <c r="AD3623" s="19"/>
      <c r="AE3623" s="19"/>
      <c r="AF3623" s="19"/>
      <c r="AG3623" s="19"/>
      <c r="AH3623" s="19"/>
      <c r="AI3623" s="19"/>
      <c r="AJ3623" s="19"/>
      <c r="AK3623" s="19"/>
      <c r="AL3623" s="19"/>
      <c r="AM3623" s="19"/>
      <c r="AN3623" s="19"/>
      <c r="AO3623" s="19"/>
      <c r="AP3623" s="19"/>
      <c r="AQ3623" s="19"/>
      <c r="AR3623" s="19"/>
      <c r="AS3623" s="19"/>
      <c r="AT3623" s="19"/>
      <c r="AU3623" s="19"/>
      <c r="AV3623" s="19"/>
      <c r="AW3623" s="19"/>
      <c r="AX3623" s="19"/>
      <c r="AY3623" s="19"/>
      <c r="AZ3623" s="19"/>
      <c r="BA3623" s="19"/>
      <c r="BB3623" s="19"/>
      <c r="BC3623" s="19"/>
      <c r="BD3623" s="19"/>
      <c r="BE3623" s="19"/>
      <c r="BF3623" s="19"/>
      <c r="BG3623" s="19"/>
      <c r="BH3623" s="19"/>
      <c r="BI3623" s="19"/>
      <c r="BJ3623" s="19"/>
      <c r="BK3623" s="19"/>
      <c r="BL3623" s="19"/>
      <c r="BM3623" s="19"/>
      <c r="BN3623" s="19"/>
      <c r="BO3623" s="19"/>
      <c r="BP3623" s="19"/>
      <c r="BQ3623" s="19"/>
      <c r="BR3623" s="19"/>
      <c r="BS3623" s="19"/>
      <c r="BT3623" s="19"/>
      <c r="BU3623" s="19"/>
      <c r="BV3623" s="19"/>
      <c r="BW3623" s="19"/>
      <c r="BX3623" s="19"/>
      <c r="BY3623" s="19"/>
      <c r="BZ3623" s="19"/>
      <c r="CA3623" s="19"/>
      <c r="CB3623" s="19"/>
      <c r="CC3623" s="19"/>
      <c r="CD3623" s="19"/>
      <c r="CE3623" s="19"/>
      <c r="CF3623" s="19"/>
      <c r="CG3623" s="19"/>
      <c r="CH3623" s="19"/>
      <c r="CI3623" s="19"/>
      <c r="CJ3623" s="19"/>
      <c r="CK3623" s="19"/>
      <c r="CL3623" s="19"/>
      <c r="CM3623" s="19"/>
      <c r="CN3623" s="19"/>
      <c r="CO3623" s="19"/>
      <c r="CP3623" s="19"/>
      <c r="CQ3623" s="19"/>
      <c r="CR3623" s="19"/>
      <c r="CS3623" s="19"/>
      <c r="CT3623" s="19"/>
      <c r="CU3623" s="19"/>
      <c r="CV3623" s="19"/>
      <c r="CW3623" s="19"/>
      <c r="CX3623" s="19"/>
      <c r="CY3623" s="19"/>
      <c r="CZ3623" s="19"/>
      <c r="DA3623" s="19"/>
      <c r="DB3623" s="19"/>
      <c r="DC3623" s="19"/>
      <c r="DD3623" s="19"/>
      <c r="DE3623" s="19"/>
      <c r="DF3623" s="19"/>
      <c r="DG3623" s="19"/>
      <c r="DH3623" s="19"/>
      <c r="DI3623" s="19"/>
      <c r="DJ3623" s="19"/>
      <c r="DK3623" s="19"/>
      <c r="DL3623" s="19"/>
      <c r="DM3623" s="19"/>
      <c r="DN3623" s="19"/>
    </row>
    <row r="3624" spans="1:118" x14ac:dyDescent="0.25">
      <c r="A3624" s="35"/>
      <c r="B3624" s="35"/>
      <c r="C3624" s="35"/>
      <c r="D3624" s="35"/>
      <c r="E3624" s="107"/>
      <c r="H3624" s="35"/>
      <c r="I3624" s="35"/>
      <c r="J3624" s="35"/>
      <c r="K3624" s="35"/>
      <c r="L3624" s="35"/>
      <c r="M3624" s="35"/>
      <c r="N3624" s="35"/>
      <c r="O3624" s="35"/>
      <c r="P3624" s="35"/>
      <c r="Q3624" s="35"/>
      <c r="R3624" s="35"/>
      <c r="S3624" s="35"/>
      <c r="AC3624" s="19"/>
      <c r="AD3624" s="19"/>
      <c r="AE3624" s="19"/>
      <c r="AF3624" s="19"/>
      <c r="AG3624" s="19"/>
      <c r="AH3624" s="19"/>
      <c r="AI3624" s="19"/>
      <c r="AJ3624" s="19"/>
      <c r="AK3624" s="19"/>
      <c r="AL3624" s="19"/>
      <c r="AM3624" s="19"/>
      <c r="AN3624" s="19"/>
      <c r="AO3624" s="19"/>
      <c r="AP3624" s="19"/>
      <c r="AQ3624" s="19"/>
      <c r="AR3624" s="19"/>
      <c r="AS3624" s="19"/>
      <c r="AT3624" s="19"/>
      <c r="AU3624" s="19"/>
      <c r="AV3624" s="19"/>
      <c r="AW3624" s="19"/>
      <c r="AX3624" s="19"/>
      <c r="AY3624" s="19"/>
      <c r="AZ3624" s="19"/>
      <c r="BA3624" s="19"/>
      <c r="BB3624" s="19"/>
      <c r="BC3624" s="19"/>
      <c r="BD3624" s="19"/>
      <c r="BE3624" s="19"/>
      <c r="BF3624" s="19"/>
      <c r="BG3624" s="19"/>
      <c r="BH3624" s="19"/>
      <c r="BI3624" s="19"/>
      <c r="BJ3624" s="19"/>
      <c r="BK3624" s="19"/>
      <c r="BL3624" s="19"/>
      <c r="BM3624" s="19"/>
      <c r="BN3624" s="19"/>
      <c r="BO3624" s="19"/>
      <c r="BP3624" s="19"/>
      <c r="BQ3624" s="19"/>
      <c r="BR3624" s="19"/>
      <c r="BS3624" s="19"/>
      <c r="BT3624" s="19"/>
      <c r="BU3624" s="19"/>
      <c r="BV3624" s="19"/>
      <c r="BW3624" s="19"/>
      <c r="BX3624" s="19"/>
      <c r="BY3624" s="19"/>
      <c r="BZ3624" s="19"/>
      <c r="CA3624" s="19"/>
      <c r="CB3624" s="19"/>
      <c r="CC3624" s="19"/>
      <c r="CD3624" s="19"/>
      <c r="CE3624" s="19"/>
      <c r="CF3624" s="19"/>
      <c r="CG3624" s="19"/>
      <c r="CH3624" s="19"/>
      <c r="CI3624" s="19"/>
      <c r="CJ3624" s="19"/>
      <c r="CK3624" s="19"/>
      <c r="CL3624" s="19"/>
      <c r="CM3624" s="19"/>
      <c r="CN3624" s="19"/>
      <c r="CO3624" s="19"/>
      <c r="CP3624" s="19"/>
      <c r="CQ3624" s="19"/>
      <c r="CR3624" s="19"/>
      <c r="CS3624" s="19"/>
      <c r="CT3624" s="19"/>
      <c r="CU3624" s="19"/>
      <c r="CV3624" s="19"/>
      <c r="CW3624" s="19"/>
      <c r="CX3624" s="19"/>
      <c r="CY3624" s="19"/>
      <c r="CZ3624" s="19"/>
      <c r="DA3624" s="19"/>
      <c r="DB3624" s="19"/>
      <c r="DC3624" s="19"/>
      <c r="DD3624" s="19"/>
      <c r="DE3624" s="19"/>
      <c r="DF3624" s="19"/>
      <c r="DG3624" s="19"/>
      <c r="DH3624" s="19"/>
      <c r="DI3624" s="19"/>
      <c r="DJ3624" s="19"/>
      <c r="DK3624" s="19"/>
      <c r="DL3624" s="19"/>
      <c r="DM3624" s="19"/>
      <c r="DN3624" s="19"/>
    </row>
    <row r="3625" spans="1:118" x14ac:dyDescent="0.25">
      <c r="A3625" s="35"/>
      <c r="B3625" s="35"/>
      <c r="C3625" s="35"/>
      <c r="D3625" s="35"/>
      <c r="E3625" s="107"/>
      <c r="H3625" s="35"/>
      <c r="I3625" s="35"/>
      <c r="J3625" s="35"/>
      <c r="K3625" s="35"/>
      <c r="L3625" s="35"/>
      <c r="M3625" s="35"/>
      <c r="N3625" s="35"/>
      <c r="O3625" s="35"/>
      <c r="P3625" s="35"/>
      <c r="Q3625" s="35"/>
      <c r="R3625" s="35"/>
      <c r="S3625" s="35"/>
      <c r="AC3625" s="19"/>
      <c r="AD3625" s="19"/>
      <c r="AE3625" s="19"/>
      <c r="AF3625" s="19"/>
      <c r="AG3625" s="19"/>
      <c r="AH3625" s="19"/>
      <c r="AI3625" s="19"/>
      <c r="AJ3625" s="19"/>
      <c r="AK3625" s="19"/>
      <c r="AL3625" s="19"/>
      <c r="AM3625" s="19"/>
      <c r="AN3625" s="19"/>
      <c r="AO3625" s="19"/>
      <c r="AP3625" s="19"/>
      <c r="AQ3625" s="19"/>
      <c r="AR3625" s="19"/>
      <c r="AS3625" s="19"/>
      <c r="AT3625" s="19"/>
      <c r="AU3625" s="19"/>
      <c r="AV3625" s="19"/>
      <c r="AW3625" s="19"/>
      <c r="AX3625" s="19"/>
      <c r="AY3625" s="19"/>
      <c r="AZ3625" s="19"/>
      <c r="BA3625" s="19"/>
      <c r="BB3625" s="19"/>
      <c r="BC3625" s="19"/>
      <c r="BD3625" s="19"/>
      <c r="BE3625" s="19"/>
      <c r="BF3625" s="19"/>
      <c r="BG3625" s="19"/>
      <c r="BH3625" s="19"/>
      <c r="BI3625" s="19"/>
      <c r="BJ3625" s="19"/>
      <c r="BK3625" s="19"/>
      <c r="BL3625" s="19"/>
      <c r="BM3625" s="19"/>
      <c r="BN3625" s="19"/>
      <c r="BO3625" s="19"/>
      <c r="BP3625" s="19"/>
      <c r="BQ3625" s="19"/>
      <c r="BR3625" s="19"/>
      <c r="BS3625" s="19"/>
      <c r="BT3625" s="19"/>
      <c r="BU3625" s="19"/>
      <c r="BV3625" s="19"/>
      <c r="BW3625" s="19"/>
      <c r="BX3625" s="19"/>
      <c r="BY3625" s="19"/>
      <c r="BZ3625" s="19"/>
      <c r="CA3625" s="19"/>
      <c r="CB3625" s="19"/>
      <c r="CC3625" s="19"/>
      <c r="CD3625" s="19"/>
      <c r="CE3625" s="19"/>
      <c r="CF3625" s="19"/>
      <c r="CG3625" s="19"/>
      <c r="CH3625" s="19"/>
      <c r="CI3625" s="19"/>
      <c r="CJ3625" s="19"/>
      <c r="CK3625" s="19"/>
      <c r="CL3625" s="19"/>
      <c r="CM3625" s="19"/>
      <c r="CN3625" s="19"/>
      <c r="CO3625" s="19"/>
      <c r="CP3625" s="19"/>
      <c r="CQ3625" s="19"/>
      <c r="CR3625" s="19"/>
      <c r="CS3625" s="19"/>
      <c r="CT3625" s="19"/>
      <c r="CU3625" s="19"/>
      <c r="CV3625" s="19"/>
      <c r="CW3625" s="19"/>
      <c r="CX3625" s="19"/>
      <c r="CY3625" s="19"/>
      <c r="CZ3625" s="19"/>
      <c r="DA3625" s="19"/>
      <c r="DB3625" s="19"/>
      <c r="DC3625" s="19"/>
      <c r="DD3625" s="19"/>
      <c r="DE3625" s="19"/>
      <c r="DF3625" s="19"/>
      <c r="DG3625" s="19"/>
      <c r="DH3625" s="19"/>
      <c r="DI3625" s="19"/>
      <c r="DJ3625" s="19"/>
      <c r="DK3625" s="19"/>
      <c r="DL3625" s="19"/>
      <c r="DM3625" s="19"/>
      <c r="DN3625" s="19"/>
    </row>
    <row r="3626" spans="1:118" x14ac:dyDescent="0.25">
      <c r="A3626" s="35"/>
      <c r="B3626" s="35"/>
      <c r="C3626" s="35"/>
      <c r="D3626" s="35"/>
      <c r="E3626" s="107"/>
      <c r="H3626" s="35"/>
      <c r="I3626" s="35"/>
      <c r="J3626" s="35"/>
      <c r="K3626" s="35"/>
      <c r="L3626" s="35"/>
      <c r="M3626" s="35"/>
      <c r="N3626" s="35"/>
      <c r="O3626" s="35"/>
      <c r="P3626" s="35"/>
      <c r="Q3626" s="35"/>
      <c r="R3626" s="35"/>
      <c r="S3626" s="35"/>
      <c r="AC3626" s="19"/>
      <c r="AD3626" s="19"/>
      <c r="AE3626" s="19"/>
      <c r="AF3626" s="19"/>
      <c r="AG3626" s="19"/>
      <c r="AH3626" s="19"/>
      <c r="AI3626" s="19"/>
      <c r="AJ3626" s="19"/>
      <c r="AK3626" s="19"/>
      <c r="AL3626" s="19"/>
      <c r="AM3626" s="19"/>
      <c r="AN3626" s="19"/>
      <c r="AO3626" s="19"/>
      <c r="AP3626" s="19"/>
      <c r="AQ3626" s="19"/>
      <c r="AR3626" s="19"/>
      <c r="AS3626" s="19"/>
      <c r="AT3626" s="19"/>
      <c r="AU3626" s="19"/>
      <c r="AV3626" s="19"/>
      <c r="AW3626" s="19"/>
      <c r="AX3626" s="19"/>
      <c r="AY3626" s="19"/>
      <c r="AZ3626" s="19"/>
      <c r="BA3626" s="19"/>
      <c r="BB3626" s="19"/>
      <c r="BC3626" s="19"/>
      <c r="BD3626" s="19"/>
      <c r="BE3626" s="19"/>
      <c r="BF3626" s="19"/>
      <c r="BG3626" s="19"/>
      <c r="BH3626" s="19"/>
      <c r="BI3626" s="19"/>
      <c r="BJ3626" s="19"/>
      <c r="BK3626" s="19"/>
      <c r="BL3626" s="19"/>
      <c r="BM3626" s="19"/>
      <c r="BN3626" s="19"/>
      <c r="BO3626" s="19"/>
      <c r="BP3626" s="19"/>
      <c r="BQ3626" s="19"/>
      <c r="BR3626" s="19"/>
      <c r="BS3626" s="19"/>
      <c r="BT3626" s="19"/>
      <c r="BU3626" s="19"/>
      <c r="BV3626" s="19"/>
      <c r="BW3626" s="19"/>
      <c r="BX3626" s="19"/>
      <c r="BY3626" s="19"/>
      <c r="BZ3626" s="19"/>
      <c r="CA3626" s="19"/>
      <c r="CB3626" s="19"/>
      <c r="CC3626" s="19"/>
      <c r="CD3626" s="19"/>
      <c r="CE3626" s="19"/>
      <c r="CF3626" s="19"/>
      <c r="CG3626" s="19"/>
      <c r="CH3626" s="19"/>
      <c r="CI3626" s="19"/>
      <c r="CJ3626" s="19"/>
      <c r="CK3626" s="19"/>
      <c r="CL3626" s="19"/>
      <c r="CM3626" s="19"/>
      <c r="CN3626" s="19"/>
      <c r="CO3626" s="19"/>
      <c r="CP3626" s="19"/>
      <c r="CQ3626" s="19"/>
      <c r="CR3626" s="19"/>
      <c r="CS3626" s="19"/>
      <c r="CT3626" s="19"/>
      <c r="CU3626" s="19"/>
      <c r="CV3626" s="19"/>
      <c r="CW3626" s="19"/>
      <c r="CX3626" s="19"/>
      <c r="CY3626" s="19"/>
      <c r="CZ3626" s="19"/>
      <c r="DA3626" s="19"/>
      <c r="DB3626" s="19"/>
      <c r="DC3626" s="19"/>
      <c r="DD3626" s="19"/>
      <c r="DE3626" s="19"/>
      <c r="DF3626" s="19"/>
      <c r="DG3626" s="19"/>
      <c r="DH3626" s="19"/>
      <c r="DI3626" s="19"/>
      <c r="DJ3626" s="19"/>
      <c r="DK3626" s="19"/>
      <c r="DL3626" s="19"/>
      <c r="DM3626" s="19"/>
      <c r="DN3626" s="19"/>
    </row>
    <row r="3627" spans="1:118" x14ac:dyDescent="0.25">
      <c r="A3627" s="35"/>
      <c r="B3627" s="35"/>
      <c r="C3627" s="35"/>
      <c r="D3627" s="35"/>
      <c r="E3627" s="107"/>
      <c r="H3627" s="35"/>
      <c r="I3627" s="35"/>
      <c r="J3627" s="35"/>
      <c r="K3627" s="35"/>
      <c r="L3627" s="35"/>
      <c r="M3627" s="35"/>
      <c r="N3627" s="35"/>
      <c r="O3627" s="35"/>
      <c r="P3627" s="35"/>
      <c r="Q3627" s="35"/>
      <c r="R3627" s="35"/>
      <c r="S3627" s="35"/>
      <c r="AC3627" s="19"/>
      <c r="AD3627" s="19"/>
      <c r="AE3627" s="19"/>
      <c r="AF3627" s="19"/>
      <c r="AG3627" s="19"/>
      <c r="AH3627" s="19"/>
      <c r="AI3627" s="19"/>
      <c r="AJ3627" s="19"/>
      <c r="AK3627" s="19"/>
      <c r="AL3627" s="19"/>
      <c r="AM3627" s="19"/>
      <c r="AN3627" s="19"/>
      <c r="AO3627" s="19"/>
      <c r="AP3627" s="19"/>
      <c r="AQ3627" s="19"/>
      <c r="AR3627" s="19"/>
      <c r="AS3627" s="19"/>
      <c r="AT3627" s="19"/>
      <c r="AU3627" s="19"/>
      <c r="AV3627" s="19"/>
      <c r="AW3627" s="19"/>
      <c r="AX3627" s="19"/>
      <c r="AY3627" s="19"/>
      <c r="AZ3627" s="19"/>
      <c r="BA3627" s="19"/>
      <c r="BB3627" s="19"/>
      <c r="BC3627" s="19"/>
      <c r="BD3627" s="19"/>
      <c r="BE3627" s="19"/>
      <c r="BF3627" s="19"/>
      <c r="BG3627" s="19"/>
      <c r="BH3627" s="19"/>
      <c r="BI3627" s="19"/>
      <c r="BJ3627" s="19"/>
      <c r="BK3627" s="19"/>
      <c r="BL3627" s="19"/>
      <c r="BM3627" s="19"/>
      <c r="BN3627" s="19"/>
      <c r="BO3627" s="19"/>
      <c r="BP3627" s="19"/>
      <c r="BQ3627" s="19"/>
      <c r="BR3627" s="19"/>
      <c r="BS3627" s="19"/>
      <c r="BT3627" s="19"/>
      <c r="BU3627" s="19"/>
      <c r="BV3627" s="19"/>
      <c r="BW3627" s="19"/>
      <c r="BX3627" s="19"/>
      <c r="BY3627" s="19"/>
      <c r="BZ3627" s="19"/>
      <c r="CA3627" s="19"/>
      <c r="CB3627" s="19"/>
      <c r="CC3627" s="19"/>
      <c r="CD3627" s="19"/>
      <c r="CE3627" s="19"/>
      <c r="CF3627" s="19"/>
      <c r="CG3627" s="19"/>
      <c r="CH3627" s="19"/>
      <c r="CI3627" s="19"/>
      <c r="CJ3627" s="19"/>
      <c r="CK3627" s="19"/>
      <c r="CL3627" s="19"/>
      <c r="CM3627" s="19"/>
      <c r="CN3627" s="19"/>
      <c r="CO3627" s="19"/>
      <c r="CP3627" s="19"/>
      <c r="CQ3627" s="19"/>
      <c r="CR3627" s="19"/>
      <c r="CS3627" s="19"/>
      <c r="CT3627" s="19"/>
      <c r="CU3627" s="19"/>
      <c r="CV3627" s="19"/>
      <c r="CW3627" s="19"/>
      <c r="CX3627" s="19"/>
      <c r="CY3627" s="19"/>
      <c r="CZ3627" s="19"/>
      <c r="DA3627" s="19"/>
      <c r="DB3627" s="19"/>
      <c r="DC3627" s="19"/>
      <c r="DD3627" s="19"/>
      <c r="DE3627" s="19"/>
      <c r="DF3627" s="19"/>
      <c r="DG3627" s="19"/>
      <c r="DH3627" s="19"/>
      <c r="DI3627" s="19"/>
      <c r="DJ3627" s="19"/>
      <c r="DK3627" s="19"/>
      <c r="DL3627" s="19"/>
      <c r="DM3627" s="19"/>
      <c r="DN3627" s="19"/>
    </row>
    <row r="3628" spans="1:118" x14ac:dyDescent="0.25">
      <c r="A3628" s="35"/>
      <c r="B3628" s="35"/>
      <c r="C3628" s="35"/>
      <c r="D3628" s="35"/>
      <c r="E3628" s="107"/>
      <c r="H3628" s="35"/>
      <c r="I3628" s="35"/>
      <c r="J3628" s="35"/>
      <c r="K3628" s="35"/>
      <c r="L3628" s="35"/>
      <c r="M3628" s="35"/>
      <c r="N3628" s="35"/>
      <c r="O3628" s="35"/>
      <c r="P3628" s="35"/>
      <c r="Q3628" s="35"/>
      <c r="R3628" s="35"/>
      <c r="S3628" s="35"/>
      <c r="AC3628" s="19"/>
      <c r="AD3628" s="19"/>
      <c r="AE3628" s="19"/>
      <c r="AF3628" s="19"/>
      <c r="AG3628" s="19"/>
      <c r="AH3628" s="19"/>
      <c r="AI3628" s="19"/>
      <c r="AJ3628" s="19"/>
      <c r="AK3628" s="19"/>
      <c r="AL3628" s="19"/>
      <c r="AM3628" s="19"/>
      <c r="AN3628" s="19"/>
      <c r="AO3628" s="19"/>
      <c r="AP3628" s="19"/>
      <c r="AQ3628" s="19"/>
      <c r="AR3628" s="19"/>
      <c r="AS3628" s="19"/>
      <c r="AT3628" s="19"/>
      <c r="AU3628" s="19"/>
      <c r="AV3628" s="19"/>
      <c r="AW3628" s="19"/>
      <c r="AX3628" s="19"/>
      <c r="AY3628" s="19"/>
      <c r="AZ3628" s="19"/>
      <c r="BA3628" s="19"/>
      <c r="BB3628" s="19"/>
      <c r="BC3628" s="19"/>
      <c r="BD3628" s="19"/>
      <c r="BE3628" s="19"/>
      <c r="BF3628" s="19"/>
      <c r="BG3628" s="19"/>
      <c r="BH3628" s="19"/>
      <c r="BI3628" s="19"/>
      <c r="BJ3628" s="19"/>
      <c r="BK3628" s="19"/>
      <c r="BL3628" s="19"/>
      <c r="BM3628" s="19"/>
      <c r="BN3628" s="19"/>
      <c r="BO3628" s="19"/>
      <c r="BP3628" s="19"/>
      <c r="BQ3628" s="19"/>
      <c r="BR3628" s="19"/>
      <c r="BS3628" s="19"/>
      <c r="BT3628" s="19"/>
      <c r="BU3628" s="19"/>
      <c r="BV3628" s="19"/>
      <c r="BW3628" s="19"/>
      <c r="BX3628" s="19"/>
      <c r="BY3628" s="19"/>
      <c r="BZ3628" s="19"/>
      <c r="CA3628" s="19"/>
      <c r="CB3628" s="19"/>
      <c r="CC3628" s="19"/>
      <c r="CD3628" s="19"/>
      <c r="CE3628" s="19"/>
      <c r="CF3628" s="19"/>
      <c r="CG3628" s="19"/>
      <c r="CH3628" s="19"/>
      <c r="CI3628" s="19"/>
      <c r="CJ3628" s="19"/>
      <c r="CK3628" s="19"/>
      <c r="CL3628" s="19"/>
      <c r="CM3628" s="19"/>
      <c r="CN3628" s="19"/>
      <c r="CO3628" s="19"/>
      <c r="CP3628" s="19"/>
      <c r="CQ3628" s="19"/>
      <c r="CR3628" s="19"/>
      <c r="CS3628" s="19"/>
      <c r="CT3628" s="19"/>
      <c r="CU3628" s="19"/>
      <c r="CV3628" s="19"/>
      <c r="CW3628" s="19"/>
      <c r="CX3628" s="19"/>
      <c r="CY3628" s="19"/>
      <c r="CZ3628" s="19"/>
      <c r="DA3628" s="19"/>
      <c r="DB3628" s="19"/>
      <c r="DC3628" s="19"/>
      <c r="DD3628" s="19"/>
      <c r="DE3628" s="19"/>
      <c r="DF3628" s="19"/>
      <c r="DG3628" s="19"/>
      <c r="DH3628" s="19"/>
      <c r="DI3628" s="19"/>
      <c r="DJ3628" s="19"/>
      <c r="DK3628" s="19"/>
      <c r="DL3628" s="19"/>
      <c r="DM3628" s="19"/>
      <c r="DN3628" s="19"/>
    </row>
    <row r="3629" spans="1:118" x14ac:dyDescent="0.25">
      <c r="A3629" s="35"/>
      <c r="B3629" s="35"/>
      <c r="C3629" s="35"/>
      <c r="D3629" s="35"/>
      <c r="E3629" s="107"/>
      <c r="H3629" s="35"/>
      <c r="I3629" s="35"/>
      <c r="J3629" s="35"/>
      <c r="K3629" s="35"/>
      <c r="L3629" s="35"/>
      <c r="M3629" s="35"/>
      <c r="N3629" s="35"/>
      <c r="O3629" s="35"/>
      <c r="P3629" s="35"/>
      <c r="Q3629" s="35"/>
      <c r="R3629" s="35"/>
      <c r="S3629" s="35"/>
      <c r="AC3629" s="19"/>
      <c r="AD3629" s="19"/>
      <c r="AE3629" s="19"/>
      <c r="AF3629" s="19"/>
      <c r="AG3629" s="19"/>
      <c r="AH3629" s="19"/>
      <c r="AI3629" s="19"/>
      <c r="AJ3629" s="19"/>
      <c r="AK3629" s="19"/>
      <c r="AL3629" s="19"/>
      <c r="AM3629" s="19"/>
      <c r="AN3629" s="19"/>
      <c r="AO3629" s="19"/>
      <c r="AP3629" s="19"/>
      <c r="AQ3629" s="19"/>
      <c r="AR3629" s="19"/>
      <c r="AS3629" s="19"/>
      <c r="AT3629" s="19"/>
      <c r="AU3629" s="19"/>
      <c r="AV3629" s="19"/>
      <c r="AW3629" s="19"/>
      <c r="AX3629" s="19"/>
      <c r="AY3629" s="19"/>
      <c r="AZ3629" s="19"/>
      <c r="BA3629" s="19"/>
      <c r="BB3629" s="19"/>
      <c r="BC3629" s="19"/>
      <c r="BD3629" s="19"/>
      <c r="BE3629" s="19"/>
      <c r="BF3629" s="19"/>
      <c r="BG3629" s="19"/>
      <c r="BH3629" s="19"/>
      <c r="BI3629" s="19"/>
      <c r="BJ3629" s="19"/>
      <c r="BK3629" s="19"/>
      <c r="BL3629" s="19"/>
      <c r="BM3629" s="19"/>
      <c r="BN3629" s="19"/>
      <c r="BO3629" s="19"/>
      <c r="BP3629" s="19"/>
      <c r="BQ3629" s="19"/>
      <c r="BR3629" s="19"/>
      <c r="BS3629" s="19"/>
      <c r="BT3629" s="19"/>
      <c r="BU3629" s="19"/>
      <c r="BV3629" s="19"/>
      <c r="BW3629" s="19"/>
      <c r="BX3629" s="19"/>
      <c r="BY3629" s="19"/>
      <c r="BZ3629" s="19"/>
      <c r="CA3629" s="19"/>
      <c r="CB3629" s="19"/>
      <c r="CC3629" s="19"/>
      <c r="CD3629" s="19"/>
      <c r="CE3629" s="19"/>
      <c r="CF3629" s="19"/>
      <c r="CG3629" s="19"/>
      <c r="CH3629" s="19"/>
      <c r="CI3629" s="19"/>
      <c r="CJ3629" s="19"/>
      <c r="CK3629" s="19"/>
      <c r="CL3629" s="19"/>
      <c r="CM3629" s="19"/>
      <c r="CN3629" s="19"/>
      <c r="CO3629" s="19"/>
      <c r="CP3629" s="19"/>
      <c r="CQ3629" s="19"/>
      <c r="CR3629" s="19"/>
      <c r="CS3629" s="19"/>
      <c r="CT3629" s="19"/>
      <c r="CU3629" s="19"/>
      <c r="CV3629" s="19"/>
      <c r="CW3629" s="19"/>
      <c r="CX3629" s="19"/>
      <c r="CY3629" s="19"/>
      <c r="CZ3629" s="19"/>
      <c r="DA3629" s="19"/>
      <c r="DB3629" s="19"/>
      <c r="DC3629" s="19"/>
      <c r="DD3629" s="19"/>
      <c r="DE3629" s="19"/>
      <c r="DF3629" s="19"/>
      <c r="DG3629" s="19"/>
      <c r="DH3629" s="19"/>
      <c r="DI3629" s="19"/>
      <c r="DJ3629" s="19"/>
      <c r="DK3629" s="19"/>
      <c r="DL3629" s="19"/>
      <c r="DM3629" s="19"/>
      <c r="DN3629" s="19"/>
    </row>
    <row r="3630" spans="1:118" x14ac:dyDescent="0.25">
      <c r="A3630" s="35"/>
      <c r="B3630" s="35"/>
      <c r="C3630" s="35"/>
      <c r="D3630" s="35"/>
      <c r="E3630" s="107"/>
      <c r="H3630" s="35"/>
      <c r="I3630" s="35"/>
      <c r="J3630" s="35"/>
      <c r="K3630" s="35"/>
      <c r="L3630" s="35"/>
      <c r="M3630" s="35"/>
      <c r="N3630" s="35"/>
      <c r="O3630" s="35"/>
      <c r="P3630" s="35"/>
      <c r="Q3630" s="35"/>
      <c r="R3630" s="35"/>
      <c r="S3630" s="35"/>
      <c r="AC3630" s="19"/>
      <c r="AD3630" s="19"/>
      <c r="AE3630" s="19"/>
      <c r="AF3630" s="19"/>
      <c r="AG3630" s="19"/>
      <c r="AH3630" s="19"/>
      <c r="AI3630" s="19"/>
      <c r="AJ3630" s="19"/>
      <c r="AK3630" s="19"/>
      <c r="AL3630" s="19"/>
      <c r="AM3630" s="19"/>
      <c r="AN3630" s="19"/>
      <c r="AO3630" s="19"/>
      <c r="AP3630" s="19"/>
      <c r="AQ3630" s="19"/>
      <c r="AR3630" s="19"/>
      <c r="AS3630" s="19"/>
      <c r="AT3630" s="19"/>
      <c r="AU3630" s="19"/>
      <c r="AV3630" s="19"/>
      <c r="AW3630" s="19"/>
      <c r="AX3630" s="19"/>
      <c r="AY3630" s="19"/>
      <c r="AZ3630" s="19"/>
      <c r="BA3630" s="19"/>
      <c r="BB3630" s="19"/>
      <c r="BC3630" s="19"/>
      <c r="BD3630" s="19"/>
      <c r="BE3630" s="19"/>
      <c r="BF3630" s="19"/>
      <c r="BG3630" s="19"/>
      <c r="BH3630" s="19"/>
      <c r="BI3630" s="19"/>
      <c r="BJ3630" s="19"/>
      <c r="BK3630" s="19"/>
      <c r="BL3630" s="19"/>
      <c r="BM3630" s="19"/>
      <c r="BN3630" s="19"/>
      <c r="BO3630" s="19"/>
      <c r="BP3630" s="19"/>
      <c r="BQ3630" s="19"/>
      <c r="BR3630" s="19"/>
      <c r="BS3630" s="19"/>
      <c r="BT3630" s="19"/>
      <c r="BU3630" s="19"/>
      <c r="BV3630" s="19"/>
      <c r="BW3630" s="19"/>
      <c r="BX3630" s="19"/>
      <c r="BY3630" s="19"/>
      <c r="BZ3630" s="19"/>
      <c r="CA3630" s="19"/>
      <c r="CB3630" s="19"/>
      <c r="CC3630" s="19"/>
      <c r="CD3630" s="19"/>
      <c r="CE3630" s="19"/>
      <c r="CF3630" s="19"/>
      <c r="CG3630" s="19"/>
      <c r="CH3630" s="19"/>
      <c r="CI3630" s="19"/>
      <c r="CJ3630" s="19"/>
      <c r="CK3630" s="19"/>
      <c r="CL3630" s="19"/>
      <c r="CM3630" s="19"/>
      <c r="CN3630" s="19"/>
      <c r="CO3630" s="19"/>
      <c r="CP3630" s="19"/>
      <c r="CQ3630" s="19"/>
      <c r="CR3630" s="19"/>
      <c r="CS3630" s="19"/>
      <c r="CT3630" s="19"/>
      <c r="CU3630" s="19"/>
      <c r="CV3630" s="19"/>
      <c r="CW3630" s="19"/>
      <c r="CX3630" s="19"/>
      <c r="CY3630" s="19"/>
      <c r="CZ3630" s="19"/>
      <c r="DA3630" s="19"/>
      <c r="DB3630" s="19"/>
      <c r="DC3630" s="19"/>
      <c r="DD3630" s="19"/>
      <c r="DE3630" s="19"/>
      <c r="DF3630" s="19"/>
      <c r="DG3630" s="19"/>
      <c r="DH3630" s="19"/>
      <c r="DI3630" s="19"/>
      <c r="DJ3630" s="19"/>
      <c r="DK3630" s="19"/>
      <c r="DL3630" s="19"/>
      <c r="DM3630" s="19"/>
      <c r="DN3630" s="19"/>
    </row>
    <row r="3631" spans="1:118" x14ac:dyDescent="0.25">
      <c r="A3631" s="35"/>
      <c r="B3631" s="35"/>
      <c r="C3631" s="35"/>
      <c r="D3631" s="35"/>
      <c r="E3631" s="107"/>
      <c r="H3631" s="35"/>
      <c r="I3631" s="35"/>
      <c r="J3631" s="35"/>
      <c r="K3631" s="35"/>
      <c r="L3631" s="35"/>
      <c r="M3631" s="35"/>
      <c r="N3631" s="35"/>
      <c r="O3631" s="35"/>
      <c r="P3631" s="35"/>
      <c r="Q3631" s="35"/>
      <c r="R3631" s="35"/>
      <c r="S3631" s="35"/>
      <c r="AC3631" s="19"/>
      <c r="AD3631" s="19"/>
      <c r="AE3631" s="19"/>
      <c r="AF3631" s="19"/>
      <c r="AG3631" s="19"/>
      <c r="AH3631" s="19"/>
      <c r="AI3631" s="19"/>
      <c r="AJ3631" s="19"/>
      <c r="AK3631" s="19"/>
      <c r="AL3631" s="19"/>
      <c r="AM3631" s="19"/>
      <c r="AN3631" s="19"/>
      <c r="AO3631" s="19"/>
      <c r="AP3631" s="19"/>
      <c r="AQ3631" s="19"/>
      <c r="AR3631" s="19"/>
      <c r="AS3631" s="19"/>
      <c r="AT3631" s="19"/>
      <c r="AU3631" s="19"/>
      <c r="AV3631" s="19"/>
      <c r="AW3631" s="19"/>
      <c r="AX3631" s="19"/>
      <c r="AY3631" s="19"/>
      <c r="AZ3631" s="19"/>
      <c r="BA3631" s="19"/>
      <c r="BB3631" s="19"/>
      <c r="BC3631" s="19"/>
      <c r="BD3631" s="19"/>
      <c r="BE3631" s="19"/>
      <c r="BF3631" s="19"/>
      <c r="BG3631" s="19"/>
      <c r="BH3631" s="19"/>
      <c r="BI3631" s="19"/>
      <c r="BJ3631" s="19"/>
      <c r="BK3631" s="19"/>
      <c r="BL3631" s="19"/>
      <c r="BM3631" s="19"/>
      <c r="BN3631" s="19"/>
      <c r="BO3631" s="19"/>
      <c r="BP3631" s="19"/>
      <c r="BQ3631" s="19"/>
      <c r="BR3631" s="19"/>
      <c r="BS3631" s="19"/>
      <c r="BT3631" s="19"/>
      <c r="BU3631" s="19"/>
      <c r="BV3631" s="19"/>
      <c r="BW3631" s="19"/>
      <c r="BX3631" s="19"/>
      <c r="BY3631" s="19"/>
      <c r="BZ3631" s="19"/>
      <c r="CA3631" s="19"/>
      <c r="CB3631" s="19"/>
      <c r="CC3631" s="19"/>
      <c r="CD3631" s="19"/>
      <c r="CE3631" s="19"/>
      <c r="CF3631" s="19"/>
      <c r="CG3631" s="19"/>
      <c r="CH3631" s="19"/>
      <c r="CI3631" s="19"/>
      <c r="CJ3631" s="19"/>
      <c r="CK3631" s="19"/>
      <c r="CL3631" s="19"/>
      <c r="CM3631" s="19"/>
      <c r="CN3631" s="19"/>
      <c r="CO3631" s="19"/>
      <c r="CP3631" s="19"/>
      <c r="CQ3631" s="19"/>
      <c r="CR3631" s="19"/>
      <c r="CS3631" s="19"/>
      <c r="CT3631" s="19"/>
      <c r="CU3631" s="19"/>
      <c r="CV3631" s="19"/>
      <c r="CW3631" s="19"/>
      <c r="CX3631" s="19"/>
      <c r="CY3631" s="19"/>
      <c r="CZ3631" s="19"/>
      <c r="DA3631" s="19"/>
      <c r="DB3631" s="19"/>
      <c r="DC3631" s="19"/>
      <c r="DD3631" s="19"/>
      <c r="DE3631" s="19"/>
      <c r="DF3631" s="19"/>
      <c r="DG3631" s="19"/>
      <c r="DH3631" s="19"/>
      <c r="DI3631" s="19"/>
      <c r="DJ3631" s="19"/>
      <c r="DK3631" s="19"/>
      <c r="DL3631" s="19"/>
      <c r="DM3631" s="19"/>
      <c r="DN3631" s="19"/>
    </row>
    <row r="3632" spans="1:118" x14ac:dyDescent="0.25">
      <c r="A3632" s="35"/>
      <c r="B3632" s="35"/>
      <c r="C3632" s="35"/>
      <c r="D3632" s="35"/>
      <c r="E3632" s="107"/>
      <c r="H3632" s="35"/>
      <c r="I3632" s="35"/>
      <c r="J3632" s="35"/>
      <c r="K3632" s="35"/>
      <c r="L3632" s="35"/>
      <c r="M3632" s="35"/>
      <c r="N3632" s="35"/>
      <c r="O3632" s="35"/>
      <c r="P3632" s="35"/>
      <c r="Q3632" s="35"/>
      <c r="R3632" s="35"/>
      <c r="S3632" s="35"/>
      <c r="AC3632" s="19"/>
      <c r="AD3632" s="19"/>
      <c r="AE3632" s="19"/>
      <c r="AF3632" s="19"/>
      <c r="AG3632" s="19"/>
      <c r="AH3632" s="19"/>
      <c r="AI3632" s="19"/>
      <c r="AJ3632" s="19"/>
      <c r="AK3632" s="19"/>
      <c r="AL3632" s="19"/>
      <c r="AM3632" s="19"/>
      <c r="AN3632" s="19"/>
      <c r="AO3632" s="19"/>
      <c r="AP3632" s="19"/>
      <c r="AQ3632" s="19"/>
      <c r="AR3632" s="19"/>
      <c r="AS3632" s="19"/>
      <c r="AT3632" s="19"/>
      <c r="AU3632" s="19"/>
      <c r="AV3632" s="19"/>
      <c r="AW3632" s="19"/>
      <c r="AX3632" s="19"/>
      <c r="AY3632" s="19"/>
      <c r="AZ3632" s="19"/>
      <c r="BA3632" s="19"/>
      <c r="BB3632" s="19"/>
      <c r="BC3632" s="19"/>
      <c r="BD3632" s="19"/>
      <c r="BE3632" s="19"/>
      <c r="BF3632" s="19"/>
      <c r="BG3632" s="19"/>
      <c r="BH3632" s="19"/>
      <c r="BI3632" s="19"/>
      <c r="BJ3632" s="19"/>
      <c r="BK3632" s="19"/>
      <c r="BL3632" s="19"/>
      <c r="BM3632" s="19"/>
      <c r="BN3632" s="19"/>
      <c r="BO3632" s="19"/>
      <c r="BP3632" s="19"/>
      <c r="BQ3632" s="19"/>
      <c r="BR3632" s="19"/>
      <c r="BS3632" s="19"/>
      <c r="BT3632" s="19"/>
      <c r="BU3632" s="19"/>
      <c r="BV3632" s="19"/>
      <c r="BW3632" s="19"/>
      <c r="BX3632" s="19"/>
      <c r="BY3632" s="19"/>
      <c r="BZ3632" s="19"/>
      <c r="CA3632" s="19"/>
      <c r="CB3632" s="19"/>
      <c r="CC3632" s="19"/>
      <c r="CD3632" s="19"/>
      <c r="CE3632" s="19"/>
      <c r="CF3632" s="19"/>
      <c r="CG3632" s="19"/>
      <c r="CH3632" s="19"/>
      <c r="CI3632" s="19"/>
      <c r="CJ3632" s="19"/>
      <c r="CK3632" s="19"/>
      <c r="CL3632" s="19"/>
      <c r="CM3632" s="19"/>
      <c r="CN3632" s="19"/>
      <c r="CO3632" s="19"/>
      <c r="CP3632" s="19"/>
      <c r="CQ3632" s="19"/>
      <c r="CR3632" s="19"/>
      <c r="CS3632" s="19"/>
      <c r="CT3632" s="19"/>
      <c r="CU3632" s="19"/>
      <c r="CV3632" s="19"/>
      <c r="CW3632" s="19"/>
      <c r="CX3632" s="19"/>
      <c r="CY3632" s="19"/>
      <c r="CZ3632" s="19"/>
      <c r="DA3632" s="19"/>
      <c r="DB3632" s="19"/>
      <c r="DC3632" s="19"/>
      <c r="DD3632" s="19"/>
      <c r="DE3632" s="19"/>
      <c r="DF3632" s="19"/>
      <c r="DG3632" s="19"/>
      <c r="DH3632" s="19"/>
      <c r="DI3632" s="19"/>
      <c r="DJ3632" s="19"/>
      <c r="DK3632" s="19"/>
      <c r="DL3632" s="19"/>
      <c r="DM3632" s="19"/>
      <c r="DN3632" s="19"/>
    </row>
    <row r="3633" spans="1:118" x14ac:dyDescent="0.25">
      <c r="A3633" s="35"/>
      <c r="B3633" s="35"/>
      <c r="C3633" s="35"/>
      <c r="D3633" s="35"/>
      <c r="E3633" s="107"/>
      <c r="H3633" s="35"/>
      <c r="I3633" s="35"/>
      <c r="J3633" s="35"/>
      <c r="K3633" s="35"/>
      <c r="L3633" s="35"/>
      <c r="M3633" s="35"/>
      <c r="N3633" s="35"/>
      <c r="O3633" s="35"/>
      <c r="P3633" s="35"/>
      <c r="Q3633" s="35"/>
      <c r="R3633" s="35"/>
      <c r="S3633" s="35"/>
      <c r="AC3633" s="19"/>
      <c r="AD3633" s="19"/>
      <c r="AE3633" s="19"/>
      <c r="AF3633" s="19"/>
      <c r="AG3633" s="19"/>
      <c r="AH3633" s="19"/>
      <c r="AI3633" s="19"/>
      <c r="AJ3633" s="19"/>
      <c r="AK3633" s="19"/>
      <c r="AL3633" s="19"/>
      <c r="AM3633" s="19"/>
      <c r="AN3633" s="19"/>
      <c r="AO3633" s="19"/>
      <c r="AP3633" s="19"/>
      <c r="AQ3633" s="19"/>
      <c r="AR3633" s="19"/>
      <c r="AS3633" s="19"/>
      <c r="AT3633" s="19"/>
      <c r="AU3633" s="19"/>
      <c r="AV3633" s="19"/>
      <c r="AW3633" s="19"/>
      <c r="AX3633" s="19"/>
      <c r="AY3633" s="19"/>
      <c r="AZ3633" s="19"/>
      <c r="BA3633" s="19"/>
      <c r="BB3633" s="19"/>
      <c r="BC3633" s="19"/>
      <c r="BD3633" s="19"/>
      <c r="BE3633" s="19"/>
      <c r="BF3633" s="19"/>
      <c r="BG3633" s="19"/>
      <c r="BH3633" s="19"/>
      <c r="BI3633" s="19"/>
      <c r="BJ3633" s="19"/>
      <c r="BK3633" s="19"/>
      <c r="BL3633" s="19"/>
      <c r="BM3633" s="19"/>
      <c r="BN3633" s="19"/>
      <c r="BO3633" s="19"/>
      <c r="BP3633" s="19"/>
      <c r="BQ3633" s="19"/>
      <c r="BR3633" s="19"/>
      <c r="BS3633" s="19"/>
      <c r="BT3633" s="19"/>
      <c r="BU3633" s="19"/>
      <c r="BV3633" s="19"/>
      <c r="BW3633" s="19"/>
      <c r="BX3633" s="19"/>
      <c r="BY3633" s="19"/>
      <c r="BZ3633" s="19"/>
      <c r="CA3633" s="19"/>
      <c r="CB3633" s="19"/>
      <c r="CC3633" s="19"/>
      <c r="CD3633" s="19"/>
      <c r="CE3633" s="19"/>
      <c r="CF3633" s="19"/>
      <c r="CG3633" s="19"/>
      <c r="CH3633" s="19"/>
      <c r="CI3633" s="19"/>
      <c r="CJ3633" s="19"/>
      <c r="CK3633" s="19"/>
      <c r="CL3633" s="19"/>
      <c r="CM3633" s="19"/>
      <c r="CN3633" s="19"/>
      <c r="CO3633" s="19"/>
      <c r="CP3633" s="19"/>
      <c r="CQ3633" s="19"/>
      <c r="CR3633" s="19"/>
      <c r="CS3633" s="19"/>
      <c r="CT3633" s="19"/>
      <c r="CU3633" s="19"/>
      <c r="CV3633" s="19"/>
      <c r="CW3633" s="19"/>
      <c r="CX3633" s="19"/>
      <c r="CY3633" s="19"/>
      <c r="CZ3633" s="19"/>
      <c r="DA3633" s="19"/>
      <c r="DB3633" s="19"/>
      <c r="DC3633" s="19"/>
      <c r="DD3633" s="19"/>
      <c r="DE3633" s="19"/>
      <c r="DF3633" s="19"/>
      <c r="DG3633" s="19"/>
      <c r="DH3633" s="19"/>
      <c r="DI3633" s="19"/>
      <c r="DJ3633" s="19"/>
      <c r="DK3633" s="19"/>
      <c r="DL3633" s="19"/>
      <c r="DM3633" s="19"/>
      <c r="DN3633" s="19"/>
    </row>
    <row r="3634" spans="1:118" x14ac:dyDescent="0.25">
      <c r="A3634" s="35"/>
      <c r="B3634" s="35"/>
      <c r="C3634" s="35"/>
      <c r="D3634" s="35"/>
      <c r="E3634" s="107"/>
      <c r="H3634" s="35"/>
      <c r="I3634" s="35"/>
      <c r="J3634" s="35"/>
      <c r="K3634" s="35"/>
      <c r="L3634" s="35"/>
      <c r="M3634" s="35"/>
      <c r="N3634" s="35"/>
      <c r="O3634" s="35"/>
      <c r="P3634" s="35"/>
      <c r="Q3634" s="35"/>
      <c r="R3634" s="35"/>
      <c r="S3634" s="35"/>
      <c r="AC3634" s="19"/>
      <c r="AD3634" s="19"/>
      <c r="AE3634" s="19"/>
      <c r="AF3634" s="19"/>
      <c r="AG3634" s="19"/>
      <c r="AH3634" s="19"/>
      <c r="AI3634" s="19"/>
      <c r="AJ3634" s="19"/>
      <c r="AK3634" s="19"/>
      <c r="AL3634" s="19"/>
      <c r="AM3634" s="19"/>
      <c r="AN3634" s="19"/>
      <c r="AO3634" s="19"/>
      <c r="AP3634" s="19"/>
      <c r="AQ3634" s="19"/>
      <c r="AR3634" s="19"/>
      <c r="AS3634" s="19"/>
      <c r="AT3634" s="19"/>
      <c r="AU3634" s="19"/>
      <c r="AV3634" s="19"/>
      <c r="AW3634" s="19"/>
      <c r="AX3634" s="19"/>
      <c r="AY3634" s="19"/>
      <c r="AZ3634" s="19"/>
      <c r="BA3634" s="19"/>
      <c r="BB3634" s="19"/>
      <c r="BC3634" s="19"/>
      <c r="BD3634" s="19"/>
      <c r="BE3634" s="19"/>
      <c r="BF3634" s="19"/>
      <c r="BG3634" s="19"/>
      <c r="BH3634" s="19"/>
      <c r="BI3634" s="19"/>
      <c r="BJ3634" s="19"/>
      <c r="BK3634" s="19"/>
      <c r="BL3634" s="19"/>
      <c r="BM3634" s="19"/>
      <c r="BN3634" s="19"/>
      <c r="BO3634" s="19"/>
      <c r="BP3634" s="19"/>
      <c r="BQ3634" s="19"/>
      <c r="BR3634" s="19"/>
      <c r="BS3634" s="19"/>
      <c r="BT3634" s="19"/>
      <c r="BU3634" s="19"/>
      <c r="BV3634" s="19"/>
      <c r="BW3634" s="19"/>
      <c r="BX3634" s="19"/>
      <c r="BY3634" s="19"/>
      <c r="BZ3634" s="19"/>
      <c r="CA3634" s="19"/>
      <c r="CB3634" s="19"/>
      <c r="CC3634" s="19"/>
      <c r="CD3634" s="19"/>
      <c r="CE3634" s="19"/>
      <c r="CF3634" s="19"/>
      <c r="CG3634" s="19"/>
      <c r="CH3634" s="19"/>
      <c r="CI3634" s="19"/>
      <c r="CJ3634" s="19"/>
      <c r="CK3634" s="19"/>
      <c r="CL3634" s="19"/>
      <c r="CM3634" s="19"/>
      <c r="CN3634" s="19"/>
      <c r="CO3634" s="19"/>
      <c r="CP3634" s="19"/>
      <c r="CQ3634" s="19"/>
      <c r="CR3634" s="19"/>
      <c r="CS3634" s="19"/>
      <c r="CT3634" s="19"/>
      <c r="CU3634" s="19"/>
      <c r="CV3634" s="19"/>
      <c r="CW3634" s="19"/>
      <c r="CX3634" s="19"/>
      <c r="CY3634" s="19"/>
      <c r="CZ3634" s="19"/>
      <c r="DA3634" s="19"/>
      <c r="DB3634" s="19"/>
      <c r="DC3634" s="19"/>
      <c r="DD3634" s="19"/>
      <c r="DE3634" s="19"/>
      <c r="DF3634" s="19"/>
      <c r="DG3634" s="19"/>
      <c r="DH3634" s="19"/>
      <c r="DI3634" s="19"/>
      <c r="DJ3634" s="19"/>
      <c r="DK3634" s="19"/>
      <c r="DL3634" s="19"/>
      <c r="DM3634" s="19"/>
      <c r="DN3634" s="19"/>
    </row>
    <row r="3635" spans="1:118" x14ac:dyDescent="0.25">
      <c r="A3635" s="35"/>
      <c r="B3635" s="35"/>
      <c r="C3635" s="35"/>
      <c r="D3635" s="35"/>
      <c r="E3635" s="107"/>
      <c r="H3635" s="35"/>
      <c r="I3635" s="35"/>
      <c r="J3635" s="35"/>
      <c r="K3635" s="35"/>
      <c r="L3635" s="35"/>
      <c r="M3635" s="35"/>
      <c r="N3635" s="35"/>
      <c r="O3635" s="35"/>
      <c r="P3635" s="35"/>
      <c r="Q3635" s="35"/>
      <c r="R3635" s="35"/>
      <c r="S3635" s="35"/>
      <c r="AC3635" s="19"/>
      <c r="AD3635" s="19"/>
      <c r="AE3635" s="19"/>
      <c r="AF3635" s="19"/>
      <c r="AG3635" s="19"/>
      <c r="AH3635" s="19"/>
      <c r="AI3635" s="19"/>
      <c r="AJ3635" s="19"/>
      <c r="AK3635" s="19"/>
      <c r="AL3635" s="19"/>
      <c r="AM3635" s="19"/>
      <c r="AN3635" s="19"/>
      <c r="AO3635" s="19"/>
      <c r="AP3635" s="19"/>
      <c r="AQ3635" s="19"/>
      <c r="AR3635" s="19"/>
      <c r="AS3635" s="19"/>
      <c r="AT3635" s="19"/>
      <c r="AU3635" s="19"/>
      <c r="AV3635" s="19"/>
      <c r="AW3635" s="19"/>
      <c r="AX3635" s="19"/>
      <c r="AY3635" s="19"/>
      <c r="AZ3635" s="19"/>
      <c r="BA3635" s="19"/>
      <c r="BB3635" s="19"/>
      <c r="BC3635" s="19"/>
      <c r="BD3635" s="19"/>
      <c r="BE3635" s="19"/>
      <c r="BF3635" s="19"/>
      <c r="BG3635" s="19"/>
      <c r="BH3635" s="19"/>
      <c r="BI3635" s="19"/>
      <c r="BJ3635" s="19"/>
      <c r="BK3635" s="19"/>
      <c r="BL3635" s="19"/>
      <c r="BM3635" s="19"/>
      <c r="BN3635" s="19"/>
      <c r="BO3635" s="19"/>
      <c r="BP3635" s="19"/>
      <c r="BQ3635" s="19"/>
      <c r="BR3635" s="19"/>
      <c r="BS3635" s="19"/>
      <c r="BT3635" s="19"/>
      <c r="BU3635" s="19"/>
      <c r="BV3635" s="19"/>
      <c r="BW3635" s="19"/>
      <c r="BX3635" s="19"/>
      <c r="BY3635" s="19"/>
      <c r="BZ3635" s="19"/>
      <c r="CA3635" s="19"/>
      <c r="CB3635" s="19"/>
      <c r="CC3635" s="19"/>
      <c r="CD3635" s="19"/>
      <c r="CE3635" s="19"/>
      <c r="CF3635" s="19"/>
      <c r="CG3635" s="19"/>
      <c r="CH3635" s="19"/>
      <c r="CI3635" s="19"/>
      <c r="CJ3635" s="19"/>
      <c r="CK3635" s="19"/>
      <c r="CL3635" s="19"/>
      <c r="CM3635" s="19"/>
      <c r="CN3635" s="19"/>
      <c r="CO3635" s="19"/>
      <c r="CP3635" s="19"/>
      <c r="CQ3635" s="19"/>
      <c r="CR3635" s="19"/>
      <c r="CS3635" s="19"/>
      <c r="CT3635" s="19"/>
      <c r="CU3635" s="19"/>
      <c r="CV3635" s="19"/>
      <c r="CW3635" s="19"/>
      <c r="CX3635" s="19"/>
      <c r="CY3635" s="19"/>
      <c r="CZ3635" s="19"/>
      <c r="DA3635" s="19"/>
      <c r="DB3635" s="19"/>
      <c r="DC3635" s="19"/>
      <c r="DD3635" s="19"/>
      <c r="DE3635" s="19"/>
      <c r="DF3635" s="19"/>
      <c r="DG3635" s="19"/>
      <c r="DH3635" s="19"/>
      <c r="DI3635" s="19"/>
      <c r="DJ3635" s="19"/>
      <c r="DK3635" s="19"/>
      <c r="DL3635" s="19"/>
      <c r="DM3635" s="19"/>
      <c r="DN3635" s="19"/>
    </row>
    <row r="3636" spans="1:118" x14ac:dyDescent="0.25">
      <c r="A3636" s="35"/>
      <c r="B3636" s="35"/>
      <c r="C3636" s="35"/>
      <c r="D3636" s="35"/>
      <c r="E3636" s="107"/>
      <c r="H3636" s="35"/>
      <c r="I3636" s="35"/>
      <c r="J3636" s="35"/>
      <c r="K3636" s="35"/>
      <c r="L3636" s="35"/>
      <c r="M3636" s="35"/>
      <c r="N3636" s="35"/>
      <c r="O3636" s="35"/>
      <c r="P3636" s="35"/>
      <c r="Q3636" s="35"/>
      <c r="R3636" s="35"/>
      <c r="S3636" s="35"/>
      <c r="AC3636" s="19"/>
      <c r="AD3636" s="19"/>
      <c r="AE3636" s="19"/>
      <c r="AF3636" s="19"/>
      <c r="AG3636" s="19"/>
      <c r="AH3636" s="19"/>
      <c r="AI3636" s="19"/>
      <c r="AJ3636" s="19"/>
      <c r="AK3636" s="19"/>
      <c r="AL3636" s="19"/>
      <c r="AM3636" s="19"/>
      <c r="AN3636" s="19"/>
      <c r="AO3636" s="19"/>
      <c r="AP3636" s="19"/>
      <c r="AQ3636" s="19"/>
      <c r="AR3636" s="19"/>
      <c r="AS3636" s="19"/>
      <c r="AT3636" s="19"/>
      <c r="AU3636" s="19"/>
      <c r="AV3636" s="19"/>
      <c r="AW3636" s="19"/>
      <c r="AX3636" s="19"/>
      <c r="AY3636" s="19"/>
      <c r="AZ3636" s="19"/>
      <c r="BA3636" s="19"/>
      <c r="BB3636" s="19"/>
      <c r="BC3636" s="19"/>
      <c r="BD3636" s="19"/>
      <c r="BE3636" s="19"/>
      <c r="BF3636" s="19"/>
      <c r="BG3636" s="19"/>
      <c r="BH3636" s="19"/>
      <c r="BI3636" s="19"/>
      <c r="BJ3636" s="19"/>
      <c r="BK3636" s="19"/>
      <c r="BL3636" s="19"/>
      <c r="BM3636" s="19"/>
      <c r="BN3636" s="19"/>
      <c r="BO3636" s="19"/>
      <c r="BP3636" s="19"/>
      <c r="BQ3636" s="19"/>
      <c r="BR3636" s="19"/>
      <c r="BS3636" s="19"/>
      <c r="BT3636" s="19"/>
      <c r="BU3636" s="19"/>
      <c r="BV3636" s="19"/>
      <c r="BW3636" s="19"/>
      <c r="BX3636" s="19"/>
      <c r="BY3636" s="19"/>
      <c r="BZ3636" s="19"/>
      <c r="CA3636" s="19"/>
      <c r="CB3636" s="19"/>
      <c r="CC3636" s="19"/>
      <c r="CD3636" s="19"/>
      <c r="CE3636" s="19"/>
      <c r="CF3636" s="19"/>
      <c r="CG3636" s="19"/>
      <c r="CH3636" s="19"/>
      <c r="CI3636" s="19"/>
      <c r="CJ3636" s="19"/>
      <c r="CK3636" s="19"/>
      <c r="CL3636" s="19"/>
      <c r="CM3636" s="19"/>
      <c r="CN3636" s="19"/>
      <c r="CO3636" s="19"/>
      <c r="CP3636" s="19"/>
      <c r="CQ3636" s="19"/>
      <c r="CR3636" s="19"/>
      <c r="CS3636" s="19"/>
      <c r="CT3636" s="19"/>
      <c r="CU3636" s="19"/>
      <c r="CV3636" s="19"/>
      <c r="CW3636" s="19"/>
      <c r="CX3636" s="19"/>
      <c r="CY3636" s="19"/>
      <c r="CZ3636" s="19"/>
      <c r="DA3636" s="19"/>
      <c r="DB3636" s="19"/>
      <c r="DC3636" s="19"/>
      <c r="DD3636" s="19"/>
      <c r="DE3636" s="19"/>
      <c r="DF3636" s="19"/>
      <c r="DG3636" s="19"/>
      <c r="DH3636" s="19"/>
      <c r="DI3636" s="19"/>
      <c r="DJ3636" s="19"/>
      <c r="DK3636" s="19"/>
      <c r="DL3636" s="19"/>
      <c r="DM3636" s="19"/>
      <c r="DN3636" s="19"/>
    </row>
    <row r="3637" spans="1:118" x14ac:dyDescent="0.25">
      <c r="A3637" s="35"/>
      <c r="B3637" s="35"/>
      <c r="C3637" s="35"/>
      <c r="D3637" s="35"/>
      <c r="E3637" s="107"/>
      <c r="H3637" s="35"/>
      <c r="I3637" s="35"/>
      <c r="J3637" s="35"/>
      <c r="K3637" s="35"/>
      <c r="L3637" s="35"/>
      <c r="M3637" s="35"/>
      <c r="N3637" s="35"/>
      <c r="O3637" s="35"/>
      <c r="P3637" s="35"/>
      <c r="Q3637" s="35"/>
      <c r="R3637" s="35"/>
      <c r="S3637" s="35"/>
      <c r="AC3637" s="19"/>
      <c r="AD3637" s="19"/>
      <c r="AE3637" s="19"/>
      <c r="AF3637" s="19"/>
      <c r="AG3637" s="19"/>
      <c r="AH3637" s="19"/>
      <c r="AI3637" s="19"/>
      <c r="AJ3637" s="19"/>
      <c r="AK3637" s="19"/>
      <c r="AL3637" s="19"/>
      <c r="AM3637" s="19"/>
      <c r="AN3637" s="19"/>
      <c r="AO3637" s="19"/>
      <c r="AP3637" s="19"/>
      <c r="AQ3637" s="19"/>
      <c r="AR3637" s="19"/>
      <c r="AS3637" s="19"/>
      <c r="AT3637" s="19"/>
      <c r="AU3637" s="19"/>
      <c r="AV3637" s="19"/>
      <c r="AW3637" s="19"/>
      <c r="AX3637" s="19"/>
      <c r="AY3637" s="19"/>
      <c r="AZ3637" s="19"/>
      <c r="BA3637" s="19"/>
      <c r="BB3637" s="19"/>
      <c r="BC3637" s="19"/>
      <c r="BD3637" s="19"/>
      <c r="BE3637" s="19"/>
      <c r="BF3637" s="19"/>
      <c r="BG3637" s="19"/>
      <c r="BH3637" s="19"/>
      <c r="BI3637" s="19"/>
      <c r="BJ3637" s="19"/>
      <c r="BK3637" s="19"/>
      <c r="BL3637" s="19"/>
      <c r="BM3637" s="19"/>
      <c r="BN3637" s="19"/>
      <c r="BO3637" s="19"/>
      <c r="BP3637" s="19"/>
      <c r="BQ3637" s="19"/>
      <c r="BR3637" s="19"/>
      <c r="BS3637" s="19"/>
      <c r="BT3637" s="19"/>
      <c r="BU3637" s="19"/>
      <c r="BV3637" s="19"/>
      <c r="BW3637" s="19"/>
      <c r="BX3637" s="19"/>
      <c r="BY3637" s="19"/>
      <c r="BZ3637" s="19"/>
      <c r="CA3637" s="19"/>
      <c r="CB3637" s="19"/>
      <c r="CC3637" s="19"/>
      <c r="CD3637" s="19"/>
      <c r="CE3637" s="19"/>
      <c r="CF3637" s="19"/>
      <c r="CG3637" s="19"/>
      <c r="CH3637" s="19"/>
      <c r="CI3637" s="19"/>
      <c r="CJ3637" s="19"/>
      <c r="CK3637" s="19"/>
      <c r="CL3637" s="19"/>
      <c r="CM3637" s="19"/>
      <c r="CN3637" s="19"/>
      <c r="CO3637" s="19"/>
      <c r="CP3637" s="19"/>
      <c r="CQ3637" s="19"/>
      <c r="CR3637" s="19"/>
      <c r="CS3637" s="19"/>
      <c r="CT3637" s="19"/>
      <c r="CU3637" s="19"/>
      <c r="CV3637" s="19"/>
      <c r="CW3637" s="19"/>
      <c r="CX3637" s="19"/>
      <c r="CY3637" s="19"/>
      <c r="CZ3637" s="19"/>
      <c r="DA3637" s="19"/>
      <c r="DB3637" s="19"/>
      <c r="DC3637" s="19"/>
      <c r="DD3637" s="19"/>
      <c r="DE3637" s="19"/>
      <c r="DF3637" s="19"/>
      <c r="DG3637" s="19"/>
      <c r="DH3637" s="19"/>
      <c r="DI3637" s="19"/>
      <c r="DJ3637" s="19"/>
      <c r="DK3637" s="19"/>
      <c r="DL3637" s="19"/>
      <c r="DM3637" s="19"/>
      <c r="DN3637" s="19"/>
    </row>
    <row r="3638" spans="1:118" x14ac:dyDescent="0.25">
      <c r="A3638" s="35"/>
      <c r="B3638" s="35"/>
      <c r="C3638" s="35"/>
      <c r="D3638" s="35"/>
      <c r="E3638" s="107"/>
      <c r="H3638" s="35"/>
      <c r="I3638" s="35"/>
      <c r="J3638" s="35"/>
      <c r="K3638" s="35"/>
      <c r="L3638" s="35"/>
      <c r="M3638" s="35"/>
      <c r="N3638" s="35"/>
      <c r="O3638" s="35"/>
      <c r="P3638" s="35"/>
      <c r="Q3638" s="35"/>
      <c r="R3638" s="35"/>
      <c r="S3638" s="35"/>
      <c r="AC3638" s="19"/>
      <c r="AD3638" s="19"/>
      <c r="AE3638" s="19"/>
      <c r="AF3638" s="19"/>
      <c r="AG3638" s="19"/>
      <c r="AH3638" s="19"/>
      <c r="AI3638" s="19"/>
      <c r="AJ3638" s="19"/>
      <c r="AK3638" s="19"/>
      <c r="AL3638" s="19"/>
      <c r="AM3638" s="19"/>
      <c r="AN3638" s="19"/>
      <c r="AO3638" s="19"/>
      <c r="AP3638" s="19"/>
      <c r="AQ3638" s="19"/>
      <c r="AR3638" s="19"/>
      <c r="AS3638" s="19"/>
      <c r="AT3638" s="19"/>
      <c r="AU3638" s="19"/>
      <c r="AV3638" s="19"/>
      <c r="AW3638" s="19"/>
      <c r="AX3638" s="19"/>
      <c r="AY3638" s="19"/>
      <c r="AZ3638" s="19"/>
      <c r="BA3638" s="19"/>
      <c r="BB3638" s="19"/>
      <c r="BC3638" s="19"/>
      <c r="BD3638" s="19"/>
      <c r="BE3638" s="19"/>
      <c r="BF3638" s="19"/>
      <c r="BG3638" s="19"/>
      <c r="BH3638" s="19"/>
      <c r="BI3638" s="19"/>
      <c r="BJ3638" s="19"/>
      <c r="BK3638" s="19"/>
      <c r="BL3638" s="19"/>
      <c r="BM3638" s="19"/>
      <c r="BN3638" s="19"/>
      <c r="BO3638" s="19"/>
      <c r="BP3638" s="19"/>
      <c r="BQ3638" s="19"/>
      <c r="BR3638" s="19"/>
      <c r="BS3638" s="19"/>
      <c r="BT3638" s="19"/>
      <c r="BU3638" s="19"/>
      <c r="BV3638" s="19"/>
      <c r="BW3638" s="19"/>
      <c r="BX3638" s="19"/>
      <c r="BY3638" s="19"/>
      <c r="BZ3638" s="19"/>
      <c r="CA3638" s="19"/>
      <c r="CB3638" s="19"/>
      <c r="CC3638" s="19"/>
      <c r="CD3638" s="19"/>
      <c r="CE3638" s="19"/>
      <c r="CF3638" s="19"/>
      <c r="CG3638" s="19"/>
      <c r="CH3638" s="19"/>
      <c r="CI3638" s="19"/>
      <c r="CJ3638" s="19"/>
      <c r="CK3638" s="19"/>
      <c r="CL3638" s="19"/>
      <c r="CM3638" s="19"/>
      <c r="CN3638" s="19"/>
      <c r="CO3638" s="19"/>
      <c r="CP3638" s="19"/>
      <c r="CQ3638" s="19"/>
      <c r="CR3638" s="19"/>
      <c r="CS3638" s="19"/>
      <c r="CT3638" s="19"/>
      <c r="CU3638" s="19"/>
      <c r="CV3638" s="19"/>
      <c r="CW3638" s="19"/>
      <c r="CX3638" s="19"/>
      <c r="CY3638" s="19"/>
      <c r="CZ3638" s="19"/>
      <c r="DA3638" s="19"/>
      <c r="DB3638" s="19"/>
      <c r="DC3638" s="19"/>
      <c r="DD3638" s="19"/>
      <c r="DE3638" s="19"/>
      <c r="DF3638" s="19"/>
      <c r="DG3638" s="19"/>
      <c r="DH3638" s="19"/>
      <c r="DI3638" s="19"/>
      <c r="DJ3638" s="19"/>
      <c r="DK3638" s="19"/>
      <c r="DL3638" s="19"/>
      <c r="DM3638" s="19"/>
      <c r="DN3638" s="19"/>
    </row>
    <row r="3639" spans="1:118" x14ac:dyDescent="0.25">
      <c r="A3639" s="35"/>
      <c r="B3639" s="35"/>
      <c r="C3639" s="35"/>
      <c r="D3639" s="35"/>
      <c r="E3639" s="107"/>
      <c r="H3639" s="35"/>
      <c r="I3639" s="35"/>
      <c r="J3639" s="35"/>
      <c r="K3639" s="35"/>
      <c r="L3639" s="35"/>
      <c r="M3639" s="35"/>
      <c r="N3639" s="35"/>
      <c r="O3639" s="35"/>
      <c r="P3639" s="35"/>
      <c r="Q3639" s="35"/>
      <c r="R3639" s="35"/>
      <c r="S3639" s="35"/>
      <c r="AC3639" s="19"/>
      <c r="AD3639" s="19"/>
      <c r="AE3639" s="19"/>
      <c r="AF3639" s="19"/>
      <c r="AG3639" s="19"/>
      <c r="AH3639" s="19"/>
      <c r="AI3639" s="19"/>
      <c r="AJ3639" s="19"/>
      <c r="AK3639" s="19"/>
      <c r="AL3639" s="19"/>
      <c r="AM3639" s="19"/>
      <c r="AN3639" s="19"/>
      <c r="AO3639" s="19"/>
      <c r="AP3639" s="19"/>
      <c r="AQ3639" s="19"/>
      <c r="AR3639" s="19"/>
      <c r="AS3639" s="19"/>
      <c r="AT3639" s="19"/>
      <c r="AU3639" s="19"/>
      <c r="AV3639" s="19"/>
      <c r="AW3639" s="19"/>
      <c r="AX3639" s="19"/>
      <c r="AY3639" s="19"/>
      <c r="AZ3639" s="19"/>
      <c r="BA3639" s="19"/>
      <c r="BB3639" s="19"/>
      <c r="BC3639" s="19"/>
      <c r="BD3639" s="19"/>
      <c r="BE3639" s="19"/>
      <c r="BF3639" s="19"/>
      <c r="BG3639" s="19"/>
      <c r="BH3639" s="19"/>
      <c r="BI3639" s="19"/>
      <c r="BJ3639" s="19"/>
      <c r="BK3639" s="19"/>
      <c r="BL3639" s="19"/>
      <c r="BM3639" s="19"/>
      <c r="BN3639" s="19"/>
      <c r="BO3639" s="19"/>
      <c r="BP3639" s="19"/>
      <c r="BQ3639" s="19"/>
      <c r="BR3639" s="19"/>
      <c r="BS3639" s="19"/>
      <c r="BT3639" s="19"/>
      <c r="BU3639" s="19"/>
      <c r="BV3639" s="19"/>
      <c r="BW3639" s="19"/>
      <c r="BX3639" s="19"/>
      <c r="BY3639" s="19"/>
      <c r="BZ3639" s="19"/>
      <c r="CA3639" s="19"/>
      <c r="CB3639" s="19"/>
      <c r="CC3639" s="19"/>
      <c r="CD3639" s="19"/>
      <c r="CE3639" s="19"/>
      <c r="CF3639" s="19"/>
      <c r="CG3639" s="19"/>
      <c r="CH3639" s="19"/>
      <c r="CI3639" s="19"/>
      <c r="CJ3639" s="19"/>
      <c r="CK3639" s="19"/>
      <c r="CL3639" s="19"/>
      <c r="CM3639" s="19"/>
      <c r="CN3639" s="19"/>
      <c r="CO3639" s="19"/>
      <c r="CP3639" s="19"/>
      <c r="CQ3639" s="19"/>
      <c r="CR3639" s="19"/>
      <c r="CS3639" s="19"/>
      <c r="CT3639" s="19"/>
      <c r="CU3639" s="19"/>
      <c r="CV3639" s="19"/>
      <c r="CW3639" s="19"/>
      <c r="CX3639" s="19"/>
      <c r="CY3639" s="19"/>
      <c r="CZ3639" s="19"/>
      <c r="DA3639" s="19"/>
      <c r="DB3639" s="19"/>
      <c r="DC3639" s="19"/>
      <c r="DD3639" s="19"/>
      <c r="DE3639" s="19"/>
      <c r="DF3639" s="19"/>
      <c r="DG3639" s="19"/>
      <c r="DH3639" s="19"/>
      <c r="DI3639" s="19"/>
      <c r="DJ3639" s="19"/>
      <c r="DK3639" s="19"/>
      <c r="DL3639" s="19"/>
      <c r="DM3639" s="19"/>
      <c r="DN3639" s="19"/>
    </row>
    <row r="3640" spans="1:118" x14ac:dyDescent="0.25">
      <c r="A3640" s="35"/>
      <c r="B3640" s="35"/>
      <c r="C3640" s="35"/>
      <c r="D3640" s="35"/>
      <c r="E3640" s="107"/>
      <c r="H3640" s="35"/>
      <c r="I3640" s="35"/>
      <c r="J3640" s="35"/>
      <c r="K3640" s="35"/>
      <c r="L3640" s="35"/>
      <c r="M3640" s="35"/>
      <c r="N3640" s="35"/>
      <c r="O3640" s="35"/>
      <c r="P3640" s="35"/>
      <c r="Q3640" s="35"/>
      <c r="R3640" s="35"/>
      <c r="S3640" s="35"/>
      <c r="AC3640" s="19"/>
      <c r="AD3640" s="19"/>
      <c r="AE3640" s="19"/>
      <c r="AF3640" s="19"/>
      <c r="AG3640" s="19"/>
      <c r="AH3640" s="19"/>
      <c r="AI3640" s="19"/>
      <c r="AJ3640" s="19"/>
      <c r="AK3640" s="19"/>
      <c r="AL3640" s="19"/>
      <c r="AM3640" s="19"/>
      <c r="AN3640" s="19"/>
      <c r="AO3640" s="19"/>
      <c r="AP3640" s="19"/>
      <c r="AQ3640" s="19"/>
      <c r="AR3640" s="19"/>
      <c r="AS3640" s="19"/>
      <c r="AT3640" s="19"/>
      <c r="AU3640" s="19"/>
      <c r="AV3640" s="19"/>
      <c r="AW3640" s="19"/>
      <c r="AX3640" s="19"/>
      <c r="AY3640" s="19"/>
      <c r="AZ3640" s="19"/>
      <c r="BA3640" s="19"/>
      <c r="BB3640" s="19"/>
      <c r="BC3640" s="19"/>
      <c r="BD3640" s="19"/>
      <c r="BE3640" s="19"/>
      <c r="BF3640" s="19"/>
      <c r="BG3640" s="19"/>
      <c r="BH3640" s="19"/>
      <c r="BI3640" s="19"/>
      <c r="BJ3640" s="19"/>
      <c r="BK3640" s="19"/>
      <c r="BL3640" s="19"/>
      <c r="BM3640" s="19"/>
      <c r="BN3640" s="19"/>
      <c r="BO3640" s="19"/>
      <c r="BP3640" s="19"/>
      <c r="BQ3640" s="19"/>
      <c r="BR3640" s="19"/>
      <c r="BS3640" s="19"/>
      <c r="BT3640" s="19"/>
      <c r="BU3640" s="19"/>
      <c r="BV3640" s="19"/>
      <c r="BW3640" s="19"/>
      <c r="BX3640" s="19"/>
      <c r="BY3640" s="19"/>
      <c r="BZ3640" s="19"/>
      <c r="CA3640" s="19"/>
      <c r="CB3640" s="19"/>
      <c r="CC3640" s="19"/>
      <c r="CD3640" s="19"/>
      <c r="CE3640" s="19"/>
      <c r="CF3640" s="19"/>
      <c r="CG3640" s="19"/>
      <c r="CH3640" s="19"/>
      <c r="CI3640" s="19"/>
      <c r="CJ3640" s="19"/>
      <c r="CK3640" s="19"/>
      <c r="CL3640" s="19"/>
      <c r="CM3640" s="19"/>
      <c r="CN3640" s="19"/>
      <c r="CO3640" s="19"/>
      <c r="CP3640" s="19"/>
      <c r="CQ3640" s="19"/>
      <c r="CR3640" s="19"/>
      <c r="CS3640" s="19"/>
      <c r="CT3640" s="19"/>
      <c r="CU3640" s="19"/>
      <c r="CV3640" s="19"/>
      <c r="CW3640" s="19"/>
      <c r="CX3640" s="19"/>
      <c r="CY3640" s="19"/>
      <c r="CZ3640" s="19"/>
      <c r="DA3640" s="19"/>
      <c r="DB3640" s="19"/>
      <c r="DC3640" s="19"/>
      <c r="DD3640" s="19"/>
      <c r="DE3640" s="19"/>
      <c r="DF3640" s="19"/>
      <c r="DG3640" s="19"/>
      <c r="DH3640" s="19"/>
      <c r="DI3640" s="19"/>
      <c r="DJ3640" s="19"/>
      <c r="DK3640" s="19"/>
      <c r="DL3640" s="19"/>
      <c r="DM3640" s="19"/>
      <c r="DN3640" s="19"/>
    </row>
    <row r="3641" spans="1:118" x14ac:dyDescent="0.25">
      <c r="A3641" s="35"/>
      <c r="B3641" s="35"/>
      <c r="C3641" s="35"/>
      <c r="D3641" s="35"/>
      <c r="E3641" s="107"/>
      <c r="H3641" s="35"/>
      <c r="I3641" s="35"/>
      <c r="J3641" s="35"/>
      <c r="K3641" s="35"/>
      <c r="L3641" s="35"/>
      <c r="M3641" s="35"/>
      <c r="N3641" s="35"/>
      <c r="O3641" s="35"/>
      <c r="P3641" s="35"/>
      <c r="Q3641" s="35"/>
      <c r="R3641" s="35"/>
      <c r="S3641" s="35"/>
      <c r="AC3641" s="19"/>
      <c r="AD3641" s="19"/>
      <c r="AE3641" s="19"/>
      <c r="AF3641" s="19"/>
      <c r="AG3641" s="19"/>
      <c r="AH3641" s="19"/>
      <c r="AI3641" s="19"/>
      <c r="AJ3641" s="19"/>
      <c r="AK3641" s="19"/>
      <c r="AL3641" s="19"/>
      <c r="AM3641" s="19"/>
      <c r="AN3641" s="19"/>
      <c r="AO3641" s="19"/>
      <c r="AP3641" s="19"/>
      <c r="AQ3641" s="19"/>
      <c r="AR3641" s="19"/>
      <c r="AS3641" s="19"/>
      <c r="AT3641" s="19"/>
      <c r="AU3641" s="19"/>
      <c r="AV3641" s="19"/>
      <c r="AW3641" s="19"/>
      <c r="AX3641" s="19"/>
      <c r="AY3641" s="19"/>
      <c r="AZ3641" s="19"/>
      <c r="BA3641" s="19"/>
      <c r="BB3641" s="19"/>
      <c r="BC3641" s="19"/>
      <c r="BD3641" s="19"/>
      <c r="BE3641" s="19"/>
      <c r="BF3641" s="19"/>
      <c r="BG3641" s="19"/>
      <c r="BH3641" s="19"/>
      <c r="BI3641" s="19"/>
      <c r="BJ3641" s="19"/>
      <c r="BK3641" s="19"/>
      <c r="BL3641" s="19"/>
      <c r="BM3641" s="19"/>
      <c r="BN3641" s="19"/>
      <c r="BO3641" s="19"/>
      <c r="BP3641" s="19"/>
      <c r="BQ3641" s="19"/>
      <c r="BR3641" s="19"/>
      <c r="BS3641" s="19"/>
      <c r="BT3641" s="19"/>
      <c r="BU3641" s="19"/>
      <c r="BV3641" s="19"/>
      <c r="BW3641" s="19"/>
      <c r="BX3641" s="19"/>
      <c r="BY3641" s="19"/>
      <c r="BZ3641" s="19"/>
      <c r="CA3641" s="19"/>
      <c r="CB3641" s="19"/>
      <c r="CC3641" s="19"/>
      <c r="CD3641" s="19"/>
      <c r="CE3641" s="19"/>
      <c r="CF3641" s="19"/>
      <c r="CG3641" s="19"/>
      <c r="CH3641" s="19"/>
      <c r="CI3641" s="19"/>
      <c r="CJ3641" s="19"/>
      <c r="CK3641" s="19"/>
      <c r="CL3641" s="19"/>
      <c r="CM3641" s="19"/>
      <c r="CN3641" s="19"/>
      <c r="CO3641" s="19"/>
      <c r="CP3641" s="19"/>
      <c r="CQ3641" s="19"/>
      <c r="CR3641" s="19"/>
      <c r="CS3641" s="19"/>
      <c r="CT3641" s="19"/>
      <c r="CU3641" s="19"/>
      <c r="CV3641" s="19"/>
      <c r="CW3641" s="19"/>
      <c r="CX3641" s="19"/>
      <c r="CY3641" s="19"/>
      <c r="CZ3641" s="19"/>
      <c r="DA3641" s="19"/>
      <c r="DB3641" s="19"/>
      <c r="DC3641" s="19"/>
      <c r="DD3641" s="19"/>
      <c r="DE3641" s="19"/>
      <c r="DF3641" s="19"/>
      <c r="DG3641" s="19"/>
      <c r="DH3641" s="19"/>
      <c r="DI3641" s="19"/>
      <c r="DJ3641" s="19"/>
      <c r="DK3641" s="19"/>
      <c r="DL3641" s="19"/>
      <c r="DM3641" s="19"/>
      <c r="DN3641" s="19"/>
    </row>
    <row r="3642" spans="1:118" x14ac:dyDescent="0.25">
      <c r="A3642" s="35"/>
      <c r="B3642" s="35"/>
      <c r="C3642" s="35"/>
      <c r="D3642" s="35"/>
      <c r="E3642" s="107"/>
      <c r="H3642" s="35"/>
      <c r="I3642" s="35"/>
      <c r="J3642" s="35"/>
      <c r="K3642" s="35"/>
      <c r="L3642" s="35"/>
      <c r="M3642" s="35"/>
      <c r="N3642" s="35"/>
      <c r="O3642" s="35"/>
      <c r="P3642" s="35"/>
      <c r="Q3642" s="35"/>
      <c r="R3642" s="35"/>
      <c r="S3642" s="35"/>
      <c r="AC3642" s="19"/>
      <c r="AD3642" s="19"/>
      <c r="AE3642" s="19"/>
      <c r="AF3642" s="19"/>
      <c r="AG3642" s="19"/>
      <c r="AH3642" s="19"/>
      <c r="AI3642" s="19"/>
      <c r="AJ3642" s="19"/>
      <c r="AK3642" s="19"/>
      <c r="AL3642" s="19"/>
      <c r="AM3642" s="19"/>
      <c r="AN3642" s="19"/>
      <c r="AO3642" s="19"/>
      <c r="AP3642" s="19"/>
      <c r="AQ3642" s="19"/>
      <c r="AR3642" s="19"/>
      <c r="AS3642" s="19"/>
      <c r="AT3642" s="19"/>
      <c r="AU3642" s="19"/>
      <c r="AV3642" s="19"/>
      <c r="AW3642" s="19"/>
      <c r="AX3642" s="19"/>
      <c r="AY3642" s="19"/>
      <c r="AZ3642" s="19"/>
      <c r="BA3642" s="19"/>
      <c r="BB3642" s="19"/>
      <c r="BC3642" s="19"/>
      <c r="BD3642" s="19"/>
      <c r="BE3642" s="19"/>
      <c r="BF3642" s="19"/>
      <c r="BG3642" s="19"/>
      <c r="BH3642" s="19"/>
      <c r="BI3642" s="19"/>
      <c r="BJ3642" s="19"/>
      <c r="BK3642" s="19"/>
      <c r="BL3642" s="19"/>
      <c r="BM3642" s="19"/>
      <c r="BN3642" s="19"/>
      <c r="BO3642" s="19"/>
      <c r="BP3642" s="19"/>
      <c r="BQ3642" s="19"/>
      <c r="BR3642" s="19"/>
      <c r="BS3642" s="19"/>
      <c r="BT3642" s="19"/>
      <c r="BU3642" s="19"/>
      <c r="BV3642" s="19"/>
      <c r="BW3642" s="19"/>
      <c r="BX3642" s="19"/>
      <c r="BY3642" s="19"/>
      <c r="BZ3642" s="19"/>
      <c r="CA3642" s="19"/>
      <c r="CB3642" s="19"/>
      <c r="CC3642" s="19"/>
      <c r="CD3642" s="19"/>
      <c r="CE3642" s="19"/>
      <c r="CF3642" s="19"/>
      <c r="CG3642" s="19"/>
      <c r="CH3642" s="19"/>
      <c r="CI3642" s="19"/>
      <c r="CJ3642" s="19"/>
      <c r="CK3642" s="19"/>
      <c r="CL3642" s="19"/>
      <c r="CM3642" s="19"/>
      <c r="CN3642" s="19"/>
      <c r="CO3642" s="19"/>
      <c r="CP3642" s="19"/>
      <c r="CQ3642" s="19"/>
      <c r="CR3642" s="19"/>
      <c r="CS3642" s="19"/>
      <c r="CT3642" s="19"/>
      <c r="CU3642" s="19"/>
      <c r="CV3642" s="19"/>
      <c r="CW3642" s="19"/>
      <c r="CX3642" s="19"/>
      <c r="CY3642" s="19"/>
      <c r="CZ3642" s="19"/>
      <c r="DA3642" s="19"/>
      <c r="DB3642" s="19"/>
      <c r="DC3642" s="19"/>
      <c r="DD3642" s="19"/>
      <c r="DE3642" s="19"/>
      <c r="DF3642" s="19"/>
      <c r="DG3642" s="19"/>
      <c r="DH3642" s="19"/>
      <c r="DI3642" s="19"/>
      <c r="DJ3642" s="19"/>
      <c r="DK3642" s="19"/>
      <c r="DL3642" s="19"/>
      <c r="DM3642" s="19"/>
      <c r="DN3642" s="19"/>
    </row>
    <row r="3643" spans="1:118" x14ac:dyDescent="0.25">
      <c r="A3643" s="35"/>
      <c r="B3643" s="35"/>
      <c r="C3643" s="35"/>
      <c r="D3643" s="35"/>
      <c r="E3643" s="107"/>
      <c r="H3643" s="35"/>
      <c r="I3643" s="35"/>
      <c r="J3643" s="35"/>
      <c r="K3643" s="35"/>
      <c r="L3643" s="35"/>
      <c r="M3643" s="35"/>
      <c r="N3643" s="35"/>
      <c r="O3643" s="35"/>
      <c r="P3643" s="35"/>
      <c r="Q3643" s="35"/>
      <c r="R3643" s="35"/>
      <c r="S3643" s="35"/>
      <c r="AC3643" s="19"/>
      <c r="AD3643" s="19"/>
      <c r="AE3643" s="19"/>
      <c r="AF3643" s="19"/>
      <c r="AG3643" s="19"/>
      <c r="AH3643" s="19"/>
      <c r="AI3643" s="19"/>
      <c r="AJ3643" s="19"/>
      <c r="AK3643" s="19"/>
      <c r="AL3643" s="19"/>
      <c r="AM3643" s="19"/>
      <c r="AN3643" s="19"/>
      <c r="AO3643" s="19"/>
      <c r="AP3643" s="19"/>
      <c r="AQ3643" s="19"/>
      <c r="AR3643" s="19"/>
      <c r="AS3643" s="19"/>
      <c r="AT3643" s="19"/>
      <c r="AU3643" s="19"/>
      <c r="AV3643" s="19"/>
      <c r="AW3643" s="19"/>
      <c r="AX3643" s="19"/>
      <c r="AY3643" s="19"/>
      <c r="AZ3643" s="19"/>
      <c r="BA3643" s="19"/>
      <c r="BB3643" s="19"/>
      <c r="BC3643" s="19"/>
      <c r="BD3643" s="19"/>
      <c r="BE3643" s="19"/>
      <c r="BF3643" s="19"/>
      <c r="BG3643" s="19"/>
      <c r="BH3643" s="19"/>
      <c r="BI3643" s="19"/>
      <c r="BJ3643" s="19"/>
      <c r="BK3643" s="19"/>
      <c r="BL3643" s="19"/>
      <c r="BM3643" s="19"/>
      <c r="BN3643" s="19"/>
      <c r="BO3643" s="19"/>
      <c r="BP3643" s="19"/>
      <c r="BQ3643" s="19"/>
      <c r="BR3643" s="19"/>
      <c r="BS3643" s="19"/>
      <c r="BT3643" s="19"/>
      <c r="BU3643" s="19"/>
      <c r="BV3643" s="19"/>
      <c r="BW3643" s="19"/>
      <c r="BX3643" s="19"/>
      <c r="BY3643" s="19"/>
      <c r="BZ3643" s="19"/>
      <c r="CA3643" s="19"/>
      <c r="CB3643" s="19"/>
      <c r="CC3643" s="19"/>
      <c r="CD3643" s="19"/>
      <c r="CE3643" s="19"/>
      <c r="CF3643" s="19"/>
      <c r="CG3643" s="19"/>
      <c r="CH3643" s="19"/>
      <c r="CI3643" s="19"/>
      <c r="CJ3643" s="19"/>
      <c r="CK3643" s="19"/>
      <c r="CL3643" s="19"/>
      <c r="CM3643" s="19"/>
      <c r="CN3643" s="19"/>
      <c r="CO3643" s="19"/>
      <c r="CP3643" s="19"/>
      <c r="CQ3643" s="19"/>
      <c r="CR3643" s="19"/>
      <c r="CS3643" s="19"/>
      <c r="CT3643" s="19"/>
      <c r="CU3643" s="19"/>
      <c r="CV3643" s="19"/>
      <c r="CW3643" s="19"/>
      <c r="CX3643" s="19"/>
      <c r="CY3643" s="19"/>
      <c r="CZ3643" s="19"/>
      <c r="DA3643" s="19"/>
      <c r="DB3643" s="19"/>
      <c r="DC3643" s="19"/>
      <c r="DD3643" s="19"/>
      <c r="DE3643" s="19"/>
      <c r="DF3643" s="19"/>
      <c r="DG3643" s="19"/>
      <c r="DH3643" s="19"/>
      <c r="DI3643" s="19"/>
      <c r="DJ3643" s="19"/>
      <c r="DK3643" s="19"/>
      <c r="DL3643" s="19"/>
      <c r="DM3643" s="19"/>
      <c r="DN3643" s="19"/>
    </row>
    <row r="3644" spans="1:118" x14ac:dyDescent="0.25">
      <c r="A3644" s="35"/>
      <c r="B3644" s="35"/>
      <c r="C3644" s="35"/>
      <c r="D3644" s="35"/>
      <c r="E3644" s="107"/>
      <c r="H3644" s="35"/>
      <c r="I3644" s="35"/>
      <c r="J3644" s="35"/>
      <c r="K3644" s="35"/>
      <c r="L3644" s="35"/>
      <c r="M3644" s="35"/>
      <c r="N3644" s="35"/>
      <c r="O3644" s="35"/>
      <c r="P3644" s="35"/>
      <c r="Q3644" s="35"/>
      <c r="R3644" s="35"/>
      <c r="S3644" s="35"/>
      <c r="AC3644" s="19"/>
      <c r="AD3644" s="19"/>
      <c r="AE3644" s="19"/>
      <c r="AF3644" s="19"/>
      <c r="AG3644" s="19"/>
      <c r="AH3644" s="19"/>
      <c r="AI3644" s="19"/>
      <c r="AJ3644" s="19"/>
      <c r="AK3644" s="19"/>
      <c r="AL3644" s="19"/>
      <c r="AM3644" s="19"/>
      <c r="AN3644" s="19"/>
      <c r="AO3644" s="19"/>
      <c r="AP3644" s="19"/>
      <c r="AQ3644" s="19"/>
      <c r="AR3644" s="19"/>
      <c r="AS3644" s="19"/>
      <c r="AT3644" s="19"/>
      <c r="AU3644" s="19"/>
      <c r="AV3644" s="19"/>
      <c r="AW3644" s="19"/>
      <c r="AX3644" s="19"/>
      <c r="AY3644" s="19"/>
      <c r="AZ3644" s="19"/>
      <c r="BA3644" s="19"/>
      <c r="BB3644" s="19"/>
      <c r="BC3644" s="19"/>
      <c r="BD3644" s="19"/>
      <c r="BE3644" s="19"/>
      <c r="BF3644" s="19"/>
      <c r="BG3644" s="19"/>
      <c r="BH3644" s="19"/>
      <c r="BI3644" s="19"/>
      <c r="BJ3644" s="19"/>
      <c r="BK3644" s="19"/>
      <c r="BL3644" s="19"/>
      <c r="BM3644" s="19"/>
      <c r="BN3644" s="19"/>
      <c r="BO3644" s="19"/>
      <c r="BP3644" s="19"/>
      <c r="BQ3644" s="19"/>
      <c r="BR3644" s="19"/>
      <c r="BS3644" s="19"/>
      <c r="BT3644" s="19"/>
      <c r="BU3644" s="19"/>
      <c r="BV3644" s="19"/>
      <c r="BW3644" s="19"/>
      <c r="BX3644" s="19"/>
      <c r="BY3644" s="19"/>
      <c r="BZ3644" s="19"/>
      <c r="CA3644" s="19"/>
      <c r="CB3644" s="19"/>
      <c r="CC3644" s="19"/>
      <c r="CD3644" s="19"/>
      <c r="CE3644" s="19"/>
      <c r="CF3644" s="19"/>
      <c r="CG3644" s="19"/>
      <c r="CH3644" s="19"/>
      <c r="CI3644" s="19"/>
      <c r="CJ3644" s="19"/>
      <c r="CK3644" s="19"/>
      <c r="CL3644" s="19"/>
      <c r="CM3644" s="19"/>
      <c r="CN3644" s="19"/>
      <c r="CO3644" s="19"/>
      <c r="CP3644" s="19"/>
      <c r="CQ3644" s="19"/>
      <c r="CR3644" s="19"/>
      <c r="CS3644" s="19"/>
      <c r="CT3644" s="19"/>
      <c r="CU3644" s="19"/>
      <c r="CV3644" s="19"/>
      <c r="CW3644" s="19"/>
      <c r="CX3644" s="19"/>
      <c r="CY3644" s="19"/>
      <c r="CZ3644" s="19"/>
      <c r="DA3644" s="19"/>
      <c r="DB3644" s="19"/>
      <c r="DC3644" s="19"/>
      <c r="DD3644" s="19"/>
      <c r="DE3644" s="19"/>
      <c r="DF3644" s="19"/>
      <c r="DG3644" s="19"/>
      <c r="DH3644" s="19"/>
      <c r="DI3644" s="19"/>
      <c r="DJ3644" s="19"/>
      <c r="DK3644" s="19"/>
      <c r="DL3644" s="19"/>
      <c r="DM3644" s="19"/>
      <c r="DN3644" s="19"/>
    </row>
    <row r="3645" spans="1:118" x14ac:dyDescent="0.25">
      <c r="A3645" s="35"/>
      <c r="B3645" s="35"/>
      <c r="C3645" s="35"/>
      <c r="D3645" s="35"/>
      <c r="E3645" s="107"/>
      <c r="H3645" s="35"/>
      <c r="I3645" s="35"/>
      <c r="J3645" s="35"/>
      <c r="K3645" s="35"/>
      <c r="L3645" s="35"/>
      <c r="M3645" s="35"/>
      <c r="N3645" s="35"/>
      <c r="O3645" s="35"/>
      <c r="P3645" s="35"/>
      <c r="Q3645" s="35"/>
      <c r="R3645" s="35"/>
      <c r="S3645" s="35"/>
      <c r="AC3645" s="19"/>
      <c r="AD3645" s="19"/>
      <c r="AE3645" s="19"/>
      <c r="AF3645" s="19"/>
      <c r="AG3645" s="19"/>
      <c r="AH3645" s="19"/>
      <c r="AI3645" s="19"/>
      <c r="AJ3645" s="19"/>
      <c r="AK3645" s="19"/>
      <c r="AL3645" s="19"/>
      <c r="AM3645" s="19"/>
      <c r="AN3645" s="19"/>
      <c r="AO3645" s="19"/>
      <c r="AP3645" s="19"/>
      <c r="AQ3645" s="19"/>
      <c r="AR3645" s="19"/>
      <c r="AS3645" s="19"/>
      <c r="AT3645" s="19"/>
      <c r="AU3645" s="19"/>
      <c r="AV3645" s="19"/>
      <c r="AW3645" s="19"/>
      <c r="AX3645" s="19"/>
      <c r="AY3645" s="19"/>
      <c r="AZ3645" s="19"/>
      <c r="BA3645" s="19"/>
      <c r="BB3645" s="19"/>
      <c r="BC3645" s="19"/>
      <c r="BD3645" s="19"/>
      <c r="BE3645" s="19"/>
      <c r="BF3645" s="19"/>
      <c r="BG3645" s="19"/>
      <c r="BH3645" s="19"/>
      <c r="BI3645" s="19"/>
      <c r="BJ3645" s="19"/>
      <c r="BK3645" s="19"/>
      <c r="BL3645" s="19"/>
      <c r="BM3645" s="19"/>
      <c r="BN3645" s="19"/>
      <c r="BO3645" s="19"/>
      <c r="BP3645" s="19"/>
      <c r="BQ3645" s="19"/>
      <c r="BR3645" s="19"/>
      <c r="BS3645" s="19"/>
      <c r="BT3645" s="19"/>
      <c r="BU3645" s="19"/>
      <c r="BV3645" s="19"/>
      <c r="BW3645" s="19"/>
      <c r="BX3645" s="19"/>
      <c r="BY3645" s="19"/>
      <c r="BZ3645" s="19"/>
      <c r="CA3645" s="19"/>
      <c r="CB3645" s="19"/>
      <c r="CC3645" s="19"/>
      <c r="CD3645" s="19"/>
      <c r="CE3645" s="19"/>
      <c r="CF3645" s="19"/>
      <c r="CG3645" s="19"/>
      <c r="CH3645" s="19"/>
      <c r="CI3645" s="19"/>
      <c r="CJ3645" s="19"/>
      <c r="CK3645" s="19"/>
      <c r="CL3645" s="19"/>
      <c r="CM3645" s="19"/>
      <c r="CN3645" s="19"/>
      <c r="CO3645" s="19"/>
      <c r="CP3645" s="19"/>
      <c r="CQ3645" s="19"/>
      <c r="CR3645" s="19"/>
      <c r="CS3645" s="19"/>
      <c r="CT3645" s="19"/>
      <c r="CU3645" s="19"/>
      <c r="CV3645" s="19"/>
      <c r="CW3645" s="19"/>
      <c r="CX3645" s="19"/>
      <c r="CY3645" s="19"/>
      <c r="CZ3645" s="19"/>
      <c r="DA3645" s="19"/>
      <c r="DB3645" s="19"/>
      <c r="DC3645" s="19"/>
      <c r="DD3645" s="19"/>
      <c r="DE3645" s="19"/>
      <c r="DF3645" s="19"/>
      <c r="DG3645" s="19"/>
      <c r="DH3645" s="19"/>
      <c r="DI3645" s="19"/>
      <c r="DJ3645" s="19"/>
      <c r="DK3645" s="19"/>
      <c r="DL3645" s="19"/>
      <c r="DM3645" s="19"/>
      <c r="DN3645" s="19"/>
    </row>
    <row r="3646" spans="1:118" x14ac:dyDescent="0.25">
      <c r="A3646" s="35"/>
      <c r="B3646" s="35"/>
      <c r="C3646" s="35"/>
      <c r="D3646" s="35"/>
      <c r="E3646" s="107"/>
      <c r="H3646" s="35"/>
      <c r="I3646" s="35"/>
      <c r="J3646" s="35"/>
      <c r="K3646" s="35"/>
      <c r="L3646" s="35"/>
      <c r="M3646" s="35"/>
      <c r="N3646" s="35"/>
      <c r="O3646" s="35"/>
      <c r="P3646" s="35"/>
      <c r="Q3646" s="35"/>
      <c r="R3646" s="35"/>
      <c r="S3646" s="35"/>
      <c r="AC3646" s="19"/>
      <c r="AD3646" s="19"/>
      <c r="AE3646" s="19"/>
      <c r="AF3646" s="19"/>
      <c r="AG3646" s="19"/>
      <c r="AH3646" s="19"/>
      <c r="AI3646" s="19"/>
      <c r="AJ3646" s="19"/>
      <c r="AK3646" s="19"/>
      <c r="AL3646" s="19"/>
      <c r="AM3646" s="19"/>
      <c r="AN3646" s="19"/>
      <c r="AO3646" s="19"/>
      <c r="AP3646" s="19"/>
      <c r="AQ3646" s="19"/>
      <c r="AR3646" s="19"/>
      <c r="AS3646" s="19"/>
      <c r="AT3646" s="19"/>
      <c r="AU3646" s="19"/>
      <c r="AV3646" s="19"/>
      <c r="AW3646" s="19"/>
      <c r="AX3646" s="19"/>
      <c r="AY3646" s="19"/>
      <c r="AZ3646" s="19"/>
      <c r="BA3646" s="19"/>
      <c r="BB3646" s="19"/>
      <c r="BC3646" s="19"/>
      <c r="BD3646" s="19"/>
      <c r="BE3646" s="19"/>
      <c r="BF3646" s="19"/>
      <c r="BG3646" s="19"/>
      <c r="BH3646" s="19"/>
      <c r="BI3646" s="19"/>
      <c r="BJ3646" s="19"/>
      <c r="BK3646" s="19"/>
      <c r="BL3646" s="19"/>
      <c r="BM3646" s="19"/>
      <c r="BN3646" s="19"/>
      <c r="BO3646" s="19"/>
      <c r="BP3646" s="19"/>
      <c r="BQ3646" s="19"/>
      <c r="BR3646" s="19"/>
      <c r="BS3646" s="19"/>
      <c r="BT3646" s="19"/>
      <c r="BU3646" s="19"/>
      <c r="BV3646" s="19"/>
      <c r="BW3646" s="19"/>
      <c r="BX3646" s="19"/>
      <c r="BY3646" s="19"/>
      <c r="BZ3646" s="19"/>
      <c r="CA3646" s="19"/>
      <c r="CB3646" s="19"/>
      <c r="CC3646" s="19"/>
      <c r="CD3646" s="19"/>
      <c r="CE3646" s="19"/>
      <c r="CF3646" s="19"/>
      <c r="CG3646" s="19"/>
      <c r="CH3646" s="19"/>
      <c r="CI3646" s="19"/>
      <c r="CJ3646" s="19"/>
      <c r="CK3646" s="19"/>
      <c r="CL3646" s="19"/>
      <c r="CM3646" s="19"/>
      <c r="CN3646" s="19"/>
      <c r="CO3646" s="19"/>
      <c r="CP3646" s="19"/>
      <c r="CQ3646" s="19"/>
      <c r="CR3646" s="19"/>
      <c r="CS3646" s="19"/>
      <c r="CT3646" s="19"/>
      <c r="CU3646" s="19"/>
      <c r="CV3646" s="19"/>
      <c r="CW3646" s="19"/>
      <c r="CX3646" s="19"/>
      <c r="CY3646" s="19"/>
      <c r="CZ3646" s="19"/>
      <c r="DA3646" s="19"/>
      <c r="DB3646" s="19"/>
      <c r="DC3646" s="19"/>
      <c r="DD3646" s="19"/>
      <c r="DE3646" s="19"/>
      <c r="DF3646" s="19"/>
      <c r="DG3646" s="19"/>
      <c r="DH3646" s="19"/>
      <c r="DI3646" s="19"/>
      <c r="DJ3646" s="19"/>
      <c r="DK3646" s="19"/>
      <c r="DL3646" s="19"/>
      <c r="DM3646" s="19"/>
      <c r="DN3646" s="19"/>
    </row>
    <row r="3647" spans="1:118" x14ac:dyDescent="0.25">
      <c r="A3647" s="35"/>
      <c r="B3647" s="35"/>
      <c r="C3647" s="35"/>
      <c r="D3647" s="35"/>
      <c r="E3647" s="107"/>
      <c r="H3647" s="35"/>
      <c r="I3647" s="35"/>
      <c r="J3647" s="35"/>
      <c r="K3647" s="35"/>
      <c r="L3647" s="35"/>
      <c r="M3647" s="35"/>
      <c r="N3647" s="35"/>
      <c r="O3647" s="35"/>
      <c r="P3647" s="35"/>
      <c r="Q3647" s="35"/>
      <c r="R3647" s="35"/>
      <c r="S3647" s="35"/>
      <c r="AC3647" s="19"/>
      <c r="AD3647" s="19"/>
      <c r="AE3647" s="19"/>
      <c r="AF3647" s="19"/>
      <c r="AG3647" s="19"/>
      <c r="AH3647" s="19"/>
      <c r="AI3647" s="19"/>
      <c r="AJ3647" s="19"/>
      <c r="AK3647" s="19"/>
      <c r="AL3647" s="19"/>
      <c r="AM3647" s="19"/>
      <c r="AN3647" s="19"/>
      <c r="AO3647" s="19"/>
      <c r="AP3647" s="19"/>
      <c r="AQ3647" s="19"/>
      <c r="AR3647" s="19"/>
      <c r="AS3647" s="19"/>
      <c r="AT3647" s="19"/>
      <c r="AU3647" s="19"/>
      <c r="AV3647" s="19"/>
      <c r="AW3647" s="19"/>
      <c r="AX3647" s="19"/>
      <c r="AY3647" s="19"/>
      <c r="AZ3647" s="19"/>
      <c r="BA3647" s="19"/>
      <c r="BB3647" s="19"/>
      <c r="BC3647" s="19"/>
      <c r="BD3647" s="19"/>
      <c r="BE3647" s="19"/>
      <c r="BF3647" s="19"/>
      <c r="BG3647" s="19"/>
      <c r="BH3647" s="19"/>
      <c r="BI3647" s="19"/>
      <c r="BJ3647" s="19"/>
      <c r="BK3647" s="19"/>
      <c r="BL3647" s="19"/>
      <c r="BM3647" s="19"/>
      <c r="BN3647" s="19"/>
      <c r="BO3647" s="19"/>
      <c r="BP3647" s="19"/>
      <c r="BQ3647" s="19"/>
      <c r="BR3647" s="19"/>
      <c r="BS3647" s="19"/>
      <c r="BT3647" s="19"/>
      <c r="BU3647" s="19"/>
      <c r="BV3647" s="19"/>
      <c r="BW3647" s="19"/>
      <c r="BX3647" s="19"/>
      <c r="BY3647" s="19"/>
      <c r="BZ3647" s="19"/>
      <c r="CA3647" s="19"/>
      <c r="CB3647" s="19"/>
      <c r="CC3647" s="19"/>
      <c r="CD3647" s="19"/>
      <c r="CE3647" s="19"/>
      <c r="CF3647" s="19"/>
      <c r="CG3647" s="19"/>
      <c r="CH3647" s="19"/>
      <c r="CI3647" s="19"/>
      <c r="CJ3647" s="19"/>
      <c r="CK3647" s="19"/>
      <c r="CL3647" s="19"/>
      <c r="CM3647" s="19"/>
      <c r="CN3647" s="19"/>
      <c r="CO3647" s="19"/>
      <c r="CP3647" s="19"/>
      <c r="CQ3647" s="19"/>
      <c r="CR3647" s="19"/>
      <c r="CS3647" s="19"/>
      <c r="CT3647" s="19"/>
      <c r="CU3647" s="19"/>
      <c r="CV3647" s="19"/>
      <c r="CW3647" s="19"/>
      <c r="CX3647" s="19"/>
      <c r="CY3647" s="19"/>
      <c r="CZ3647" s="19"/>
      <c r="DA3647" s="19"/>
      <c r="DB3647" s="19"/>
      <c r="DC3647" s="19"/>
      <c r="DD3647" s="19"/>
      <c r="DE3647" s="19"/>
      <c r="DF3647" s="19"/>
      <c r="DG3647" s="19"/>
      <c r="DH3647" s="19"/>
      <c r="DI3647" s="19"/>
      <c r="DJ3647" s="19"/>
      <c r="DK3647" s="19"/>
      <c r="DL3647" s="19"/>
      <c r="DM3647" s="19"/>
      <c r="DN3647" s="19"/>
    </row>
    <row r="3648" spans="1:118" x14ac:dyDescent="0.25">
      <c r="A3648" s="35"/>
      <c r="B3648" s="35"/>
      <c r="C3648" s="35"/>
      <c r="D3648" s="35"/>
      <c r="E3648" s="107"/>
      <c r="H3648" s="35"/>
      <c r="I3648" s="35"/>
      <c r="J3648" s="35"/>
      <c r="K3648" s="35"/>
      <c r="L3648" s="35"/>
      <c r="M3648" s="35"/>
      <c r="N3648" s="35"/>
      <c r="O3648" s="35"/>
      <c r="P3648" s="35"/>
      <c r="Q3648" s="35"/>
      <c r="R3648" s="35"/>
      <c r="S3648" s="35"/>
      <c r="AC3648" s="19"/>
      <c r="AD3648" s="19"/>
      <c r="AE3648" s="19"/>
      <c r="AF3648" s="19"/>
      <c r="AG3648" s="19"/>
      <c r="AH3648" s="19"/>
      <c r="AI3648" s="19"/>
      <c r="AJ3648" s="19"/>
      <c r="AK3648" s="19"/>
      <c r="AL3648" s="19"/>
      <c r="AM3648" s="19"/>
      <c r="AN3648" s="19"/>
      <c r="AO3648" s="19"/>
      <c r="AP3648" s="19"/>
      <c r="AQ3648" s="19"/>
      <c r="AR3648" s="19"/>
      <c r="AS3648" s="19"/>
      <c r="AT3648" s="19"/>
      <c r="AU3648" s="19"/>
      <c r="AV3648" s="19"/>
      <c r="AW3648" s="19"/>
      <c r="AX3648" s="19"/>
      <c r="AY3648" s="19"/>
      <c r="AZ3648" s="19"/>
      <c r="BA3648" s="19"/>
      <c r="BB3648" s="19"/>
      <c r="BC3648" s="19"/>
      <c r="BD3648" s="19"/>
      <c r="BE3648" s="19"/>
      <c r="BF3648" s="19"/>
      <c r="BG3648" s="19"/>
      <c r="BH3648" s="19"/>
      <c r="BI3648" s="19"/>
      <c r="BJ3648" s="19"/>
      <c r="BK3648" s="19"/>
      <c r="BL3648" s="19"/>
      <c r="BM3648" s="19"/>
      <c r="BN3648" s="19"/>
      <c r="BO3648" s="19"/>
      <c r="BP3648" s="19"/>
      <c r="BQ3648" s="19"/>
      <c r="BR3648" s="19"/>
      <c r="BS3648" s="19"/>
      <c r="BT3648" s="19"/>
      <c r="BU3648" s="19"/>
      <c r="BV3648" s="19"/>
      <c r="BW3648" s="19"/>
      <c r="BX3648" s="19"/>
      <c r="BY3648" s="19"/>
      <c r="BZ3648" s="19"/>
      <c r="CA3648" s="19"/>
      <c r="CB3648" s="19"/>
      <c r="CC3648" s="19"/>
      <c r="CD3648" s="19"/>
      <c r="CE3648" s="19"/>
      <c r="CF3648" s="19"/>
      <c r="CG3648" s="19"/>
      <c r="CH3648" s="19"/>
      <c r="CI3648" s="19"/>
      <c r="CJ3648" s="19"/>
      <c r="CK3648" s="19"/>
      <c r="CL3648" s="19"/>
      <c r="CM3648" s="19"/>
      <c r="CN3648" s="19"/>
      <c r="CO3648" s="19"/>
      <c r="CP3648" s="19"/>
      <c r="CQ3648" s="19"/>
      <c r="CR3648" s="19"/>
      <c r="CS3648" s="19"/>
      <c r="CT3648" s="19"/>
      <c r="CU3648" s="19"/>
      <c r="CV3648" s="19"/>
      <c r="CW3648" s="19"/>
      <c r="CX3648" s="19"/>
      <c r="CY3648" s="19"/>
      <c r="CZ3648" s="19"/>
      <c r="DA3648" s="19"/>
      <c r="DB3648" s="19"/>
      <c r="DC3648" s="19"/>
      <c r="DD3648" s="19"/>
      <c r="DE3648" s="19"/>
      <c r="DF3648" s="19"/>
      <c r="DG3648" s="19"/>
      <c r="DH3648" s="19"/>
      <c r="DI3648" s="19"/>
      <c r="DJ3648" s="19"/>
      <c r="DK3648" s="19"/>
      <c r="DL3648" s="19"/>
      <c r="DM3648" s="19"/>
      <c r="DN3648" s="19"/>
    </row>
    <row r="3649" spans="1:118" x14ac:dyDescent="0.25">
      <c r="A3649" s="35"/>
      <c r="B3649" s="35"/>
      <c r="C3649" s="35"/>
      <c r="D3649" s="35"/>
      <c r="E3649" s="107"/>
      <c r="H3649" s="35"/>
      <c r="I3649" s="35"/>
      <c r="J3649" s="35"/>
      <c r="K3649" s="35"/>
      <c r="L3649" s="35"/>
      <c r="M3649" s="35"/>
      <c r="N3649" s="35"/>
      <c r="O3649" s="35"/>
      <c r="P3649" s="35"/>
      <c r="Q3649" s="35"/>
      <c r="R3649" s="35"/>
      <c r="S3649" s="35"/>
      <c r="AC3649" s="19"/>
      <c r="AD3649" s="19"/>
      <c r="AE3649" s="19"/>
      <c r="AF3649" s="19"/>
      <c r="AG3649" s="19"/>
      <c r="AH3649" s="19"/>
      <c r="AI3649" s="19"/>
      <c r="AJ3649" s="19"/>
      <c r="AK3649" s="19"/>
      <c r="AL3649" s="19"/>
      <c r="AM3649" s="19"/>
      <c r="AN3649" s="19"/>
      <c r="AO3649" s="19"/>
      <c r="AP3649" s="19"/>
      <c r="AQ3649" s="19"/>
      <c r="AR3649" s="19"/>
      <c r="AS3649" s="19"/>
      <c r="AT3649" s="19"/>
      <c r="AU3649" s="19"/>
      <c r="AV3649" s="19"/>
      <c r="AW3649" s="19"/>
      <c r="AX3649" s="19"/>
      <c r="AY3649" s="19"/>
      <c r="AZ3649" s="19"/>
      <c r="BA3649" s="19"/>
      <c r="BB3649" s="19"/>
      <c r="BC3649" s="19"/>
      <c r="BD3649" s="19"/>
      <c r="BE3649" s="19"/>
      <c r="BF3649" s="19"/>
      <c r="BG3649" s="19"/>
      <c r="BH3649" s="19"/>
      <c r="BI3649" s="19"/>
      <c r="BJ3649" s="19"/>
      <c r="BK3649" s="19"/>
      <c r="BL3649" s="19"/>
      <c r="BM3649" s="19"/>
      <c r="BN3649" s="19"/>
      <c r="BO3649" s="19"/>
      <c r="BP3649" s="19"/>
      <c r="BQ3649" s="19"/>
      <c r="BR3649" s="19"/>
      <c r="BS3649" s="19"/>
      <c r="BT3649" s="19"/>
      <c r="BU3649" s="19"/>
      <c r="BV3649" s="19"/>
      <c r="BW3649" s="19"/>
      <c r="BX3649" s="19"/>
      <c r="BY3649" s="19"/>
      <c r="BZ3649" s="19"/>
      <c r="CA3649" s="19"/>
      <c r="CB3649" s="19"/>
      <c r="CC3649" s="19"/>
      <c r="CD3649" s="19"/>
      <c r="CE3649" s="19"/>
      <c r="CF3649" s="19"/>
      <c r="CG3649" s="19"/>
      <c r="CH3649" s="19"/>
      <c r="CI3649" s="19"/>
      <c r="CJ3649" s="19"/>
      <c r="CK3649" s="19"/>
      <c r="CL3649" s="19"/>
      <c r="CM3649" s="19"/>
      <c r="CN3649" s="19"/>
      <c r="CO3649" s="19"/>
      <c r="CP3649" s="19"/>
      <c r="CQ3649" s="19"/>
      <c r="CR3649" s="19"/>
      <c r="CS3649" s="19"/>
      <c r="CT3649" s="19"/>
      <c r="CU3649" s="19"/>
      <c r="CV3649" s="19"/>
      <c r="CW3649" s="19"/>
      <c r="CX3649" s="19"/>
      <c r="CY3649" s="19"/>
      <c r="CZ3649" s="19"/>
      <c r="DA3649" s="19"/>
      <c r="DB3649" s="19"/>
      <c r="DC3649" s="19"/>
      <c r="DD3649" s="19"/>
      <c r="DE3649" s="19"/>
      <c r="DF3649" s="19"/>
      <c r="DG3649" s="19"/>
      <c r="DH3649" s="19"/>
      <c r="DI3649" s="19"/>
      <c r="DJ3649" s="19"/>
      <c r="DK3649" s="19"/>
      <c r="DL3649" s="19"/>
      <c r="DM3649" s="19"/>
      <c r="DN3649" s="19"/>
    </row>
    <row r="3650" spans="1:118" x14ac:dyDescent="0.25">
      <c r="A3650" s="35"/>
      <c r="B3650" s="35"/>
      <c r="C3650" s="35"/>
      <c r="D3650" s="35"/>
      <c r="E3650" s="107"/>
      <c r="H3650" s="35"/>
      <c r="I3650" s="35"/>
      <c r="J3650" s="35"/>
      <c r="K3650" s="35"/>
      <c r="L3650" s="35"/>
      <c r="M3650" s="35"/>
      <c r="N3650" s="35"/>
      <c r="O3650" s="35"/>
      <c r="P3650" s="35"/>
      <c r="Q3650" s="35"/>
      <c r="R3650" s="35"/>
      <c r="S3650" s="35"/>
      <c r="AC3650" s="19"/>
      <c r="AD3650" s="19"/>
      <c r="AE3650" s="19"/>
      <c r="AF3650" s="19"/>
      <c r="AG3650" s="19"/>
      <c r="AH3650" s="19"/>
      <c r="AI3650" s="19"/>
      <c r="AJ3650" s="19"/>
      <c r="AK3650" s="19"/>
      <c r="AL3650" s="19"/>
      <c r="AM3650" s="19"/>
      <c r="AN3650" s="19"/>
      <c r="AO3650" s="19"/>
      <c r="AP3650" s="19"/>
      <c r="AQ3650" s="19"/>
      <c r="AR3650" s="19"/>
      <c r="AS3650" s="19"/>
      <c r="AT3650" s="19"/>
      <c r="AU3650" s="19"/>
      <c r="AV3650" s="19"/>
      <c r="AW3650" s="19"/>
      <c r="AX3650" s="19"/>
      <c r="AY3650" s="19"/>
      <c r="AZ3650" s="19"/>
      <c r="BA3650" s="19"/>
      <c r="BB3650" s="19"/>
      <c r="BC3650" s="19"/>
      <c r="BD3650" s="19"/>
      <c r="BE3650" s="19"/>
      <c r="BF3650" s="19"/>
      <c r="BG3650" s="19"/>
      <c r="BH3650" s="19"/>
      <c r="BI3650" s="19"/>
      <c r="BJ3650" s="19"/>
      <c r="BK3650" s="19"/>
      <c r="BL3650" s="19"/>
      <c r="BM3650" s="19"/>
      <c r="BN3650" s="19"/>
      <c r="BO3650" s="19"/>
      <c r="BP3650" s="19"/>
      <c r="BQ3650" s="19"/>
      <c r="BR3650" s="19"/>
      <c r="BS3650" s="19"/>
      <c r="BT3650" s="19"/>
      <c r="BU3650" s="19"/>
      <c r="BV3650" s="19"/>
      <c r="BW3650" s="19"/>
      <c r="BX3650" s="19"/>
      <c r="BY3650" s="19"/>
      <c r="BZ3650" s="19"/>
      <c r="CA3650" s="19"/>
      <c r="CB3650" s="19"/>
      <c r="CC3650" s="19"/>
      <c r="CD3650" s="19"/>
      <c r="CE3650" s="19"/>
      <c r="CF3650" s="19"/>
      <c r="CG3650" s="19"/>
      <c r="CH3650" s="19"/>
      <c r="CI3650" s="19"/>
      <c r="CJ3650" s="19"/>
      <c r="CK3650" s="19"/>
      <c r="CL3650" s="19"/>
      <c r="CM3650" s="19"/>
      <c r="CN3650" s="19"/>
      <c r="CO3650" s="19"/>
      <c r="CP3650" s="19"/>
      <c r="CQ3650" s="19"/>
      <c r="CR3650" s="19"/>
      <c r="CS3650" s="19"/>
      <c r="CT3650" s="19"/>
      <c r="CU3650" s="19"/>
      <c r="CV3650" s="19"/>
      <c r="CW3650" s="19"/>
      <c r="CX3650" s="19"/>
      <c r="CY3650" s="19"/>
      <c r="CZ3650" s="19"/>
      <c r="DA3650" s="19"/>
      <c r="DB3650" s="19"/>
      <c r="DC3650" s="19"/>
      <c r="DD3650" s="19"/>
      <c r="DE3650" s="19"/>
      <c r="DF3650" s="19"/>
      <c r="DG3650" s="19"/>
      <c r="DH3650" s="19"/>
      <c r="DI3650" s="19"/>
      <c r="DJ3650" s="19"/>
      <c r="DK3650" s="19"/>
      <c r="DL3650" s="19"/>
      <c r="DM3650" s="19"/>
      <c r="DN3650" s="19"/>
    </row>
    <row r="3651" spans="1:118" x14ac:dyDescent="0.25">
      <c r="A3651" s="35"/>
      <c r="B3651" s="35"/>
      <c r="C3651" s="35"/>
      <c r="D3651" s="35"/>
      <c r="E3651" s="107"/>
      <c r="H3651" s="35"/>
      <c r="I3651" s="35"/>
      <c r="J3651" s="35"/>
      <c r="K3651" s="35"/>
      <c r="L3651" s="35"/>
      <c r="M3651" s="35"/>
      <c r="N3651" s="35"/>
      <c r="O3651" s="35"/>
      <c r="P3651" s="35"/>
      <c r="Q3651" s="35"/>
      <c r="R3651" s="35"/>
      <c r="S3651" s="35"/>
      <c r="AC3651" s="19"/>
      <c r="AD3651" s="19"/>
      <c r="AE3651" s="19"/>
      <c r="AF3651" s="19"/>
      <c r="AG3651" s="19"/>
      <c r="AH3651" s="19"/>
      <c r="AI3651" s="19"/>
      <c r="AJ3651" s="19"/>
      <c r="AK3651" s="19"/>
      <c r="AL3651" s="19"/>
      <c r="AM3651" s="19"/>
      <c r="AN3651" s="19"/>
      <c r="AO3651" s="19"/>
      <c r="AP3651" s="19"/>
      <c r="AQ3651" s="19"/>
      <c r="AR3651" s="19"/>
      <c r="AS3651" s="19"/>
      <c r="AT3651" s="19"/>
      <c r="AU3651" s="19"/>
      <c r="AV3651" s="19"/>
      <c r="AW3651" s="19"/>
      <c r="AX3651" s="19"/>
      <c r="AY3651" s="19"/>
      <c r="AZ3651" s="19"/>
      <c r="BA3651" s="19"/>
      <c r="BB3651" s="19"/>
      <c r="BC3651" s="19"/>
      <c r="BD3651" s="19"/>
      <c r="BE3651" s="19"/>
      <c r="BF3651" s="19"/>
      <c r="BG3651" s="19"/>
      <c r="BH3651" s="19"/>
      <c r="BI3651" s="19"/>
      <c r="BJ3651" s="19"/>
      <c r="BK3651" s="19"/>
      <c r="BL3651" s="19"/>
      <c r="BM3651" s="19"/>
      <c r="BN3651" s="19"/>
      <c r="BO3651" s="19"/>
      <c r="BP3651" s="19"/>
      <c r="BQ3651" s="19"/>
      <c r="BR3651" s="19"/>
      <c r="BS3651" s="19"/>
      <c r="BT3651" s="19"/>
      <c r="BU3651" s="19"/>
      <c r="BV3651" s="19"/>
      <c r="BW3651" s="19"/>
      <c r="BX3651" s="19"/>
      <c r="BY3651" s="19"/>
      <c r="BZ3651" s="19"/>
      <c r="CA3651" s="19"/>
      <c r="CB3651" s="19"/>
      <c r="CC3651" s="19"/>
      <c r="CD3651" s="19"/>
      <c r="CE3651" s="19"/>
      <c r="CF3651" s="19"/>
      <c r="CG3651" s="19"/>
      <c r="CH3651" s="19"/>
      <c r="CI3651" s="19"/>
      <c r="CJ3651" s="19"/>
      <c r="CK3651" s="19"/>
      <c r="CL3651" s="19"/>
      <c r="CM3651" s="19"/>
      <c r="CN3651" s="19"/>
      <c r="CO3651" s="19"/>
      <c r="CP3651" s="19"/>
      <c r="CQ3651" s="19"/>
      <c r="CR3651" s="19"/>
      <c r="CS3651" s="19"/>
      <c r="CT3651" s="19"/>
      <c r="CU3651" s="19"/>
      <c r="CV3651" s="19"/>
      <c r="CW3651" s="19"/>
      <c r="CX3651" s="19"/>
      <c r="CY3651" s="19"/>
      <c r="CZ3651" s="19"/>
      <c r="DA3651" s="19"/>
      <c r="DB3651" s="19"/>
      <c r="DC3651" s="19"/>
      <c r="DD3651" s="19"/>
      <c r="DE3651" s="19"/>
      <c r="DF3651" s="19"/>
      <c r="DG3651" s="19"/>
      <c r="DH3651" s="19"/>
      <c r="DI3651" s="19"/>
      <c r="DJ3651" s="19"/>
      <c r="DK3651" s="19"/>
      <c r="DL3651" s="19"/>
      <c r="DM3651" s="19"/>
      <c r="DN3651" s="19"/>
    </row>
    <row r="3652" spans="1:118" x14ac:dyDescent="0.25">
      <c r="A3652" s="35"/>
      <c r="B3652" s="35"/>
      <c r="C3652" s="35"/>
      <c r="D3652" s="35"/>
      <c r="E3652" s="107"/>
      <c r="H3652" s="35"/>
      <c r="I3652" s="35"/>
      <c r="J3652" s="35"/>
      <c r="K3652" s="35"/>
      <c r="L3652" s="35"/>
      <c r="M3652" s="35"/>
      <c r="N3652" s="35"/>
      <c r="O3652" s="35"/>
      <c r="P3652" s="35"/>
      <c r="Q3652" s="35"/>
      <c r="R3652" s="35"/>
      <c r="S3652" s="35"/>
      <c r="AC3652" s="19"/>
      <c r="AD3652" s="19"/>
      <c r="AE3652" s="19"/>
      <c r="AF3652" s="19"/>
      <c r="AG3652" s="19"/>
      <c r="AH3652" s="19"/>
      <c r="AI3652" s="19"/>
      <c r="AJ3652" s="19"/>
      <c r="AK3652" s="19"/>
      <c r="AL3652" s="19"/>
      <c r="AM3652" s="19"/>
      <c r="AN3652" s="19"/>
      <c r="AO3652" s="19"/>
      <c r="AP3652" s="19"/>
      <c r="AQ3652" s="19"/>
      <c r="AR3652" s="19"/>
      <c r="AS3652" s="19"/>
      <c r="AT3652" s="19"/>
      <c r="AU3652" s="19"/>
      <c r="AV3652" s="19"/>
      <c r="AW3652" s="19"/>
      <c r="AX3652" s="19"/>
      <c r="AY3652" s="19"/>
      <c r="AZ3652" s="19"/>
      <c r="BA3652" s="19"/>
      <c r="BB3652" s="19"/>
      <c r="BC3652" s="19"/>
      <c r="BD3652" s="19"/>
      <c r="BE3652" s="19"/>
      <c r="BF3652" s="19"/>
      <c r="BG3652" s="19"/>
      <c r="BH3652" s="19"/>
      <c r="BI3652" s="19"/>
      <c r="BJ3652" s="19"/>
      <c r="BK3652" s="19"/>
      <c r="BL3652" s="19"/>
      <c r="BM3652" s="19"/>
      <c r="BN3652" s="19"/>
      <c r="BO3652" s="19"/>
      <c r="BP3652" s="19"/>
      <c r="BQ3652" s="19"/>
      <c r="BR3652" s="19"/>
      <c r="BS3652" s="19"/>
      <c r="BT3652" s="19"/>
      <c r="BU3652" s="19"/>
      <c r="BV3652" s="19"/>
      <c r="BW3652" s="19"/>
      <c r="BX3652" s="19"/>
      <c r="BY3652" s="19"/>
      <c r="BZ3652" s="19"/>
      <c r="CA3652" s="19"/>
      <c r="CB3652" s="19"/>
      <c r="CC3652" s="19"/>
      <c r="CD3652" s="19"/>
      <c r="CE3652" s="19"/>
      <c r="CF3652" s="19"/>
      <c r="CG3652" s="19"/>
      <c r="CH3652" s="19"/>
      <c r="CI3652" s="19"/>
      <c r="CJ3652" s="19"/>
      <c r="CK3652" s="19"/>
      <c r="CL3652" s="19"/>
      <c r="CM3652" s="19"/>
      <c r="CN3652" s="19"/>
      <c r="CO3652" s="19"/>
      <c r="CP3652" s="19"/>
      <c r="CQ3652" s="19"/>
      <c r="CR3652" s="19"/>
      <c r="CS3652" s="19"/>
      <c r="CT3652" s="19"/>
      <c r="CU3652" s="19"/>
      <c r="CV3652" s="19"/>
      <c r="CW3652" s="19"/>
      <c r="CX3652" s="19"/>
      <c r="CY3652" s="19"/>
      <c r="CZ3652" s="19"/>
      <c r="DA3652" s="19"/>
      <c r="DB3652" s="19"/>
      <c r="DC3652" s="19"/>
      <c r="DD3652" s="19"/>
      <c r="DE3652" s="19"/>
      <c r="DF3652" s="19"/>
      <c r="DG3652" s="19"/>
      <c r="DH3652" s="19"/>
      <c r="DI3652" s="19"/>
      <c r="DJ3652" s="19"/>
      <c r="DK3652" s="19"/>
      <c r="DL3652" s="19"/>
      <c r="DM3652" s="19"/>
      <c r="DN3652" s="19"/>
    </row>
    <row r="3653" spans="1:118" x14ac:dyDescent="0.25">
      <c r="A3653" s="35"/>
      <c r="B3653" s="35"/>
      <c r="C3653" s="35"/>
      <c r="D3653" s="35"/>
      <c r="E3653" s="107"/>
      <c r="H3653" s="35"/>
      <c r="I3653" s="35"/>
      <c r="J3653" s="35"/>
      <c r="K3653" s="35"/>
      <c r="L3653" s="35"/>
      <c r="M3653" s="35"/>
      <c r="N3653" s="35"/>
      <c r="O3653" s="35"/>
      <c r="P3653" s="35"/>
      <c r="Q3653" s="35"/>
      <c r="R3653" s="35"/>
      <c r="S3653" s="35"/>
      <c r="AC3653" s="19"/>
      <c r="AD3653" s="19"/>
      <c r="AE3653" s="19"/>
      <c r="AF3653" s="19"/>
      <c r="AG3653" s="19"/>
      <c r="AH3653" s="19"/>
      <c r="AI3653" s="19"/>
      <c r="AJ3653" s="19"/>
      <c r="AK3653" s="19"/>
      <c r="AL3653" s="19"/>
      <c r="AM3653" s="19"/>
      <c r="AN3653" s="19"/>
      <c r="AO3653" s="19"/>
      <c r="AP3653" s="19"/>
      <c r="AQ3653" s="19"/>
      <c r="AR3653" s="19"/>
      <c r="AS3653" s="19"/>
      <c r="AT3653" s="19"/>
      <c r="AU3653" s="19"/>
      <c r="AV3653" s="19"/>
      <c r="AW3653" s="19"/>
      <c r="AX3653" s="19"/>
      <c r="AY3653" s="19"/>
      <c r="AZ3653" s="19"/>
      <c r="BA3653" s="19"/>
      <c r="BB3653" s="19"/>
      <c r="BC3653" s="19"/>
      <c r="BD3653" s="19"/>
      <c r="BE3653" s="19"/>
      <c r="BF3653" s="19"/>
      <c r="BG3653" s="19"/>
      <c r="BH3653" s="19"/>
      <c r="BI3653" s="19"/>
      <c r="BJ3653" s="19"/>
      <c r="BK3653" s="19"/>
      <c r="BL3653" s="19"/>
      <c r="BM3653" s="19"/>
      <c r="BN3653" s="19"/>
      <c r="BO3653" s="19"/>
      <c r="BP3653" s="19"/>
      <c r="BQ3653" s="19"/>
      <c r="BR3653" s="19"/>
      <c r="BS3653" s="19"/>
      <c r="BT3653" s="19"/>
      <c r="BU3653" s="19"/>
      <c r="BV3653" s="19"/>
      <c r="BW3653" s="19"/>
      <c r="BX3653" s="19"/>
      <c r="BY3653" s="19"/>
      <c r="BZ3653" s="19"/>
      <c r="CA3653" s="19"/>
      <c r="CB3653" s="19"/>
      <c r="CC3653" s="19"/>
      <c r="CD3653" s="19"/>
      <c r="CE3653" s="19"/>
      <c r="CF3653" s="19"/>
      <c r="CG3653" s="19"/>
      <c r="CH3653" s="19"/>
      <c r="CI3653" s="19"/>
      <c r="CJ3653" s="19"/>
      <c r="CK3653" s="19"/>
      <c r="CL3653" s="19"/>
      <c r="CM3653" s="19"/>
      <c r="CN3653" s="19"/>
      <c r="CO3653" s="19"/>
      <c r="CP3653" s="19"/>
      <c r="CQ3653" s="19"/>
      <c r="CR3653" s="19"/>
      <c r="CS3653" s="19"/>
      <c r="CT3653" s="19"/>
      <c r="CU3653" s="19"/>
      <c r="CV3653" s="19"/>
      <c r="CW3653" s="19"/>
      <c r="CX3653" s="19"/>
      <c r="CY3653" s="19"/>
      <c r="CZ3653" s="19"/>
      <c r="DA3653" s="19"/>
      <c r="DB3653" s="19"/>
      <c r="DC3653" s="19"/>
      <c r="DD3653" s="19"/>
      <c r="DE3653" s="19"/>
      <c r="DF3653" s="19"/>
      <c r="DG3653" s="19"/>
      <c r="DH3653" s="19"/>
      <c r="DI3653" s="19"/>
      <c r="DJ3653" s="19"/>
      <c r="DK3653" s="19"/>
      <c r="DL3653" s="19"/>
      <c r="DM3653" s="19"/>
      <c r="DN3653" s="19"/>
    </row>
    <row r="3654" spans="1:118" x14ac:dyDescent="0.25">
      <c r="A3654" s="35"/>
      <c r="B3654" s="35"/>
      <c r="C3654" s="35"/>
      <c r="D3654" s="35"/>
      <c r="E3654" s="107"/>
      <c r="H3654" s="35"/>
      <c r="I3654" s="35"/>
      <c r="J3654" s="35"/>
      <c r="K3654" s="35"/>
      <c r="L3654" s="35"/>
      <c r="M3654" s="35"/>
      <c r="N3654" s="35"/>
      <c r="O3654" s="35"/>
      <c r="P3654" s="35"/>
      <c r="Q3654" s="35"/>
      <c r="R3654" s="35"/>
      <c r="S3654" s="35"/>
      <c r="AC3654" s="19"/>
      <c r="AD3654" s="19"/>
      <c r="AE3654" s="19"/>
      <c r="AF3654" s="19"/>
      <c r="AG3654" s="19"/>
      <c r="AH3654" s="19"/>
      <c r="AI3654" s="19"/>
      <c r="AJ3654" s="19"/>
      <c r="AK3654" s="19"/>
      <c r="AL3654" s="19"/>
      <c r="AM3654" s="19"/>
      <c r="AN3654" s="19"/>
      <c r="AO3654" s="19"/>
      <c r="AP3654" s="19"/>
      <c r="AQ3654" s="19"/>
      <c r="AR3654" s="19"/>
      <c r="AS3654" s="19"/>
      <c r="AT3654" s="19"/>
      <c r="AU3654" s="19"/>
      <c r="AV3654" s="19"/>
      <c r="AW3654" s="19"/>
      <c r="AX3654" s="19"/>
      <c r="AY3654" s="19"/>
      <c r="AZ3654" s="19"/>
      <c r="BA3654" s="19"/>
      <c r="BB3654" s="19"/>
      <c r="BC3654" s="19"/>
      <c r="BD3654" s="19"/>
      <c r="BE3654" s="19"/>
      <c r="BF3654" s="19"/>
      <c r="BG3654" s="19"/>
      <c r="BH3654" s="19"/>
      <c r="BI3654" s="19"/>
      <c r="BJ3654" s="19"/>
      <c r="BK3654" s="19"/>
      <c r="BL3654" s="19"/>
      <c r="BM3654" s="19"/>
      <c r="BN3654" s="19"/>
      <c r="BO3654" s="19"/>
      <c r="BP3654" s="19"/>
      <c r="BQ3654" s="19"/>
      <c r="BR3654" s="19"/>
      <c r="BS3654" s="19"/>
      <c r="BT3654" s="19"/>
      <c r="BU3654" s="19"/>
      <c r="BV3654" s="19"/>
      <c r="BW3654" s="19"/>
      <c r="BX3654" s="19"/>
      <c r="BY3654" s="19"/>
      <c r="BZ3654" s="19"/>
      <c r="CA3654" s="19"/>
      <c r="CB3654" s="19"/>
      <c r="CC3654" s="19"/>
      <c r="CD3654" s="19"/>
      <c r="CE3654" s="19"/>
      <c r="CF3654" s="19"/>
      <c r="CG3654" s="19"/>
      <c r="CH3654" s="19"/>
      <c r="CI3654" s="19"/>
      <c r="CJ3654" s="19"/>
      <c r="CK3654" s="19"/>
      <c r="CL3654" s="19"/>
      <c r="CM3654" s="19"/>
      <c r="CN3654" s="19"/>
      <c r="CO3654" s="19"/>
      <c r="CP3654" s="19"/>
      <c r="CQ3654" s="19"/>
      <c r="CR3654" s="19"/>
      <c r="CS3654" s="19"/>
      <c r="CT3654" s="19"/>
      <c r="CU3654" s="19"/>
      <c r="CV3654" s="19"/>
      <c r="CW3654" s="19"/>
      <c r="CX3654" s="19"/>
      <c r="CY3654" s="19"/>
      <c r="CZ3654" s="19"/>
      <c r="DA3654" s="19"/>
      <c r="DB3654" s="19"/>
      <c r="DC3654" s="19"/>
      <c r="DD3654" s="19"/>
      <c r="DE3654" s="19"/>
      <c r="DF3654" s="19"/>
      <c r="DG3654" s="19"/>
      <c r="DH3654" s="19"/>
      <c r="DI3654" s="19"/>
      <c r="DJ3654" s="19"/>
      <c r="DK3654" s="19"/>
      <c r="DL3654" s="19"/>
      <c r="DM3654" s="19"/>
      <c r="DN3654" s="19"/>
    </row>
    <row r="3655" spans="1:118" x14ac:dyDescent="0.25">
      <c r="A3655" s="35"/>
      <c r="B3655" s="35"/>
      <c r="C3655" s="35"/>
      <c r="D3655" s="35"/>
      <c r="E3655" s="107"/>
      <c r="H3655" s="35"/>
      <c r="I3655" s="35"/>
      <c r="J3655" s="35"/>
      <c r="K3655" s="35"/>
      <c r="L3655" s="35"/>
      <c r="M3655" s="35"/>
      <c r="N3655" s="35"/>
      <c r="O3655" s="35"/>
      <c r="P3655" s="35"/>
      <c r="Q3655" s="35"/>
      <c r="R3655" s="35"/>
      <c r="S3655" s="35"/>
      <c r="AC3655" s="19"/>
      <c r="AD3655" s="19"/>
      <c r="AE3655" s="19"/>
      <c r="AF3655" s="19"/>
      <c r="AG3655" s="19"/>
      <c r="AH3655" s="19"/>
      <c r="AI3655" s="19"/>
      <c r="AJ3655" s="19"/>
      <c r="AK3655" s="19"/>
      <c r="AL3655" s="19"/>
      <c r="AM3655" s="19"/>
      <c r="AN3655" s="19"/>
      <c r="AO3655" s="19"/>
      <c r="AP3655" s="19"/>
      <c r="AQ3655" s="19"/>
      <c r="AR3655" s="19"/>
      <c r="AS3655" s="19"/>
      <c r="AT3655" s="19"/>
      <c r="AU3655" s="19"/>
      <c r="AV3655" s="19"/>
      <c r="AW3655" s="19"/>
      <c r="AX3655" s="19"/>
      <c r="AY3655" s="19"/>
      <c r="AZ3655" s="19"/>
      <c r="BA3655" s="19"/>
      <c r="BB3655" s="19"/>
      <c r="BC3655" s="19"/>
      <c r="BD3655" s="19"/>
      <c r="BE3655" s="19"/>
      <c r="BF3655" s="19"/>
      <c r="BG3655" s="19"/>
      <c r="BH3655" s="19"/>
      <c r="BI3655" s="19"/>
      <c r="BJ3655" s="19"/>
      <c r="BK3655" s="19"/>
      <c r="BL3655" s="19"/>
      <c r="BM3655" s="19"/>
      <c r="BN3655" s="19"/>
      <c r="BO3655" s="19"/>
      <c r="BP3655" s="19"/>
      <c r="BQ3655" s="19"/>
      <c r="BR3655" s="19"/>
      <c r="BS3655" s="19"/>
      <c r="BT3655" s="19"/>
      <c r="BU3655" s="19"/>
      <c r="BV3655" s="19"/>
      <c r="BW3655" s="19"/>
      <c r="BX3655" s="19"/>
      <c r="BY3655" s="19"/>
      <c r="BZ3655" s="19"/>
      <c r="CA3655" s="19"/>
      <c r="CB3655" s="19"/>
      <c r="CC3655" s="19"/>
      <c r="CD3655" s="19"/>
      <c r="CE3655" s="19"/>
      <c r="CF3655" s="19"/>
      <c r="CG3655" s="19"/>
      <c r="CH3655" s="19"/>
      <c r="CI3655" s="19"/>
      <c r="CJ3655" s="19"/>
      <c r="CK3655" s="19"/>
      <c r="CL3655" s="19"/>
      <c r="CM3655" s="19"/>
      <c r="CN3655" s="19"/>
      <c r="CO3655" s="19"/>
      <c r="CP3655" s="19"/>
      <c r="CQ3655" s="19"/>
      <c r="CR3655" s="19"/>
      <c r="CS3655" s="19"/>
      <c r="CT3655" s="19"/>
      <c r="CU3655" s="19"/>
      <c r="CV3655" s="19"/>
      <c r="CW3655" s="19"/>
      <c r="CX3655" s="19"/>
      <c r="CY3655" s="19"/>
      <c r="CZ3655" s="19"/>
      <c r="DA3655" s="19"/>
      <c r="DB3655" s="19"/>
      <c r="DC3655" s="19"/>
      <c r="DD3655" s="19"/>
      <c r="DE3655" s="19"/>
      <c r="DF3655" s="19"/>
      <c r="DG3655" s="19"/>
      <c r="DH3655" s="19"/>
      <c r="DI3655" s="19"/>
      <c r="DJ3655" s="19"/>
      <c r="DK3655" s="19"/>
      <c r="DL3655" s="19"/>
      <c r="DM3655" s="19"/>
      <c r="DN3655" s="19"/>
    </row>
    <row r="3656" spans="1:118" x14ac:dyDescent="0.25">
      <c r="A3656" s="35"/>
      <c r="B3656" s="35"/>
      <c r="C3656" s="35"/>
      <c r="D3656" s="35"/>
      <c r="E3656" s="107"/>
      <c r="H3656" s="35"/>
      <c r="I3656" s="35"/>
      <c r="J3656" s="35"/>
      <c r="K3656" s="35"/>
      <c r="L3656" s="35"/>
      <c r="M3656" s="35"/>
      <c r="N3656" s="35"/>
      <c r="O3656" s="35"/>
      <c r="P3656" s="35"/>
      <c r="Q3656" s="35"/>
      <c r="R3656" s="35"/>
      <c r="S3656" s="35"/>
      <c r="AC3656" s="19"/>
      <c r="AD3656" s="19"/>
      <c r="AE3656" s="19"/>
      <c r="AF3656" s="19"/>
      <c r="AG3656" s="19"/>
      <c r="AH3656" s="19"/>
      <c r="AI3656" s="19"/>
      <c r="AJ3656" s="19"/>
      <c r="AK3656" s="19"/>
      <c r="AL3656" s="19"/>
      <c r="AM3656" s="19"/>
      <c r="AN3656" s="19"/>
      <c r="AO3656" s="19"/>
      <c r="AP3656" s="19"/>
      <c r="AQ3656" s="19"/>
      <c r="AR3656" s="19"/>
      <c r="AS3656" s="19"/>
      <c r="AT3656" s="19"/>
      <c r="AU3656" s="19"/>
      <c r="AV3656" s="19"/>
      <c r="AW3656" s="19"/>
      <c r="AX3656" s="19"/>
      <c r="AY3656" s="19"/>
      <c r="AZ3656" s="19"/>
      <c r="BA3656" s="19"/>
      <c r="BB3656" s="19"/>
      <c r="BC3656" s="19"/>
      <c r="BD3656" s="19"/>
      <c r="BE3656" s="19"/>
      <c r="BF3656" s="19"/>
      <c r="BG3656" s="19"/>
      <c r="BH3656" s="19"/>
      <c r="BI3656" s="19"/>
      <c r="BJ3656" s="19"/>
      <c r="BK3656" s="19"/>
      <c r="BL3656" s="19"/>
      <c r="BM3656" s="19"/>
      <c r="BN3656" s="19"/>
      <c r="BO3656" s="19"/>
      <c r="BP3656" s="19"/>
      <c r="BQ3656" s="19"/>
      <c r="BR3656" s="19"/>
      <c r="BS3656" s="19"/>
      <c r="BT3656" s="19"/>
      <c r="BU3656" s="19"/>
      <c r="BV3656" s="19"/>
      <c r="BW3656" s="19"/>
      <c r="BX3656" s="19"/>
      <c r="BY3656" s="19"/>
      <c r="BZ3656" s="19"/>
      <c r="CA3656" s="19"/>
      <c r="CB3656" s="19"/>
      <c r="CC3656" s="19"/>
      <c r="CD3656" s="19"/>
      <c r="CE3656" s="19"/>
      <c r="CF3656" s="19"/>
      <c r="CG3656" s="19"/>
      <c r="CH3656" s="19"/>
      <c r="CI3656" s="19"/>
      <c r="CJ3656" s="19"/>
      <c r="CK3656" s="19"/>
      <c r="CL3656" s="19"/>
      <c r="CM3656" s="19"/>
      <c r="CN3656" s="19"/>
      <c r="CO3656" s="19"/>
      <c r="CP3656" s="19"/>
      <c r="CQ3656" s="19"/>
      <c r="CR3656" s="19"/>
      <c r="CS3656" s="19"/>
      <c r="CT3656" s="19"/>
      <c r="CU3656" s="19"/>
      <c r="CV3656" s="19"/>
      <c r="CW3656" s="19"/>
      <c r="CX3656" s="19"/>
      <c r="CY3656" s="19"/>
      <c r="CZ3656" s="19"/>
      <c r="DA3656" s="19"/>
      <c r="DB3656" s="19"/>
      <c r="DC3656" s="19"/>
      <c r="DD3656" s="19"/>
      <c r="DE3656" s="19"/>
      <c r="DF3656" s="19"/>
      <c r="DG3656" s="19"/>
      <c r="DH3656" s="19"/>
      <c r="DI3656" s="19"/>
      <c r="DJ3656" s="19"/>
      <c r="DK3656" s="19"/>
      <c r="DL3656" s="19"/>
      <c r="DM3656" s="19"/>
      <c r="DN3656" s="19"/>
    </row>
    <row r="3657" spans="1:118" x14ac:dyDescent="0.25">
      <c r="A3657" s="35"/>
      <c r="B3657" s="35"/>
      <c r="C3657" s="35"/>
      <c r="D3657" s="35"/>
      <c r="E3657" s="107"/>
      <c r="H3657" s="35"/>
      <c r="I3657" s="35"/>
      <c r="J3657" s="35"/>
      <c r="K3657" s="35"/>
      <c r="L3657" s="35"/>
      <c r="M3657" s="35"/>
      <c r="N3657" s="35"/>
      <c r="O3657" s="35"/>
      <c r="P3657" s="35"/>
      <c r="Q3657" s="35"/>
      <c r="R3657" s="35"/>
      <c r="S3657" s="35"/>
      <c r="AC3657" s="19"/>
      <c r="AD3657" s="19"/>
      <c r="AE3657" s="19"/>
      <c r="AF3657" s="19"/>
      <c r="AG3657" s="19"/>
      <c r="AH3657" s="19"/>
      <c r="AI3657" s="19"/>
      <c r="AJ3657" s="19"/>
      <c r="AK3657" s="19"/>
      <c r="AL3657" s="19"/>
      <c r="AM3657" s="19"/>
      <c r="AN3657" s="19"/>
      <c r="AO3657" s="19"/>
      <c r="AP3657" s="19"/>
      <c r="AQ3657" s="19"/>
      <c r="AR3657" s="19"/>
      <c r="AS3657" s="19"/>
      <c r="AT3657" s="19"/>
      <c r="AU3657" s="19"/>
      <c r="AV3657" s="19"/>
      <c r="AW3657" s="19"/>
      <c r="AX3657" s="19"/>
      <c r="AY3657" s="19"/>
      <c r="AZ3657" s="19"/>
      <c r="BA3657" s="19"/>
      <c r="BB3657" s="19"/>
      <c r="BC3657" s="19"/>
      <c r="BD3657" s="19"/>
      <c r="BE3657" s="19"/>
      <c r="BF3657" s="19"/>
      <c r="BG3657" s="19"/>
      <c r="BH3657" s="19"/>
      <c r="BI3657" s="19"/>
      <c r="BJ3657" s="19"/>
      <c r="BK3657" s="19"/>
      <c r="BL3657" s="19"/>
      <c r="BM3657" s="19"/>
      <c r="BN3657" s="19"/>
      <c r="BO3657" s="19"/>
      <c r="BP3657" s="19"/>
      <c r="BQ3657" s="19"/>
      <c r="BR3657" s="19"/>
      <c r="BS3657" s="19"/>
      <c r="BT3657" s="19"/>
      <c r="BU3657" s="19"/>
      <c r="BV3657" s="19"/>
      <c r="BW3657" s="19"/>
      <c r="BX3657" s="19"/>
      <c r="BY3657" s="19"/>
      <c r="BZ3657" s="19"/>
      <c r="CA3657" s="19"/>
      <c r="CB3657" s="19"/>
      <c r="CC3657" s="19"/>
      <c r="CD3657" s="19"/>
      <c r="CE3657" s="19"/>
      <c r="CF3657" s="19"/>
      <c r="CG3657" s="19"/>
      <c r="CH3657" s="19"/>
      <c r="CI3657" s="19"/>
      <c r="CJ3657" s="19"/>
      <c r="CK3657" s="19"/>
      <c r="CL3657" s="19"/>
      <c r="CM3657" s="19"/>
      <c r="CN3657" s="19"/>
      <c r="CO3657" s="19"/>
      <c r="CP3657" s="19"/>
      <c r="CQ3657" s="19"/>
      <c r="CR3657" s="19"/>
      <c r="CS3657" s="19"/>
      <c r="CT3657" s="19"/>
      <c r="CU3657" s="19"/>
      <c r="CV3657" s="19"/>
      <c r="CW3657" s="19"/>
      <c r="CX3657" s="19"/>
      <c r="CY3657" s="19"/>
      <c r="CZ3657" s="19"/>
      <c r="DA3657" s="19"/>
      <c r="DB3657" s="19"/>
      <c r="DC3657" s="19"/>
      <c r="DD3657" s="19"/>
      <c r="DE3657" s="19"/>
      <c r="DF3657" s="19"/>
      <c r="DG3657" s="19"/>
      <c r="DH3657" s="19"/>
      <c r="DI3657" s="19"/>
      <c r="DJ3657" s="19"/>
      <c r="DK3657" s="19"/>
      <c r="DL3657" s="19"/>
      <c r="DM3657" s="19"/>
      <c r="DN3657" s="19"/>
    </row>
    <row r="3658" spans="1:118" x14ac:dyDescent="0.25">
      <c r="A3658" s="35"/>
      <c r="B3658" s="35"/>
      <c r="C3658" s="35"/>
      <c r="D3658" s="35"/>
      <c r="E3658" s="107"/>
      <c r="H3658" s="35"/>
      <c r="I3658" s="35"/>
      <c r="J3658" s="35"/>
      <c r="K3658" s="35"/>
      <c r="L3658" s="35"/>
      <c r="M3658" s="35"/>
      <c r="N3658" s="35"/>
      <c r="O3658" s="35"/>
      <c r="P3658" s="35"/>
      <c r="Q3658" s="35"/>
      <c r="R3658" s="35"/>
      <c r="S3658" s="35"/>
      <c r="AC3658" s="19"/>
      <c r="AD3658" s="19"/>
      <c r="AE3658" s="19"/>
      <c r="AF3658" s="19"/>
      <c r="AG3658" s="19"/>
      <c r="AH3658" s="19"/>
      <c r="AI3658" s="19"/>
      <c r="AJ3658" s="19"/>
      <c r="AK3658" s="19"/>
      <c r="AL3658" s="19"/>
      <c r="AM3658" s="19"/>
      <c r="AN3658" s="19"/>
      <c r="AO3658" s="19"/>
      <c r="AP3658" s="19"/>
      <c r="AQ3658" s="19"/>
      <c r="AR3658" s="19"/>
      <c r="AS3658" s="19"/>
      <c r="AT3658" s="19"/>
      <c r="AU3658" s="19"/>
      <c r="AV3658" s="19"/>
      <c r="AW3658" s="19"/>
      <c r="AX3658" s="19"/>
      <c r="AY3658" s="19"/>
      <c r="AZ3658" s="19"/>
      <c r="BA3658" s="19"/>
      <c r="BB3658" s="19"/>
      <c r="BC3658" s="19"/>
      <c r="BD3658" s="19"/>
      <c r="BE3658" s="19"/>
      <c r="BF3658" s="19"/>
      <c r="BG3658" s="19"/>
      <c r="BH3658" s="19"/>
      <c r="BI3658" s="19"/>
      <c r="BJ3658" s="19"/>
      <c r="BK3658" s="19"/>
      <c r="BL3658" s="19"/>
      <c r="BM3658" s="19"/>
      <c r="BN3658" s="19"/>
      <c r="BO3658" s="19"/>
      <c r="BP3658" s="19"/>
      <c r="BQ3658" s="19"/>
      <c r="BR3658" s="19"/>
      <c r="BS3658" s="19"/>
      <c r="BT3658" s="19"/>
      <c r="BU3658" s="19"/>
      <c r="BV3658" s="19"/>
      <c r="BW3658" s="19"/>
      <c r="BX3658" s="19"/>
      <c r="BY3658" s="19"/>
      <c r="BZ3658" s="19"/>
      <c r="CA3658" s="19"/>
      <c r="CB3658" s="19"/>
      <c r="CC3658" s="19"/>
      <c r="CD3658" s="19"/>
      <c r="CE3658" s="19"/>
      <c r="CF3658" s="19"/>
      <c r="CG3658" s="19"/>
      <c r="CH3658" s="19"/>
      <c r="CI3658" s="19"/>
      <c r="CJ3658" s="19"/>
      <c r="CK3658" s="19"/>
      <c r="CL3658" s="19"/>
      <c r="CM3658" s="19"/>
      <c r="CN3658" s="19"/>
      <c r="CO3658" s="19"/>
      <c r="CP3658" s="19"/>
      <c r="CQ3658" s="19"/>
      <c r="CR3658" s="19"/>
      <c r="CS3658" s="19"/>
      <c r="CT3658" s="19"/>
      <c r="CU3658" s="19"/>
      <c r="CV3658" s="19"/>
      <c r="CW3658" s="19"/>
      <c r="CX3658" s="19"/>
      <c r="CY3658" s="19"/>
      <c r="CZ3658" s="19"/>
      <c r="DA3658" s="19"/>
      <c r="DB3658" s="19"/>
      <c r="DC3658" s="19"/>
      <c r="DD3658" s="19"/>
      <c r="DE3658" s="19"/>
      <c r="DF3658" s="19"/>
      <c r="DG3658" s="19"/>
      <c r="DH3658" s="19"/>
      <c r="DI3658" s="19"/>
      <c r="DJ3658" s="19"/>
      <c r="DK3658" s="19"/>
      <c r="DL3658" s="19"/>
      <c r="DM3658" s="19"/>
      <c r="DN3658" s="19"/>
    </row>
    <row r="3659" spans="1:118" x14ac:dyDescent="0.25">
      <c r="A3659" s="35"/>
      <c r="B3659" s="35"/>
      <c r="C3659" s="35"/>
      <c r="D3659" s="35"/>
      <c r="E3659" s="107"/>
      <c r="H3659" s="35"/>
      <c r="I3659" s="35"/>
      <c r="J3659" s="35"/>
      <c r="K3659" s="35"/>
      <c r="L3659" s="35"/>
      <c r="M3659" s="35"/>
      <c r="N3659" s="35"/>
      <c r="O3659" s="35"/>
      <c r="P3659" s="35"/>
      <c r="Q3659" s="35"/>
      <c r="R3659" s="35"/>
      <c r="S3659" s="35"/>
      <c r="AC3659" s="19"/>
      <c r="AD3659" s="19"/>
      <c r="AE3659" s="19"/>
      <c r="AF3659" s="19"/>
      <c r="AG3659" s="19"/>
      <c r="AH3659" s="19"/>
      <c r="AI3659" s="19"/>
      <c r="AJ3659" s="19"/>
      <c r="AK3659" s="19"/>
      <c r="AL3659" s="19"/>
      <c r="AM3659" s="19"/>
      <c r="AN3659" s="19"/>
      <c r="AO3659" s="19"/>
      <c r="AP3659" s="19"/>
      <c r="AQ3659" s="19"/>
      <c r="AR3659" s="19"/>
      <c r="AS3659" s="19"/>
      <c r="AT3659" s="19"/>
      <c r="AU3659" s="19"/>
      <c r="AV3659" s="19"/>
      <c r="AW3659" s="19"/>
      <c r="AX3659" s="19"/>
      <c r="AY3659" s="19"/>
      <c r="AZ3659" s="19"/>
      <c r="BA3659" s="19"/>
      <c r="BB3659" s="19"/>
      <c r="BC3659" s="19"/>
      <c r="BD3659" s="19"/>
      <c r="BE3659" s="19"/>
      <c r="BF3659" s="19"/>
      <c r="BG3659" s="19"/>
      <c r="BH3659" s="19"/>
      <c r="BI3659" s="19"/>
      <c r="BJ3659" s="19"/>
      <c r="BK3659" s="19"/>
      <c r="BL3659" s="19"/>
      <c r="BM3659" s="19"/>
      <c r="BN3659" s="19"/>
      <c r="BO3659" s="19"/>
      <c r="BP3659" s="19"/>
      <c r="BQ3659" s="19"/>
      <c r="BR3659" s="19"/>
      <c r="BS3659" s="19"/>
      <c r="BT3659" s="19"/>
      <c r="BU3659" s="19"/>
      <c r="BV3659" s="19"/>
      <c r="BW3659" s="19"/>
      <c r="BX3659" s="19"/>
      <c r="BY3659" s="19"/>
      <c r="BZ3659" s="19"/>
      <c r="CA3659" s="19"/>
      <c r="CB3659" s="19"/>
      <c r="CC3659" s="19"/>
      <c r="CD3659" s="19"/>
      <c r="CE3659" s="19"/>
      <c r="CF3659" s="19"/>
      <c r="CG3659" s="19"/>
      <c r="CH3659" s="19"/>
      <c r="CI3659" s="19"/>
      <c r="CJ3659" s="19"/>
      <c r="CK3659" s="19"/>
      <c r="CL3659" s="19"/>
      <c r="CM3659" s="19"/>
      <c r="CN3659" s="19"/>
      <c r="CO3659" s="19"/>
      <c r="CP3659" s="19"/>
      <c r="CQ3659" s="19"/>
      <c r="CR3659" s="19"/>
      <c r="CS3659" s="19"/>
      <c r="CT3659" s="19"/>
      <c r="CU3659" s="19"/>
      <c r="CV3659" s="19"/>
      <c r="CW3659" s="19"/>
      <c r="CX3659" s="19"/>
      <c r="CY3659" s="19"/>
      <c r="CZ3659" s="19"/>
      <c r="DA3659" s="19"/>
      <c r="DB3659" s="19"/>
      <c r="DC3659" s="19"/>
      <c r="DD3659" s="19"/>
      <c r="DE3659" s="19"/>
      <c r="DF3659" s="19"/>
      <c r="DG3659" s="19"/>
      <c r="DH3659" s="19"/>
      <c r="DI3659" s="19"/>
      <c r="DJ3659" s="19"/>
      <c r="DK3659" s="19"/>
      <c r="DL3659" s="19"/>
      <c r="DM3659" s="19"/>
      <c r="DN3659" s="19"/>
    </row>
    <row r="3660" spans="1:118" x14ac:dyDescent="0.25">
      <c r="A3660" s="35"/>
      <c r="B3660" s="35"/>
      <c r="C3660" s="35"/>
      <c r="D3660" s="35"/>
      <c r="E3660" s="107"/>
      <c r="H3660" s="35"/>
      <c r="I3660" s="35"/>
      <c r="J3660" s="35"/>
      <c r="K3660" s="35"/>
      <c r="L3660" s="35"/>
      <c r="M3660" s="35"/>
      <c r="N3660" s="35"/>
      <c r="O3660" s="35"/>
      <c r="P3660" s="35"/>
      <c r="Q3660" s="35"/>
      <c r="R3660" s="35"/>
      <c r="S3660" s="35"/>
      <c r="AC3660" s="19"/>
      <c r="AD3660" s="19"/>
      <c r="AE3660" s="19"/>
      <c r="AF3660" s="19"/>
      <c r="AG3660" s="19"/>
      <c r="AH3660" s="19"/>
      <c r="AI3660" s="19"/>
      <c r="AJ3660" s="19"/>
      <c r="AK3660" s="19"/>
      <c r="AL3660" s="19"/>
      <c r="AM3660" s="19"/>
      <c r="AN3660" s="19"/>
      <c r="AO3660" s="19"/>
      <c r="AP3660" s="19"/>
      <c r="AQ3660" s="19"/>
      <c r="AR3660" s="19"/>
      <c r="AS3660" s="19"/>
      <c r="AT3660" s="19"/>
      <c r="AU3660" s="19"/>
      <c r="AV3660" s="19"/>
      <c r="AW3660" s="19"/>
      <c r="AX3660" s="19"/>
      <c r="AY3660" s="19"/>
      <c r="AZ3660" s="19"/>
      <c r="BA3660" s="19"/>
      <c r="BB3660" s="19"/>
      <c r="BC3660" s="19"/>
      <c r="BD3660" s="19"/>
      <c r="BE3660" s="19"/>
      <c r="BF3660" s="19"/>
      <c r="BG3660" s="19"/>
      <c r="BH3660" s="19"/>
      <c r="BI3660" s="19"/>
      <c r="BJ3660" s="19"/>
      <c r="BK3660" s="19"/>
      <c r="BL3660" s="19"/>
      <c r="BM3660" s="19"/>
      <c r="BN3660" s="19"/>
      <c r="BO3660" s="19"/>
      <c r="BP3660" s="19"/>
      <c r="BQ3660" s="19"/>
      <c r="BR3660" s="19"/>
      <c r="BS3660" s="19"/>
      <c r="BT3660" s="19"/>
      <c r="BU3660" s="19"/>
      <c r="BV3660" s="19"/>
      <c r="BW3660" s="19"/>
      <c r="BX3660" s="19"/>
      <c r="BY3660" s="19"/>
      <c r="BZ3660" s="19"/>
      <c r="CA3660" s="19"/>
      <c r="CB3660" s="19"/>
      <c r="CC3660" s="19"/>
      <c r="CD3660" s="19"/>
      <c r="CE3660" s="19"/>
      <c r="CF3660" s="19"/>
      <c r="CG3660" s="19"/>
      <c r="CH3660" s="19"/>
      <c r="CI3660" s="19"/>
      <c r="CJ3660" s="19"/>
      <c r="CK3660" s="19"/>
      <c r="CL3660" s="19"/>
      <c r="CM3660" s="19"/>
      <c r="CN3660" s="19"/>
      <c r="CO3660" s="19"/>
      <c r="CP3660" s="19"/>
      <c r="CQ3660" s="19"/>
      <c r="CR3660" s="19"/>
      <c r="CS3660" s="19"/>
      <c r="CT3660" s="19"/>
      <c r="CU3660" s="19"/>
      <c r="CV3660" s="19"/>
      <c r="CW3660" s="19"/>
      <c r="CX3660" s="19"/>
      <c r="CY3660" s="19"/>
      <c r="CZ3660" s="19"/>
      <c r="DA3660" s="19"/>
      <c r="DB3660" s="19"/>
      <c r="DC3660" s="19"/>
      <c r="DD3660" s="19"/>
      <c r="DE3660" s="19"/>
      <c r="DF3660" s="19"/>
      <c r="DG3660" s="19"/>
      <c r="DH3660" s="19"/>
      <c r="DI3660" s="19"/>
      <c r="DJ3660" s="19"/>
      <c r="DK3660" s="19"/>
      <c r="DL3660" s="19"/>
      <c r="DM3660" s="19"/>
      <c r="DN3660" s="19"/>
    </row>
    <row r="3661" spans="1:118" x14ac:dyDescent="0.25">
      <c r="A3661" s="35"/>
      <c r="B3661" s="35"/>
      <c r="C3661" s="35"/>
      <c r="D3661" s="35"/>
      <c r="E3661" s="107"/>
      <c r="H3661" s="35"/>
      <c r="I3661" s="35"/>
      <c r="J3661" s="35"/>
      <c r="K3661" s="35"/>
      <c r="L3661" s="35"/>
      <c r="M3661" s="35"/>
      <c r="N3661" s="35"/>
      <c r="O3661" s="35"/>
      <c r="P3661" s="35"/>
      <c r="Q3661" s="35"/>
      <c r="R3661" s="35"/>
      <c r="S3661" s="35"/>
      <c r="AC3661" s="19"/>
      <c r="AD3661" s="19"/>
      <c r="AE3661" s="19"/>
      <c r="AF3661" s="19"/>
      <c r="AG3661" s="19"/>
      <c r="AH3661" s="19"/>
      <c r="AI3661" s="19"/>
      <c r="AJ3661" s="19"/>
      <c r="AK3661" s="19"/>
      <c r="AL3661" s="19"/>
      <c r="AM3661" s="19"/>
      <c r="AN3661" s="19"/>
      <c r="AO3661" s="19"/>
      <c r="AP3661" s="19"/>
      <c r="AQ3661" s="19"/>
      <c r="AR3661" s="19"/>
      <c r="AS3661" s="19"/>
      <c r="AT3661" s="19"/>
      <c r="AU3661" s="19"/>
      <c r="AV3661" s="19"/>
      <c r="AW3661" s="19"/>
      <c r="AX3661" s="19"/>
      <c r="AY3661" s="19"/>
      <c r="AZ3661" s="19"/>
      <c r="BA3661" s="19"/>
      <c r="BB3661" s="19"/>
      <c r="BC3661" s="19"/>
      <c r="BD3661" s="19"/>
      <c r="BE3661" s="19"/>
      <c r="BF3661" s="19"/>
      <c r="BG3661" s="19"/>
      <c r="BH3661" s="19"/>
      <c r="BI3661" s="19"/>
      <c r="BJ3661" s="19"/>
      <c r="BK3661" s="19"/>
      <c r="BL3661" s="19"/>
      <c r="BM3661" s="19"/>
      <c r="BN3661" s="19"/>
      <c r="BO3661" s="19"/>
      <c r="BP3661" s="19"/>
      <c r="BQ3661" s="19"/>
      <c r="BR3661" s="19"/>
      <c r="BS3661" s="19"/>
      <c r="BT3661" s="19"/>
      <c r="BU3661" s="19"/>
      <c r="BV3661" s="19"/>
      <c r="BW3661" s="19"/>
      <c r="BX3661" s="19"/>
      <c r="BY3661" s="19"/>
      <c r="BZ3661" s="19"/>
      <c r="CA3661" s="19"/>
      <c r="CB3661" s="19"/>
      <c r="CC3661" s="19"/>
      <c r="CD3661" s="19"/>
      <c r="CE3661" s="19"/>
      <c r="CF3661" s="19"/>
      <c r="CG3661" s="19"/>
      <c r="CH3661" s="19"/>
      <c r="CI3661" s="19"/>
      <c r="CJ3661" s="19"/>
      <c r="CK3661" s="19"/>
      <c r="CL3661" s="19"/>
      <c r="CM3661" s="19"/>
      <c r="CN3661" s="19"/>
      <c r="CO3661" s="19"/>
      <c r="CP3661" s="19"/>
      <c r="CQ3661" s="19"/>
      <c r="CR3661" s="19"/>
      <c r="CS3661" s="19"/>
      <c r="CT3661" s="19"/>
      <c r="CU3661" s="19"/>
      <c r="CV3661" s="19"/>
      <c r="CW3661" s="19"/>
      <c r="CX3661" s="19"/>
      <c r="CY3661" s="19"/>
      <c r="CZ3661" s="19"/>
      <c r="DA3661" s="19"/>
      <c r="DB3661" s="19"/>
      <c r="DC3661" s="19"/>
      <c r="DD3661" s="19"/>
      <c r="DE3661" s="19"/>
      <c r="DF3661" s="19"/>
      <c r="DG3661" s="19"/>
      <c r="DH3661" s="19"/>
      <c r="DI3661" s="19"/>
      <c r="DJ3661" s="19"/>
      <c r="DK3661" s="19"/>
      <c r="DL3661" s="19"/>
      <c r="DM3661" s="19"/>
      <c r="DN3661" s="19"/>
    </row>
    <row r="3662" spans="1:118" x14ac:dyDescent="0.25">
      <c r="A3662" s="35"/>
      <c r="B3662" s="35"/>
      <c r="C3662" s="35"/>
      <c r="D3662" s="35"/>
      <c r="E3662" s="107"/>
      <c r="H3662" s="35"/>
      <c r="I3662" s="35"/>
      <c r="J3662" s="35"/>
      <c r="K3662" s="35"/>
      <c r="L3662" s="35"/>
      <c r="M3662" s="35"/>
      <c r="N3662" s="35"/>
      <c r="O3662" s="35"/>
      <c r="P3662" s="35"/>
      <c r="Q3662" s="35"/>
      <c r="R3662" s="35"/>
      <c r="S3662" s="35"/>
      <c r="AC3662" s="19"/>
      <c r="AD3662" s="19"/>
      <c r="AE3662" s="19"/>
      <c r="AF3662" s="19"/>
      <c r="AG3662" s="19"/>
      <c r="AH3662" s="19"/>
      <c r="AI3662" s="19"/>
      <c r="AJ3662" s="19"/>
      <c r="AK3662" s="19"/>
      <c r="AL3662" s="19"/>
      <c r="AM3662" s="19"/>
      <c r="AN3662" s="19"/>
      <c r="AO3662" s="19"/>
      <c r="AP3662" s="19"/>
      <c r="AQ3662" s="19"/>
      <c r="AR3662" s="19"/>
      <c r="AS3662" s="19"/>
      <c r="AT3662" s="19"/>
      <c r="AU3662" s="19"/>
      <c r="AV3662" s="19"/>
      <c r="AW3662" s="19"/>
      <c r="AX3662" s="19"/>
      <c r="AY3662" s="19"/>
      <c r="AZ3662" s="19"/>
      <c r="BA3662" s="19"/>
      <c r="BB3662" s="19"/>
      <c r="BC3662" s="19"/>
      <c r="BD3662" s="19"/>
      <c r="BE3662" s="19"/>
      <c r="BF3662" s="19"/>
      <c r="BG3662" s="19"/>
      <c r="BH3662" s="19"/>
      <c r="BI3662" s="19"/>
      <c r="BJ3662" s="19"/>
      <c r="BK3662" s="19"/>
      <c r="BL3662" s="19"/>
      <c r="BM3662" s="19"/>
      <c r="BN3662" s="19"/>
      <c r="BO3662" s="19"/>
      <c r="BP3662" s="19"/>
      <c r="BQ3662" s="19"/>
      <c r="BR3662" s="19"/>
      <c r="BS3662" s="19"/>
      <c r="BT3662" s="19"/>
      <c r="BU3662" s="19"/>
      <c r="BV3662" s="19"/>
      <c r="BW3662" s="19"/>
      <c r="BX3662" s="19"/>
      <c r="BY3662" s="19"/>
      <c r="BZ3662" s="19"/>
      <c r="CA3662" s="19"/>
      <c r="CB3662" s="19"/>
      <c r="CC3662" s="19"/>
      <c r="CD3662" s="19"/>
      <c r="CE3662" s="19"/>
      <c r="CF3662" s="19"/>
      <c r="CG3662" s="19"/>
      <c r="CH3662" s="19"/>
      <c r="CI3662" s="19"/>
      <c r="CJ3662" s="19"/>
      <c r="CK3662" s="19"/>
      <c r="CL3662" s="19"/>
      <c r="CM3662" s="19"/>
      <c r="CN3662" s="19"/>
      <c r="CO3662" s="19"/>
      <c r="CP3662" s="19"/>
      <c r="CQ3662" s="19"/>
      <c r="CR3662" s="19"/>
      <c r="CS3662" s="19"/>
      <c r="CT3662" s="19"/>
      <c r="CU3662" s="19"/>
      <c r="CV3662" s="19"/>
      <c r="CW3662" s="19"/>
      <c r="CX3662" s="19"/>
      <c r="CY3662" s="19"/>
      <c r="CZ3662" s="19"/>
      <c r="DA3662" s="19"/>
      <c r="DB3662" s="19"/>
      <c r="DC3662" s="19"/>
      <c r="DD3662" s="19"/>
      <c r="DE3662" s="19"/>
      <c r="DF3662" s="19"/>
      <c r="DG3662" s="19"/>
      <c r="DH3662" s="19"/>
      <c r="DI3662" s="19"/>
      <c r="DJ3662" s="19"/>
      <c r="DK3662" s="19"/>
      <c r="DL3662" s="19"/>
      <c r="DM3662" s="19"/>
      <c r="DN3662" s="19"/>
    </row>
    <row r="3663" spans="1:118" x14ac:dyDescent="0.25">
      <c r="A3663" s="35"/>
      <c r="B3663" s="35"/>
      <c r="C3663" s="35"/>
      <c r="D3663" s="35"/>
      <c r="E3663" s="107"/>
      <c r="H3663" s="35"/>
      <c r="I3663" s="35"/>
      <c r="J3663" s="35"/>
      <c r="K3663" s="35"/>
      <c r="L3663" s="35"/>
      <c r="M3663" s="35"/>
      <c r="N3663" s="35"/>
      <c r="O3663" s="35"/>
      <c r="P3663" s="35"/>
      <c r="Q3663" s="35"/>
      <c r="R3663" s="35"/>
      <c r="S3663" s="35"/>
      <c r="AC3663" s="19"/>
      <c r="AD3663" s="19"/>
      <c r="AE3663" s="19"/>
      <c r="AF3663" s="19"/>
      <c r="AG3663" s="19"/>
      <c r="AH3663" s="19"/>
      <c r="AI3663" s="19"/>
      <c r="AJ3663" s="19"/>
      <c r="AK3663" s="19"/>
      <c r="AL3663" s="19"/>
      <c r="AM3663" s="19"/>
      <c r="AN3663" s="19"/>
      <c r="AO3663" s="19"/>
      <c r="AP3663" s="19"/>
      <c r="AQ3663" s="19"/>
      <c r="AR3663" s="19"/>
      <c r="AS3663" s="19"/>
      <c r="AT3663" s="19"/>
      <c r="AU3663" s="19"/>
      <c r="AV3663" s="19"/>
      <c r="AW3663" s="19"/>
      <c r="AX3663" s="19"/>
      <c r="AY3663" s="19"/>
      <c r="AZ3663" s="19"/>
      <c r="BA3663" s="19"/>
      <c r="BB3663" s="19"/>
      <c r="BC3663" s="19"/>
      <c r="BD3663" s="19"/>
      <c r="BE3663" s="19"/>
      <c r="BF3663" s="19"/>
      <c r="BG3663" s="19"/>
      <c r="BH3663" s="19"/>
      <c r="BI3663" s="19"/>
      <c r="BJ3663" s="19"/>
      <c r="BK3663" s="19"/>
      <c r="BL3663" s="19"/>
      <c r="BM3663" s="19"/>
      <c r="BN3663" s="19"/>
      <c r="BO3663" s="19"/>
      <c r="BP3663" s="19"/>
      <c r="BQ3663" s="19"/>
      <c r="BR3663" s="19"/>
      <c r="BS3663" s="19"/>
      <c r="BT3663" s="19"/>
      <c r="BU3663" s="19"/>
      <c r="BV3663" s="19"/>
      <c r="BW3663" s="19"/>
      <c r="BX3663" s="19"/>
      <c r="BY3663" s="19"/>
      <c r="BZ3663" s="19"/>
      <c r="CA3663" s="19"/>
      <c r="CB3663" s="19"/>
      <c r="CC3663" s="19"/>
      <c r="CD3663" s="19"/>
      <c r="CE3663" s="19"/>
      <c r="CF3663" s="19"/>
      <c r="CG3663" s="19"/>
      <c r="CH3663" s="19"/>
      <c r="CI3663" s="19"/>
      <c r="CJ3663" s="19"/>
      <c r="CK3663" s="19"/>
      <c r="CL3663" s="19"/>
      <c r="CM3663" s="19"/>
      <c r="CN3663" s="19"/>
      <c r="CO3663" s="19"/>
      <c r="CP3663" s="19"/>
      <c r="CQ3663" s="19"/>
      <c r="CR3663" s="19"/>
      <c r="CS3663" s="19"/>
      <c r="CT3663" s="19"/>
      <c r="CU3663" s="19"/>
      <c r="CV3663" s="19"/>
      <c r="CW3663" s="19"/>
      <c r="CX3663" s="19"/>
      <c r="CY3663" s="19"/>
      <c r="CZ3663" s="19"/>
      <c r="DA3663" s="19"/>
      <c r="DB3663" s="19"/>
      <c r="DC3663" s="19"/>
      <c r="DD3663" s="19"/>
      <c r="DE3663" s="19"/>
      <c r="DF3663" s="19"/>
      <c r="DG3663" s="19"/>
      <c r="DH3663" s="19"/>
      <c r="DI3663" s="19"/>
      <c r="DJ3663" s="19"/>
      <c r="DK3663" s="19"/>
      <c r="DL3663" s="19"/>
      <c r="DM3663" s="19"/>
      <c r="DN3663" s="19"/>
    </row>
    <row r="3664" spans="1:118" x14ac:dyDescent="0.25">
      <c r="A3664" s="35"/>
      <c r="B3664" s="35"/>
      <c r="C3664" s="35"/>
      <c r="D3664" s="35"/>
      <c r="E3664" s="107"/>
      <c r="H3664" s="35"/>
      <c r="I3664" s="35"/>
      <c r="J3664" s="35"/>
      <c r="K3664" s="35"/>
      <c r="L3664" s="35"/>
      <c r="M3664" s="35"/>
      <c r="N3664" s="35"/>
      <c r="O3664" s="35"/>
      <c r="P3664" s="35"/>
      <c r="Q3664" s="35"/>
      <c r="R3664" s="35"/>
      <c r="S3664" s="35"/>
      <c r="AC3664" s="19"/>
      <c r="AD3664" s="19"/>
      <c r="AE3664" s="19"/>
      <c r="AF3664" s="19"/>
      <c r="AG3664" s="19"/>
      <c r="AH3664" s="19"/>
      <c r="AI3664" s="19"/>
      <c r="AJ3664" s="19"/>
      <c r="AK3664" s="19"/>
      <c r="AL3664" s="19"/>
      <c r="AM3664" s="19"/>
      <c r="AN3664" s="19"/>
      <c r="AO3664" s="19"/>
      <c r="AP3664" s="19"/>
      <c r="AQ3664" s="19"/>
      <c r="AR3664" s="19"/>
      <c r="AS3664" s="19"/>
      <c r="AT3664" s="19"/>
      <c r="AU3664" s="19"/>
      <c r="AV3664" s="19"/>
      <c r="AW3664" s="19"/>
      <c r="AX3664" s="19"/>
      <c r="AY3664" s="19"/>
      <c r="AZ3664" s="19"/>
      <c r="BA3664" s="19"/>
      <c r="BB3664" s="19"/>
      <c r="BC3664" s="19"/>
      <c r="BD3664" s="19"/>
      <c r="BE3664" s="19"/>
      <c r="BF3664" s="19"/>
      <c r="BG3664" s="19"/>
      <c r="BH3664" s="19"/>
      <c r="BI3664" s="19"/>
      <c r="BJ3664" s="19"/>
      <c r="BK3664" s="19"/>
      <c r="BL3664" s="19"/>
      <c r="BM3664" s="19"/>
      <c r="BN3664" s="19"/>
      <c r="BO3664" s="19"/>
      <c r="BP3664" s="19"/>
      <c r="BQ3664" s="19"/>
      <c r="BR3664" s="19"/>
      <c r="BS3664" s="19"/>
      <c r="BT3664" s="19"/>
      <c r="BU3664" s="19"/>
      <c r="BV3664" s="19"/>
      <c r="BW3664" s="19"/>
      <c r="BX3664" s="19"/>
      <c r="BY3664" s="19"/>
      <c r="BZ3664" s="19"/>
      <c r="CA3664" s="19"/>
      <c r="CB3664" s="19"/>
      <c r="CC3664" s="19"/>
      <c r="CD3664" s="19"/>
      <c r="CE3664" s="19"/>
      <c r="CF3664" s="19"/>
      <c r="CG3664" s="19"/>
      <c r="CH3664" s="19"/>
      <c r="CI3664" s="19"/>
      <c r="CJ3664" s="19"/>
      <c r="CK3664" s="19"/>
      <c r="CL3664" s="19"/>
      <c r="CM3664" s="19"/>
      <c r="CN3664" s="19"/>
      <c r="CO3664" s="19"/>
      <c r="CP3664" s="19"/>
      <c r="CQ3664" s="19"/>
      <c r="CR3664" s="19"/>
      <c r="CS3664" s="19"/>
      <c r="CT3664" s="19"/>
      <c r="CU3664" s="19"/>
      <c r="CV3664" s="19"/>
      <c r="CW3664" s="19"/>
      <c r="CX3664" s="19"/>
      <c r="CY3664" s="19"/>
      <c r="CZ3664" s="19"/>
      <c r="DA3664" s="19"/>
      <c r="DB3664" s="19"/>
      <c r="DC3664" s="19"/>
      <c r="DD3664" s="19"/>
      <c r="DE3664" s="19"/>
      <c r="DF3664" s="19"/>
      <c r="DG3664" s="19"/>
      <c r="DH3664" s="19"/>
      <c r="DI3664" s="19"/>
      <c r="DJ3664" s="19"/>
      <c r="DK3664" s="19"/>
      <c r="DL3664" s="19"/>
      <c r="DM3664" s="19"/>
      <c r="DN3664" s="19"/>
    </row>
    <row r="3665" spans="1:118" x14ac:dyDescent="0.25">
      <c r="A3665" s="35"/>
      <c r="B3665" s="35"/>
      <c r="C3665" s="35"/>
      <c r="D3665" s="35"/>
      <c r="E3665" s="107"/>
      <c r="H3665" s="35"/>
      <c r="I3665" s="35"/>
      <c r="J3665" s="35"/>
      <c r="K3665" s="35"/>
      <c r="L3665" s="35"/>
      <c r="M3665" s="35"/>
      <c r="N3665" s="35"/>
      <c r="O3665" s="35"/>
      <c r="P3665" s="35"/>
      <c r="Q3665" s="35"/>
      <c r="R3665" s="35"/>
      <c r="S3665" s="35"/>
      <c r="AC3665" s="19"/>
      <c r="AD3665" s="19"/>
      <c r="AE3665" s="19"/>
      <c r="AF3665" s="19"/>
      <c r="AG3665" s="19"/>
      <c r="AH3665" s="19"/>
      <c r="AI3665" s="19"/>
      <c r="AJ3665" s="19"/>
      <c r="AK3665" s="19"/>
      <c r="AL3665" s="19"/>
      <c r="AM3665" s="19"/>
      <c r="AN3665" s="19"/>
      <c r="AO3665" s="19"/>
      <c r="AP3665" s="19"/>
      <c r="AQ3665" s="19"/>
      <c r="AR3665" s="19"/>
      <c r="AS3665" s="19"/>
      <c r="AT3665" s="19"/>
      <c r="AU3665" s="19"/>
      <c r="AV3665" s="19"/>
      <c r="AW3665" s="19"/>
      <c r="AX3665" s="19"/>
      <c r="AY3665" s="19"/>
      <c r="AZ3665" s="19"/>
      <c r="BA3665" s="19"/>
      <c r="BB3665" s="19"/>
      <c r="BC3665" s="19"/>
      <c r="BD3665" s="19"/>
      <c r="BE3665" s="19"/>
      <c r="BF3665" s="19"/>
      <c r="BG3665" s="19"/>
      <c r="BH3665" s="19"/>
      <c r="BI3665" s="19"/>
      <c r="BJ3665" s="19"/>
      <c r="BK3665" s="19"/>
      <c r="BL3665" s="19"/>
      <c r="BM3665" s="19"/>
      <c r="BN3665" s="19"/>
      <c r="BO3665" s="19"/>
      <c r="BP3665" s="19"/>
      <c r="BQ3665" s="19"/>
      <c r="BR3665" s="19"/>
      <c r="BS3665" s="19"/>
      <c r="BT3665" s="19"/>
      <c r="BU3665" s="19"/>
      <c r="BV3665" s="19"/>
      <c r="BW3665" s="19"/>
      <c r="BX3665" s="19"/>
      <c r="BY3665" s="19"/>
      <c r="BZ3665" s="19"/>
      <c r="CA3665" s="19"/>
      <c r="CB3665" s="19"/>
      <c r="CC3665" s="19"/>
      <c r="CD3665" s="19"/>
      <c r="CE3665" s="19"/>
      <c r="CF3665" s="19"/>
      <c r="CG3665" s="19"/>
      <c r="CH3665" s="19"/>
      <c r="CI3665" s="19"/>
      <c r="CJ3665" s="19"/>
      <c r="CK3665" s="19"/>
      <c r="CL3665" s="19"/>
      <c r="CM3665" s="19"/>
      <c r="CN3665" s="19"/>
      <c r="CO3665" s="19"/>
      <c r="CP3665" s="19"/>
      <c r="CQ3665" s="19"/>
      <c r="CR3665" s="19"/>
      <c r="CS3665" s="19"/>
      <c r="CT3665" s="19"/>
      <c r="CU3665" s="19"/>
      <c r="CV3665" s="19"/>
      <c r="CW3665" s="19"/>
      <c r="CX3665" s="19"/>
      <c r="CY3665" s="19"/>
      <c r="CZ3665" s="19"/>
      <c r="DA3665" s="19"/>
      <c r="DB3665" s="19"/>
      <c r="DC3665" s="19"/>
      <c r="DD3665" s="19"/>
      <c r="DE3665" s="19"/>
      <c r="DF3665" s="19"/>
      <c r="DG3665" s="19"/>
      <c r="DH3665" s="19"/>
      <c r="DI3665" s="19"/>
      <c r="DJ3665" s="19"/>
      <c r="DK3665" s="19"/>
      <c r="DL3665" s="19"/>
      <c r="DM3665" s="19"/>
      <c r="DN3665" s="19"/>
    </row>
    <row r="3666" spans="1:118" x14ac:dyDescent="0.25">
      <c r="A3666" s="35"/>
      <c r="B3666" s="35"/>
      <c r="C3666" s="35"/>
      <c r="D3666" s="35"/>
      <c r="E3666" s="107"/>
      <c r="H3666" s="35"/>
      <c r="I3666" s="35"/>
      <c r="J3666" s="35"/>
      <c r="K3666" s="35"/>
      <c r="L3666" s="35"/>
      <c r="M3666" s="35"/>
      <c r="N3666" s="35"/>
      <c r="O3666" s="35"/>
      <c r="P3666" s="35"/>
      <c r="Q3666" s="35"/>
      <c r="R3666" s="35"/>
      <c r="S3666" s="35"/>
      <c r="AC3666" s="19"/>
      <c r="AD3666" s="19"/>
      <c r="AE3666" s="19"/>
      <c r="AF3666" s="19"/>
      <c r="AG3666" s="19"/>
      <c r="AH3666" s="19"/>
      <c r="AI3666" s="19"/>
      <c r="AJ3666" s="19"/>
      <c r="AK3666" s="19"/>
      <c r="AL3666" s="19"/>
      <c r="AM3666" s="19"/>
      <c r="AN3666" s="19"/>
      <c r="AO3666" s="19"/>
      <c r="AP3666" s="19"/>
      <c r="AQ3666" s="19"/>
      <c r="AR3666" s="19"/>
      <c r="AS3666" s="19"/>
      <c r="AT3666" s="19"/>
      <c r="AU3666" s="19"/>
      <c r="AV3666" s="19"/>
      <c r="AW3666" s="19"/>
      <c r="AX3666" s="19"/>
      <c r="AY3666" s="19"/>
      <c r="AZ3666" s="19"/>
      <c r="BA3666" s="19"/>
      <c r="BB3666" s="19"/>
      <c r="BC3666" s="19"/>
      <c r="BD3666" s="19"/>
      <c r="BE3666" s="19"/>
      <c r="BF3666" s="19"/>
      <c r="BG3666" s="19"/>
      <c r="BH3666" s="19"/>
      <c r="BI3666" s="19"/>
      <c r="BJ3666" s="19"/>
      <c r="BK3666" s="19"/>
      <c r="BL3666" s="19"/>
      <c r="BM3666" s="19"/>
      <c r="BN3666" s="19"/>
      <c r="BO3666" s="19"/>
      <c r="BP3666" s="19"/>
      <c r="BQ3666" s="19"/>
      <c r="BR3666" s="19"/>
      <c r="BS3666" s="19"/>
      <c r="BT3666" s="19"/>
      <c r="BU3666" s="19"/>
      <c r="BV3666" s="19"/>
      <c r="BW3666" s="19"/>
      <c r="BX3666" s="19"/>
      <c r="BY3666" s="19"/>
      <c r="BZ3666" s="19"/>
      <c r="CA3666" s="19"/>
      <c r="CB3666" s="19"/>
      <c r="CC3666" s="19"/>
      <c r="CD3666" s="19"/>
      <c r="CE3666" s="19"/>
      <c r="CF3666" s="19"/>
      <c r="CG3666" s="19"/>
      <c r="CH3666" s="19"/>
      <c r="CI3666" s="19"/>
      <c r="CJ3666" s="19"/>
      <c r="CK3666" s="19"/>
      <c r="CL3666" s="19"/>
      <c r="CM3666" s="19"/>
      <c r="CN3666" s="19"/>
      <c r="CO3666" s="19"/>
      <c r="CP3666" s="19"/>
      <c r="CQ3666" s="19"/>
      <c r="CR3666" s="19"/>
      <c r="CS3666" s="19"/>
      <c r="CT3666" s="19"/>
      <c r="CU3666" s="19"/>
      <c r="CV3666" s="19"/>
      <c r="CW3666" s="19"/>
      <c r="CX3666" s="19"/>
      <c r="CY3666" s="19"/>
      <c r="CZ3666" s="19"/>
      <c r="DA3666" s="19"/>
      <c r="DB3666" s="19"/>
      <c r="DC3666" s="19"/>
      <c r="DD3666" s="19"/>
      <c r="DE3666" s="19"/>
      <c r="DF3666" s="19"/>
      <c r="DG3666" s="19"/>
      <c r="DH3666" s="19"/>
      <c r="DI3666" s="19"/>
      <c r="DJ3666" s="19"/>
      <c r="DK3666" s="19"/>
      <c r="DL3666" s="19"/>
      <c r="DM3666" s="19"/>
      <c r="DN3666" s="19"/>
    </row>
    <row r="3667" spans="1:118" x14ac:dyDescent="0.25">
      <c r="A3667" s="35"/>
      <c r="B3667" s="35"/>
      <c r="C3667" s="35"/>
      <c r="D3667" s="35"/>
      <c r="E3667" s="107"/>
      <c r="H3667" s="35"/>
      <c r="I3667" s="35"/>
      <c r="J3667" s="35"/>
      <c r="K3667" s="35"/>
      <c r="L3667" s="35"/>
      <c r="M3667" s="35"/>
      <c r="N3667" s="35"/>
      <c r="O3667" s="35"/>
      <c r="P3667" s="35"/>
      <c r="Q3667" s="35"/>
      <c r="R3667" s="35"/>
      <c r="S3667" s="35"/>
      <c r="AC3667" s="19"/>
      <c r="AD3667" s="19"/>
      <c r="AE3667" s="19"/>
      <c r="AF3667" s="19"/>
      <c r="AG3667" s="19"/>
      <c r="AH3667" s="19"/>
      <c r="AI3667" s="19"/>
      <c r="AJ3667" s="19"/>
      <c r="AK3667" s="19"/>
      <c r="AL3667" s="19"/>
      <c r="AM3667" s="19"/>
      <c r="AN3667" s="19"/>
      <c r="AO3667" s="19"/>
      <c r="AP3667" s="19"/>
      <c r="AQ3667" s="19"/>
      <c r="AR3667" s="19"/>
      <c r="AS3667" s="19"/>
      <c r="AT3667" s="19"/>
      <c r="AU3667" s="19"/>
      <c r="AV3667" s="19"/>
      <c r="AW3667" s="19"/>
      <c r="AX3667" s="19"/>
      <c r="AY3667" s="19"/>
      <c r="AZ3667" s="19"/>
      <c r="BA3667" s="19"/>
      <c r="BB3667" s="19"/>
      <c r="BC3667" s="19"/>
      <c r="BD3667" s="19"/>
      <c r="BE3667" s="19"/>
      <c r="BF3667" s="19"/>
      <c r="BG3667" s="19"/>
      <c r="BH3667" s="19"/>
      <c r="BI3667" s="19"/>
      <c r="BJ3667" s="19"/>
      <c r="BK3667" s="19"/>
      <c r="BL3667" s="19"/>
      <c r="BM3667" s="19"/>
      <c r="BN3667" s="19"/>
      <c r="BO3667" s="19"/>
      <c r="BP3667" s="19"/>
      <c r="BQ3667" s="19"/>
      <c r="BR3667" s="19"/>
      <c r="BS3667" s="19"/>
      <c r="BT3667" s="19"/>
      <c r="BU3667" s="19"/>
      <c r="BV3667" s="19"/>
      <c r="BW3667" s="19"/>
      <c r="BX3667" s="19"/>
      <c r="BY3667" s="19"/>
      <c r="BZ3667" s="19"/>
      <c r="CA3667" s="19"/>
      <c r="CB3667" s="19"/>
      <c r="CC3667" s="19"/>
      <c r="CD3667" s="19"/>
      <c r="CE3667" s="19"/>
      <c r="CF3667" s="19"/>
      <c r="CG3667" s="19"/>
      <c r="CH3667" s="19"/>
      <c r="CI3667" s="19"/>
      <c r="CJ3667" s="19"/>
      <c r="CK3667" s="19"/>
      <c r="CL3667" s="19"/>
      <c r="CM3667" s="19"/>
      <c r="CN3667" s="19"/>
      <c r="CO3667" s="19"/>
      <c r="CP3667" s="19"/>
      <c r="CQ3667" s="19"/>
      <c r="CR3667" s="19"/>
      <c r="CS3667" s="19"/>
      <c r="CT3667" s="19"/>
      <c r="CU3667" s="19"/>
      <c r="CV3667" s="19"/>
      <c r="CW3667" s="19"/>
      <c r="CX3667" s="19"/>
      <c r="CY3667" s="19"/>
      <c r="CZ3667" s="19"/>
      <c r="DA3667" s="19"/>
      <c r="DB3667" s="19"/>
      <c r="DC3667" s="19"/>
      <c r="DD3667" s="19"/>
      <c r="DE3667" s="19"/>
      <c r="DF3667" s="19"/>
      <c r="DG3667" s="19"/>
      <c r="DH3667" s="19"/>
      <c r="DI3667" s="19"/>
      <c r="DJ3667" s="19"/>
      <c r="DK3667" s="19"/>
      <c r="DL3667" s="19"/>
      <c r="DM3667" s="19"/>
      <c r="DN3667" s="19"/>
    </row>
    <row r="3668" spans="1:118" x14ac:dyDescent="0.25">
      <c r="A3668" s="35"/>
      <c r="B3668" s="35"/>
      <c r="C3668" s="35"/>
      <c r="D3668" s="35"/>
      <c r="E3668" s="107"/>
      <c r="H3668" s="35"/>
      <c r="I3668" s="35"/>
      <c r="J3668" s="35"/>
      <c r="K3668" s="35"/>
      <c r="L3668" s="35"/>
      <c r="M3668" s="35"/>
      <c r="N3668" s="35"/>
      <c r="O3668" s="35"/>
      <c r="P3668" s="35"/>
      <c r="Q3668" s="35"/>
      <c r="R3668" s="35"/>
      <c r="S3668" s="35"/>
      <c r="AC3668" s="19"/>
      <c r="AD3668" s="19"/>
      <c r="AE3668" s="19"/>
      <c r="AF3668" s="19"/>
      <c r="AG3668" s="19"/>
      <c r="AH3668" s="19"/>
      <c r="AI3668" s="19"/>
      <c r="AJ3668" s="19"/>
      <c r="AK3668" s="19"/>
      <c r="AL3668" s="19"/>
      <c r="AM3668" s="19"/>
      <c r="AN3668" s="19"/>
      <c r="AO3668" s="19"/>
      <c r="AP3668" s="19"/>
      <c r="AQ3668" s="19"/>
      <c r="AR3668" s="19"/>
      <c r="AS3668" s="19"/>
      <c r="AT3668" s="19"/>
      <c r="AU3668" s="19"/>
      <c r="AV3668" s="19"/>
      <c r="AW3668" s="19"/>
      <c r="AX3668" s="19"/>
      <c r="AY3668" s="19"/>
      <c r="AZ3668" s="19"/>
      <c r="BA3668" s="19"/>
      <c r="BB3668" s="19"/>
      <c r="BC3668" s="19"/>
      <c r="BD3668" s="19"/>
      <c r="BE3668" s="19"/>
      <c r="BF3668" s="19"/>
      <c r="BG3668" s="19"/>
      <c r="BH3668" s="19"/>
      <c r="BI3668" s="19"/>
      <c r="BJ3668" s="19"/>
      <c r="BK3668" s="19"/>
      <c r="BL3668" s="19"/>
      <c r="BM3668" s="19"/>
      <c r="BN3668" s="19"/>
      <c r="BO3668" s="19"/>
      <c r="BP3668" s="19"/>
      <c r="BQ3668" s="19"/>
      <c r="BR3668" s="19"/>
      <c r="BS3668" s="19"/>
      <c r="BT3668" s="19"/>
      <c r="BU3668" s="19"/>
      <c r="BV3668" s="19"/>
      <c r="BW3668" s="19"/>
      <c r="BX3668" s="19"/>
      <c r="BY3668" s="19"/>
      <c r="BZ3668" s="19"/>
      <c r="CA3668" s="19"/>
      <c r="CB3668" s="19"/>
      <c r="CC3668" s="19"/>
      <c r="CD3668" s="19"/>
      <c r="CE3668" s="19"/>
      <c r="CF3668" s="19"/>
      <c r="CG3668" s="19"/>
      <c r="CH3668" s="19"/>
      <c r="CI3668" s="19"/>
      <c r="CJ3668" s="19"/>
      <c r="CK3668" s="19"/>
      <c r="CL3668" s="19"/>
      <c r="CM3668" s="19"/>
      <c r="CN3668" s="19"/>
      <c r="CO3668" s="19"/>
      <c r="CP3668" s="19"/>
      <c r="CQ3668" s="19"/>
      <c r="CR3668" s="19"/>
      <c r="CS3668" s="19"/>
      <c r="CT3668" s="19"/>
      <c r="CU3668" s="19"/>
      <c r="CV3668" s="19"/>
      <c r="CW3668" s="19"/>
      <c r="CX3668" s="19"/>
      <c r="CY3668" s="19"/>
      <c r="CZ3668" s="19"/>
      <c r="DA3668" s="19"/>
      <c r="DB3668" s="19"/>
      <c r="DC3668" s="19"/>
      <c r="DD3668" s="19"/>
      <c r="DE3668" s="19"/>
      <c r="DF3668" s="19"/>
      <c r="DG3668" s="19"/>
      <c r="DH3668" s="19"/>
      <c r="DI3668" s="19"/>
      <c r="DJ3668" s="19"/>
      <c r="DK3668" s="19"/>
      <c r="DL3668" s="19"/>
      <c r="DM3668" s="19"/>
      <c r="DN3668" s="19"/>
    </row>
    <row r="3669" spans="1:118" x14ac:dyDescent="0.25">
      <c r="A3669" s="35"/>
      <c r="B3669" s="35"/>
      <c r="C3669" s="35"/>
      <c r="D3669" s="35"/>
      <c r="E3669" s="107"/>
      <c r="H3669" s="35"/>
      <c r="I3669" s="35"/>
      <c r="J3669" s="35"/>
      <c r="K3669" s="35"/>
      <c r="L3669" s="35"/>
      <c r="M3669" s="35"/>
      <c r="N3669" s="35"/>
      <c r="O3669" s="35"/>
      <c r="P3669" s="35"/>
      <c r="Q3669" s="35"/>
      <c r="R3669" s="35"/>
      <c r="S3669" s="35"/>
      <c r="AC3669" s="19"/>
      <c r="AD3669" s="19"/>
      <c r="AE3669" s="19"/>
      <c r="AF3669" s="19"/>
      <c r="AG3669" s="19"/>
      <c r="AH3669" s="19"/>
      <c r="AI3669" s="19"/>
      <c r="AJ3669" s="19"/>
      <c r="AK3669" s="19"/>
      <c r="AL3669" s="19"/>
      <c r="AM3669" s="19"/>
      <c r="AN3669" s="19"/>
      <c r="AO3669" s="19"/>
      <c r="AP3669" s="19"/>
      <c r="AQ3669" s="19"/>
      <c r="AR3669" s="19"/>
      <c r="AS3669" s="19"/>
      <c r="AT3669" s="19"/>
      <c r="AU3669" s="19"/>
      <c r="AV3669" s="19"/>
      <c r="AW3669" s="19"/>
      <c r="AX3669" s="19"/>
      <c r="AY3669" s="19"/>
      <c r="AZ3669" s="19"/>
      <c r="BA3669" s="19"/>
      <c r="BB3669" s="19"/>
      <c r="BC3669" s="19"/>
      <c r="BD3669" s="19"/>
      <c r="BE3669" s="19"/>
      <c r="BF3669" s="19"/>
      <c r="BG3669" s="19"/>
      <c r="BH3669" s="19"/>
      <c r="BI3669" s="19"/>
      <c r="BJ3669" s="19"/>
      <c r="BK3669" s="19"/>
      <c r="BL3669" s="19"/>
      <c r="BM3669" s="19"/>
      <c r="BN3669" s="19"/>
      <c r="BO3669" s="19"/>
      <c r="BP3669" s="19"/>
      <c r="BQ3669" s="19"/>
      <c r="BR3669" s="19"/>
      <c r="BS3669" s="19"/>
      <c r="BT3669" s="19"/>
      <c r="BU3669" s="19"/>
      <c r="BV3669" s="19"/>
      <c r="BW3669" s="19"/>
      <c r="BX3669" s="19"/>
      <c r="BY3669" s="19"/>
      <c r="BZ3669" s="19"/>
      <c r="CA3669" s="19"/>
      <c r="CB3669" s="19"/>
      <c r="CC3669" s="19"/>
      <c r="CD3669" s="19"/>
      <c r="CE3669" s="19"/>
      <c r="CF3669" s="19"/>
      <c r="CG3669" s="19"/>
      <c r="CH3669" s="19"/>
      <c r="CI3669" s="19"/>
      <c r="CJ3669" s="19"/>
      <c r="CK3669" s="19"/>
      <c r="CL3669" s="19"/>
      <c r="CM3669" s="19"/>
      <c r="CN3669" s="19"/>
      <c r="CO3669" s="19"/>
      <c r="CP3669" s="19"/>
      <c r="CQ3669" s="19"/>
      <c r="CR3669" s="19"/>
      <c r="CS3669" s="19"/>
      <c r="CT3669" s="19"/>
      <c r="CU3669" s="19"/>
      <c r="CV3669" s="19"/>
      <c r="CW3669" s="19"/>
      <c r="CX3669" s="19"/>
      <c r="CY3669" s="19"/>
      <c r="CZ3669" s="19"/>
      <c r="DA3669" s="19"/>
      <c r="DB3669" s="19"/>
      <c r="DC3669" s="19"/>
      <c r="DD3669" s="19"/>
      <c r="DE3669" s="19"/>
      <c r="DF3669" s="19"/>
      <c r="DG3669" s="19"/>
      <c r="DH3669" s="19"/>
      <c r="DI3669" s="19"/>
      <c r="DJ3669" s="19"/>
      <c r="DK3669" s="19"/>
      <c r="DL3669" s="19"/>
      <c r="DM3669" s="19"/>
      <c r="DN3669" s="19"/>
    </row>
    <row r="3670" spans="1:118" x14ac:dyDescent="0.25">
      <c r="A3670" s="35"/>
      <c r="B3670" s="35"/>
      <c r="C3670" s="35"/>
      <c r="D3670" s="35"/>
      <c r="E3670" s="107"/>
      <c r="H3670" s="35"/>
      <c r="I3670" s="35"/>
      <c r="J3670" s="35"/>
      <c r="K3670" s="35"/>
      <c r="L3670" s="35"/>
      <c r="M3670" s="35"/>
      <c r="N3670" s="35"/>
      <c r="O3670" s="35"/>
      <c r="P3670" s="35"/>
      <c r="Q3670" s="35"/>
      <c r="R3670" s="35"/>
      <c r="S3670" s="35"/>
      <c r="AC3670" s="19"/>
      <c r="AD3670" s="19"/>
      <c r="AE3670" s="19"/>
      <c r="AF3670" s="19"/>
      <c r="AG3670" s="19"/>
      <c r="AH3670" s="19"/>
      <c r="AI3670" s="19"/>
      <c r="AJ3670" s="19"/>
      <c r="AK3670" s="19"/>
      <c r="AL3670" s="19"/>
      <c r="AM3670" s="19"/>
      <c r="AN3670" s="19"/>
      <c r="AO3670" s="19"/>
      <c r="AP3670" s="19"/>
      <c r="AQ3670" s="19"/>
      <c r="AR3670" s="19"/>
      <c r="AS3670" s="19"/>
      <c r="AT3670" s="19"/>
      <c r="AU3670" s="19"/>
      <c r="AV3670" s="19"/>
      <c r="AW3670" s="19"/>
      <c r="AX3670" s="19"/>
      <c r="AY3670" s="19"/>
      <c r="AZ3670" s="19"/>
      <c r="BA3670" s="19"/>
      <c r="BB3670" s="19"/>
      <c r="BC3670" s="19"/>
      <c r="BD3670" s="19"/>
      <c r="BE3670" s="19"/>
      <c r="BF3670" s="19"/>
      <c r="BG3670" s="19"/>
      <c r="BH3670" s="19"/>
      <c r="BI3670" s="19"/>
      <c r="BJ3670" s="19"/>
      <c r="BK3670" s="19"/>
      <c r="BL3670" s="19"/>
      <c r="BM3670" s="19"/>
      <c r="BN3670" s="19"/>
      <c r="BO3670" s="19"/>
      <c r="BP3670" s="19"/>
      <c r="BQ3670" s="19"/>
      <c r="BR3670" s="19"/>
      <c r="BS3670" s="19"/>
      <c r="BT3670" s="19"/>
      <c r="BU3670" s="19"/>
      <c r="BV3670" s="19"/>
      <c r="BW3670" s="19"/>
      <c r="BX3670" s="19"/>
      <c r="BY3670" s="19"/>
      <c r="BZ3670" s="19"/>
      <c r="CA3670" s="19"/>
      <c r="CB3670" s="19"/>
      <c r="CC3670" s="19"/>
      <c r="CD3670" s="19"/>
      <c r="CE3670" s="19"/>
      <c r="CF3670" s="19"/>
      <c r="CG3670" s="19"/>
      <c r="CH3670" s="19"/>
      <c r="CI3670" s="19"/>
      <c r="CJ3670" s="19"/>
      <c r="CK3670" s="19"/>
      <c r="CL3670" s="19"/>
      <c r="CM3670" s="19"/>
      <c r="CN3670" s="19"/>
      <c r="CO3670" s="19"/>
      <c r="CP3670" s="19"/>
      <c r="CQ3670" s="19"/>
      <c r="CR3670" s="19"/>
      <c r="CS3670" s="19"/>
      <c r="CT3670" s="19"/>
      <c r="CU3670" s="19"/>
      <c r="CV3670" s="19"/>
      <c r="CW3670" s="19"/>
      <c r="CX3670" s="19"/>
      <c r="CY3670" s="19"/>
      <c r="CZ3670" s="19"/>
      <c r="DA3670" s="19"/>
      <c r="DB3670" s="19"/>
      <c r="DC3670" s="19"/>
      <c r="DD3670" s="19"/>
      <c r="DE3670" s="19"/>
      <c r="DF3670" s="19"/>
      <c r="DG3670" s="19"/>
      <c r="DH3670" s="19"/>
      <c r="DI3670" s="19"/>
      <c r="DJ3670" s="19"/>
      <c r="DK3670" s="19"/>
      <c r="DL3670" s="19"/>
      <c r="DM3670" s="19"/>
      <c r="DN3670" s="19"/>
    </row>
    <row r="3671" spans="1:118" x14ac:dyDescent="0.25">
      <c r="A3671" s="35"/>
      <c r="B3671" s="35"/>
      <c r="C3671" s="35"/>
      <c r="D3671" s="35"/>
      <c r="E3671" s="107"/>
      <c r="H3671" s="35"/>
      <c r="I3671" s="35"/>
      <c r="J3671" s="35"/>
      <c r="K3671" s="35"/>
      <c r="L3671" s="35"/>
      <c r="M3671" s="35"/>
      <c r="N3671" s="35"/>
      <c r="O3671" s="35"/>
      <c r="P3671" s="35"/>
      <c r="Q3671" s="35"/>
      <c r="R3671" s="35"/>
      <c r="S3671" s="35"/>
      <c r="AC3671" s="19"/>
      <c r="AD3671" s="19"/>
      <c r="AE3671" s="19"/>
      <c r="AF3671" s="19"/>
      <c r="AG3671" s="19"/>
      <c r="AH3671" s="19"/>
      <c r="AI3671" s="19"/>
      <c r="AJ3671" s="19"/>
      <c r="AK3671" s="19"/>
      <c r="AL3671" s="19"/>
      <c r="AM3671" s="19"/>
      <c r="AN3671" s="19"/>
      <c r="AO3671" s="19"/>
      <c r="AP3671" s="19"/>
      <c r="AQ3671" s="19"/>
      <c r="AR3671" s="19"/>
      <c r="AS3671" s="19"/>
      <c r="AT3671" s="19"/>
      <c r="AU3671" s="19"/>
      <c r="AV3671" s="19"/>
      <c r="AW3671" s="19"/>
      <c r="AX3671" s="19"/>
      <c r="AY3671" s="19"/>
      <c r="AZ3671" s="19"/>
      <c r="BA3671" s="19"/>
      <c r="BB3671" s="19"/>
      <c r="BC3671" s="19"/>
      <c r="BD3671" s="19"/>
      <c r="BE3671" s="19"/>
      <c r="BF3671" s="19"/>
      <c r="BG3671" s="19"/>
      <c r="BH3671" s="19"/>
      <c r="BI3671" s="19"/>
      <c r="BJ3671" s="19"/>
      <c r="BK3671" s="19"/>
      <c r="BL3671" s="19"/>
      <c r="BM3671" s="19"/>
      <c r="BN3671" s="19"/>
      <c r="BO3671" s="19"/>
      <c r="BP3671" s="19"/>
      <c r="BQ3671" s="19"/>
      <c r="BR3671" s="19"/>
      <c r="BS3671" s="19"/>
      <c r="BT3671" s="19"/>
      <c r="BU3671" s="19"/>
      <c r="BV3671" s="19"/>
      <c r="BW3671" s="19"/>
      <c r="BX3671" s="19"/>
      <c r="BY3671" s="19"/>
      <c r="BZ3671" s="19"/>
      <c r="CA3671" s="19"/>
      <c r="CB3671" s="19"/>
      <c r="CC3671" s="19"/>
      <c r="CD3671" s="19"/>
      <c r="CE3671" s="19"/>
      <c r="CF3671" s="19"/>
      <c r="CG3671" s="19"/>
      <c r="CH3671" s="19"/>
      <c r="CI3671" s="19"/>
      <c r="CJ3671" s="19"/>
      <c r="CK3671" s="19"/>
      <c r="CL3671" s="19"/>
      <c r="CM3671" s="19"/>
      <c r="CN3671" s="19"/>
      <c r="CO3671" s="19"/>
      <c r="CP3671" s="19"/>
      <c r="CQ3671" s="19"/>
      <c r="CR3671" s="19"/>
      <c r="CS3671" s="19"/>
      <c r="CT3671" s="19"/>
      <c r="CU3671" s="19"/>
      <c r="CV3671" s="19"/>
      <c r="CW3671" s="19"/>
      <c r="CX3671" s="19"/>
      <c r="CY3671" s="19"/>
      <c r="CZ3671" s="19"/>
      <c r="DA3671" s="19"/>
      <c r="DB3671" s="19"/>
      <c r="DC3671" s="19"/>
      <c r="DD3671" s="19"/>
      <c r="DE3671" s="19"/>
      <c r="DF3671" s="19"/>
      <c r="DG3671" s="19"/>
      <c r="DH3671" s="19"/>
      <c r="DI3671" s="19"/>
      <c r="DJ3671" s="19"/>
      <c r="DK3671" s="19"/>
      <c r="DL3671" s="19"/>
      <c r="DM3671" s="19"/>
      <c r="DN3671" s="19"/>
    </row>
    <row r="3672" spans="1:118" x14ac:dyDescent="0.25">
      <c r="A3672" s="35"/>
      <c r="B3672" s="35"/>
      <c r="C3672" s="35"/>
      <c r="D3672" s="35"/>
      <c r="E3672" s="107"/>
      <c r="H3672" s="35"/>
      <c r="I3672" s="35"/>
      <c r="J3672" s="35"/>
      <c r="K3672" s="35"/>
      <c r="L3672" s="35"/>
      <c r="M3672" s="35"/>
      <c r="N3672" s="35"/>
      <c r="O3672" s="35"/>
      <c r="P3672" s="35"/>
      <c r="Q3672" s="35"/>
      <c r="R3672" s="35"/>
      <c r="S3672" s="35"/>
      <c r="AC3672" s="19"/>
      <c r="AD3672" s="19"/>
      <c r="AE3672" s="19"/>
      <c r="AF3672" s="19"/>
      <c r="AG3672" s="19"/>
      <c r="AH3672" s="19"/>
      <c r="AI3672" s="19"/>
      <c r="AJ3672" s="19"/>
      <c r="AK3672" s="19"/>
      <c r="AL3672" s="19"/>
      <c r="AM3672" s="19"/>
      <c r="AN3672" s="19"/>
      <c r="AO3672" s="19"/>
      <c r="AP3672" s="19"/>
      <c r="AQ3672" s="19"/>
      <c r="AR3672" s="19"/>
      <c r="AS3672" s="19"/>
      <c r="AT3672" s="19"/>
      <c r="AU3672" s="19"/>
      <c r="AV3672" s="19"/>
      <c r="AW3672" s="19"/>
      <c r="AX3672" s="19"/>
      <c r="AY3672" s="19"/>
      <c r="AZ3672" s="19"/>
      <c r="BA3672" s="19"/>
      <c r="BB3672" s="19"/>
      <c r="BC3672" s="19"/>
      <c r="BD3672" s="19"/>
      <c r="BE3672" s="19"/>
      <c r="BF3672" s="19"/>
      <c r="BG3672" s="19"/>
      <c r="BH3672" s="19"/>
      <c r="BI3672" s="19"/>
      <c r="BJ3672" s="19"/>
      <c r="BK3672" s="19"/>
      <c r="BL3672" s="19"/>
      <c r="BM3672" s="19"/>
      <c r="BN3672" s="19"/>
      <c r="BO3672" s="19"/>
      <c r="BP3672" s="19"/>
      <c r="BQ3672" s="19"/>
      <c r="BR3672" s="19"/>
      <c r="BS3672" s="19"/>
      <c r="BT3672" s="19"/>
      <c r="BU3672" s="19"/>
      <c r="BV3672" s="19"/>
      <c r="BW3672" s="19"/>
      <c r="BX3672" s="19"/>
      <c r="BY3672" s="19"/>
      <c r="BZ3672" s="19"/>
      <c r="CA3672" s="19"/>
      <c r="CB3672" s="19"/>
      <c r="CC3672" s="19"/>
      <c r="CD3672" s="19"/>
      <c r="CE3672" s="19"/>
      <c r="CF3672" s="19"/>
      <c r="CG3672" s="19"/>
      <c r="CH3672" s="19"/>
      <c r="CI3672" s="19"/>
      <c r="CJ3672" s="19"/>
      <c r="CK3672" s="19"/>
      <c r="CL3672" s="19"/>
      <c r="CM3672" s="19"/>
      <c r="CN3672" s="19"/>
      <c r="CO3672" s="19"/>
      <c r="CP3672" s="19"/>
      <c r="CQ3672" s="19"/>
      <c r="CR3672" s="19"/>
      <c r="CS3672" s="19"/>
      <c r="CT3672" s="19"/>
      <c r="CU3672" s="19"/>
      <c r="CV3672" s="19"/>
      <c r="CW3672" s="19"/>
      <c r="CX3672" s="19"/>
      <c r="CY3672" s="19"/>
      <c r="CZ3672" s="19"/>
      <c r="DA3672" s="19"/>
      <c r="DB3672" s="19"/>
      <c r="DC3672" s="19"/>
      <c r="DD3672" s="19"/>
      <c r="DE3672" s="19"/>
      <c r="DF3672" s="19"/>
      <c r="DG3672" s="19"/>
      <c r="DH3672" s="19"/>
      <c r="DI3672" s="19"/>
      <c r="DJ3672" s="19"/>
      <c r="DK3672" s="19"/>
      <c r="DL3672" s="19"/>
      <c r="DM3672" s="19"/>
      <c r="DN3672" s="19"/>
    </row>
    <row r="3673" spans="1:118" x14ac:dyDescent="0.25">
      <c r="A3673" s="35"/>
      <c r="B3673" s="35"/>
      <c r="C3673" s="35"/>
      <c r="D3673" s="35"/>
      <c r="E3673" s="107"/>
      <c r="H3673" s="35"/>
      <c r="I3673" s="35"/>
      <c r="J3673" s="35"/>
      <c r="K3673" s="35"/>
      <c r="L3673" s="35"/>
      <c r="M3673" s="35"/>
      <c r="N3673" s="35"/>
      <c r="O3673" s="35"/>
      <c r="P3673" s="35"/>
      <c r="Q3673" s="35"/>
      <c r="R3673" s="35"/>
      <c r="S3673" s="35"/>
      <c r="AC3673" s="19"/>
      <c r="AD3673" s="19"/>
      <c r="AE3673" s="19"/>
      <c r="AF3673" s="19"/>
      <c r="AG3673" s="19"/>
      <c r="AH3673" s="19"/>
      <c r="AI3673" s="19"/>
      <c r="AJ3673" s="19"/>
      <c r="AK3673" s="19"/>
      <c r="AL3673" s="19"/>
      <c r="AM3673" s="19"/>
      <c r="AN3673" s="19"/>
      <c r="AO3673" s="19"/>
      <c r="AP3673" s="19"/>
      <c r="AQ3673" s="19"/>
      <c r="AR3673" s="19"/>
      <c r="AS3673" s="19"/>
      <c r="AT3673" s="19"/>
      <c r="AU3673" s="19"/>
      <c r="AV3673" s="19"/>
      <c r="AW3673" s="19"/>
      <c r="AX3673" s="19"/>
      <c r="AY3673" s="19"/>
      <c r="AZ3673" s="19"/>
      <c r="BA3673" s="19"/>
      <c r="BB3673" s="19"/>
      <c r="BC3673" s="19"/>
      <c r="BD3673" s="19"/>
      <c r="BE3673" s="19"/>
      <c r="BF3673" s="19"/>
      <c r="BG3673" s="19"/>
      <c r="BH3673" s="19"/>
      <c r="BI3673" s="19"/>
      <c r="BJ3673" s="19"/>
      <c r="BK3673" s="19"/>
      <c r="BL3673" s="19"/>
      <c r="BM3673" s="19"/>
      <c r="BN3673" s="19"/>
      <c r="BO3673" s="19"/>
      <c r="BP3673" s="19"/>
      <c r="BQ3673" s="19"/>
      <c r="BR3673" s="19"/>
      <c r="BS3673" s="19"/>
      <c r="BT3673" s="19"/>
      <c r="BU3673" s="19"/>
      <c r="BV3673" s="19"/>
      <c r="BW3673" s="19"/>
      <c r="BX3673" s="19"/>
      <c r="BY3673" s="19"/>
      <c r="BZ3673" s="19"/>
      <c r="CA3673" s="19"/>
      <c r="CB3673" s="19"/>
      <c r="CC3673" s="19"/>
      <c r="CD3673" s="19"/>
      <c r="CE3673" s="19"/>
      <c r="CF3673" s="19"/>
      <c r="CG3673" s="19"/>
      <c r="CH3673" s="19"/>
      <c r="CI3673" s="19"/>
      <c r="CJ3673" s="19"/>
      <c r="CK3673" s="19"/>
      <c r="CL3673" s="19"/>
      <c r="CM3673" s="19"/>
      <c r="CN3673" s="19"/>
      <c r="CO3673" s="19"/>
      <c r="CP3673" s="19"/>
      <c r="CQ3673" s="19"/>
      <c r="CR3673" s="19"/>
      <c r="CS3673" s="19"/>
      <c r="CT3673" s="19"/>
      <c r="CU3673" s="19"/>
      <c r="CV3673" s="19"/>
      <c r="CW3673" s="19"/>
      <c r="CX3673" s="19"/>
      <c r="CY3673" s="19"/>
      <c r="CZ3673" s="19"/>
      <c r="DA3673" s="19"/>
      <c r="DB3673" s="19"/>
      <c r="DC3673" s="19"/>
      <c r="DD3673" s="19"/>
      <c r="DE3673" s="19"/>
      <c r="DF3673" s="19"/>
      <c r="DG3673" s="19"/>
      <c r="DH3673" s="19"/>
      <c r="DI3673" s="19"/>
      <c r="DJ3673" s="19"/>
      <c r="DK3673" s="19"/>
      <c r="DL3673" s="19"/>
      <c r="DM3673" s="19"/>
      <c r="DN3673" s="19"/>
    </row>
    <row r="3674" spans="1:118" x14ac:dyDescent="0.25">
      <c r="A3674" s="35"/>
      <c r="B3674" s="35"/>
      <c r="C3674" s="35"/>
      <c r="D3674" s="35"/>
      <c r="E3674" s="107"/>
      <c r="H3674" s="35"/>
      <c r="I3674" s="35"/>
      <c r="J3674" s="35"/>
      <c r="K3674" s="35"/>
      <c r="L3674" s="35"/>
      <c r="M3674" s="35"/>
      <c r="N3674" s="35"/>
      <c r="O3674" s="35"/>
      <c r="P3674" s="35"/>
      <c r="Q3674" s="35"/>
      <c r="R3674" s="35"/>
      <c r="S3674" s="35"/>
      <c r="AC3674" s="19"/>
      <c r="AD3674" s="19"/>
      <c r="AE3674" s="19"/>
      <c r="AF3674" s="19"/>
      <c r="AG3674" s="19"/>
      <c r="AH3674" s="19"/>
      <c r="AI3674" s="19"/>
      <c r="AJ3674" s="19"/>
      <c r="AK3674" s="19"/>
      <c r="AL3674" s="19"/>
      <c r="AM3674" s="19"/>
      <c r="AN3674" s="19"/>
      <c r="AO3674" s="19"/>
      <c r="AP3674" s="19"/>
      <c r="AQ3674" s="19"/>
      <c r="AR3674" s="19"/>
      <c r="AS3674" s="19"/>
      <c r="AT3674" s="19"/>
      <c r="AU3674" s="19"/>
      <c r="AV3674" s="19"/>
      <c r="AW3674" s="19"/>
      <c r="AX3674" s="19"/>
      <c r="AY3674" s="19"/>
      <c r="AZ3674" s="19"/>
      <c r="BA3674" s="19"/>
      <c r="BB3674" s="19"/>
      <c r="BC3674" s="19"/>
      <c r="BD3674" s="19"/>
      <c r="BE3674" s="19"/>
      <c r="BF3674" s="19"/>
      <c r="BG3674" s="19"/>
      <c r="BH3674" s="19"/>
      <c r="BI3674" s="19"/>
      <c r="BJ3674" s="19"/>
      <c r="BK3674" s="19"/>
      <c r="BL3674" s="19"/>
      <c r="BM3674" s="19"/>
      <c r="BN3674" s="19"/>
      <c r="BO3674" s="19"/>
      <c r="BP3674" s="19"/>
      <c r="BQ3674" s="19"/>
      <c r="BR3674" s="19"/>
      <c r="BS3674" s="19"/>
      <c r="BT3674" s="19"/>
      <c r="BU3674" s="19"/>
      <c r="BV3674" s="19"/>
      <c r="BW3674" s="19"/>
      <c r="BX3674" s="19"/>
      <c r="BY3674" s="19"/>
      <c r="BZ3674" s="19"/>
      <c r="CA3674" s="19"/>
      <c r="CB3674" s="19"/>
      <c r="CC3674" s="19"/>
      <c r="CD3674" s="19"/>
      <c r="CE3674" s="19"/>
      <c r="CF3674" s="19"/>
      <c r="CG3674" s="19"/>
      <c r="CH3674" s="19"/>
      <c r="CI3674" s="19"/>
      <c r="CJ3674" s="19"/>
      <c r="CK3674" s="19"/>
      <c r="CL3674" s="19"/>
      <c r="CM3674" s="19"/>
      <c r="CN3674" s="19"/>
      <c r="CO3674" s="19"/>
      <c r="CP3674" s="19"/>
      <c r="CQ3674" s="19"/>
      <c r="CR3674" s="19"/>
      <c r="CS3674" s="19"/>
      <c r="CT3674" s="19"/>
      <c r="CU3674" s="19"/>
      <c r="CV3674" s="19"/>
      <c r="CW3674" s="19"/>
      <c r="CX3674" s="19"/>
      <c r="CY3674" s="19"/>
      <c r="CZ3674" s="19"/>
      <c r="DA3674" s="19"/>
      <c r="DB3674" s="19"/>
      <c r="DC3674" s="19"/>
      <c r="DD3674" s="19"/>
      <c r="DE3674" s="19"/>
      <c r="DF3674" s="19"/>
      <c r="DG3674" s="19"/>
      <c r="DH3674" s="19"/>
      <c r="DI3674" s="19"/>
      <c r="DJ3674" s="19"/>
      <c r="DK3674" s="19"/>
      <c r="DL3674" s="19"/>
      <c r="DM3674" s="19"/>
      <c r="DN3674" s="19"/>
    </row>
    <row r="3675" spans="1:118" x14ac:dyDescent="0.25">
      <c r="A3675" s="35"/>
      <c r="B3675" s="35"/>
      <c r="C3675" s="35"/>
      <c r="D3675" s="35"/>
      <c r="E3675" s="107"/>
      <c r="H3675" s="35"/>
      <c r="I3675" s="35"/>
      <c r="J3675" s="35"/>
      <c r="K3675" s="35"/>
      <c r="L3675" s="35"/>
      <c r="M3675" s="35"/>
      <c r="N3675" s="35"/>
      <c r="O3675" s="35"/>
      <c r="P3675" s="35"/>
      <c r="Q3675" s="35"/>
      <c r="R3675" s="35"/>
      <c r="S3675" s="35"/>
      <c r="AC3675" s="19"/>
      <c r="AD3675" s="19"/>
      <c r="AE3675" s="19"/>
      <c r="AF3675" s="19"/>
      <c r="AG3675" s="19"/>
      <c r="AH3675" s="19"/>
      <c r="AI3675" s="19"/>
      <c r="AJ3675" s="19"/>
      <c r="AK3675" s="19"/>
      <c r="AL3675" s="19"/>
      <c r="AM3675" s="19"/>
      <c r="AN3675" s="19"/>
      <c r="AO3675" s="19"/>
      <c r="AP3675" s="19"/>
      <c r="AQ3675" s="19"/>
      <c r="AR3675" s="19"/>
      <c r="AS3675" s="19"/>
      <c r="AT3675" s="19"/>
      <c r="AU3675" s="19"/>
      <c r="AV3675" s="19"/>
      <c r="AW3675" s="19"/>
      <c r="AX3675" s="19"/>
      <c r="AY3675" s="19"/>
      <c r="AZ3675" s="19"/>
      <c r="BA3675" s="19"/>
      <c r="BB3675" s="19"/>
      <c r="BC3675" s="19"/>
      <c r="BD3675" s="19"/>
      <c r="BE3675" s="19"/>
      <c r="BF3675" s="19"/>
      <c r="BG3675" s="19"/>
      <c r="BH3675" s="19"/>
      <c r="BI3675" s="19"/>
      <c r="BJ3675" s="19"/>
      <c r="BK3675" s="19"/>
      <c r="BL3675" s="19"/>
      <c r="BM3675" s="19"/>
      <c r="BN3675" s="19"/>
      <c r="BO3675" s="19"/>
      <c r="BP3675" s="19"/>
      <c r="BQ3675" s="19"/>
      <c r="BR3675" s="19"/>
      <c r="BS3675" s="19"/>
      <c r="BT3675" s="19"/>
      <c r="BU3675" s="19"/>
      <c r="BV3675" s="19"/>
      <c r="BW3675" s="19"/>
      <c r="BX3675" s="19"/>
      <c r="BY3675" s="19"/>
      <c r="BZ3675" s="19"/>
      <c r="CA3675" s="19"/>
      <c r="CB3675" s="19"/>
      <c r="CC3675" s="19"/>
      <c r="CD3675" s="19"/>
      <c r="CE3675" s="19"/>
      <c r="CF3675" s="19"/>
      <c r="CG3675" s="19"/>
      <c r="CH3675" s="19"/>
      <c r="CI3675" s="19"/>
      <c r="CJ3675" s="19"/>
      <c r="CK3675" s="19"/>
      <c r="CL3675" s="19"/>
      <c r="CM3675" s="19"/>
      <c r="CN3675" s="19"/>
      <c r="CO3675" s="19"/>
      <c r="CP3675" s="19"/>
      <c r="CQ3675" s="19"/>
      <c r="CR3675" s="19"/>
      <c r="CS3675" s="19"/>
      <c r="CT3675" s="19"/>
      <c r="CU3675" s="19"/>
      <c r="CV3675" s="19"/>
      <c r="CW3675" s="19"/>
      <c r="CX3675" s="19"/>
      <c r="CY3675" s="19"/>
      <c r="CZ3675" s="19"/>
      <c r="DA3675" s="19"/>
      <c r="DB3675" s="19"/>
      <c r="DC3675" s="19"/>
      <c r="DD3675" s="19"/>
      <c r="DE3675" s="19"/>
      <c r="DF3675" s="19"/>
      <c r="DG3675" s="19"/>
      <c r="DH3675" s="19"/>
      <c r="DI3675" s="19"/>
      <c r="DJ3675" s="19"/>
      <c r="DK3675" s="19"/>
      <c r="DL3675" s="19"/>
      <c r="DM3675" s="19"/>
      <c r="DN3675" s="19"/>
    </row>
    <row r="3676" spans="1:118" x14ac:dyDescent="0.25">
      <c r="A3676" s="35"/>
      <c r="B3676" s="35"/>
      <c r="C3676" s="35"/>
      <c r="D3676" s="35"/>
      <c r="E3676" s="107"/>
      <c r="H3676" s="35"/>
      <c r="I3676" s="35"/>
      <c r="J3676" s="35"/>
      <c r="K3676" s="35"/>
      <c r="L3676" s="35"/>
      <c r="M3676" s="35"/>
      <c r="N3676" s="35"/>
      <c r="O3676" s="35"/>
      <c r="P3676" s="35"/>
      <c r="Q3676" s="35"/>
      <c r="R3676" s="35"/>
      <c r="S3676" s="35"/>
      <c r="AC3676" s="19"/>
      <c r="AD3676" s="19"/>
      <c r="AE3676" s="19"/>
      <c r="AF3676" s="19"/>
      <c r="AG3676" s="19"/>
      <c r="AH3676" s="19"/>
      <c r="AI3676" s="19"/>
      <c r="AJ3676" s="19"/>
      <c r="AK3676" s="19"/>
      <c r="AL3676" s="19"/>
      <c r="AM3676" s="19"/>
      <c r="AN3676" s="19"/>
      <c r="AO3676" s="19"/>
      <c r="AP3676" s="19"/>
      <c r="AQ3676" s="19"/>
      <c r="AR3676" s="19"/>
      <c r="AS3676" s="19"/>
      <c r="AT3676" s="19"/>
      <c r="AU3676" s="19"/>
      <c r="AV3676" s="19"/>
      <c r="AW3676" s="19"/>
      <c r="AX3676" s="19"/>
      <c r="AY3676" s="19"/>
      <c r="AZ3676" s="19"/>
      <c r="BA3676" s="19"/>
      <c r="BB3676" s="19"/>
      <c r="BC3676" s="19"/>
      <c r="BD3676" s="19"/>
      <c r="BE3676" s="19"/>
      <c r="BF3676" s="19"/>
      <c r="BG3676" s="19"/>
      <c r="BH3676" s="19"/>
      <c r="BI3676" s="19"/>
      <c r="BJ3676" s="19"/>
      <c r="BK3676" s="19"/>
      <c r="BL3676" s="19"/>
      <c r="BM3676" s="19"/>
      <c r="BN3676" s="19"/>
      <c r="BO3676" s="19"/>
      <c r="BP3676" s="19"/>
      <c r="BQ3676" s="19"/>
      <c r="BR3676" s="19"/>
      <c r="BS3676" s="19"/>
      <c r="BT3676" s="19"/>
      <c r="BU3676" s="19"/>
      <c r="BV3676" s="19"/>
      <c r="BW3676" s="19"/>
      <c r="BX3676" s="19"/>
      <c r="BY3676" s="19"/>
      <c r="BZ3676" s="19"/>
      <c r="CA3676" s="19"/>
      <c r="CB3676" s="19"/>
      <c r="CC3676" s="19"/>
      <c r="CD3676" s="19"/>
      <c r="CE3676" s="19"/>
      <c r="CF3676" s="19"/>
      <c r="CG3676" s="19"/>
      <c r="CH3676" s="19"/>
      <c r="CI3676" s="19"/>
      <c r="CJ3676" s="19"/>
      <c r="CK3676" s="19"/>
      <c r="CL3676" s="19"/>
      <c r="CM3676" s="19"/>
      <c r="CN3676" s="19"/>
      <c r="CO3676" s="19"/>
      <c r="CP3676" s="19"/>
      <c r="CQ3676" s="19"/>
      <c r="CR3676" s="19"/>
      <c r="CS3676" s="19"/>
      <c r="CT3676" s="19"/>
      <c r="CU3676" s="19"/>
      <c r="CV3676" s="19"/>
      <c r="CW3676" s="19"/>
      <c r="CX3676" s="19"/>
      <c r="CY3676" s="19"/>
      <c r="CZ3676" s="19"/>
      <c r="DA3676" s="19"/>
      <c r="DB3676" s="19"/>
      <c r="DC3676" s="19"/>
      <c r="DD3676" s="19"/>
      <c r="DE3676" s="19"/>
      <c r="DF3676" s="19"/>
      <c r="DG3676" s="19"/>
      <c r="DH3676" s="19"/>
      <c r="DI3676" s="19"/>
      <c r="DJ3676" s="19"/>
      <c r="DK3676" s="19"/>
      <c r="DL3676" s="19"/>
      <c r="DM3676" s="19"/>
      <c r="DN3676" s="19"/>
    </row>
    <row r="3677" spans="1:118" x14ac:dyDescent="0.25">
      <c r="A3677" s="35"/>
      <c r="B3677" s="35"/>
      <c r="C3677" s="35"/>
      <c r="D3677" s="35"/>
      <c r="E3677" s="107"/>
      <c r="H3677" s="35"/>
      <c r="I3677" s="35"/>
      <c r="J3677" s="35"/>
      <c r="K3677" s="35"/>
      <c r="L3677" s="35"/>
      <c r="M3677" s="35"/>
      <c r="N3677" s="35"/>
      <c r="O3677" s="35"/>
      <c r="P3677" s="35"/>
      <c r="Q3677" s="35"/>
      <c r="R3677" s="35"/>
      <c r="S3677" s="35"/>
      <c r="AC3677" s="19"/>
      <c r="AD3677" s="19"/>
      <c r="AE3677" s="19"/>
      <c r="AF3677" s="19"/>
      <c r="AG3677" s="19"/>
      <c r="AH3677" s="19"/>
      <c r="AI3677" s="19"/>
      <c r="AJ3677" s="19"/>
      <c r="AK3677" s="19"/>
      <c r="AL3677" s="19"/>
      <c r="AM3677" s="19"/>
      <c r="AN3677" s="19"/>
      <c r="AO3677" s="19"/>
      <c r="AP3677" s="19"/>
      <c r="AQ3677" s="19"/>
      <c r="AR3677" s="19"/>
      <c r="AS3677" s="19"/>
      <c r="AT3677" s="19"/>
      <c r="AU3677" s="19"/>
      <c r="AV3677" s="19"/>
      <c r="AW3677" s="19"/>
      <c r="AX3677" s="19"/>
      <c r="AY3677" s="19"/>
      <c r="AZ3677" s="19"/>
      <c r="BA3677" s="19"/>
      <c r="BB3677" s="19"/>
      <c r="BC3677" s="19"/>
      <c r="BD3677" s="19"/>
      <c r="BE3677" s="19"/>
      <c r="BF3677" s="19"/>
      <c r="BG3677" s="19"/>
      <c r="BH3677" s="19"/>
      <c r="BI3677" s="19"/>
      <c r="BJ3677" s="19"/>
      <c r="BK3677" s="19"/>
      <c r="BL3677" s="19"/>
      <c r="BM3677" s="19"/>
      <c r="BN3677" s="19"/>
      <c r="BO3677" s="19"/>
      <c r="BP3677" s="19"/>
      <c r="BQ3677" s="19"/>
      <c r="BR3677" s="19"/>
      <c r="BS3677" s="19"/>
      <c r="BT3677" s="19"/>
      <c r="BU3677" s="19"/>
      <c r="BV3677" s="19"/>
      <c r="BW3677" s="19"/>
      <c r="BX3677" s="19"/>
      <c r="BY3677" s="19"/>
      <c r="BZ3677" s="19"/>
      <c r="CA3677" s="19"/>
      <c r="CB3677" s="19"/>
      <c r="CC3677" s="19"/>
      <c r="CD3677" s="19"/>
      <c r="CE3677" s="19"/>
      <c r="CF3677" s="19"/>
      <c r="CG3677" s="19"/>
      <c r="CH3677" s="19"/>
      <c r="CI3677" s="19"/>
      <c r="CJ3677" s="19"/>
      <c r="CK3677" s="19"/>
      <c r="CL3677" s="19"/>
      <c r="CM3677" s="19"/>
      <c r="CN3677" s="19"/>
      <c r="CO3677" s="19"/>
      <c r="CP3677" s="19"/>
      <c r="CQ3677" s="19"/>
      <c r="CR3677" s="19"/>
      <c r="CS3677" s="19"/>
      <c r="CT3677" s="19"/>
      <c r="CU3677" s="19"/>
      <c r="CV3677" s="19"/>
      <c r="CW3677" s="19"/>
      <c r="CX3677" s="19"/>
      <c r="CY3677" s="19"/>
      <c r="CZ3677" s="19"/>
      <c r="DA3677" s="19"/>
      <c r="DB3677" s="19"/>
      <c r="DC3677" s="19"/>
      <c r="DD3677" s="19"/>
      <c r="DE3677" s="19"/>
      <c r="DF3677" s="19"/>
      <c r="DG3677" s="19"/>
      <c r="DH3677" s="19"/>
      <c r="DI3677" s="19"/>
      <c r="DJ3677" s="19"/>
      <c r="DK3677" s="19"/>
      <c r="DL3677" s="19"/>
      <c r="DM3677" s="19"/>
      <c r="DN3677" s="19"/>
    </row>
    <row r="3678" spans="1:118" x14ac:dyDescent="0.25">
      <c r="A3678" s="35"/>
      <c r="B3678" s="35"/>
      <c r="C3678" s="35"/>
      <c r="D3678" s="35"/>
      <c r="E3678" s="107"/>
      <c r="H3678" s="35"/>
      <c r="I3678" s="35"/>
      <c r="J3678" s="35"/>
      <c r="K3678" s="35"/>
      <c r="L3678" s="35"/>
      <c r="M3678" s="35"/>
      <c r="N3678" s="35"/>
      <c r="O3678" s="35"/>
      <c r="P3678" s="35"/>
      <c r="Q3678" s="35"/>
      <c r="R3678" s="35"/>
      <c r="S3678" s="35"/>
      <c r="AC3678" s="19"/>
      <c r="AD3678" s="19"/>
      <c r="AE3678" s="19"/>
      <c r="AF3678" s="19"/>
      <c r="AG3678" s="19"/>
      <c r="AH3678" s="19"/>
      <c r="AI3678" s="19"/>
      <c r="AJ3678" s="19"/>
      <c r="AK3678" s="19"/>
      <c r="AL3678" s="19"/>
      <c r="AM3678" s="19"/>
      <c r="AN3678" s="19"/>
      <c r="AO3678" s="19"/>
      <c r="AP3678" s="19"/>
      <c r="AQ3678" s="19"/>
      <c r="AR3678" s="19"/>
      <c r="AS3678" s="19"/>
      <c r="AT3678" s="19"/>
      <c r="AU3678" s="19"/>
      <c r="AV3678" s="19"/>
      <c r="AW3678" s="19"/>
      <c r="AX3678" s="19"/>
      <c r="AY3678" s="19"/>
      <c r="AZ3678" s="19"/>
      <c r="BA3678" s="19"/>
      <c r="BB3678" s="19"/>
      <c r="BC3678" s="19"/>
      <c r="BD3678" s="19"/>
      <c r="BE3678" s="19"/>
      <c r="BF3678" s="19"/>
      <c r="BG3678" s="19"/>
      <c r="BH3678" s="19"/>
      <c r="BI3678" s="19"/>
      <c r="BJ3678" s="19"/>
      <c r="BK3678" s="19"/>
      <c r="BL3678" s="19"/>
      <c r="BM3678" s="19"/>
      <c r="BN3678" s="19"/>
      <c r="BO3678" s="19"/>
      <c r="BP3678" s="19"/>
      <c r="BQ3678" s="19"/>
      <c r="BR3678" s="19"/>
      <c r="BS3678" s="19"/>
      <c r="BT3678" s="19"/>
      <c r="BU3678" s="19"/>
      <c r="BV3678" s="19"/>
      <c r="BW3678" s="19"/>
      <c r="BX3678" s="19"/>
      <c r="BY3678" s="19"/>
      <c r="BZ3678" s="19"/>
      <c r="CA3678" s="19"/>
      <c r="CB3678" s="19"/>
      <c r="CC3678" s="19"/>
      <c r="CD3678" s="19"/>
      <c r="CE3678" s="19"/>
      <c r="CF3678" s="19"/>
      <c r="CG3678" s="19"/>
      <c r="CH3678" s="19"/>
      <c r="CI3678" s="19"/>
      <c r="CJ3678" s="19"/>
      <c r="CK3678" s="19"/>
      <c r="CL3678" s="19"/>
      <c r="CM3678" s="19"/>
      <c r="CN3678" s="19"/>
      <c r="CO3678" s="19"/>
      <c r="CP3678" s="19"/>
      <c r="CQ3678" s="19"/>
      <c r="CR3678" s="19"/>
      <c r="CS3678" s="19"/>
      <c r="CT3678" s="19"/>
      <c r="CU3678" s="19"/>
      <c r="CV3678" s="19"/>
      <c r="CW3678" s="19"/>
      <c r="CX3678" s="19"/>
      <c r="CY3678" s="19"/>
      <c r="CZ3678" s="19"/>
      <c r="DA3678" s="19"/>
      <c r="DB3678" s="19"/>
      <c r="DC3678" s="19"/>
      <c r="DD3678" s="19"/>
      <c r="DE3678" s="19"/>
      <c r="DF3678" s="19"/>
      <c r="DG3678" s="19"/>
      <c r="DH3678" s="19"/>
      <c r="DI3678" s="19"/>
      <c r="DJ3678" s="19"/>
      <c r="DK3678" s="19"/>
      <c r="DL3678" s="19"/>
      <c r="DM3678" s="19"/>
      <c r="DN3678" s="19"/>
    </row>
    <row r="3679" spans="1:118" x14ac:dyDescent="0.25">
      <c r="A3679" s="35"/>
      <c r="B3679" s="35"/>
      <c r="C3679" s="35"/>
      <c r="D3679" s="35"/>
      <c r="E3679" s="107"/>
      <c r="H3679" s="35"/>
      <c r="I3679" s="35"/>
      <c r="J3679" s="35"/>
      <c r="K3679" s="35"/>
      <c r="L3679" s="35"/>
      <c r="M3679" s="35"/>
      <c r="N3679" s="35"/>
      <c r="O3679" s="35"/>
      <c r="P3679" s="35"/>
      <c r="Q3679" s="35"/>
      <c r="R3679" s="35"/>
      <c r="S3679" s="35"/>
      <c r="AC3679" s="19"/>
      <c r="AD3679" s="19"/>
      <c r="AE3679" s="19"/>
      <c r="AF3679" s="19"/>
      <c r="AG3679" s="19"/>
      <c r="AH3679" s="19"/>
      <c r="AI3679" s="19"/>
      <c r="AJ3679" s="19"/>
      <c r="AK3679" s="19"/>
      <c r="AL3679" s="19"/>
      <c r="AM3679" s="19"/>
      <c r="AN3679" s="19"/>
      <c r="AO3679" s="19"/>
      <c r="AP3679" s="19"/>
      <c r="AQ3679" s="19"/>
      <c r="AR3679" s="19"/>
      <c r="AS3679" s="19"/>
      <c r="AT3679" s="19"/>
      <c r="AU3679" s="19"/>
      <c r="AV3679" s="19"/>
      <c r="AW3679" s="19"/>
      <c r="AX3679" s="19"/>
      <c r="AY3679" s="19"/>
      <c r="AZ3679" s="19"/>
      <c r="BA3679" s="19"/>
      <c r="BB3679" s="19"/>
      <c r="BC3679" s="19"/>
      <c r="BD3679" s="19"/>
      <c r="BE3679" s="19"/>
      <c r="BF3679" s="19"/>
      <c r="BG3679" s="19"/>
      <c r="BH3679" s="19"/>
      <c r="BI3679" s="19"/>
      <c r="BJ3679" s="19"/>
      <c r="BK3679" s="19"/>
      <c r="BL3679" s="19"/>
      <c r="BM3679" s="19"/>
      <c r="BN3679" s="19"/>
      <c r="BO3679" s="19"/>
      <c r="BP3679" s="19"/>
      <c r="BQ3679" s="19"/>
      <c r="BR3679" s="19"/>
      <c r="BS3679" s="19"/>
      <c r="BT3679" s="19"/>
      <c r="BU3679" s="19"/>
      <c r="BV3679" s="19"/>
      <c r="BW3679" s="19"/>
      <c r="BX3679" s="19"/>
      <c r="BY3679" s="19"/>
      <c r="BZ3679" s="19"/>
      <c r="CA3679" s="19"/>
      <c r="CB3679" s="19"/>
      <c r="CC3679" s="19"/>
      <c r="CD3679" s="19"/>
      <c r="CE3679" s="19"/>
      <c r="CF3679" s="19"/>
      <c r="CG3679" s="19"/>
      <c r="CH3679" s="19"/>
      <c r="CI3679" s="19"/>
      <c r="CJ3679" s="19"/>
      <c r="CK3679" s="19"/>
      <c r="CL3679" s="19"/>
      <c r="CM3679" s="19"/>
      <c r="CN3679" s="19"/>
      <c r="CO3679" s="19"/>
      <c r="CP3679" s="19"/>
      <c r="CQ3679" s="19"/>
      <c r="CR3679" s="19"/>
      <c r="CS3679" s="19"/>
      <c r="CT3679" s="19"/>
      <c r="CU3679" s="19"/>
      <c r="CV3679" s="19"/>
      <c r="CW3679" s="19"/>
      <c r="CX3679" s="19"/>
      <c r="CY3679" s="19"/>
      <c r="CZ3679" s="19"/>
      <c r="DA3679" s="19"/>
      <c r="DB3679" s="19"/>
      <c r="DC3679" s="19"/>
      <c r="DD3679" s="19"/>
      <c r="DE3679" s="19"/>
      <c r="DF3679" s="19"/>
      <c r="DG3679" s="19"/>
      <c r="DH3679" s="19"/>
      <c r="DI3679" s="19"/>
      <c r="DJ3679" s="19"/>
      <c r="DK3679" s="19"/>
      <c r="DL3679" s="19"/>
      <c r="DM3679" s="19"/>
      <c r="DN3679" s="19"/>
    </row>
    <row r="3680" spans="1:118" x14ac:dyDescent="0.25">
      <c r="A3680" s="35"/>
      <c r="B3680" s="35"/>
      <c r="C3680" s="35"/>
      <c r="D3680" s="35"/>
      <c r="E3680" s="107"/>
      <c r="H3680" s="35"/>
      <c r="I3680" s="35"/>
      <c r="J3680" s="35"/>
      <c r="K3680" s="35"/>
      <c r="L3680" s="35"/>
      <c r="M3680" s="35"/>
      <c r="N3680" s="35"/>
      <c r="O3680" s="35"/>
      <c r="P3680" s="35"/>
      <c r="Q3680" s="35"/>
      <c r="R3680" s="35"/>
      <c r="S3680" s="35"/>
      <c r="AC3680" s="19"/>
      <c r="AD3680" s="19"/>
      <c r="AE3680" s="19"/>
      <c r="AF3680" s="19"/>
      <c r="AG3680" s="19"/>
      <c r="AH3680" s="19"/>
      <c r="AI3680" s="19"/>
      <c r="AJ3680" s="19"/>
      <c r="AK3680" s="19"/>
      <c r="AL3680" s="19"/>
      <c r="AM3680" s="19"/>
      <c r="AN3680" s="19"/>
      <c r="AO3680" s="19"/>
      <c r="AP3680" s="19"/>
      <c r="AQ3680" s="19"/>
      <c r="AR3680" s="19"/>
      <c r="AS3680" s="19"/>
      <c r="AT3680" s="19"/>
      <c r="AU3680" s="19"/>
      <c r="AV3680" s="19"/>
      <c r="AW3680" s="19"/>
      <c r="AX3680" s="19"/>
      <c r="AY3680" s="19"/>
      <c r="AZ3680" s="19"/>
      <c r="BA3680" s="19"/>
      <c r="BB3680" s="19"/>
      <c r="BC3680" s="19"/>
      <c r="BD3680" s="19"/>
      <c r="BE3680" s="19"/>
      <c r="BF3680" s="19"/>
      <c r="BG3680" s="19"/>
      <c r="BH3680" s="19"/>
      <c r="BI3680" s="19"/>
      <c r="BJ3680" s="19"/>
      <c r="BK3680" s="19"/>
      <c r="BL3680" s="19"/>
      <c r="BM3680" s="19"/>
      <c r="BN3680" s="19"/>
      <c r="BO3680" s="19"/>
      <c r="BP3680" s="19"/>
      <c r="BQ3680" s="19"/>
      <c r="BR3680" s="19"/>
      <c r="BS3680" s="19"/>
      <c r="BT3680" s="19"/>
      <c r="BU3680" s="19"/>
      <c r="BV3680" s="19"/>
      <c r="BW3680" s="19"/>
      <c r="BX3680" s="19"/>
      <c r="BY3680" s="19"/>
      <c r="BZ3680" s="19"/>
      <c r="CA3680" s="19"/>
      <c r="CB3680" s="19"/>
      <c r="CC3680" s="19"/>
      <c r="CD3680" s="19"/>
      <c r="CE3680" s="19"/>
      <c r="CF3680" s="19"/>
      <c r="CG3680" s="19"/>
      <c r="CH3680" s="19"/>
      <c r="CI3680" s="19"/>
      <c r="CJ3680" s="19"/>
      <c r="CK3680" s="19"/>
      <c r="CL3680" s="19"/>
      <c r="CM3680" s="19"/>
      <c r="CN3680" s="19"/>
      <c r="CO3680" s="19"/>
      <c r="CP3680" s="19"/>
      <c r="CQ3680" s="19"/>
      <c r="CR3680" s="19"/>
      <c r="CS3680" s="19"/>
      <c r="CT3680" s="19"/>
      <c r="CU3680" s="19"/>
      <c r="CV3680" s="19"/>
      <c r="CW3680" s="19"/>
      <c r="CX3680" s="19"/>
      <c r="CY3680" s="19"/>
      <c r="CZ3680" s="19"/>
      <c r="DA3680" s="19"/>
      <c r="DB3680" s="19"/>
      <c r="DC3680" s="19"/>
      <c r="DD3680" s="19"/>
      <c r="DE3680" s="19"/>
      <c r="DF3680" s="19"/>
      <c r="DG3680" s="19"/>
      <c r="DH3680" s="19"/>
      <c r="DI3680" s="19"/>
      <c r="DJ3680" s="19"/>
      <c r="DK3680" s="19"/>
      <c r="DL3680" s="19"/>
      <c r="DM3680" s="19"/>
      <c r="DN3680" s="19"/>
    </row>
    <row r="3681" spans="1:118" x14ac:dyDescent="0.25">
      <c r="A3681" s="35"/>
      <c r="B3681" s="35"/>
      <c r="C3681" s="35"/>
      <c r="D3681" s="35"/>
      <c r="E3681" s="107"/>
      <c r="H3681" s="35"/>
      <c r="I3681" s="35"/>
      <c r="J3681" s="35"/>
      <c r="K3681" s="35"/>
      <c r="L3681" s="35"/>
      <c r="M3681" s="35"/>
      <c r="N3681" s="35"/>
      <c r="O3681" s="35"/>
      <c r="P3681" s="35"/>
      <c r="Q3681" s="35"/>
      <c r="R3681" s="35"/>
      <c r="S3681" s="35"/>
      <c r="AC3681" s="19"/>
      <c r="AD3681" s="19"/>
      <c r="AE3681" s="19"/>
      <c r="AF3681" s="19"/>
      <c r="AG3681" s="19"/>
      <c r="AH3681" s="19"/>
      <c r="AI3681" s="19"/>
      <c r="AJ3681" s="19"/>
      <c r="AK3681" s="19"/>
      <c r="AL3681" s="19"/>
      <c r="AM3681" s="19"/>
      <c r="AN3681" s="19"/>
      <c r="AO3681" s="19"/>
      <c r="AP3681" s="19"/>
      <c r="AQ3681" s="19"/>
      <c r="AR3681" s="19"/>
      <c r="AS3681" s="19"/>
      <c r="AT3681" s="19"/>
      <c r="AU3681" s="19"/>
      <c r="AV3681" s="19"/>
      <c r="AW3681" s="19"/>
      <c r="AX3681" s="19"/>
      <c r="AY3681" s="19"/>
      <c r="AZ3681" s="19"/>
      <c r="BA3681" s="19"/>
      <c r="BB3681" s="19"/>
      <c r="BC3681" s="19"/>
      <c r="BD3681" s="19"/>
      <c r="BE3681" s="19"/>
      <c r="BF3681" s="19"/>
      <c r="BG3681" s="19"/>
      <c r="BH3681" s="19"/>
      <c r="BI3681" s="19"/>
      <c r="BJ3681" s="19"/>
      <c r="BK3681" s="19"/>
      <c r="BL3681" s="19"/>
      <c r="BM3681" s="19"/>
      <c r="BN3681" s="19"/>
      <c r="BO3681" s="19"/>
      <c r="BP3681" s="19"/>
      <c r="BQ3681" s="19"/>
      <c r="BR3681" s="19"/>
      <c r="BS3681" s="19"/>
      <c r="BT3681" s="19"/>
      <c r="BU3681" s="19"/>
      <c r="BV3681" s="19"/>
      <c r="BW3681" s="19"/>
      <c r="BX3681" s="19"/>
      <c r="BY3681" s="19"/>
      <c r="BZ3681" s="19"/>
      <c r="CA3681" s="19"/>
      <c r="CB3681" s="19"/>
      <c r="CC3681" s="19"/>
      <c r="CD3681" s="19"/>
      <c r="CE3681" s="19"/>
      <c r="CF3681" s="19"/>
      <c r="CG3681" s="19"/>
      <c r="CH3681" s="19"/>
      <c r="CI3681" s="19"/>
      <c r="CJ3681" s="19"/>
      <c r="CK3681" s="19"/>
      <c r="CL3681" s="19"/>
      <c r="CM3681" s="19"/>
      <c r="CN3681" s="19"/>
      <c r="CO3681" s="19"/>
      <c r="CP3681" s="19"/>
      <c r="CQ3681" s="19"/>
      <c r="CR3681" s="19"/>
      <c r="CS3681" s="19"/>
      <c r="CT3681" s="19"/>
      <c r="CU3681" s="19"/>
      <c r="CV3681" s="19"/>
      <c r="CW3681" s="19"/>
      <c r="CX3681" s="19"/>
      <c r="CY3681" s="19"/>
      <c r="CZ3681" s="19"/>
      <c r="DA3681" s="19"/>
      <c r="DB3681" s="19"/>
      <c r="DC3681" s="19"/>
      <c r="DD3681" s="19"/>
      <c r="DE3681" s="19"/>
      <c r="DF3681" s="19"/>
      <c r="DG3681" s="19"/>
      <c r="DH3681" s="19"/>
      <c r="DI3681" s="19"/>
      <c r="DJ3681" s="19"/>
      <c r="DK3681" s="19"/>
      <c r="DL3681" s="19"/>
      <c r="DM3681" s="19"/>
      <c r="DN3681" s="19"/>
    </row>
    <row r="3682" spans="1:118" x14ac:dyDescent="0.25">
      <c r="A3682" s="35"/>
      <c r="B3682" s="35"/>
      <c r="C3682" s="35"/>
      <c r="D3682" s="35"/>
      <c r="E3682" s="107"/>
      <c r="H3682" s="35"/>
      <c r="I3682" s="35"/>
      <c r="J3682" s="35"/>
      <c r="K3682" s="35"/>
      <c r="L3682" s="35"/>
      <c r="M3682" s="35"/>
      <c r="N3682" s="35"/>
      <c r="O3682" s="35"/>
      <c r="P3682" s="35"/>
      <c r="Q3682" s="35"/>
      <c r="R3682" s="35"/>
      <c r="S3682" s="35"/>
      <c r="AC3682" s="19"/>
      <c r="AD3682" s="19"/>
      <c r="AE3682" s="19"/>
      <c r="AF3682" s="19"/>
      <c r="AG3682" s="19"/>
      <c r="AH3682" s="19"/>
      <c r="AI3682" s="19"/>
      <c r="AJ3682" s="19"/>
      <c r="AK3682" s="19"/>
      <c r="AL3682" s="19"/>
      <c r="AM3682" s="19"/>
      <c r="AN3682" s="19"/>
      <c r="AO3682" s="19"/>
      <c r="AP3682" s="19"/>
      <c r="AQ3682" s="19"/>
      <c r="AR3682" s="19"/>
      <c r="AS3682" s="19"/>
      <c r="AT3682" s="19"/>
      <c r="AU3682" s="19"/>
      <c r="AV3682" s="19"/>
      <c r="AW3682" s="19"/>
      <c r="AX3682" s="19"/>
      <c r="AY3682" s="19"/>
      <c r="AZ3682" s="19"/>
      <c r="BA3682" s="19"/>
      <c r="BB3682" s="19"/>
      <c r="BC3682" s="19"/>
      <c r="BD3682" s="19"/>
      <c r="BE3682" s="19"/>
      <c r="BF3682" s="19"/>
      <c r="BG3682" s="19"/>
      <c r="BH3682" s="19"/>
      <c r="BI3682" s="19"/>
      <c r="BJ3682" s="19"/>
      <c r="BK3682" s="19"/>
      <c r="BL3682" s="19"/>
      <c r="BM3682" s="19"/>
      <c r="BN3682" s="19"/>
      <c r="BO3682" s="19"/>
      <c r="BP3682" s="19"/>
      <c r="BQ3682" s="19"/>
      <c r="BR3682" s="19"/>
      <c r="BS3682" s="19"/>
      <c r="BT3682" s="19"/>
      <c r="BU3682" s="19"/>
      <c r="BV3682" s="19"/>
      <c r="BW3682" s="19"/>
      <c r="BX3682" s="19"/>
      <c r="BY3682" s="19"/>
      <c r="BZ3682" s="19"/>
      <c r="CA3682" s="19"/>
      <c r="CB3682" s="19"/>
      <c r="CC3682" s="19"/>
      <c r="CD3682" s="19"/>
      <c r="CE3682" s="19"/>
      <c r="CF3682" s="19"/>
      <c r="CG3682" s="19"/>
      <c r="CH3682" s="19"/>
      <c r="CI3682" s="19"/>
      <c r="CJ3682" s="19"/>
      <c r="CK3682" s="19"/>
      <c r="CL3682" s="19"/>
      <c r="CM3682" s="19"/>
      <c r="CN3682" s="19"/>
      <c r="CO3682" s="19"/>
      <c r="CP3682" s="19"/>
      <c r="CQ3682" s="19"/>
      <c r="CR3682" s="19"/>
      <c r="CS3682" s="19"/>
      <c r="CT3682" s="19"/>
      <c r="CU3682" s="19"/>
      <c r="CV3682" s="19"/>
      <c r="CW3682" s="19"/>
      <c r="CX3682" s="19"/>
      <c r="CY3682" s="19"/>
      <c r="CZ3682" s="19"/>
      <c r="DA3682" s="19"/>
      <c r="DB3682" s="19"/>
      <c r="DC3682" s="19"/>
      <c r="DD3682" s="19"/>
      <c r="DE3682" s="19"/>
      <c r="DF3682" s="19"/>
      <c r="DG3682" s="19"/>
      <c r="DH3682" s="19"/>
      <c r="DI3682" s="19"/>
      <c r="DJ3682" s="19"/>
      <c r="DK3682" s="19"/>
      <c r="DL3682" s="19"/>
      <c r="DM3682" s="19"/>
      <c r="DN3682" s="19"/>
    </row>
    <row r="3683" spans="1:118" x14ac:dyDescent="0.25">
      <c r="A3683" s="35"/>
      <c r="B3683" s="35"/>
      <c r="C3683" s="35"/>
      <c r="D3683" s="35"/>
      <c r="E3683" s="107"/>
      <c r="H3683" s="35"/>
      <c r="I3683" s="35"/>
      <c r="J3683" s="35"/>
      <c r="K3683" s="35"/>
      <c r="L3683" s="35"/>
      <c r="M3683" s="35"/>
      <c r="N3683" s="35"/>
      <c r="O3683" s="35"/>
      <c r="P3683" s="35"/>
      <c r="Q3683" s="35"/>
      <c r="R3683" s="35"/>
      <c r="S3683" s="35"/>
      <c r="AC3683" s="19"/>
      <c r="AD3683" s="19"/>
      <c r="AE3683" s="19"/>
      <c r="AF3683" s="19"/>
      <c r="AG3683" s="19"/>
      <c r="AH3683" s="19"/>
      <c r="AI3683" s="19"/>
      <c r="AJ3683" s="19"/>
      <c r="AK3683" s="19"/>
      <c r="AL3683" s="19"/>
      <c r="AM3683" s="19"/>
      <c r="AN3683" s="19"/>
      <c r="AO3683" s="19"/>
      <c r="AP3683" s="19"/>
      <c r="AQ3683" s="19"/>
      <c r="AR3683" s="19"/>
      <c r="AS3683" s="19"/>
      <c r="AT3683" s="19"/>
      <c r="AU3683" s="19"/>
      <c r="AV3683" s="19"/>
      <c r="AW3683" s="19"/>
      <c r="AX3683" s="19"/>
      <c r="AY3683" s="19"/>
      <c r="AZ3683" s="19"/>
      <c r="BA3683" s="19"/>
      <c r="BB3683" s="19"/>
      <c r="BC3683" s="19"/>
      <c r="BD3683" s="19"/>
      <c r="BE3683" s="19"/>
      <c r="BF3683" s="19"/>
      <c r="BG3683" s="19"/>
      <c r="BH3683" s="19"/>
      <c r="BI3683" s="19"/>
      <c r="BJ3683" s="19"/>
      <c r="BK3683" s="19"/>
      <c r="BL3683" s="19"/>
      <c r="BM3683" s="19"/>
      <c r="BN3683" s="19"/>
      <c r="BO3683" s="19"/>
      <c r="BP3683" s="19"/>
      <c r="BQ3683" s="19"/>
      <c r="BR3683" s="19"/>
      <c r="BS3683" s="19"/>
      <c r="BT3683" s="19"/>
      <c r="BU3683" s="19"/>
      <c r="BV3683" s="19"/>
      <c r="BW3683" s="19"/>
      <c r="BX3683" s="19"/>
      <c r="BY3683" s="19"/>
      <c r="BZ3683" s="19"/>
      <c r="CA3683" s="19"/>
      <c r="CB3683" s="19"/>
      <c r="CC3683" s="19"/>
      <c r="CD3683" s="19"/>
      <c r="CE3683" s="19"/>
      <c r="CF3683" s="19"/>
      <c r="CG3683" s="19"/>
      <c r="CH3683" s="19"/>
      <c r="CI3683" s="19"/>
      <c r="CJ3683" s="19"/>
      <c r="CK3683" s="19"/>
      <c r="CL3683" s="19"/>
      <c r="CM3683" s="19"/>
      <c r="CN3683" s="19"/>
      <c r="CO3683" s="19"/>
      <c r="CP3683" s="19"/>
      <c r="CQ3683" s="19"/>
      <c r="CR3683" s="19"/>
      <c r="CS3683" s="19"/>
      <c r="CT3683" s="19"/>
      <c r="CU3683" s="19"/>
      <c r="CV3683" s="19"/>
      <c r="CW3683" s="19"/>
      <c r="CX3683" s="19"/>
      <c r="CY3683" s="19"/>
      <c r="CZ3683" s="19"/>
      <c r="DA3683" s="19"/>
      <c r="DB3683" s="19"/>
      <c r="DC3683" s="19"/>
      <c r="DD3683" s="19"/>
      <c r="DE3683" s="19"/>
      <c r="DF3683" s="19"/>
      <c r="DG3683" s="19"/>
      <c r="DH3683" s="19"/>
      <c r="DI3683" s="19"/>
      <c r="DJ3683" s="19"/>
      <c r="DK3683" s="19"/>
      <c r="DL3683" s="19"/>
      <c r="DM3683" s="19"/>
      <c r="DN3683" s="19"/>
    </row>
    <row r="3684" spans="1:118" x14ac:dyDescent="0.25">
      <c r="A3684" s="35"/>
      <c r="B3684" s="35"/>
      <c r="C3684" s="35"/>
      <c r="D3684" s="35"/>
      <c r="E3684" s="107"/>
      <c r="H3684" s="35"/>
      <c r="I3684" s="35"/>
      <c r="J3684" s="35"/>
      <c r="K3684" s="35"/>
      <c r="L3684" s="35"/>
      <c r="M3684" s="35"/>
      <c r="N3684" s="35"/>
      <c r="O3684" s="35"/>
      <c r="P3684" s="35"/>
      <c r="Q3684" s="35"/>
      <c r="R3684" s="35"/>
      <c r="S3684" s="35"/>
      <c r="AC3684" s="19"/>
      <c r="AD3684" s="19"/>
      <c r="AE3684" s="19"/>
      <c r="AF3684" s="19"/>
      <c r="AG3684" s="19"/>
      <c r="AH3684" s="19"/>
      <c r="AI3684" s="19"/>
      <c r="AJ3684" s="19"/>
      <c r="AK3684" s="19"/>
      <c r="AL3684" s="19"/>
      <c r="AM3684" s="19"/>
      <c r="AN3684" s="19"/>
      <c r="AO3684" s="19"/>
      <c r="AP3684" s="19"/>
      <c r="AQ3684" s="19"/>
      <c r="AR3684" s="19"/>
      <c r="AS3684" s="19"/>
      <c r="AT3684" s="19"/>
      <c r="AU3684" s="19"/>
      <c r="AV3684" s="19"/>
      <c r="AW3684" s="19"/>
      <c r="AX3684" s="19"/>
      <c r="AY3684" s="19"/>
      <c r="AZ3684" s="19"/>
      <c r="BA3684" s="19"/>
      <c r="BB3684" s="19"/>
      <c r="BC3684" s="19"/>
      <c r="BD3684" s="19"/>
      <c r="BE3684" s="19"/>
      <c r="BF3684" s="19"/>
      <c r="BG3684" s="19"/>
      <c r="BH3684" s="19"/>
      <c r="BI3684" s="19"/>
      <c r="BJ3684" s="19"/>
      <c r="BK3684" s="19"/>
      <c r="BL3684" s="19"/>
      <c r="BM3684" s="19"/>
      <c r="BN3684" s="19"/>
      <c r="BO3684" s="19"/>
      <c r="BP3684" s="19"/>
      <c r="BQ3684" s="19"/>
      <c r="BR3684" s="19"/>
      <c r="BS3684" s="19"/>
      <c r="BT3684" s="19"/>
      <c r="BU3684" s="19"/>
      <c r="BV3684" s="19"/>
      <c r="BW3684" s="19"/>
      <c r="BX3684" s="19"/>
      <c r="BY3684" s="19"/>
      <c r="BZ3684" s="19"/>
      <c r="CA3684" s="19"/>
      <c r="CB3684" s="19"/>
      <c r="CC3684" s="19"/>
      <c r="CD3684" s="19"/>
      <c r="CE3684" s="19"/>
      <c r="CF3684" s="19"/>
      <c r="CG3684" s="19"/>
      <c r="CH3684" s="19"/>
      <c r="CI3684" s="19"/>
      <c r="CJ3684" s="19"/>
      <c r="CK3684" s="19"/>
      <c r="CL3684" s="19"/>
      <c r="CM3684" s="19"/>
      <c r="CN3684" s="19"/>
      <c r="CO3684" s="19"/>
      <c r="CP3684" s="19"/>
      <c r="CQ3684" s="19"/>
      <c r="CR3684" s="19"/>
      <c r="CS3684" s="19"/>
      <c r="CT3684" s="19"/>
      <c r="CU3684" s="19"/>
      <c r="CV3684" s="19"/>
      <c r="CW3684" s="19"/>
      <c r="CX3684" s="19"/>
      <c r="CY3684" s="19"/>
      <c r="CZ3684" s="19"/>
      <c r="DA3684" s="19"/>
      <c r="DB3684" s="19"/>
      <c r="DC3684" s="19"/>
      <c r="DD3684" s="19"/>
      <c r="DE3684" s="19"/>
      <c r="DF3684" s="19"/>
      <c r="DG3684" s="19"/>
      <c r="DH3684" s="19"/>
      <c r="DI3684" s="19"/>
      <c r="DJ3684" s="19"/>
      <c r="DK3684" s="19"/>
      <c r="DL3684" s="19"/>
      <c r="DM3684" s="19"/>
      <c r="DN3684" s="19"/>
    </row>
    <row r="3685" spans="1:118" x14ac:dyDescent="0.25">
      <c r="A3685" s="35"/>
      <c r="B3685" s="35"/>
      <c r="C3685" s="35"/>
      <c r="D3685" s="35"/>
      <c r="E3685" s="107"/>
      <c r="H3685" s="35"/>
      <c r="I3685" s="35"/>
      <c r="J3685" s="35"/>
      <c r="K3685" s="35"/>
      <c r="L3685" s="35"/>
      <c r="M3685" s="35"/>
      <c r="N3685" s="35"/>
      <c r="O3685" s="35"/>
      <c r="P3685" s="35"/>
      <c r="Q3685" s="35"/>
      <c r="R3685" s="35"/>
      <c r="S3685" s="35"/>
      <c r="AC3685" s="19"/>
      <c r="AD3685" s="19"/>
      <c r="AE3685" s="19"/>
      <c r="AF3685" s="19"/>
      <c r="AG3685" s="19"/>
      <c r="AH3685" s="19"/>
      <c r="AI3685" s="19"/>
      <c r="AJ3685" s="19"/>
      <c r="AK3685" s="19"/>
      <c r="AL3685" s="19"/>
      <c r="AM3685" s="19"/>
      <c r="AN3685" s="19"/>
      <c r="AO3685" s="19"/>
      <c r="AP3685" s="19"/>
      <c r="AQ3685" s="19"/>
      <c r="AR3685" s="19"/>
      <c r="AS3685" s="19"/>
      <c r="AT3685" s="19"/>
      <c r="AU3685" s="19"/>
      <c r="AV3685" s="19"/>
      <c r="AW3685" s="19"/>
      <c r="AX3685" s="19"/>
      <c r="AY3685" s="19"/>
      <c r="AZ3685" s="19"/>
      <c r="BA3685" s="19"/>
      <c r="BB3685" s="19"/>
      <c r="BC3685" s="19"/>
      <c r="BD3685" s="19"/>
      <c r="BE3685" s="19"/>
      <c r="BF3685" s="19"/>
      <c r="BG3685" s="19"/>
      <c r="BH3685" s="19"/>
      <c r="BI3685" s="19"/>
      <c r="BJ3685" s="19"/>
      <c r="BK3685" s="19"/>
      <c r="BL3685" s="19"/>
      <c r="BM3685" s="19"/>
      <c r="BN3685" s="19"/>
      <c r="BO3685" s="19"/>
      <c r="BP3685" s="19"/>
      <c r="BQ3685" s="19"/>
      <c r="BR3685" s="19"/>
      <c r="BS3685" s="19"/>
      <c r="BT3685" s="19"/>
      <c r="BU3685" s="19"/>
      <c r="BV3685" s="19"/>
      <c r="BW3685" s="19"/>
      <c r="BX3685" s="19"/>
      <c r="BY3685" s="19"/>
      <c r="BZ3685" s="19"/>
      <c r="CA3685" s="19"/>
      <c r="CB3685" s="19"/>
      <c r="CC3685" s="19"/>
      <c r="CD3685" s="19"/>
      <c r="CE3685" s="19"/>
      <c r="CF3685" s="19"/>
      <c r="CG3685" s="19"/>
      <c r="CH3685" s="19"/>
      <c r="CI3685" s="19"/>
      <c r="CJ3685" s="19"/>
      <c r="CK3685" s="19"/>
      <c r="CL3685" s="19"/>
      <c r="CM3685" s="19"/>
      <c r="CN3685" s="19"/>
      <c r="CO3685" s="19"/>
      <c r="CP3685" s="19"/>
      <c r="CQ3685" s="19"/>
      <c r="CR3685" s="19"/>
      <c r="CS3685" s="19"/>
      <c r="CT3685" s="19"/>
      <c r="CU3685" s="19"/>
      <c r="CV3685" s="19"/>
      <c r="CW3685" s="19"/>
      <c r="CX3685" s="19"/>
      <c r="CY3685" s="19"/>
      <c r="CZ3685" s="19"/>
      <c r="DA3685" s="19"/>
      <c r="DB3685" s="19"/>
      <c r="DC3685" s="19"/>
      <c r="DD3685" s="19"/>
      <c r="DE3685" s="19"/>
      <c r="DF3685" s="19"/>
      <c r="DG3685" s="19"/>
      <c r="DH3685" s="19"/>
      <c r="DI3685" s="19"/>
      <c r="DJ3685" s="19"/>
      <c r="DK3685" s="19"/>
      <c r="DL3685" s="19"/>
      <c r="DM3685" s="19"/>
      <c r="DN3685" s="19"/>
    </row>
    <row r="3686" spans="1:118" x14ac:dyDescent="0.25">
      <c r="A3686" s="35"/>
      <c r="B3686" s="35"/>
      <c r="C3686" s="35"/>
      <c r="D3686" s="35"/>
      <c r="E3686" s="107"/>
      <c r="H3686" s="35"/>
      <c r="I3686" s="35"/>
      <c r="J3686" s="35"/>
      <c r="K3686" s="35"/>
      <c r="L3686" s="35"/>
      <c r="M3686" s="35"/>
      <c r="N3686" s="35"/>
      <c r="O3686" s="35"/>
      <c r="P3686" s="35"/>
      <c r="Q3686" s="35"/>
      <c r="R3686" s="35"/>
      <c r="S3686" s="35"/>
      <c r="AC3686" s="19"/>
      <c r="AD3686" s="19"/>
      <c r="AE3686" s="19"/>
      <c r="AF3686" s="19"/>
      <c r="AG3686" s="19"/>
      <c r="AH3686" s="19"/>
      <c r="AI3686" s="19"/>
      <c r="AJ3686" s="19"/>
      <c r="AK3686" s="19"/>
      <c r="AL3686" s="19"/>
      <c r="AM3686" s="19"/>
      <c r="AN3686" s="19"/>
      <c r="AO3686" s="19"/>
      <c r="AP3686" s="19"/>
      <c r="AQ3686" s="19"/>
      <c r="AR3686" s="19"/>
      <c r="AS3686" s="19"/>
      <c r="AT3686" s="19"/>
      <c r="AU3686" s="19"/>
      <c r="AV3686" s="19"/>
      <c r="AW3686" s="19"/>
      <c r="AX3686" s="19"/>
      <c r="AY3686" s="19"/>
      <c r="AZ3686" s="19"/>
      <c r="BA3686" s="19"/>
      <c r="BB3686" s="19"/>
      <c r="BC3686" s="19"/>
      <c r="BD3686" s="19"/>
      <c r="BE3686" s="19"/>
      <c r="BF3686" s="19"/>
      <c r="BG3686" s="19"/>
      <c r="BH3686" s="19"/>
      <c r="BI3686" s="19"/>
      <c r="BJ3686" s="19"/>
      <c r="BK3686" s="19"/>
      <c r="BL3686" s="19"/>
      <c r="BM3686" s="19"/>
      <c r="BN3686" s="19"/>
      <c r="BO3686" s="19"/>
      <c r="BP3686" s="19"/>
      <c r="BQ3686" s="19"/>
      <c r="BR3686" s="19"/>
      <c r="BS3686" s="19"/>
      <c r="BT3686" s="19"/>
      <c r="BU3686" s="19"/>
      <c r="BV3686" s="19"/>
      <c r="BW3686" s="19"/>
      <c r="BX3686" s="19"/>
      <c r="BY3686" s="19"/>
      <c r="BZ3686" s="19"/>
      <c r="CA3686" s="19"/>
      <c r="CB3686" s="19"/>
      <c r="CC3686" s="19"/>
      <c r="CD3686" s="19"/>
      <c r="CE3686" s="19"/>
      <c r="CF3686" s="19"/>
      <c r="CG3686" s="19"/>
      <c r="CH3686" s="19"/>
      <c r="CI3686" s="19"/>
      <c r="CJ3686" s="19"/>
      <c r="CK3686" s="19"/>
      <c r="CL3686" s="19"/>
      <c r="CM3686" s="19"/>
      <c r="CN3686" s="19"/>
      <c r="CO3686" s="19"/>
      <c r="CP3686" s="19"/>
      <c r="CQ3686" s="19"/>
      <c r="CR3686" s="19"/>
      <c r="CS3686" s="19"/>
      <c r="CT3686" s="19"/>
      <c r="CU3686" s="19"/>
      <c r="CV3686" s="19"/>
      <c r="CW3686" s="19"/>
      <c r="CX3686" s="19"/>
      <c r="CY3686" s="19"/>
      <c r="CZ3686" s="19"/>
      <c r="DA3686" s="19"/>
      <c r="DB3686" s="19"/>
      <c r="DC3686" s="19"/>
      <c r="DD3686" s="19"/>
      <c r="DE3686" s="19"/>
      <c r="DF3686" s="19"/>
      <c r="DG3686" s="19"/>
      <c r="DH3686" s="19"/>
      <c r="DI3686" s="19"/>
      <c r="DJ3686" s="19"/>
      <c r="DK3686" s="19"/>
      <c r="DL3686" s="19"/>
      <c r="DM3686" s="19"/>
      <c r="DN3686" s="19"/>
    </row>
    <row r="3687" spans="1:118" x14ac:dyDescent="0.25">
      <c r="A3687" s="35"/>
      <c r="B3687" s="35"/>
      <c r="C3687" s="35"/>
      <c r="D3687" s="35"/>
      <c r="E3687" s="107"/>
      <c r="H3687" s="35"/>
      <c r="I3687" s="35"/>
      <c r="J3687" s="35"/>
      <c r="K3687" s="35"/>
      <c r="L3687" s="35"/>
      <c r="M3687" s="35"/>
      <c r="N3687" s="35"/>
      <c r="O3687" s="35"/>
      <c r="P3687" s="35"/>
      <c r="Q3687" s="35"/>
      <c r="R3687" s="35"/>
      <c r="S3687" s="35"/>
      <c r="AC3687" s="19"/>
      <c r="AD3687" s="19"/>
      <c r="AE3687" s="19"/>
      <c r="AF3687" s="19"/>
      <c r="AG3687" s="19"/>
      <c r="AH3687" s="19"/>
      <c r="AI3687" s="19"/>
      <c r="AJ3687" s="19"/>
      <c r="AK3687" s="19"/>
      <c r="AL3687" s="19"/>
      <c r="AM3687" s="19"/>
      <c r="AN3687" s="19"/>
      <c r="AO3687" s="19"/>
      <c r="AP3687" s="19"/>
      <c r="AQ3687" s="19"/>
      <c r="AR3687" s="19"/>
      <c r="AS3687" s="19"/>
      <c r="AT3687" s="19"/>
      <c r="AU3687" s="19"/>
      <c r="AV3687" s="19"/>
      <c r="AW3687" s="19"/>
      <c r="AX3687" s="19"/>
      <c r="AY3687" s="19"/>
      <c r="AZ3687" s="19"/>
      <c r="BA3687" s="19"/>
      <c r="BB3687" s="19"/>
      <c r="BC3687" s="19"/>
      <c r="BD3687" s="19"/>
      <c r="BE3687" s="19"/>
      <c r="BF3687" s="19"/>
      <c r="BG3687" s="19"/>
      <c r="BH3687" s="19"/>
      <c r="BI3687" s="19"/>
      <c r="BJ3687" s="19"/>
      <c r="BK3687" s="19"/>
      <c r="BL3687" s="19"/>
      <c r="BM3687" s="19"/>
      <c r="BN3687" s="19"/>
      <c r="BO3687" s="19"/>
      <c r="BP3687" s="19"/>
      <c r="BQ3687" s="19"/>
      <c r="BR3687" s="19"/>
      <c r="BS3687" s="19"/>
      <c r="BT3687" s="19"/>
      <c r="BU3687" s="19"/>
      <c r="BV3687" s="19"/>
      <c r="BW3687" s="19"/>
      <c r="BX3687" s="19"/>
      <c r="BY3687" s="19"/>
      <c r="BZ3687" s="19"/>
      <c r="CA3687" s="19"/>
      <c r="CB3687" s="19"/>
      <c r="CC3687" s="19"/>
      <c r="CD3687" s="19"/>
      <c r="CE3687" s="19"/>
      <c r="CF3687" s="19"/>
      <c r="CG3687" s="19"/>
      <c r="CH3687" s="19"/>
      <c r="CI3687" s="19"/>
      <c r="CJ3687" s="19"/>
      <c r="CK3687" s="19"/>
      <c r="CL3687" s="19"/>
      <c r="CM3687" s="19"/>
      <c r="CN3687" s="19"/>
      <c r="CO3687" s="19"/>
      <c r="CP3687" s="19"/>
      <c r="CQ3687" s="19"/>
      <c r="CR3687" s="19"/>
      <c r="CS3687" s="19"/>
      <c r="CT3687" s="19"/>
      <c r="CU3687" s="19"/>
      <c r="CV3687" s="19"/>
      <c r="CW3687" s="19"/>
      <c r="CX3687" s="19"/>
      <c r="CY3687" s="19"/>
      <c r="CZ3687" s="19"/>
      <c r="DA3687" s="19"/>
      <c r="DB3687" s="19"/>
      <c r="DC3687" s="19"/>
      <c r="DD3687" s="19"/>
      <c r="DE3687" s="19"/>
      <c r="DF3687" s="19"/>
      <c r="DG3687" s="19"/>
      <c r="DH3687" s="19"/>
      <c r="DI3687" s="19"/>
      <c r="DJ3687" s="19"/>
      <c r="DK3687" s="19"/>
      <c r="DL3687" s="19"/>
      <c r="DM3687" s="19"/>
      <c r="DN3687" s="19"/>
    </row>
    <row r="3688" spans="1:118" x14ac:dyDescent="0.25">
      <c r="A3688" s="35"/>
      <c r="B3688" s="35"/>
      <c r="C3688" s="35"/>
      <c r="D3688" s="35"/>
      <c r="E3688" s="107"/>
      <c r="H3688" s="35"/>
      <c r="I3688" s="35"/>
      <c r="J3688" s="35"/>
      <c r="K3688" s="35"/>
      <c r="L3688" s="35"/>
      <c r="M3688" s="35"/>
      <c r="N3688" s="35"/>
      <c r="O3688" s="35"/>
      <c r="P3688" s="35"/>
      <c r="Q3688" s="35"/>
      <c r="R3688" s="35"/>
      <c r="S3688" s="35"/>
      <c r="AC3688" s="19"/>
      <c r="AD3688" s="19"/>
      <c r="AE3688" s="19"/>
      <c r="AF3688" s="19"/>
      <c r="AG3688" s="19"/>
      <c r="AH3688" s="19"/>
      <c r="AI3688" s="19"/>
      <c r="AJ3688" s="19"/>
      <c r="AK3688" s="19"/>
      <c r="AL3688" s="19"/>
      <c r="AM3688" s="19"/>
      <c r="AN3688" s="19"/>
      <c r="AO3688" s="19"/>
      <c r="AP3688" s="19"/>
      <c r="AQ3688" s="19"/>
      <c r="AR3688" s="19"/>
      <c r="AS3688" s="19"/>
      <c r="AT3688" s="19"/>
      <c r="AU3688" s="19"/>
      <c r="AV3688" s="19"/>
      <c r="AW3688" s="19"/>
      <c r="AX3688" s="19"/>
      <c r="AY3688" s="19"/>
      <c r="AZ3688" s="19"/>
      <c r="BA3688" s="19"/>
      <c r="BB3688" s="19"/>
      <c r="BC3688" s="19"/>
      <c r="BD3688" s="19"/>
      <c r="BE3688" s="19"/>
      <c r="BF3688" s="19"/>
      <c r="BG3688" s="19"/>
      <c r="BH3688" s="19"/>
      <c r="BI3688" s="19"/>
      <c r="BJ3688" s="19"/>
      <c r="BK3688" s="19"/>
      <c r="BL3688" s="19"/>
      <c r="BM3688" s="19"/>
      <c r="BN3688" s="19"/>
      <c r="BO3688" s="19"/>
      <c r="BP3688" s="19"/>
      <c r="BQ3688" s="19"/>
      <c r="BR3688" s="19"/>
      <c r="BS3688" s="19"/>
      <c r="BT3688" s="19"/>
      <c r="BU3688" s="19"/>
      <c r="BV3688" s="19"/>
      <c r="BW3688" s="19"/>
      <c r="BX3688" s="19"/>
      <c r="BY3688" s="19"/>
      <c r="BZ3688" s="19"/>
      <c r="CA3688" s="19"/>
      <c r="CB3688" s="19"/>
      <c r="CC3688" s="19"/>
      <c r="CD3688" s="19"/>
      <c r="CE3688" s="19"/>
      <c r="CF3688" s="19"/>
      <c r="CG3688" s="19"/>
      <c r="CH3688" s="19"/>
      <c r="CI3688" s="19"/>
      <c r="CJ3688" s="19"/>
      <c r="CK3688" s="19"/>
      <c r="CL3688" s="19"/>
      <c r="CM3688" s="19"/>
      <c r="CN3688" s="19"/>
      <c r="CO3688" s="19"/>
      <c r="CP3688" s="19"/>
      <c r="CQ3688" s="19"/>
      <c r="CR3688" s="19"/>
      <c r="CS3688" s="19"/>
      <c r="CT3688" s="19"/>
      <c r="CU3688" s="19"/>
      <c r="CV3688" s="19"/>
      <c r="CW3688" s="19"/>
      <c r="CX3688" s="19"/>
      <c r="CY3688" s="19"/>
      <c r="CZ3688" s="19"/>
      <c r="DA3688" s="19"/>
      <c r="DB3688" s="19"/>
      <c r="DC3688" s="19"/>
      <c r="DD3688" s="19"/>
      <c r="DE3688" s="19"/>
      <c r="DF3688" s="19"/>
      <c r="DG3688" s="19"/>
      <c r="DH3688" s="19"/>
      <c r="DI3688" s="19"/>
      <c r="DJ3688" s="19"/>
      <c r="DK3688" s="19"/>
      <c r="DL3688" s="19"/>
      <c r="DM3688" s="19"/>
      <c r="DN3688" s="19"/>
    </row>
    <row r="3689" spans="1:118" x14ac:dyDescent="0.25">
      <c r="A3689" s="35"/>
      <c r="B3689" s="35"/>
      <c r="C3689" s="35"/>
      <c r="D3689" s="35"/>
      <c r="E3689" s="107"/>
      <c r="H3689" s="35"/>
      <c r="I3689" s="35"/>
      <c r="J3689" s="35"/>
      <c r="K3689" s="35"/>
      <c r="L3689" s="35"/>
      <c r="M3689" s="35"/>
      <c r="N3689" s="35"/>
      <c r="O3689" s="35"/>
      <c r="P3689" s="35"/>
      <c r="Q3689" s="35"/>
      <c r="R3689" s="35"/>
      <c r="S3689" s="35"/>
      <c r="AC3689" s="19"/>
      <c r="AD3689" s="19"/>
      <c r="AE3689" s="19"/>
      <c r="AF3689" s="19"/>
      <c r="AG3689" s="19"/>
      <c r="AH3689" s="19"/>
      <c r="AI3689" s="19"/>
      <c r="AJ3689" s="19"/>
      <c r="AK3689" s="19"/>
      <c r="AL3689" s="19"/>
      <c r="AM3689" s="19"/>
      <c r="AN3689" s="19"/>
      <c r="AO3689" s="19"/>
      <c r="AP3689" s="19"/>
      <c r="AQ3689" s="19"/>
      <c r="AR3689" s="19"/>
      <c r="AS3689" s="19"/>
      <c r="AT3689" s="19"/>
      <c r="AU3689" s="19"/>
      <c r="AV3689" s="19"/>
      <c r="AW3689" s="19"/>
      <c r="AX3689" s="19"/>
      <c r="AY3689" s="19"/>
      <c r="AZ3689" s="19"/>
      <c r="BA3689" s="19"/>
      <c r="BB3689" s="19"/>
      <c r="BC3689" s="19"/>
      <c r="BD3689" s="19"/>
      <c r="BE3689" s="19"/>
      <c r="BF3689" s="19"/>
      <c r="BG3689" s="19"/>
      <c r="BH3689" s="19"/>
      <c r="BI3689" s="19"/>
      <c r="BJ3689" s="19"/>
      <c r="BK3689" s="19"/>
      <c r="BL3689" s="19"/>
      <c r="BM3689" s="19"/>
      <c r="BN3689" s="19"/>
      <c r="BO3689" s="19"/>
      <c r="BP3689" s="19"/>
      <c r="BQ3689" s="19"/>
      <c r="BR3689" s="19"/>
      <c r="BS3689" s="19"/>
      <c r="BT3689" s="19"/>
      <c r="BU3689" s="19"/>
      <c r="BV3689" s="19"/>
      <c r="BW3689" s="19"/>
      <c r="BX3689" s="19"/>
      <c r="BY3689" s="19"/>
      <c r="BZ3689" s="19"/>
      <c r="CA3689" s="19"/>
      <c r="CB3689" s="19"/>
      <c r="CC3689" s="19"/>
      <c r="CD3689" s="19"/>
      <c r="CE3689" s="19"/>
      <c r="CF3689" s="19"/>
      <c r="CG3689" s="19"/>
      <c r="CH3689" s="19"/>
      <c r="CI3689" s="19"/>
      <c r="CJ3689" s="19"/>
      <c r="CK3689" s="19"/>
      <c r="CL3689" s="19"/>
      <c r="CM3689" s="19"/>
      <c r="CN3689" s="19"/>
      <c r="CO3689" s="19"/>
      <c r="CP3689" s="19"/>
      <c r="CQ3689" s="19"/>
      <c r="CR3689" s="19"/>
      <c r="CS3689" s="19"/>
      <c r="CT3689" s="19"/>
      <c r="CU3689" s="19"/>
      <c r="CV3689" s="19"/>
      <c r="CW3689" s="19"/>
      <c r="CX3689" s="19"/>
      <c r="CY3689" s="19"/>
      <c r="CZ3689" s="19"/>
      <c r="DA3689" s="19"/>
      <c r="DB3689" s="19"/>
      <c r="DC3689" s="19"/>
      <c r="DD3689" s="19"/>
      <c r="DE3689" s="19"/>
      <c r="DF3689" s="19"/>
      <c r="DG3689" s="19"/>
      <c r="DH3689" s="19"/>
      <c r="DI3689" s="19"/>
      <c r="DJ3689" s="19"/>
      <c r="DK3689" s="19"/>
      <c r="DL3689" s="19"/>
      <c r="DM3689" s="19"/>
      <c r="DN3689" s="19"/>
    </row>
    <row r="3690" spans="1:118" x14ac:dyDescent="0.25">
      <c r="A3690" s="35"/>
      <c r="B3690" s="35"/>
      <c r="C3690" s="35"/>
      <c r="D3690" s="35"/>
      <c r="E3690" s="107"/>
      <c r="H3690" s="35"/>
      <c r="I3690" s="35"/>
      <c r="J3690" s="35"/>
      <c r="K3690" s="35"/>
      <c r="L3690" s="35"/>
      <c r="M3690" s="35"/>
      <c r="N3690" s="35"/>
      <c r="O3690" s="35"/>
      <c r="P3690" s="35"/>
      <c r="Q3690" s="35"/>
      <c r="R3690" s="35"/>
      <c r="S3690" s="35"/>
      <c r="AC3690" s="19"/>
      <c r="AD3690" s="19"/>
      <c r="AE3690" s="19"/>
      <c r="AF3690" s="19"/>
      <c r="AG3690" s="19"/>
      <c r="AH3690" s="19"/>
      <c r="AI3690" s="19"/>
      <c r="AJ3690" s="19"/>
      <c r="AK3690" s="19"/>
      <c r="AL3690" s="19"/>
      <c r="AM3690" s="19"/>
      <c r="AN3690" s="19"/>
      <c r="AO3690" s="19"/>
      <c r="AP3690" s="19"/>
      <c r="AQ3690" s="19"/>
      <c r="AR3690" s="19"/>
      <c r="AS3690" s="19"/>
      <c r="AT3690" s="19"/>
      <c r="AU3690" s="19"/>
      <c r="AV3690" s="19"/>
      <c r="AW3690" s="19"/>
      <c r="AX3690" s="19"/>
      <c r="AY3690" s="19"/>
      <c r="AZ3690" s="19"/>
      <c r="BA3690" s="19"/>
      <c r="BB3690" s="19"/>
      <c r="BC3690" s="19"/>
      <c r="BD3690" s="19"/>
      <c r="BE3690" s="19"/>
      <c r="BF3690" s="19"/>
      <c r="BG3690" s="19"/>
      <c r="BH3690" s="19"/>
      <c r="BI3690" s="19"/>
      <c r="BJ3690" s="19"/>
      <c r="BK3690" s="19"/>
      <c r="BL3690" s="19"/>
      <c r="BM3690" s="19"/>
      <c r="BN3690" s="19"/>
      <c r="BO3690" s="19"/>
      <c r="BP3690" s="19"/>
      <c r="BQ3690" s="19"/>
      <c r="BR3690" s="19"/>
      <c r="BS3690" s="19"/>
      <c r="BT3690" s="19"/>
      <c r="BU3690" s="19"/>
      <c r="BV3690" s="19"/>
      <c r="BW3690" s="19"/>
      <c r="BX3690" s="19"/>
      <c r="BY3690" s="19"/>
      <c r="BZ3690" s="19"/>
      <c r="CA3690" s="19"/>
      <c r="CB3690" s="19"/>
      <c r="CC3690" s="19"/>
      <c r="CD3690" s="19"/>
      <c r="CE3690" s="19"/>
      <c r="CF3690" s="19"/>
      <c r="CG3690" s="19"/>
      <c r="CH3690" s="19"/>
      <c r="CI3690" s="19"/>
      <c r="CJ3690" s="19"/>
      <c r="CK3690" s="19"/>
      <c r="CL3690" s="19"/>
      <c r="CM3690" s="19"/>
      <c r="CN3690" s="19"/>
      <c r="CO3690" s="19"/>
      <c r="CP3690" s="19"/>
      <c r="CQ3690" s="19"/>
      <c r="CR3690" s="19"/>
      <c r="CS3690" s="19"/>
      <c r="CT3690" s="19"/>
      <c r="CU3690" s="19"/>
      <c r="CV3690" s="19"/>
      <c r="CW3690" s="19"/>
      <c r="CX3690" s="19"/>
      <c r="CY3690" s="19"/>
      <c r="CZ3690" s="19"/>
      <c r="DA3690" s="19"/>
      <c r="DB3690" s="19"/>
      <c r="DC3690" s="19"/>
      <c r="DD3690" s="19"/>
      <c r="DE3690" s="19"/>
      <c r="DF3690" s="19"/>
      <c r="DG3690" s="19"/>
      <c r="DH3690" s="19"/>
      <c r="DI3690" s="19"/>
      <c r="DJ3690" s="19"/>
      <c r="DK3690" s="19"/>
      <c r="DL3690" s="19"/>
      <c r="DM3690" s="19"/>
      <c r="DN3690" s="19"/>
    </row>
    <row r="3691" spans="1:118" x14ac:dyDescent="0.25">
      <c r="A3691" s="35"/>
      <c r="B3691" s="35"/>
      <c r="C3691" s="35"/>
      <c r="D3691" s="35"/>
      <c r="E3691" s="107"/>
      <c r="H3691" s="35"/>
      <c r="I3691" s="35"/>
      <c r="J3691" s="35"/>
      <c r="K3691" s="35"/>
      <c r="L3691" s="35"/>
      <c r="M3691" s="35"/>
      <c r="N3691" s="35"/>
      <c r="O3691" s="35"/>
      <c r="P3691" s="35"/>
      <c r="Q3691" s="35"/>
      <c r="R3691" s="35"/>
      <c r="S3691" s="35"/>
      <c r="AC3691" s="19"/>
      <c r="AD3691" s="19"/>
      <c r="AE3691" s="19"/>
      <c r="AF3691" s="19"/>
      <c r="AG3691" s="19"/>
      <c r="AH3691" s="19"/>
      <c r="AI3691" s="19"/>
      <c r="AJ3691" s="19"/>
      <c r="AK3691" s="19"/>
      <c r="AL3691" s="19"/>
      <c r="AM3691" s="19"/>
      <c r="AN3691" s="19"/>
      <c r="AO3691" s="19"/>
      <c r="AP3691" s="19"/>
      <c r="AQ3691" s="19"/>
      <c r="AR3691" s="19"/>
      <c r="AS3691" s="19"/>
      <c r="AT3691" s="19"/>
      <c r="AU3691" s="19"/>
      <c r="AV3691" s="19"/>
      <c r="AW3691" s="19"/>
      <c r="AX3691" s="19"/>
      <c r="AY3691" s="19"/>
      <c r="AZ3691" s="19"/>
      <c r="BA3691" s="19"/>
      <c r="BB3691" s="19"/>
      <c r="BC3691" s="19"/>
      <c r="BD3691" s="19"/>
      <c r="BE3691" s="19"/>
      <c r="BF3691" s="19"/>
      <c r="BG3691" s="19"/>
      <c r="BH3691" s="19"/>
      <c r="BI3691" s="19"/>
      <c r="BJ3691" s="19"/>
      <c r="BK3691" s="19"/>
      <c r="BL3691" s="19"/>
      <c r="BM3691" s="19"/>
      <c r="BN3691" s="19"/>
      <c r="BO3691" s="19"/>
      <c r="BP3691" s="19"/>
      <c r="BQ3691" s="19"/>
      <c r="BR3691" s="19"/>
      <c r="BS3691" s="19"/>
      <c r="BT3691" s="19"/>
      <c r="BU3691" s="19"/>
      <c r="BV3691" s="19"/>
      <c r="BW3691" s="19"/>
      <c r="BX3691" s="19"/>
      <c r="BY3691" s="19"/>
      <c r="BZ3691" s="19"/>
      <c r="CA3691" s="19"/>
      <c r="CB3691" s="19"/>
      <c r="CC3691" s="19"/>
      <c r="CD3691" s="19"/>
      <c r="CE3691" s="19"/>
      <c r="CF3691" s="19"/>
      <c r="CG3691" s="19"/>
      <c r="CH3691" s="19"/>
      <c r="CI3691" s="19"/>
      <c r="CJ3691" s="19"/>
      <c r="CK3691" s="19"/>
      <c r="CL3691" s="19"/>
      <c r="CM3691" s="19"/>
      <c r="CN3691" s="19"/>
      <c r="CO3691" s="19"/>
      <c r="CP3691" s="19"/>
      <c r="CQ3691" s="19"/>
      <c r="CR3691" s="19"/>
      <c r="CS3691" s="19"/>
      <c r="CT3691" s="19"/>
      <c r="CU3691" s="19"/>
      <c r="CV3691" s="19"/>
      <c r="CW3691" s="19"/>
      <c r="CX3691" s="19"/>
      <c r="CY3691" s="19"/>
      <c r="CZ3691" s="19"/>
      <c r="DA3691" s="19"/>
      <c r="DB3691" s="19"/>
      <c r="DC3691" s="19"/>
      <c r="DD3691" s="19"/>
      <c r="DE3691" s="19"/>
      <c r="DF3691" s="19"/>
      <c r="DG3691" s="19"/>
      <c r="DH3691" s="19"/>
      <c r="DI3691" s="19"/>
      <c r="DJ3691" s="19"/>
      <c r="DK3691" s="19"/>
      <c r="DL3691" s="19"/>
      <c r="DM3691" s="19"/>
      <c r="DN3691" s="19"/>
    </row>
    <row r="3692" spans="1:118" x14ac:dyDescent="0.25">
      <c r="A3692" s="35"/>
      <c r="B3692" s="35"/>
      <c r="C3692" s="35"/>
      <c r="D3692" s="35"/>
      <c r="E3692" s="107"/>
      <c r="H3692" s="35"/>
      <c r="I3692" s="35"/>
      <c r="J3692" s="35"/>
      <c r="K3692" s="35"/>
      <c r="L3692" s="35"/>
      <c r="M3692" s="35"/>
      <c r="N3692" s="35"/>
      <c r="O3692" s="35"/>
      <c r="P3692" s="35"/>
      <c r="Q3692" s="35"/>
      <c r="R3692" s="35"/>
      <c r="S3692" s="35"/>
      <c r="AC3692" s="19"/>
      <c r="AD3692" s="19"/>
      <c r="AE3692" s="19"/>
      <c r="AF3692" s="19"/>
      <c r="AG3692" s="19"/>
      <c r="AH3692" s="19"/>
      <c r="AI3692" s="19"/>
      <c r="AJ3692" s="19"/>
      <c r="AK3692" s="19"/>
      <c r="AL3692" s="19"/>
      <c r="AM3692" s="19"/>
      <c r="AN3692" s="19"/>
      <c r="AO3692" s="19"/>
      <c r="AP3692" s="19"/>
      <c r="AQ3692" s="19"/>
      <c r="AR3692" s="19"/>
      <c r="AS3692" s="19"/>
      <c r="AT3692" s="19"/>
      <c r="AU3692" s="19"/>
      <c r="AV3692" s="19"/>
      <c r="AW3692" s="19"/>
      <c r="AX3692" s="19"/>
      <c r="AY3692" s="19"/>
      <c r="AZ3692" s="19"/>
      <c r="BA3692" s="19"/>
      <c r="BB3692" s="19"/>
      <c r="BC3692" s="19"/>
      <c r="BD3692" s="19"/>
      <c r="BE3692" s="19"/>
      <c r="BF3692" s="19"/>
      <c r="BG3692" s="19"/>
      <c r="BH3692" s="19"/>
      <c r="BI3692" s="19"/>
      <c r="BJ3692" s="19"/>
      <c r="BK3692" s="19"/>
      <c r="BL3692" s="19"/>
      <c r="BM3692" s="19"/>
      <c r="BN3692" s="19"/>
      <c r="BO3692" s="19"/>
      <c r="BP3692" s="19"/>
      <c r="BQ3692" s="19"/>
      <c r="BR3692" s="19"/>
      <c r="BS3692" s="19"/>
      <c r="BT3692" s="19"/>
      <c r="BU3692" s="19"/>
      <c r="BV3692" s="19"/>
      <c r="BW3692" s="19"/>
      <c r="BX3692" s="19"/>
      <c r="BY3692" s="19"/>
      <c r="BZ3692" s="19"/>
      <c r="CA3692" s="19"/>
      <c r="CB3692" s="19"/>
      <c r="CC3692" s="19"/>
      <c r="CD3692" s="19"/>
      <c r="CE3692" s="19"/>
      <c r="CF3692" s="19"/>
      <c r="CG3692" s="19"/>
      <c r="CH3692" s="19"/>
      <c r="CI3692" s="19"/>
      <c r="CJ3692" s="19"/>
      <c r="CK3692" s="19"/>
      <c r="CL3692" s="19"/>
      <c r="CM3692" s="19"/>
      <c r="CN3692" s="19"/>
      <c r="CO3692" s="19"/>
      <c r="CP3692" s="19"/>
      <c r="CQ3692" s="19"/>
      <c r="CR3692" s="19"/>
      <c r="CS3692" s="19"/>
      <c r="CT3692" s="19"/>
      <c r="CU3692" s="19"/>
      <c r="CV3692" s="19"/>
      <c r="CW3692" s="19"/>
      <c r="CX3692" s="19"/>
      <c r="CY3692" s="19"/>
      <c r="CZ3692" s="19"/>
      <c r="DA3692" s="19"/>
      <c r="DB3692" s="19"/>
      <c r="DC3692" s="19"/>
      <c r="DD3692" s="19"/>
      <c r="DE3692" s="19"/>
      <c r="DF3692" s="19"/>
      <c r="DG3692" s="19"/>
      <c r="DH3692" s="19"/>
      <c r="DI3692" s="19"/>
      <c r="DJ3692" s="19"/>
      <c r="DK3692" s="19"/>
      <c r="DL3692" s="19"/>
      <c r="DM3692" s="19"/>
      <c r="DN3692" s="19"/>
    </row>
    <row r="3693" spans="1:118" x14ac:dyDescent="0.25">
      <c r="A3693" s="35"/>
      <c r="B3693" s="35"/>
      <c r="C3693" s="35"/>
      <c r="D3693" s="35"/>
      <c r="E3693" s="107"/>
      <c r="H3693" s="35"/>
      <c r="I3693" s="35"/>
      <c r="J3693" s="35"/>
      <c r="K3693" s="35"/>
      <c r="L3693" s="35"/>
      <c r="M3693" s="35"/>
      <c r="N3693" s="35"/>
      <c r="O3693" s="35"/>
      <c r="P3693" s="35"/>
      <c r="Q3693" s="35"/>
      <c r="R3693" s="35"/>
      <c r="S3693" s="35"/>
      <c r="AC3693" s="19"/>
      <c r="AD3693" s="19"/>
      <c r="AE3693" s="19"/>
      <c r="AF3693" s="19"/>
      <c r="AG3693" s="19"/>
      <c r="AH3693" s="19"/>
      <c r="AI3693" s="19"/>
      <c r="AJ3693" s="19"/>
      <c r="AK3693" s="19"/>
      <c r="AL3693" s="19"/>
      <c r="AM3693" s="19"/>
      <c r="AN3693" s="19"/>
      <c r="AO3693" s="19"/>
      <c r="AP3693" s="19"/>
      <c r="AQ3693" s="19"/>
      <c r="AR3693" s="19"/>
      <c r="AS3693" s="19"/>
      <c r="AT3693" s="19"/>
      <c r="AU3693" s="19"/>
      <c r="AV3693" s="19"/>
      <c r="AW3693" s="19"/>
      <c r="AX3693" s="19"/>
      <c r="AY3693" s="19"/>
      <c r="AZ3693" s="19"/>
      <c r="BA3693" s="19"/>
      <c r="BB3693" s="19"/>
      <c r="BC3693" s="19"/>
      <c r="BD3693" s="19"/>
      <c r="BE3693" s="19"/>
      <c r="BF3693" s="19"/>
      <c r="BG3693" s="19"/>
      <c r="BH3693" s="19"/>
      <c r="BI3693" s="19"/>
      <c r="BJ3693" s="19"/>
      <c r="BK3693" s="19"/>
      <c r="BL3693" s="19"/>
      <c r="BM3693" s="19"/>
      <c r="BN3693" s="19"/>
      <c r="BO3693" s="19"/>
      <c r="BP3693" s="19"/>
      <c r="BQ3693" s="19"/>
      <c r="BR3693" s="19"/>
      <c r="BS3693" s="19"/>
      <c r="BT3693" s="19"/>
      <c r="BU3693" s="19"/>
      <c r="BV3693" s="19"/>
      <c r="BW3693" s="19"/>
      <c r="BX3693" s="19"/>
      <c r="BY3693" s="19"/>
      <c r="BZ3693" s="19"/>
      <c r="CA3693" s="19"/>
      <c r="CB3693" s="19"/>
      <c r="CC3693" s="19"/>
      <c r="CD3693" s="19"/>
      <c r="CE3693" s="19"/>
      <c r="CF3693" s="19"/>
      <c r="CG3693" s="19"/>
      <c r="CH3693" s="19"/>
      <c r="CI3693" s="19"/>
      <c r="CJ3693" s="19"/>
      <c r="CK3693" s="19"/>
      <c r="CL3693" s="19"/>
      <c r="CM3693" s="19"/>
      <c r="CN3693" s="19"/>
      <c r="CO3693" s="19"/>
      <c r="CP3693" s="19"/>
      <c r="CQ3693" s="19"/>
      <c r="CR3693" s="19"/>
      <c r="CS3693" s="19"/>
      <c r="CT3693" s="19"/>
      <c r="CU3693" s="19"/>
      <c r="CV3693" s="19"/>
      <c r="CW3693" s="19"/>
      <c r="CX3693" s="19"/>
      <c r="CY3693" s="19"/>
      <c r="CZ3693" s="19"/>
      <c r="DA3693" s="19"/>
      <c r="DB3693" s="19"/>
      <c r="DC3693" s="19"/>
      <c r="DD3693" s="19"/>
      <c r="DE3693" s="19"/>
      <c r="DF3693" s="19"/>
      <c r="DG3693" s="19"/>
      <c r="DH3693" s="19"/>
      <c r="DI3693" s="19"/>
      <c r="DJ3693" s="19"/>
      <c r="DK3693" s="19"/>
      <c r="DL3693" s="19"/>
      <c r="DM3693" s="19"/>
      <c r="DN3693" s="19"/>
    </row>
    <row r="3694" spans="1:118" x14ac:dyDescent="0.25">
      <c r="A3694" s="35"/>
      <c r="B3694" s="35"/>
      <c r="C3694" s="35"/>
      <c r="D3694" s="35"/>
      <c r="E3694" s="107"/>
      <c r="H3694" s="35"/>
      <c r="I3694" s="35"/>
      <c r="J3694" s="35"/>
      <c r="K3694" s="35"/>
      <c r="L3694" s="35"/>
      <c r="M3694" s="35"/>
      <c r="N3694" s="35"/>
      <c r="O3694" s="35"/>
      <c r="P3694" s="35"/>
      <c r="Q3694" s="35"/>
      <c r="R3694" s="35"/>
      <c r="S3694" s="35"/>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19"/>
      <c r="AY3694" s="19"/>
      <c r="AZ3694" s="19"/>
      <c r="BA3694" s="19"/>
      <c r="BB3694" s="19"/>
      <c r="BC3694" s="19"/>
      <c r="BD3694" s="19"/>
      <c r="BE3694" s="19"/>
      <c r="BF3694" s="19"/>
      <c r="BG3694" s="19"/>
      <c r="BH3694" s="19"/>
      <c r="BI3694" s="19"/>
      <c r="BJ3694" s="19"/>
      <c r="BK3694" s="19"/>
      <c r="BL3694" s="19"/>
      <c r="BM3694" s="19"/>
      <c r="BN3694" s="19"/>
      <c r="BO3694" s="19"/>
      <c r="BP3694" s="19"/>
      <c r="BQ3694" s="19"/>
      <c r="BR3694" s="19"/>
      <c r="BS3694" s="19"/>
      <c r="BT3694" s="19"/>
      <c r="BU3694" s="19"/>
      <c r="BV3694" s="19"/>
      <c r="BW3694" s="19"/>
      <c r="BX3694" s="19"/>
      <c r="BY3694" s="19"/>
      <c r="BZ3694" s="19"/>
      <c r="CA3694" s="19"/>
      <c r="CB3694" s="19"/>
      <c r="CC3694" s="19"/>
      <c r="CD3694" s="19"/>
      <c r="CE3694" s="19"/>
      <c r="CF3694" s="19"/>
      <c r="CG3694" s="19"/>
      <c r="CH3694" s="19"/>
      <c r="CI3694" s="19"/>
      <c r="CJ3694" s="19"/>
      <c r="CK3694" s="19"/>
      <c r="CL3694" s="19"/>
      <c r="CM3694" s="19"/>
      <c r="CN3694" s="19"/>
      <c r="CO3694" s="19"/>
      <c r="CP3694" s="19"/>
      <c r="CQ3694" s="19"/>
      <c r="CR3694" s="19"/>
      <c r="CS3694" s="19"/>
      <c r="CT3694" s="19"/>
      <c r="CU3694" s="19"/>
      <c r="CV3694" s="19"/>
      <c r="CW3694" s="19"/>
      <c r="CX3694" s="19"/>
      <c r="CY3694" s="19"/>
      <c r="CZ3694" s="19"/>
      <c r="DA3694" s="19"/>
      <c r="DB3694" s="19"/>
      <c r="DC3694" s="19"/>
      <c r="DD3694" s="19"/>
      <c r="DE3694" s="19"/>
      <c r="DF3694" s="19"/>
      <c r="DG3694" s="19"/>
      <c r="DH3694" s="19"/>
      <c r="DI3694" s="19"/>
      <c r="DJ3694" s="19"/>
      <c r="DK3694" s="19"/>
      <c r="DL3694" s="19"/>
      <c r="DM3694" s="19"/>
      <c r="DN3694" s="19"/>
    </row>
    <row r="3695" spans="1:118" x14ac:dyDescent="0.25">
      <c r="A3695" s="35"/>
      <c r="B3695" s="35"/>
      <c r="C3695" s="35"/>
      <c r="D3695" s="35"/>
      <c r="E3695" s="107"/>
      <c r="H3695" s="35"/>
      <c r="I3695" s="35"/>
      <c r="J3695" s="35"/>
      <c r="K3695" s="35"/>
      <c r="L3695" s="35"/>
      <c r="M3695" s="35"/>
      <c r="N3695" s="35"/>
      <c r="O3695" s="35"/>
      <c r="P3695" s="35"/>
      <c r="Q3695" s="35"/>
      <c r="R3695" s="35"/>
      <c r="S3695" s="35"/>
      <c r="AC3695" s="19"/>
      <c r="AD3695" s="19"/>
      <c r="AE3695" s="19"/>
      <c r="AF3695" s="19"/>
      <c r="AG3695" s="19"/>
      <c r="AH3695" s="19"/>
      <c r="AI3695" s="19"/>
      <c r="AJ3695" s="19"/>
      <c r="AK3695" s="19"/>
      <c r="AL3695" s="19"/>
      <c r="AM3695" s="19"/>
      <c r="AN3695" s="19"/>
      <c r="AO3695" s="19"/>
      <c r="AP3695" s="19"/>
      <c r="AQ3695" s="19"/>
      <c r="AR3695" s="19"/>
      <c r="AS3695" s="19"/>
      <c r="AT3695" s="19"/>
      <c r="AU3695" s="19"/>
      <c r="AV3695" s="19"/>
      <c r="AW3695" s="19"/>
      <c r="AX3695" s="19"/>
      <c r="AY3695" s="19"/>
      <c r="AZ3695" s="19"/>
      <c r="BA3695" s="19"/>
      <c r="BB3695" s="19"/>
      <c r="BC3695" s="19"/>
      <c r="BD3695" s="19"/>
      <c r="BE3695" s="19"/>
      <c r="BF3695" s="19"/>
      <c r="BG3695" s="19"/>
      <c r="BH3695" s="19"/>
      <c r="BI3695" s="19"/>
      <c r="BJ3695" s="19"/>
      <c r="BK3695" s="19"/>
      <c r="BL3695" s="19"/>
      <c r="BM3695" s="19"/>
      <c r="BN3695" s="19"/>
      <c r="BO3695" s="19"/>
      <c r="BP3695" s="19"/>
      <c r="BQ3695" s="19"/>
      <c r="BR3695" s="19"/>
      <c r="BS3695" s="19"/>
      <c r="BT3695" s="19"/>
      <c r="BU3695" s="19"/>
      <c r="BV3695" s="19"/>
      <c r="BW3695" s="19"/>
      <c r="BX3695" s="19"/>
      <c r="BY3695" s="19"/>
      <c r="BZ3695" s="19"/>
      <c r="CA3695" s="19"/>
      <c r="CB3695" s="19"/>
      <c r="CC3695" s="19"/>
      <c r="CD3695" s="19"/>
      <c r="CE3695" s="19"/>
      <c r="CF3695" s="19"/>
      <c r="CG3695" s="19"/>
      <c r="CH3695" s="19"/>
      <c r="CI3695" s="19"/>
      <c r="CJ3695" s="19"/>
      <c r="CK3695" s="19"/>
      <c r="CL3695" s="19"/>
      <c r="CM3695" s="19"/>
      <c r="CN3695" s="19"/>
      <c r="CO3695" s="19"/>
      <c r="CP3695" s="19"/>
      <c r="CQ3695" s="19"/>
      <c r="CR3695" s="19"/>
      <c r="CS3695" s="19"/>
      <c r="CT3695" s="19"/>
      <c r="CU3695" s="19"/>
      <c r="CV3695" s="19"/>
      <c r="CW3695" s="19"/>
      <c r="CX3695" s="19"/>
      <c r="CY3695" s="19"/>
      <c r="CZ3695" s="19"/>
      <c r="DA3695" s="19"/>
      <c r="DB3695" s="19"/>
      <c r="DC3695" s="19"/>
      <c r="DD3695" s="19"/>
      <c r="DE3695" s="19"/>
      <c r="DF3695" s="19"/>
      <c r="DG3695" s="19"/>
      <c r="DH3695" s="19"/>
      <c r="DI3695" s="19"/>
      <c r="DJ3695" s="19"/>
      <c r="DK3695" s="19"/>
      <c r="DL3695" s="19"/>
      <c r="DM3695" s="19"/>
      <c r="DN3695" s="19"/>
    </row>
    <row r="3696" spans="1:118" x14ac:dyDescent="0.25">
      <c r="A3696" s="35"/>
      <c r="B3696" s="35"/>
      <c r="C3696" s="35"/>
      <c r="D3696" s="35"/>
      <c r="E3696" s="107"/>
      <c r="H3696" s="35"/>
      <c r="I3696" s="35"/>
      <c r="J3696" s="35"/>
      <c r="K3696" s="35"/>
      <c r="L3696" s="35"/>
      <c r="M3696" s="35"/>
      <c r="N3696" s="35"/>
      <c r="O3696" s="35"/>
      <c r="P3696" s="35"/>
      <c r="Q3696" s="35"/>
      <c r="R3696" s="35"/>
      <c r="S3696" s="35"/>
      <c r="AC3696" s="19"/>
      <c r="AD3696" s="19"/>
      <c r="AE3696" s="19"/>
      <c r="AF3696" s="19"/>
      <c r="AG3696" s="19"/>
      <c r="AH3696" s="19"/>
      <c r="AI3696" s="19"/>
      <c r="AJ3696" s="19"/>
      <c r="AK3696" s="19"/>
      <c r="AL3696" s="19"/>
      <c r="AM3696" s="19"/>
      <c r="AN3696" s="19"/>
      <c r="AO3696" s="19"/>
      <c r="AP3696" s="19"/>
      <c r="AQ3696" s="19"/>
      <c r="AR3696" s="19"/>
      <c r="AS3696" s="19"/>
      <c r="AT3696" s="19"/>
      <c r="AU3696" s="19"/>
      <c r="AV3696" s="19"/>
      <c r="AW3696" s="19"/>
      <c r="AX3696" s="19"/>
      <c r="AY3696" s="19"/>
      <c r="AZ3696" s="19"/>
      <c r="BA3696" s="19"/>
      <c r="BB3696" s="19"/>
      <c r="BC3696" s="19"/>
      <c r="BD3696" s="19"/>
      <c r="BE3696" s="19"/>
      <c r="BF3696" s="19"/>
      <c r="BG3696" s="19"/>
      <c r="BH3696" s="19"/>
      <c r="BI3696" s="19"/>
      <c r="BJ3696" s="19"/>
      <c r="BK3696" s="19"/>
      <c r="BL3696" s="19"/>
      <c r="BM3696" s="19"/>
      <c r="BN3696" s="19"/>
      <c r="BO3696" s="19"/>
      <c r="BP3696" s="19"/>
      <c r="BQ3696" s="19"/>
      <c r="BR3696" s="19"/>
      <c r="BS3696" s="19"/>
      <c r="BT3696" s="19"/>
      <c r="BU3696" s="19"/>
      <c r="BV3696" s="19"/>
      <c r="BW3696" s="19"/>
      <c r="BX3696" s="19"/>
      <c r="BY3696" s="19"/>
      <c r="BZ3696" s="19"/>
      <c r="CA3696" s="19"/>
      <c r="CB3696" s="19"/>
      <c r="CC3696" s="19"/>
      <c r="CD3696" s="19"/>
      <c r="CE3696" s="19"/>
      <c r="CF3696" s="19"/>
      <c r="CG3696" s="19"/>
      <c r="CH3696" s="19"/>
      <c r="CI3696" s="19"/>
      <c r="CJ3696" s="19"/>
      <c r="CK3696" s="19"/>
      <c r="CL3696" s="19"/>
      <c r="CM3696" s="19"/>
      <c r="CN3696" s="19"/>
      <c r="CO3696" s="19"/>
      <c r="CP3696" s="19"/>
      <c r="CQ3696" s="19"/>
      <c r="CR3696" s="19"/>
      <c r="CS3696" s="19"/>
      <c r="CT3696" s="19"/>
      <c r="CU3696" s="19"/>
      <c r="CV3696" s="19"/>
      <c r="CW3696" s="19"/>
      <c r="CX3696" s="19"/>
      <c r="CY3696" s="19"/>
      <c r="CZ3696" s="19"/>
      <c r="DA3696" s="19"/>
      <c r="DB3696" s="19"/>
      <c r="DC3696" s="19"/>
      <c r="DD3696" s="19"/>
      <c r="DE3696" s="19"/>
      <c r="DF3696" s="19"/>
      <c r="DG3696" s="19"/>
      <c r="DH3696" s="19"/>
      <c r="DI3696" s="19"/>
      <c r="DJ3696" s="19"/>
      <c r="DK3696" s="19"/>
      <c r="DL3696" s="19"/>
      <c r="DM3696" s="19"/>
      <c r="DN3696" s="19"/>
    </row>
    <row r="3697" spans="1:118" x14ac:dyDescent="0.25">
      <c r="A3697" s="35"/>
      <c r="B3697" s="35"/>
      <c r="C3697" s="35"/>
      <c r="D3697" s="35"/>
      <c r="E3697" s="107"/>
      <c r="H3697" s="35"/>
      <c r="I3697" s="35"/>
      <c r="J3697" s="35"/>
      <c r="K3697" s="35"/>
      <c r="L3697" s="35"/>
      <c r="M3697" s="35"/>
      <c r="N3697" s="35"/>
      <c r="O3697" s="35"/>
      <c r="P3697" s="35"/>
      <c r="Q3697" s="35"/>
      <c r="R3697" s="35"/>
      <c r="S3697" s="35"/>
      <c r="AC3697" s="19"/>
      <c r="AD3697" s="19"/>
      <c r="AE3697" s="19"/>
      <c r="AF3697" s="19"/>
      <c r="AG3697" s="19"/>
      <c r="AH3697" s="19"/>
      <c r="AI3697" s="19"/>
      <c r="AJ3697" s="19"/>
      <c r="AK3697" s="19"/>
      <c r="AL3697" s="19"/>
      <c r="AM3697" s="19"/>
      <c r="AN3697" s="19"/>
      <c r="AO3697" s="19"/>
      <c r="AP3697" s="19"/>
      <c r="AQ3697" s="19"/>
      <c r="AR3697" s="19"/>
      <c r="AS3697" s="19"/>
      <c r="AT3697" s="19"/>
      <c r="AU3697" s="19"/>
      <c r="AV3697" s="19"/>
      <c r="AW3697" s="19"/>
      <c r="AX3697" s="19"/>
      <c r="AY3697" s="19"/>
      <c r="AZ3697" s="19"/>
      <c r="BA3697" s="19"/>
      <c r="BB3697" s="19"/>
      <c r="BC3697" s="19"/>
      <c r="BD3697" s="19"/>
      <c r="BE3697" s="19"/>
      <c r="BF3697" s="19"/>
      <c r="BG3697" s="19"/>
      <c r="BH3697" s="19"/>
      <c r="BI3697" s="19"/>
      <c r="BJ3697" s="19"/>
      <c r="BK3697" s="19"/>
      <c r="BL3697" s="19"/>
      <c r="BM3697" s="19"/>
      <c r="BN3697" s="19"/>
      <c r="BO3697" s="19"/>
      <c r="BP3697" s="19"/>
      <c r="BQ3697" s="19"/>
      <c r="BR3697" s="19"/>
      <c r="BS3697" s="19"/>
      <c r="BT3697" s="19"/>
      <c r="BU3697" s="19"/>
      <c r="BV3697" s="19"/>
      <c r="BW3697" s="19"/>
      <c r="BX3697" s="19"/>
      <c r="BY3697" s="19"/>
      <c r="BZ3697" s="19"/>
      <c r="CA3697" s="19"/>
      <c r="CB3697" s="19"/>
      <c r="CC3697" s="19"/>
      <c r="CD3697" s="19"/>
      <c r="CE3697" s="19"/>
      <c r="CF3697" s="19"/>
      <c r="CG3697" s="19"/>
      <c r="CH3697" s="19"/>
      <c r="CI3697" s="19"/>
      <c r="CJ3697" s="19"/>
      <c r="CK3697" s="19"/>
      <c r="CL3697" s="19"/>
      <c r="CM3697" s="19"/>
      <c r="CN3697" s="19"/>
      <c r="CO3697" s="19"/>
      <c r="CP3697" s="19"/>
      <c r="CQ3697" s="19"/>
      <c r="CR3697" s="19"/>
      <c r="CS3697" s="19"/>
      <c r="CT3697" s="19"/>
      <c r="CU3697" s="19"/>
      <c r="CV3697" s="19"/>
      <c r="CW3697" s="19"/>
      <c r="CX3697" s="19"/>
      <c r="CY3697" s="19"/>
      <c r="CZ3697" s="19"/>
      <c r="DA3697" s="19"/>
      <c r="DB3697" s="19"/>
      <c r="DC3697" s="19"/>
      <c r="DD3697" s="19"/>
      <c r="DE3697" s="19"/>
      <c r="DF3697" s="19"/>
      <c r="DG3697" s="19"/>
      <c r="DH3697" s="19"/>
      <c r="DI3697" s="19"/>
      <c r="DJ3697" s="19"/>
      <c r="DK3697" s="19"/>
      <c r="DL3697" s="19"/>
      <c r="DM3697" s="19"/>
      <c r="DN3697" s="19"/>
    </row>
    <row r="3698" spans="1:118" x14ac:dyDescent="0.25">
      <c r="A3698" s="35"/>
      <c r="B3698" s="35"/>
      <c r="C3698" s="35"/>
      <c r="D3698" s="35"/>
      <c r="E3698" s="107"/>
      <c r="H3698" s="35"/>
      <c r="I3698" s="35"/>
      <c r="J3698" s="35"/>
      <c r="K3698" s="35"/>
      <c r="L3698" s="35"/>
      <c r="M3698" s="35"/>
      <c r="N3698" s="35"/>
      <c r="O3698" s="35"/>
      <c r="P3698" s="35"/>
      <c r="Q3698" s="35"/>
      <c r="R3698" s="35"/>
      <c r="S3698" s="35"/>
      <c r="AC3698" s="19"/>
      <c r="AD3698" s="19"/>
      <c r="AE3698" s="19"/>
      <c r="AF3698" s="19"/>
      <c r="AG3698" s="19"/>
      <c r="AH3698" s="19"/>
      <c r="AI3698" s="19"/>
      <c r="AJ3698" s="19"/>
      <c r="AK3698" s="19"/>
      <c r="AL3698" s="19"/>
      <c r="AM3698" s="19"/>
      <c r="AN3698" s="19"/>
      <c r="AO3698" s="19"/>
      <c r="AP3698" s="19"/>
      <c r="AQ3698" s="19"/>
      <c r="AR3698" s="19"/>
      <c r="AS3698" s="19"/>
      <c r="AT3698" s="19"/>
      <c r="AU3698" s="19"/>
      <c r="AV3698" s="19"/>
      <c r="AW3698" s="19"/>
      <c r="AX3698" s="19"/>
      <c r="AY3698" s="19"/>
      <c r="AZ3698" s="19"/>
      <c r="BA3698" s="19"/>
      <c r="BB3698" s="19"/>
      <c r="BC3698" s="19"/>
      <c r="BD3698" s="19"/>
      <c r="BE3698" s="19"/>
      <c r="BF3698" s="19"/>
      <c r="BG3698" s="19"/>
      <c r="BH3698" s="19"/>
      <c r="BI3698" s="19"/>
      <c r="BJ3698" s="19"/>
      <c r="BK3698" s="19"/>
      <c r="BL3698" s="19"/>
      <c r="BM3698" s="19"/>
      <c r="BN3698" s="19"/>
      <c r="BO3698" s="19"/>
      <c r="BP3698" s="19"/>
      <c r="BQ3698" s="19"/>
      <c r="BR3698" s="19"/>
      <c r="BS3698" s="19"/>
      <c r="BT3698" s="19"/>
      <c r="BU3698" s="19"/>
      <c r="BV3698" s="19"/>
      <c r="BW3698" s="19"/>
      <c r="BX3698" s="19"/>
      <c r="BY3698" s="19"/>
      <c r="BZ3698" s="19"/>
      <c r="CA3698" s="19"/>
      <c r="CB3698" s="19"/>
      <c r="CC3698" s="19"/>
      <c r="CD3698" s="19"/>
      <c r="CE3698" s="19"/>
      <c r="CF3698" s="19"/>
      <c r="CG3698" s="19"/>
      <c r="CH3698" s="19"/>
      <c r="CI3698" s="19"/>
      <c r="CJ3698" s="19"/>
      <c r="CK3698" s="19"/>
      <c r="CL3698" s="19"/>
      <c r="CM3698" s="19"/>
      <c r="CN3698" s="19"/>
      <c r="CO3698" s="19"/>
      <c r="CP3698" s="19"/>
      <c r="CQ3698" s="19"/>
      <c r="CR3698" s="19"/>
      <c r="CS3698" s="19"/>
      <c r="CT3698" s="19"/>
      <c r="CU3698" s="19"/>
      <c r="CV3698" s="19"/>
      <c r="CW3698" s="19"/>
      <c r="CX3698" s="19"/>
      <c r="CY3698" s="19"/>
      <c r="CZ3698" s="19"/>
      <c r="DA3698" s="19"/>
      <c r="DB3698" s="19"/>
      <c r="DC3698" s="19"/>
      <c r="DD3698" s="19"/>
      <c r="DE3698" s="19"/>
      <c r="DF3698" s="19"/>
      <c r="DG3698" s="19"/>
      <c r="DH3698" s="19"/>
      <c r="DI3698" s="19"/>
      <c r="DJ3698" s="19"/>
      <c r="DK3698" s="19"/>
      <c r="DL3698" s="19"/>
      <c r="DM3698" s="19"/>
      <c r="DN3698" s="19"/>
    </row>
    <row r="3699" spans="1:118" x14ac:dyDescent="0.25">
      <c r="A3699" s="35"/>
      <c r="B3699" s="35"/>
      <c r="C3699" s="35"/>
      <c r="D3699" s="35"/>
      <c r="E3699" s="107"/>
      <c r="H3699" s="35"/>
      <c r="I3699" s="35"/>
      <c r="J3699" s="35"/>
      <c r="K3699" s="35"/>
      <c r="L3699" s="35"/>
      <c r="M3699" s="35"/>
      <c r="N3699" s="35"/>
      <c r="O3699" s="35"/>
      <c r="P3699" s="35"/>
      <c r="Q3699" s="35"/>
      <c r="R3699" s="35"/>
      <c r="S3699" s="35"/>
      <c r="AC3699" s="19"/>
      <c r="AD3699" s="19"/>
      <c r="AE3699" s="19"/>
      <c r="AF3699" s="19"/>
      <c r="AG3699" s="19"/>
      <c r="AH3699" s="19"/>
      <c r="AI3699" s="19"/>
      <c r="AJ3699" s="19"/>
      <c r="AK3699" s="19"/>
      <c r="AL3699" s="19"/>
      <c r="AM3699" s="19"/>
      <c r="AN3699" s="19"/>
      <c r="AO3699" s="19"/>
      <c r="AP3699" s="19"/>
      <c r="AQ3699" s="19"/>
      <c r="AR3699" s="19"/>
      <c r="AS3699" s="19"/>
      <c r="AT3699" s="19"/>
      <c r="AU3699" s="19"/>
      <c r="AV3699" s="19"/>
      <c r="AW3699" s="19"/>
      <c r="AX3699" s="19"/>
      <c r="AY3699" s="19"/>
      <c r="AZ3699" s="19"/>
      <c r="BA3699" s="19"/>
      <c r="BB3699" s="19"/>
      <c r="BC3699" s="19"/>
      <c r="BD3699" s="19"/>
      <c r="BE3699" s="19"/>
      <c r="BF3699" s="19"/>
      <c r="BG3699" s="19"/>
      <c r="BH3699" s="19"/>
      <c r="BI3699" s="19"/>
      <c r="BJ3699" s="19"/>
      <c r="BK3699" s="19"/>
      <c r="BL3699" s="19"/>
      <c r="BM3699" s="19"/>
      <c r="BN3699" s="19"/>
      <c r="BO3699" s="19"/>
      <c r="BP3699" s="19"/>
      <c r="BQ3699" s="19"/>
      <c r="BR3699" s="19"/>
      <c r="BS3699" s="19"/>
      <c r="BT3699" s="19"/>
      <c r="BU3699" s="19"/>
      <c r="BV3699" s="19"/>
      <c r="BW3699" s="19"/>
      <c r="BX3699" s="19"/>
      <c r="BY3699" s="19"/>
      <c r="BZ3699" s="19"/>
      <c r="CA3699" s="19"/>
      <c r="CB3699" s="19"/>
      <c r="CC3699" s="19"/>
      <c r="CD3699" s="19"/>
      <c r="CE3699" s="19"/>
      <c r="CF3699" s="19"/>
      <c r="CG3699" s="19"/>
      <c r="CH3699" s="19"/>
      <c r="CI3699" s="19"/>
      <c r="CJ3699" s="19"/>
      <c r="CK3699" s="19"/>
      <c r="CL3699" s="19"/>
      <c r="CM3699" s="19"/>
      <c r="CN3699" s="19"/>
      <c r="CO3699" s="19"/>
      <c r="CP3699" s="19"/>
      <c r="CQ3699" s="19"/>
      <c r="CR3699" s="19"/>
      <c r="CS3699" s="19"/>
      <c r="CT3699" s="19"/>
      <c r="CU3699" s="19"/>
      <c r="CV3699" s="19"/>
      <c r="CW3699" s="19"/>
      <c r="CX3699" s="19"/>
      <c r="CY3699" s="19"/>
      <c r="CZ3699" s="19"/>
      <c r="DA3699" s="19"/>
      <c r="DB3699" s="19"/>
      <c r="DC3699" s="19"/>
      <c r="DD3699" s="19"/>
      <c r="DE3699" s="19"/>
      <c r="DF3699" s="19"/>
      <c r="DG3699" s="19"/>
      <c r="DH3699" s="19"/>
      <c r="DI3699" s="19"/>
      <c r="DJ3699" s="19"/>
      <c r="DK3699" s="19"/>
      <c r="DL3699" s="19"/>
      <c r="DM3699" s="19"/>
      <c r="DN3699" s="19"/>
    </row>
    <row r="3700" spans="1:118" x14ac:dyDescent="0.25">
      <c r="A3700" s="35"/>
      <c r="B3700" s="35"/>
      <c r="C3700" s="35"/>
      <c r="D3700" s="35"/>
      <c r="E3700" s="107"/>
      <c r="H3700" s="35"/>
      <c r="I3700" s="35"/>
      <c r="J3700" s="35"/>
      <c r="K3700" s="35"/>
      <c r="L3700" s="35"/>
      <c r="M3700" s="35"/>
      <c r="N3700" s="35"/>
      <c r="O3700" s="35"/>
      <c r="P3700" s="35"/>
      <c r="Q3700" s="35"/>
      <c r="R3700" s="35"/>
      <c r="S3700" s="35"/>
      <c r="AC3700" s="19"/>
      <c r="AD3700" s="19"/>
      <c r="AE3700" s="19"/>
      <c r="AF3700" s="19"/>
      <c r="AG3700" s="19"/>
      <c r="AH3700" s="19"/>
      <c r="AI3700" s="19"/>
      <c r="AJ3700" s="19"/>
      <c r="AK3700" s="19"/>
      <c r="AL3700" s="19"/>
      <c r="AM3700" s="19"/>
      <c r="AN3700" s="19"/>
      <c r="AO3700" s="19"/>
      <c r="AP3700" s="19"/>
      <c r="AQ3700" s="19"/>
      <c r="AR3700" s="19"/>
      <c r="AS3700" s="19"/>
      <c r="AT3700" s="19"/>
      <c r="AU3700" s="19"/>
      <c r="AV3700" s="19"/>
      <c r="AW3700" s="19"/>
      <c r="AX3700" s="19"/>
      <c r="AY3700" s="19"/>
      <c r="AZ3700" s="19"/>
      <c r="BA3700" s="19"/>
      <c r="BB3700" s="19"/>
      <c r="BC3700" s="19"/>
      <c r="BD3700" s="19"/>
      <c r="BE3700" s="19"/>
      <c r="BF3700" s="19"/>
      <c r="BG3700" s="19"/>
      <c r="BH3700" s="19"/>
      <c r="BI3700" s="19"/>
      <c r="BJ3700" s="19"/>
      <c r="BK3700" s="19"/>
      <c r="BL3700" s="19"/>
      <c r="BM3700" s="19"/>
      <c r="BN3700" s="19"/>
      <c r="BO3700" s="19"/>
      <c r="BP3700" s="19"/>
      <c r="BQ3700" s="19"/>
      <c r="BR3700" s="19"/>
      <c r="BS3700" s="19"/>
      <c r="BT3700" s="19"/>
      <c r="BU3700" s="19"/>
      <c r="BV3700" s="19"/>
      <c r="BW3700" s="19"/>
      <c r="BX3700" s="19"/>
      <c r="BY3700" s="19"/>
      <c r="BZ3700" s="19"/>
      <c r="CA3700" s="19"/>
      <c r="CB3700" s="19"/>
      <c r="CC3700" s="19"/>
      <c r="CD3700" s="19"/>
      <c r="CE3700" s="19"/>
      <c r="CF3700" s="19"/>
      <c r="CG3700" s="19"/>
      <c r="CH3700" s="19"/>
      <c r="CI3700" s="19"/>
      <c r="CJ3700" s="19"/>
      <c r="CK3700" s="19"/>
      <c r="CL3700" s="19"/>
      <c r="CM3700" s="19"/>
      <c r="CN3700" s="19"/>
      <c r="CO3700" s="19"/>
      <c r="CP3700" s="19"/>
      <c r="CQ3700" s="19"/>
      <c r="CR3700" s="19"/>
      <c r="CS3700" s="19"/>
      <c r="CT3700" s="19"/>
      <c r="CU3700" s="19"/>
      <c r="CV3700" s="19"/>
      <c r="CW3700" s="19"/>
      <c r="CX3700" s="19"/>
      <c r="CY3700" s="19"/>
      <c r="CZ3700" s="19"/>
      <c r="DA3700" s="19"/>
      <c r="DB3700" s="19"/>
      <c r="DC3700" s="19"/>
      <c r="DD3700" s="19"/>
      <c r="DE3700" s="19"/>
      <c r="DF3700" s="19"/>
      <c r="DG3700" s="19"/>
      <c r="DH3700" s="19"/>
      <c r="DI3700" s="19"/>
      <c r="DJ3700" s="19"/>
      <c r="DK3700" s="19"/>
      <c r="DL3700" s="19"/>
      <c r="DM3700" s="19"/>
      <c r="DN3700" s="19"/>
    </row>
    <row r="3701" spans="1:118" x14ac:dyDescent="0.25">
      <c r="A3701" s="35"/>
      <c r="B3701" s="35"/>
      <c r="C3701" s="35"/>
      <c r="D3701" s="35"/>
      <c r="E3701" s="107"/>
      <c r="H3701" s="35"/>
      <c r="I3701" s="35"/>
      <c r="J3701" s="35"/>
      <c r="K3701" s="35"/>
      <c r="L3701" s="35"/>
      <c r="M3701" s="35"/>
      <c r="N3701" s="35"/>
      <c r="O3701" s="35"/>
      <c r="P3701" s="35"/>
      <c r="Q3701" s="35"/>
      <c r="R3701" s="35"/>
      <c r="S3701" s="35"/>
      <c r="AC3701" s="19"/>
      <c r="AD3701" s="19"/>
      <c r="AE3701" s="19"/>
      <c r="AF3701" s="19"/>
      <c r="AG3701" s="19"/>
      <c r="AH3701" s="19"/>
      <c r="AI3701" s="19"/>
      <c r="AJ3701" s="19"/>
      <c r="AK3701" s="19"/>
      <c r="AL3701" s="19"/>
      <c r="AM3701" s="19"/>
      <c r="AN3701" s="19"/>
      <c r="AO3701" s="19"/>
      <c r="AP3701" s="19"/>
      <c r="AQ3701" s="19"/>
      <c r="AR3701" s="19"/>
      <c r="AS3701" s="19"/>
      <c r="AT3701" s="19"/>
      <c r="AU3701" s="19"/>
      <c r="AV3701" s="19"/>
      <c r="AW3701" s="19"/>
      <c r="AX3701" s="19"/>
      <c r="AY3701" s="19"/>
      <c r="AZ3701" s="19"/>
      <c r="BA3701" s="19"/>
      <c r="BB3701" s="19"/>
      <c r="BC3701" s="19"/>
      <c r="BD3701" s="19"/>
      <c r="BE3701" s="19"/>
      <c r="BF3701" s="19"/>
      <c r="BG3701" s="19"/>
      <c r="BH3701" s="19"/>
      <c r="BI3701" s="19"/>
      <c r="BJ3701" s="19"/>
      <c r="BK3701" s="19"/>
      <c r="BL3701" s="19"/>
      <c r="BM3701" s="19"/>
      <c r="BN3701" s="19"/>
      <c r="BO3701" s="19"/>
      <c r="BP3701" s="19"/>
      <c r="BQ3701" s="19"/>
      <c r="BR3701" s="19"/>
      <c r="BS3701" s="19"/>
      <c r="BT3701" s="19"/>
      <c r="BU3701" s="19"/>
      <c r="BV3701" s="19"/>
      <c r="BW3701" s="19"/>
      <c r="BX3701" s="19"/>
      <c r="BY3701" s="19"/>
      <c r="BZ3701" s="19"/>
      <c r="CA3701" s="19"/>
      <c r="CB3701" s="19"/>
      <c r="CC3701" s="19"/>
      <c r="CD3701" s="19"/>
      <c r="CE3701" s="19"/>
      <c r="CF3701" s="19"/>
      <c r="CG3701" s="19"/>
      <c r="CH3701" s="19"/>
      <c r="CI3701" s="19"/>
      <c r="CJ3701" s="19"/>
      <c r="CK3701" s="19"/>
      <c r="CL3701" s="19"/>
      <c r="CM3701" s="19"/>
      <c r="CN3701" s="19"/>
      <c r="CO3701" s="19"/>
      <c r="CP3701" s="19"/>
      <c r="CQ3701" s="19"/>
      <c r="CR3701" s="19"/>
      <c r="CS3701" s="19"/>
      <c r="CT3701" s="19"/>
      <c r="CU3701" s="19"/>
      <c r="CV3701" s="19"/>
      <c r="CW3701" s="19"/>
      <c r="CX3701" s="19"/>
      <c r="CY3701" s="19"/>
      <c r="CZ3701" s="19"/>
      <c r="DA3701" s="19"/>
      <c r="DB3701" s="19"/>
      <c r="DC3701" s="19"/>
      <c r="DD3701" s="19"/>
      <c r="DE3701" s="19"/>
      <c r="DF3701" s="19"/>
      <c r="DG3701" s="19"/>
      <c r="DH3701" s="19"/>
      <c r="DI3701" s="19"/>
      <c r="DJ3701" s="19"/>
      <c r="DK3701" s="19"/>
      <c r="DL3701" s="19"/>
      <c r="DM3701" s="19"/>
      <c r="DN3701" s="19"/>
    </row>
    <row r="3702" spans="1:118" x14ac:dyDescent="0.25">
      <c r="A3702" s="35"/>
      <c r="B3702" s="35"/>
      <c r="C3702" s="35"/>
      <c r="D3702" s="35"/>
      <c r="E3702" s="107"/>
      <c r="H3702" s="35"/>
      <c r="I3702" s="35"/>
      <c r="J3702" s="35"/>
      <c r="K3702" s="35"/>
      <c r="L3702" s="35"/>
      <c r="M3702" s="35"/>
      <c r="N3702" s="35"/>
      <c r="O3702" s="35"/>
      <c r="P3702" s="35"/>
      <c r="Q3702" s="35"/>
      <c r="R3702" s="35"/>
      <c r="S3702" s="35"/>
      <c r="AC3702" s="19"/>
      <c r="AD3702" s="19"/>
      <c r="AE3702" s="19"/>
      <c r="AF3702" s="19"/>
      <c r="AG3702" s="19"/>
      <c r="AH3702" s="19"/>
      <c r="AI3702" s="19"/>
      <c r="AJ3702" s="19"/>
      <c r="AK3702" s="19"/>
      <c r="AL3702" s="19"/>
      <c r="AM3702" s="19"/>
      <c r="AN3702" s="19"/>
      <c r="AO3702" s="19"/>
      <c r="AP3702" s="19"/>
      <c r="AQ3702" s="19"/>
      <c r="AR3702" s="19"/>
      <c r="AS3702" s="19"/>
      <c r="AT3702" s="19"/>
      <c r="AU3702" s="19"/>
      <c r="AV3702" s="19"/>
      <c r="AW3702" s="19"/>
      <c r="AX3702" s="19"/>
      <c r="AY3702" s="19"/>
      <c r="AZ3702" s="19"/>
      <c r="BA3702" s="19"/>
      <c r="BB3702" s="19"/>
      <c r="BC3702" s="19"/>
      <c r="BD3702" s="19"/>
      <c r="BE3702" s="19"/>
      <c r="BF3702" s="19"/>
      <c r="BG3702" s="19"/>
      <c r="BH3702" s="19"/>
      <c r="BI3702" s="19"/>
      <c r="BJ3702" s="19"/>
      <c r="BK3702" s="19"/>
      <c r="BL3702" s="19"/>
      <c r="BM3702" s="19"/>
      <c r="BN3702" s="19"/>
      <c r="BO3702" s="19"/>
      <c r="BP3702" s="19"/>
      <c r="BQ3702" s="19"/>
      <c r="BR3702" s="19"/>
      <c r="BS3702" s="19"/>
      <c r="BT3702" s="19"/>
      <c r="BU3702" s="19"/>
      <c r="BV3702" s="19"/>
      <c r="BW3702" s="19"/>
      <c r="BX3702" s="19"/>
      <c r="BY3702" s="19"/>
      <c r="BZ3702" s="19"/>
      <c r="CA3702" s="19"/>
      <c r="CB3702" s="19"/>
      <c r="CC3702" s="19"/>
      <c r="CD3702" s="19"/>
      <c r="CE3702" s="19"/>
      <c r="CF3702" s="19"/>
      <c r="CG3702" s="19"/>
      <c r="CH3702" s="19"/>
      <c r="CI3702" s="19"/>
      <c r="CJ3702" s="19"/>
      <c r="CK3702" s="19"/>
      <c r="CL3702" s="19"/>
      <c r="CM3702" s="19"/>
      <c r="CN3702" s="19"/>
      <c r="CO3702" s="19"/>
      <c r="CP3702" s="19"/>
      <c r="CQ3702" s="19"/>
      <c r="CR3702" s="19"/>
      <c r="CS3702" s="19"/>
      <c r="CT3702" s="19"/>
      <c r="CU3702" s="19"/>
      <c r="CV3702" s="19"/>
      <c r="CW3702" s="19"/>
      <c r="CX3702" s="19"/>
      <c r="CY3702" s="19"/>
      <c r="CZ3702" s="19"/>
      <c r="DA3702" s="19"/>
      <c r="DB3702" s="19"/>
      <c r="DC3702" s="19"/>
      <c r="DD3702" s="19"/>
      <c r="DE3702" s="19"/>
      <c r="DF3702" s="19"/>
      <c r="DG3702" s="19"/>
      <c r="DH3702" s="19"/>
      <c r="DI3702" s="19"/>
      <c r="DJ3702" s="19"/>
      <c r="DK3702" s="19"/>
      <c r="DL3702" s="19"/>
      <c r="DM3702" s="19"/>
      <c r="DN3702" s="19"/>
    </row>
    <row r="3703" spans="1:118" x14ac:dyDescent="0.25">
      <c r="A3703" s="35"/>
      <c r="B3703" s="35"/>
      <c r="C3703" s="35"/>
      <c r="D3703" s="35"/>
      <c r="E3703" s="107"/>
      <c r="H3703" s="35"/>
      <c r="I3703" s="35"/>
      <c r="J3703" s="35"/>
      <c r="K3703" s="35"/>
      <c r="L3703" s="35"/>
      <c r="M3703" s="35"/>
      <c r="N3703" s="35"/>
      <c r="O3703" s="35"/>
      <c r="P3703" s="35"/>
      <c r="Q3703" s="35"/>
      <c r="R3703" s="35"/>
      <c r="S3703" s="35"/>
      <c r="AC3703" s="19"/>
      <c r="AD3703" s="19"/>
      <c r="AE3703" s="19"/>
      <c r="AF3703" s="19"/>
      <c r="AG3703" s="19"/>
      <c r="AH3703" s="19"/>
      <c r="AI3703" s="19"/>
      <c r="AJ3703" s="19"/>
      <c r="AK3703" s="19"/>
      <c r="AL3703" s="19"/>
      <c r="AM3703" s="19"/>
      <c r="AN3703" s="19"/>
      <c r="AO3703" s="19"/>
      <c r="AP3703" s="19"/>
      <c r="AQ3703" s="19"/>
      <c r="AR3703" s="19"/>
      <c r="AS3703" s="19"/>
      <c r="AT3703" s="19"/>
      <c r="AU3703" s="19"/>
      <c r="AV3703" s="19"/>
      <c r="AW3703" s="19"/>
      <c r="AX3703" s="19"/>
      <c r="AY3703" s="19"/>
      <c r="AZ3703" s="19"/>
      <c r="BA3703" s="19"/>
      <c r="BB3703" s="19"/>
      <c r="BC3703" s="19"/>
      <c r="BD3703" s="19"/>
      <c r="BE3703" s="19"/>
      <c r="BF3703" s="19"/>
      <c r="BG3703" s="19"/>
      <c r="BH3703" s="19"/>
      <c r="BI3703" s="19"/>
      <c r="BJ3703" s="19"/>
      <c r="BK3703" s="19"/>
      <c r="BL3703" s="19"/>
      <c r="BM3703" s="19"/>
      <c r="BN3703" s="19"/>
      <c r="BO3703" s="19"/>
      <c r="BP3703" s="19"/>
      <c r="BQ3703" s="19"/>
      <c r="BR3703" s="19"/>
      <c r="BS3703" s="19"/>
      <c r="BT3703" s="19"/>
      <c r="BU3703" s="19"/>
      <c r="BV3703" s="19"/>
      <c r="BW3703" s="19"/>
      <c r="BX3703" s="19"/>
      <c r="BY3703" s="19"/>
      <c r="BZ3703" s="19"/>
      <c r="CA3703" s="19"/>
      <c r="CB3703" s="19"/>
      <c r="CC3703" s="19"/>
      <c r="CD3703" s="19"/>
      <c r="CE3703" s="19"/>
      <c r="CF3703" s="19"/>
      <c r="CG3703" s="19"/>
      <c r="CH3703" s="19"/>
      <c r="CI3703" s="19"/>
      <c r="CJ3703" s="19"/>
      <c r="CK3703" s="19"/>
      <c r="CL3703" s="19"/>
      <c r="CM3703" s="19"/>
      <c r="CN3703" s="19"/>
      <c r="CO3703" s="19"/>
      <c r="CP3703" s="19"/>
      <c r="CQ3703" s="19"/>
      <c r="CR3703" s="19"/>
      <c r="CS3703" s="19"/>
      <c r="CT3703" s="19"/>
      <c r="CU3703" s="19"/>
      <c r="CV3703" s="19"/>
      <c r="CW3703" s="19"/>
      <c r="CX3703" s="19"/>
      <c r="CY3703" s="19"/>
      <c r="CZ3703" s="19"/>
      <c r="DA3703" s="19"/>
      <c r="DB3703" s="19"/>
      <c r="DC3703" s="19"/>
      <c r="DD3703" s="19"/>
      <c r="DE3703" s="19"/>
      <c r="DF3703" s="19"/>
      <c r="DG3703" s="19"/>
      <c r="DH3703" s="19"/>
      <c r="DI3703" s="19"/>
      <c r="DJ3703" s="19"/>
      <c r="DK3703" s="19"/>
      <c r="DL3703" s="19"/>
      <c r="DM3703" s="19"/>
      <c r="DN3703" s="19"/>
    </row>
    <row r="3704" spans="1:118" x14ac:dyDescent="0.25">
      <c r="A3704" s="35"/>
      <c r="B3704" s="35"/>
      <c r="C3704" s="35"/>
      <c r="D3704" s="35"/>
      <c r="E3704" s="107"/>
      <c r="H3704" s="35"/>
      <c r="I3704" s="35"/>
      <c r="J3704" s="35"/>
      <c r="K3704" s="35"/>
      <c r="L3704" s="35"/>
      <c r="M3704" s="35"/>
      <c r="N3704" s="35"/>
      <c r="O3704" s="35"/>
      <c r="P3704" s="35"/>
      <c r="Q3704" s="35"/>
      <c r="R3704" s="35"/>
      <c r="S3704" s="35"/>
      <c r="AC3704" s="19"/>
      <c r="AD3704" s="19"/>
      <c r="AE3704" s="19"/>
      <c r="AF3704" s="19"/>
      <c r="AG3704" s="19"/>
      <c r="AH3704" s="19"/>
      <c r="AI3704" s="19"/>
      <c r="AJ3704" s="19"/>
      <c r="AK3704" s="19"/>
      <c r="AL3704" s="19"/>
      <c r="AM3704" s="19"/>
      <c r="AN3704" s="19"/>
      <c r="AO3704" s="19"/>
      <c r="AP3704" s="19"/>
      <c r="AQ3704" s="19"/>
      <c r="AR3704" s="19"/>
      <c r="AS3704" s="19"/>
      <c r="AT3704" s="19"/>
      <c r="AU3704" s="19"/>
      <c r="AV3704" s="19"/>
      <c r="AW3704" s="19"/>
      <c r="AX3704" s="19"/>
      <c r="AY3704" s="19"/>
      <c r="AZ3704" s="19"/>
      <c r="BA3704" s="19"/>
      <c r="BB3704" s="19"/>
      <c r="BC3704" s="19"/>
      <c r="BD3704" s="19"/>
      <c r="BE3704" s="19"/>
      <c r="BF3704" s="19"/>
      <c r="BG3704" s="19"/>
      <c r="BH3704" s="19"/>
      <c r="BI3704" s="19"/>
      <c r="BJ3704" s="19"/>
      <c r="BK3704" s="19"/>
      <c r="BL3704" s="19"/>
      <c r="BM3704" s="19"/>
      <c r="BN3704" s="19"/>
      <c r="BO3704" s="19"/>
      <c r="BP3704" s="19"/>
      <c r="BQ3704" s="19"/>
      <c r="BR3704" s="19"/>
      <c r="BS3704" s="19"/>
      <c r="BT3704" s="19"/>
      <c r="BU3704" s="19"/>
      <c r="BV3704" s="19"/>
      <c r="BW3704" s="19"/>
      <c r="BX3704" s="19"/>
      <c r="BY3704" s="19"/>
      <c r="BZ3704" s="19"/>
      <c r="CA3704" s="19"/>
      <c r="CB3704" s="19"/>
      <c r="CC3704" s="19"/>
      <c r="CD3704" s="19"/>
      <c r="CE3704" s="19"/>
      <c r="CF3704" s="19"/>
      <c r="CG3704" s="19"/>
      <c r="CH3704" s="19"/>
      <c r="CI3704" s="19"/>
      <c r="CJ3704" s="19"/>
      <c r="CK3704" s="19"/>
      <c r="CL3704" s="19"/>
      <c r="CM3704" s="19"/>
      <c r="CN3704" s="19"/>
      <c r="CO3704" s="19"/>
      <c r="CP3704" s="19"/>
      <c r="CQ3704" s="19"/>
      <c r="CR3704" s="19"/>
      <c r="CS3704" s="19"/>
      <c r="CT3704" s="19"/>
      <c r="CU3704" s="19"/>
      <c r="CV3704" s="19"/>
      <c r="CW3704" s="19"/>
      <c r="CX3704" s="19"/>
      <c r="CY3704" s="19"/>
      <c r="CZ3704" s="19"/>
      <c r="DA3704" s="19"/>
      <c r="DB3704" s="19"/>
      <c r="DC3704" s="19"/>
      <c r="DD3704" s="19"/>
      <c r="DE3704" s="19"/>
      <c r="DF3704" s="19"/>
      <c r="DG3704" s="19"/>
      <c r="DH3704" s="19"/>
      <c r="DI3704" s="19"/>
      <c r="DJ3704" s="19"/>
      <c r="DK3704" s="19"/>
      <c r="DL3704" s="19"/>
      <c r="DM3704" s="19"/>
      <c r="DN3704" s="19"/>
    </row>
    <row r="3705" spans="1:118" x14ac:dyDescent="0.25">
      <c r="A3705" s="35"/>
      <c r="B3705" s="35"/>
      <c r="C3705" s="35"/>
      <c r="D3705" s="35"/>
      <c r="E3705" s="107"/>
      <c r="H3705" s="35"/>
      <c r="I3705" s="35"/>
      <c r="J3705" s="35"/>
      <c r="K3705" s="35"/>
      <c r="L3705" s="35"/>
      <c r="M3705" s="35"/>
      <c r="N3705" s="35"/>
      <c r="O3705" s="35"/>
      <c r="P3705" s="35"/>
      <c r="Q3705" s="35"/>
      <c r="R3705" s="35"/>
      <c r="S3705" s="35"/>
      <c r="AC3705" s="19"/>
      <c r="AD3705" s="19"/>
      <c r="AE3705" s="19"/>
      <c r="AF3705" s="19"/>
      <c r="AG3705" s="19"/>
      <c r="AH3705" s="19"/>
      <c r="AI3705" s="19"/>
      <c r="AJ3705" s="19"/>
      <c r="AK3705" s="19"/>
      <c r="AL3705" s="19"/>
      <c r="AM3705" s="19"/>
      <c r="AN3705" s="19"/>
      <c r="AO3705" s="19"/>
      <c r="AP3705" s="19"/>
      <c r="AQ3705" s="19"/>
      <c r="AR3705" s="19"/>
      <c r="AS3705" s="19"/>
      <c r="AT3705" s="19"/>
      <c r="AU3705" s="19"/>
      <c r="AV3705" s="19"/>
      <c r="AW3705" s="19"/>
      <c r="AX3705" s="19"/>
      <c r="AY3705" s="19"/>
      <c r="AZ3705" s="19"/>
      <c r="BA3705" s="19"/>
      <c r="BB3705" s="19"/>
      <c r="BC3705" s="19"/>
      <c r="BD3705" s="19"/>
      <c r="BE3705" s="19"/>
      <c r="BF3705" s="19"/>
      <c r="BG3705" s="19"/>
      <c r="BH3705" s="19"/>
      <c r="BI3705" s="19"/>
      <c r="BJ3705" s="19"/>
      <c r="BK3705" s="19"/>
      <c r="BL3705" s="19"/>
      <c r="BM3705" s="19"/>
      <c r="BN3705" s="19"/>
      <c r="BO3705" s="19"/>
      <c r="BP3705" s="19"/>
      <c r="BQ3705" s="19"/>
      <c r="BR3705" s="19"/>
      <c r="BS3705" s="19"/>
      <c r="BT3705" s="19"/>
      <c r="BU3705" s="19"/>
      <c r="BV3705" s="19"/>
      <c r="BW3705" s="19"/>
      <c r="BX3705" s="19"/>
      <c r="BY3705" s="19"/>
      <c r="BZ3705" s="19"/>
      <c r="CA3705" s="19"/>
      <c r="CB3705" s="19"/>
      <c r="CC3705" s="19"/>
      <c r="CD3705" s="19"/>
      <c r="CE3705" s="19"/>
      <c r="CF3705" s="19"/>
      <c r="CG3705" s="19"/>
      <c r="CH3705" s="19"/>
      <c r="CI3705" s="19"/>
      <c r="CJ3705" s="19"/>
      <c r="CK3705" s="19"/>
      <c r="CL3705" s="19"/>
      <c r="CM3705" s="19"/>
      <c r="CN3705" s="19"/>
      <c r="CO3705" s="19"/>
      <c r="CP3705" s="19"/>
      <c r="CQ3705" s="19"/>
      <c r="CR3705" s="19"/>
      <c r="CS3705" s="19"/>
      <c r="CT3705" s="19"/>
      <c r="CU3705" s="19"/>
      <c r="CV3705" s="19"/>
      <c r="CW3705" s="19"/>
      <c r="CX3705" s="19"/>
      <c r="CY3705" s="19"/>
      <c r="CZ3705" s="19"/>
      <c r="DA3705" s="19"/>
      <c r="DB3705" s="19"/>
      <c r="DC3705" s="19"/>
      <c r="DD3705" s="19"/>
      <c r="DE3705" s="19"/>
      <c r="DF3705" s="19"/>
      <c r="DG3705" s="19"/>
      <c r="DH3705" s="19"/>
      <c r="DI3705" s="19"/>
      <c r="DJ3705" s="19"/>
      <c r="DK3705" s="19"/>
      <c r="DL3705" s="19"/>
      <c r="DM3705" s="19"/>
      <c r="DN3705" s="19"/>
    </row>
  </sheetData>
  <mergeCells count="553">
    <mergeCell ref="A3523:F3523"/>
    <mergeCell ref="T3463:T3464"/>
    <mergeCell ref="P2516:S2516"/>
    <mergeCell ref="B2404:F2404"/>
    <mergeCell ref="C2558:C2563"/>
    <mergeCell ref="A2513:S2513"/>
    <mergeCell ref="A2965:S2965"/>
    <mergeCell ref="D2465:D2470"/>
    <mergeCell ref="D2405:D2410"/>
    <mergeCell ref="D2411:D2416"/>
    <mergeCell ref="C2417:C2428"/>
    <mergeCell ref="D2417:D2422"/>
    <mergeCell ref="D2423:D2428"/>
    <mergeCell ref="C2453:C2458"/>
    <mergeCell ref="D2453:D2458"/>
    <mergeCell ref="C2459:C2464"/>
    <mergeCell ref="M3521:N3521"/>
    <mergeCell ref="M3523:N3523"/>
    <mergeCell ref="B2670:F2670"/>
    <mergeCell ref="D2827:D2832"/>
    <mergeCell ref="A2776:A2777"/>
    <mergeCell ref="B2776:B2777"/>
    <mergeCell ref="U2922:X2922"/>
    <mergeCell ref="U2924:X2924"/>
    <mergeCell ref="H2924:K2924"/>
    <mergeCell ref="L2924:O2924"/>
    <mergeCell ref="P2924:S2924"/>
    <mergeCell ref="U2516:X2516"/>
    <mergeCell ref="A2664:G2664"/>
    <mergeCell ref="D2537:D2547"/>
    <mergeCell ref="D2633:D2635"/>
    <mergeCell ref="B2596:B2613"/>
    <mergeCell ref="C2596:C2601"/>
    <mergeCell ref="C2590:C2595"/>
    <mergeCell ref="D2590:D2595"/>
    <mergeCell ref="A2921:S2921"/>
    <mergeCell ref="D2851:D2856"/>
    <mergeCell ref="G2922:G2923"/>
    <mergeCell ref="E2922:F2923"/>
    <mergeCell ref="A2922:C2923"/>
    <mergeCell ref="A2749:A2772"/>
    <mergeCell ref="C2749:C2760"/>
    <mergeCell ref="D2749:D2754"/>
    <mergeCell ref="D2755:D2760"/>
    <mergeCell ref="C2761:C2772"/>
    <mergeCell ref="P2668:S2668"/>
    <mergeCell ref="U2404:X2404"/>
    <mergeCell ref="U2402:X2402"/>
    <mergeCell ref="A2511:G2511"/>
    <mergeCell ref="U2514:X2514"/>
    <mergeCell ref="P2404:S2404"/>
    <mergeCell ref="L2404:O2404"/>
    <mergeCell ref="A2514:A2515"/>
    <mergeCell ref="B2514:B2515"/>
    <mergeCell ref="H2404:K2404"/>
    <mergeCell ref="H2402:K2402"/>
    <mergeCell ref="D2435:D2440"/>
    <mergeCell ref="D2441:D2446"/>
    <mergeCell ref="D2477:D2482"/>
    <mergeCell ref="B2429:B2446"/>
    <mergeCell ref="C2429:C2434"/>
    <mergeCell ref="E2495:E2497"/>
    <mergeCell ref="P2514:S2514"/>
    <mergeCell ref="A2402:A2403"/>
    <mergeCell ref="B2402:B2403"/>
    <mergeCell ref="C2402:C2403"/>
    <mergeCell ref="D2402:D2403"/>
    <mergeCell ref="E2402:E2403"/>
    <mergeCell ref="G2514:G2515"/>
    <mergeCell ref="A3521:F3521"/>
    <mergeCell ref="A2941:C2962"/>
    <mergeCell ref="A2779:A2856"/>
    <mergeCell ref="B2779:B2802"/>
    <mergeCell ref="C2779:C2790"/>
    <mergeCell ref="C2845:C2856"/>
    <mergeCell ref="B2803:B2820"/>
    <mergeCell ref="B2827:B2838"/>
    <mergeCell ref="C2827:C2832"/>
    <mergeCell ref="C2833:C2838"/>
    <mergeCell ref="B2839:B2856"/>
    <mergeCell ref="C2869:C2880"/>
    <mergeCell ref="B2821:B2826"/>
    <mergeCell ref="C2821:C2826"/>
    <mergeCell ref="D3496:D3498"/>
    <mergeCell ref="D3499:D3501"/>
    <mergeCell ref="C2803:C2808"/>
    <mergeCell ref="D2803:D2808"/>
    <mergeCell ref="C2809:C2820"/>
    <mergeCell ref="D2809:D2814"/>
    <mergeCell ref="D2815:D2820"/>
    <mergeCell ref="D2869:D2874"/>
    <mergeCell ref="D3502:D3504"/>
    <mergeCell ref="D3508:D3510"/>
    <mergeCell ref="H2968:K2968"/>
    <mergeCell ref="L2968:O2968"/>
    <mergeCell ref="C2269:C2334"/>
    <mergeCell ref="F2338:F2339"/>
    <mergeCell ref="E2338:E2339"/>
    <mergeCell ref="A2341:A2352"/>
    <mergeCell ref="A2335:G2335"/>
    <mergeCell ref="A2338:A2339"/>
    <mergeCell ref="A2367:S2367"/>
    <mergeCell ref="D2359:D2361"/>
    <mergeCell ref="D2362:D2364"/>
    <mergeCell ref="B2353:B2364"/>
    <mergeCell ref="C2353:C2358"/>
    <mergeCell ref="D2353:D2355"/>
    <mergeCell ref="B2341:B2352"/>
    <mergeCell ref="C2341:C2346"/>
    <mergeCell ref="D2341:D2343"/>
    <mergeCell ref="D2344:D2346"/>
    <mergeCell ref="A2353:A2364"/>
    <mergeCell ref="H2340:K2340"/>
    <mergeCell ref="L2340:O2340"/>
    <mergeCell ref="P2340:S2340"/>
    <mergeCell ref="D2875:D2880"/>
    <mergeCell ref="D2459:D2464"/>
    <mergeCell ref="D2371:D2373"/>
    <mergeCell ref="D2374:D2376"/>
    <mergeCell ref="C2377:C2383"/>
    <mergeCell ref="D2377:D2380"/>
    <mergeCell ref="D2381:D2383"/>
    <mergeCell ref="D2677:D2682"/>
    <mergeCell ref="C2683:C2694"/>
    <mergeCell ref="C2791:C2802"/>
    <mergeCell ref="C2776:C2777"/>
    <mergeCell ref="D2776:D2777"/>
    <mergeCell ref="C2465:C2470"/>
    <mergeCell ref="L3463:O3463"/>
    <mergeCell ref="M3518:N3518"/>
    <mergeCell ref="N2958:P2958"/>
    <mergeCell ref="G2776:G2777"/>
    <mergeCell ref="H2776:K2776"/>
    <mergeCell ref="L2776:O2776"/>
    <mergeCell ref="B2778:F2778"/>
    <mergeCell ref="P2776:S2776"/>
    <mergeCell ref="H2778:K2778"/>
    <mergeCell ref="L2778:O2778"/>
    <mergeCell ref="D2845:D2850"/>
    <mergeCell ref="D2791:D2796"/>
    <mergeCell ref="D2797:D2802"/>
    <mergeCell ref="D2833:D2838"/>
    <mergeCell ref="P2922:S2922"/>
    <mergeCell ref="P2778:S2778"/>
    <mergeCell ref="L2922:O2922"/>
    <mergeCell ref="H2922:K2922"/>
    <mergeCell ref="D2779:D2784"/>
    <mergeCell ref="D2821:D2826"/>
    <mergeCell ref="A2963:G2963"/>
    <mergeCell ref="A3518:F3518"/>
    <mergeCell ref="A3457:C3458"/>
    <mergeCell ref="D2839:D2844"/>
    <mergeCell ref="A409:A1831"/>
    <mergeCell ref="D2347:D2349"/>
    <mergeCell ref="B2338:B2339"/>
    <mergeCell ref="B409:B1831"/>
    <mergeCell ref="C409:C1815"/>
    <mergeCell ref="D409:D432"/>
    <mergeCell ref="D433:D1815"/>
    <mergeCell ref="E1811:E1812"/>
    <mergeCell ref="C1835:C1836"/>
    <mergeCell ref="D1835:D1836"/>
    <mergeCell ref="A1832:G1832"/>
    <mergeCell ref="E1835:F1836"/>
    <mergeCell ref="E1838:F1854"/>
    <mergeCell ref="E1855:F1877"/>
    <mergeCell ref="E1882:F1894"/>
    <mergeCell ref="D1838:D1881"/>
    <mergeCell ref="D1882:D1908"/>
    <mergeCell ref="A1835:A1836"/>
    <mergeCell ref="B1835:B1836"/>
    <mergeCell ref="C1953:C2268"/>
    <mergeCell ref="D1953:D2024"/>
    <mergeCell ref="D2025:D2268"/>
    <mergeCell ref="E1895:F1904"/>
    <mergeCell ref="E1909:F1940"/>
    <mergeCell ref="P2966:S2966"/>
    <mergeCell ref="A3528:D3528"/>
    <mergeCell ref="A1838:A1952"/>
    <mergeCell ref="B1838:B1952"/>
    <mergeCell ref="C1838:C1908"/>
    <mergeCell ref="A2371:A2383"/>
    <mergeCell ref="B2371:B2383"/>
    <mergeCell ref="C2371:C2376"/>
    <mergeCell ref="B2465:B2482"/>
    <mergeCell ref="D1909:D1946"/>
    <mergeCell ref="A2667:F2667"/>
    <mergeCell ref="B2578:B2583"/>
    <mergeCell ref="C2578:C2583"/>
    <mergeCell ref="D2578:D2583"/>
    <mergeCell ref="D2517:D2530"/>
    <mergeCell ref="D2531:D2536"/>
    <mergeCell ref="C2537:C2557"/>
    <mergeCell ref="D2552:D2557"/>
    <mergeCell ref="B2558:B2577"/>
    <mergeCell ref="E2025:F2137"/>
    <mergeCell ref="E2138:F2263"/>
    <mergeCell ref="E2264:F2265"/>
    <mergeCell ref="D2338:D2339"/>
    <mergeCell ref="B1953:B2334"/>
    <mergeCell ref="G2667:S2667"/>
    <mergeCell ref="E2547:E2548"/>
    <mergeCell ref="A2857:A2880"/>
    <mergeCell ref="B2857:B2880"/>
    <mergeCell ref="C2857:C2868"/>
    <mergeCell ref="C2839:C2844"/>
    <mergeCell ref="P2968:S2968"/>
    <mergeCell ref="D2966:D2967"/>
    <mergeCell ref="H2966:K2966"/>
    <mergeCell ref="L2966:O2966"/>
    <mergeCell ref="H2670:K2670"/>
    <mergeCell ref="L2670:O2670"/>
    <mergeCell ref="P2670:S2670"/>
    <mergeCell ref="G2668:G2669"/>
    <mergeCell ref="H2668:K2668"/>
    <mergeCell ref="L2668:O2668"/>
    <mergeCell ref="D2761:D2766"/>
    <mergeCell ref="D2767:D2772"/>
    <mergeCell ref="G2775:S2775"/>
    <mergeCell ref="D2725:D2730"/>
    <mergeCell ref="D2719:D2724"/>
    <mergeCell ref="D2941:D2952"/>
    <mergeCell ref="D2958:D2962"/>
    <mergeCell ref="D2953:D2957"/>
    <mergeCell ref="P1:R1"/>
    <mergeCell ref="D397:D402"/>
    <mergeCell ref="D403:D408"/>
    <mergeCell ref="G10:G11"/>
    <mergeCell ref="C10:C11"/>
    <mergeCell ref="D10:D11"/>
    <mergeCell ref="A8:R8"/>
    <mergeCell ref="H10:K10"/>
    <mergeCell ref="L10:O10"/>
    <mergeCell ref="P10:S10"/>
    <mergeCell ref="D201:D396"/>
    <mergeCell ref="C397:C408"/>
    <mergeCell ref="B12:F12"/>
    <mergeCell ref="A6:Q6"/>
    <mergeCell ref="C13:C396"/>
    <mergeCell ref="D13:D200"/>
    <mergeCell ref="A13:A408"/>
    <mergeCell ref="A10:A11"/>
    <mergeCell ref="B10:B11"/>
    <mergeCell ref="E10:F11"/>
    <mergeCell ref="A9:S9"/>
    <mergeCell ref="U2370:X2370"/>
    <mergeCell ref="A2396:G2396"/>
    <mergeCell ref="L1837:O1837"/>
    <mergeCell ref="P1837:S1837"/>
    <mergeCell ref="P2338:S2338"/>
    <mergeCell ref="D2350:D2352"/>
    <mergeCell ref="G2402:G2403"/>
    <mergeCell ref="A2368:A2369"/>
    <mergeCell ref="B2368:B2369"/>
    <mergeCell ref="C2368:C2369"/>
    <mergeCell ref="D2368:D2369"/>
    <mergeCell ref="H1837:K1837"/>
    <mergeCell ref="G2368:G2369"/>
    <mergeCell ref="H2368:K2368"/>
    <mergeCell ref="G2338:G2339"/>
    <mergeCell ref="B2384:B2395"/>
    <mergeCell ref="C2384:C2389"/>
    <mergeCell ref="D2384:D2386"/>
    <mergeCell ref="D2387:D2389"/>
    <mergeCell ref="C2390:C2395"/>
    <mergeCell ref="D2390:D2392"/>
    <mergeCell ref="D2393:D2395"/>
    <mergeCell ref="F2402:F2403"/>
    <mergeCell ref="A1953:A2334"/>
    <mergeCell ref="L3450:O3450"/>
    <mergeCell ref="P3450:S3450"/>
    <mergeCell ref="H3452:K3452"/>
    <mergeCell ref="L3452:O3452"/>
    <mergeCell ref="P3452:S3452"/>
    <mergeCell ref="H3425:K3425"/>
    <mergeCell ref="U10:X10"/>
    <mergeCell ref="U12:X12"/>
    <mergeCell ref="G2401:S2401"/>
    <mergeCell ref="H12:K12"/>
    <mergeCell ref="L12:O12"/>
    <mergeCell ref="P12:S12"/>
    <mergeCell ref="G1835:G1836"/>
    <mergeCell ref="L2368:O2368"/>
    <mergeCell ref="P2368:S2368"/>
    <mergeCell ref="G2337:S2337"/>
    <mergeCell ref="L2370:O2370"/>
    <mergeCell ref="P2370:S2370"/>
    <mergeCell ref="H1835:K1835"/>
    <mergeCell ref="L1835:O1835"/>
    <mergeCell ref="P1835:S1835"/>
    <mergeCell ref="U1835:X1835"/>
    <mergeCell ref="U1837:X1837"/>
    <mergeCell ref="U2368:X2368"/>
    <mergeCell ref="G3463:G3464"/>
    <mergeCell ref="H3463:K3463"/>
    <mergeCell ref="H3465:K3465"/>
    <mergeCell ref="L3465:O3465"/>
    <mergeCell ref="P3465:S3465"/>
    <mergeCell ref="A3447:G3447"/>
    <mergeCell ref="A3425:C3425"/>
    <mergeCell ref="D3425:F3425"/>
    <mergeCell ref="F3478:F3483"/>
    <mergeCell ref="A3450:C3451"/>
    <mergeCell ref="E3454:F3456"/>
    <mergeCell ref="D3426:D3432"/>
    <mergeCell ref="A3466:C3489"/>
    <mergeCell ref="D3472:D3474"/>
    <mergeCell ref="D3475:D3477"/>
    <mergeCell ref="E3439:F3440"/>
    <mergeCell ref="A3453:C3456"/>
    <mergeCell ref="A3459:G3459"/>
    <mergeCell ref="A3463:C3464"/>
    <mergeCell ref="G3450:G3451"/>
    <mergeCell ref="P3463:S3463"/>
    <mergeCell ref="L3425:O3425"/>
    <mergeCell ref="P3425:S3425"/>
    <mergeCell ref="H3450:K3450"/>
    <mergeCell ref="F3508:F3513"/>
    <mergeCell ref="D3511:D3513"/>
    <mergeCell ref="E3450:F3451"/>
    <mergeCell ref="D3450:D3451"/>
    <mergeCell ref="D3457:D3458"/>
    <mergeCell ref="E3458:F3458"/>
    <mergeCell ref="E3457:F3457"/>
    <mergeCell ref="E3453:F3453"/>
    <mergeCell ref="D3463:E3464"/>
    <mergeCell ref="F3463:F3464"/>
    <mergeCell ref="D3452:F3452"/>
    <mergeCell ref="D3478:D3480"/>
    <mergeCell ref="D3481:D3483"/>
    <mergeCell ref="F3484:F3489"/>
    <mergeCell ref="D3484:D3486"/>
    <mergeCell ref="D3487:D3489"/>
    <mergeCell ref="D3466:D3468"/>
    <mergeCell ref="D3469:D3471"/>
    <mergeCell ref="D3490:D3492"/>
    <mergeCell ref="F3490:F3495"/>
    <mergeCell ref="D3493:D3495"/>
    <mergeCell ref="F3496:F3501"/>
    <mergeCell ref="F3466:F3471"/>
    <mergeCell ref="F3472:F3477"/>
    <mergeCell ref="A3490:C3513"/>
    <mergeCell ref="F3502:F3507"/>
    <mergeCell ref="D3505:D3507"/>
    <mergeCell ref="A2517:A2613"/>
    <mergeCell ref="B2517:B2557"/>
    <mergeCell ref="C2517:C2536"/>
    <mergeCell ref="A2969:C3081"/>
    <mergeCell ref="D2969:D3081"/>
    <mergeCell ref="A3423:C3424"/>
    <mergeCell ref="D3423:D3424"/>
    <mergeCell ref="D2925:D2929"/>
    <mergeCell ref="D2930:D2935"/>
    <mergeCell ref="D2936:D2940"/>
    <mergeCell ref="B2749:B2772"/>
    <mergeCell ref="B2614:B2656"/>
    <mergeCell ref="C2614:C2639"/>
    <mergeCell ref="C2725:C2730"/>
    <mergeCell ref="B2713:B2718"/>
    <mergeCell ref="C2713:C2718"/>
    <mergeCell ref="D2713:D2718"/>
    <mergeCell ref="A3465:C3465"/>
    <mergeCell ref="D3465:F3465"/>
    <mergeCell ref="C2564:C2577"/>
    <mergeCell ref="D3453:D3456"/>
    <mergeCell ref="D3082:D3419"/>
    <mergeCell ref="A3082:C3419"/>
    <mergeCell ref="E3130:F3291"/>
    <mergeCell ref="E3292:F3377"/>
    <mergeCell ref="E3378:F3412"/>
    <mergeCell ref="E3413:F3417"/>
    <mergeCell ref="E3418:F3419"/>
    <mergeCell ref="E3429:F3430"/>
    <mergeCell ref="E3437:F3438"/>
    <mergeCell ref="L2516:O2516"/>
    <mergeCell ref="C2495:C2510"/>
    <mergeCell ref="B2340:F2340"/>
    <mergeCell ref="D2269:D2315"/>
    <mergeCell ref="D2316:D2334"/>
    <mergeCell ref="D2356:D2358"/>
    <mergeCell ref="C2359:C2364"/>
    <mergeCell ref="D1947:D1952"/>
    <mergeCell ref="C2338:C2339"/>
    <mergeCell ref="A2337:F2337"/>
    <mergeCell ref="E1953:F1962"/>
    <mergeCell ref="E1963:F2020"/>
    <mergeCell ref="B2447:B2452"/>
    <mergeCell ref="H2514:K2514"/>
    <mergeCell ref="L2514:O2514"/>
    <mergeCell ref="H2516:K2516"/>
    <mergeCell ref="C2447:C2452"/>
    <mergeCell ref="D2447:D2452"/>
    <mergeCell ref="D2483:D2488"/>
    <mergeCell ref="C2483:C2494"/>
    <mergeCell ref="D2429:D2434"/>
    <mergeCell ref="E2498:E2499"/>
    <mergeCell ref="E2500:E2501"/>
    <mergeCell ref="C2514:C2515"/>
    <mergeCell ref="E3079:F3080"/>
    <mergeCell ref="E3082:F3129"/>
    <mergeCell ref="E2966:F2967"/>
    <mergeCell ref="D2968:F2968"/>
    <mergeCell ref="E2368:F2369"/>
    <mergeCell ref="L2338:O2338"/>
    <mergeCell ref="D2668:D2669"/>
    <mergeCell ref="B2668:B2669"/>
    <mergeCell ref="A2671:A2748"/>
    <mergeCell ref="D2695:D2700"/>
    <mergeCell ref="D2737:D2742"/>
    <mergeCell ref="B2657:B2663"/>
    <mergeCell ref="C2657:C2663"/>
    <mergeCell ref="D2657:D2663"/>
    <mergeCell ref="E2652:F2653"/>
    <mergeCell ref="E2660:F2661"/>
    <mergeCell ref="B2719:B2730"/>
    <mergeCell ref="C2719:C2724"/>
    <mergeCell ref="B2671:B2694"/>
    <mergeCell ref="C2701:C2712"/>
    <mergeCell ref="D2701:D2706"/>
    <mergeCell ref="D2707:D2712"/>
    <mergeCell ref="B2731:B2748"/>
    <mergeCell ref="A2384:A2395"/>
    <mergeCell ref="E3069:F3078"/>
    <mergeCell ref="A2924:C2924"/>
    <mergeCell ref="A2968:C2968"/>
    <mergeCell ref="A2400:R2400"/>
    <mergeCell ref="L2402:O2402"/>
    <mergeCell ref="P2402:S2402"/>
    <mergeCell ref="E2933:F2934"/>
    <mergeCell ref="U3452:X3452"/>
    <mergeCell ref="U2966:X2966"/>
    <mergeCell ref="U2968:X2968"/>
    <mergeCell ref="A3420:G3420"/>
    <mergeCell ref="A3441:C3446"/>
    <mergeCell ref="D3441:D3446"/>
    <mergeCell ref="G2966:G2967"/>
    <mergeCell ref="U3423:X3423"/>
    <mergeCell ref="U3425:X3425"/>
    <mergeCell ref="A3426:C3440"/>
    <mergeCell ref="D3433:D3440"/>
    <mergeCell ref="G3423:G3424"/>
    <mergeCell ref="H3423:K3423"/>
    <mergeCell ref="L3423:O3423"/>
    <mergeCell ref="P3423:S3423"/>
    <mergeCell ref="E3423:F3424"/>
    <mergeCell ref="A3452:C3452"/>
    <mergeCell ref="E129:F196"/>
    <mergeCell ref="E13:F128"/>
    <mergeCell ref="D2671:D2676"/>
    <mergeCell ref="E2566:F2568"/>
    <mergeCell ref="E2269:F2301"/>
    <mergeCell ref="E2302:F2311"/>
    <mergeCell ref="E2316:F2325"/>
    <mergeCell ref="D2505:D2510"/>
    <mergeCell ref="B2370:F2370"/>
    <mergeCell ref="C2347:C2352"/>
    <mergeCell ref="E2528:E2529"/>
    <mergeCell ref="B13:B408"/>
    <mergeCell ref="C1816:C1831"/>
    <mergeCell ref="D1816:D1823"/>
    <mergeCell ref="D1824:D1831"/>
    <mergeCell ref="C1909:C1952"/>
    <mergeCell ref="A1834:S1834"/>
    <mergeCell ref="E2326:F2330"/>
    <mergeCell ref="C2602:C2613"/>
    <mergeCell ref="D2602:D2607"/>
    <mergeCell ref="D2608:D2613"/>
    <mergeCell ref="C2671:C2682"/>
    <mergeCell ref="H2338:K2338"/>
    <mergeCell ref="H2370:K2370"/>
    <mergeCell ref="E1824:F1826"/>
    <mergeCell ref="E1816:F1818"/>
    <mergeCell ref="E1298:F1810"/>
    <mergeCell ref="E433:F1297"/>
    <mergeCell ref="E422:F428"/>
    <mergeCell ref="E409:F421"/>
    <mergeCell ref="E2378:F2379"/>
    <mergeCell ref="E322:F392"/>
    <mergeCell ref="E201:F321"/>
    <mergeCell ref="B1837:F1837"/>
    <mergeCell ref="E1941:F1942"/>
    <mergeCell ref="E3034:F3068"/>
    <mergeCell ref="A2925:C2940"/>
    <mergeCell ref="B2516:F2516"/>
    <mergeCell ref="C2584:C2589"/>
    <mergeCell ref="D2614:D2631"/>
    <mergeCell ref="C2640:C2656"/>
    <mergeCell ref="D2640:D2649"/>
    <mergeCell ref="D2650:D2656"/>
    <mergeCell ref="D2683:D2688"/>
    <mergeCell ref="D2689:D2694"/>
    <mergeCell ref="C2695:C2700"/>
    <mergeCell ref="A2775:F2775"/>
    <mergeCell ref="E2776:E2777"/>
    <mergeCell ref="E2524:F2527"/>
    <mergeCell ref="E2537:F2539"/>
    <mergeCell ref="E2540:F2546"/>
    <mergeCell ref="D2785:D2790"/>
    <mergeCell ref="D2922:D2923"/>
    <mergeCell ref="D2857:D2862"/>
    <mergeCell ref="D2863:D2868"/>
    <mergeCell ref="A2881:G2881"/>
    <mergeCell ref="E2614:F2616"/>
    <mergeCell ref="E2617:F2624"/>
    <mergeCell ref="E2625:F2627"/>
    <mergeCell ref="D2572:D2577"/>
    <mergeCell ref="D2584:D2589"/>
    <mergeCell ref="A2483:A2510"/>
    <mergeCell ref="B2483:B2510"/>
    <mergeCell ref="C2471:C2482"/>
    <mergeCell ref="D2471:D2476"/>
    <mergeCell ref="A2966:C2967"/>
    <mergeCell ref="E2969:F2986"/>
    <mergeCell ref="E2987:F3033"/>
    <mergeCell ref="D2514:D2515"/>
    <mergeCell ref="E2514:F2515"/>
    <mergeCell ref="D2495:D2504"/>
    <mergeCell ref="E2628:F2629"/>
    <mergeCell ref="E2633:F2634"/>
    <mergeCell ref="E2635:F2636"/>
    <mergeCell ref="E2640:F2641"/>
    <mergeCell ref="E2643:F2646"/>
    <mergeCell ref="D2743:D2748"/>
    <mergeCell ref="E2941:F2942"/>
    <mergeCell ref="D2924:F2924"/>
    <mergeCell ref="E2945:F2951"/>
    <mergeCell ref="D2731:D2736"/>
    <mergeCell ref="E2668:E2669"/>
    <mergeCell ref="B2695:B2712"/>
    <mergeCell ref="A3462:R3462"/>
    <mergeCell ref="Q5:S5"/>
    <mergeCell ref="P3:S4"/>
    <mergeCell ref="A2512:R2512"/>
    <mergeCell ref="A3422:R3422"/>
    <mergeCell ref="A3449:R3449"/>
    <mergeCell ref="E2518:F2521"/>
    <mergeCell ref="E2522:F2523"/>
    <mergeCell ref="C2668:C2669"/>
    <mergeCell ref="C2731:C2736"/>
    <mergeCell ref="C2737:C2748"/>
    <mergeCell ref="A2614:A2663"/>
    <mergeCell ref="A2668:A2669"/>
    <mergeCell ref="B2453:B2464"/>
    <mergeCell ref="A2401:F2401"/>
    <mergeCell ref="A2405:A2482"/>
    <mergeCell ref="B2405:B2428"/>
    <mergeCell ref="C2405:C2416"/>
    <mergeCell ref="B2584:B2595"/>
    <mergeCell ref="D2489:D2494"/>
    <mergeCell ref="C2435:C2446"/>
    <mergeCell ref="D2558:D2563"/>
    <mergeCell ref="D2564:D2571"/>
    <mergeCell ref="D2596:D2601"/>
  </mergeCells>
  <conditionalFormatting sqref="U1299:U1810">
    <cfRule type="cellIs" dxfId="0" priority="1" operator="greaterThan">
      <formula>3</formula>
    </cfRule>
  </conditionalFormatting>
  <pageMargins left="0.78740157480314965" right="0" top="0.74803149606299213" bottom="0.74803149606299213" header="0.31496062992125984" footer="0.31496062992125984"/>
  <pageSetup paperSize="8" scale="54" fitToHeight="3" orientation="landscape" horizontalDpi="180" verticalDpi="180" r:id="rId1"/>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7"/>
  <sheetViews>
    <sheetView view="pageBreakPreview" zoomScale="60" zoomScaleNormal="70" workbookViewId="0">
      <selection activeCell="L7" sqref="L7"/>
    </sheetView>
  </sheetViews>
  <sheetFormatPr defaultRowHeight="15" x14ac:dyDescent="0.25"/>
  <cols>
    <col min="1" max="1" width="17.5703125" style="3" customWidth="1"/>
    <col min="2" max="2" width="6.7109375" style="3" customWidth="1"/>
    <col min="3" max="3" width="33.42578125" style="3" customWidth="1"/>
    <col min="4" max="4" width="14.42578125" style="3" customWidth="1"/>
    <col min="5" max="5" width="16" style="8" customWidth="1"/>
    <col min="6" max="8" width="14.42578125" style="3" customWidth="1"/>
    <col min="9" max="9" width="15.7109375" style="3" customWidth="1"/>
    <col min="10" max="10" width="14.42578125" style="3" customWidth="1"/>
    <col min="11" max="11" width="15.5703125" style="3" customWidth="1"/>
    <col min="12" max="12" width="14.42578125" style="3" customWidth="1"/>
    <col min="13" max="13" width="16" style="3" customWidth="1"/>
    <col min="14" max="15" width="14.42578125" style="3" customWidth="1"/>
    <col min="16" max="16" width="11.5703125" style="3" customWidth="1"/>
    <col min="17" max="17" width="14.42578125" style="3" customWidth="1"/>
    <col min="18" max="18" width="14.140625" style="3" customWidth="1"/>
    <col min="19" max="19" width="14.5703125" style="3" customWidth="1"/>
    <col min="20" max="30" width="12.85546875" style="3" customWidth="1"/>
    <col min="31" max="16384" width="9.140625" style="3"/>
  </cols>
  <sheetData>
    <row r="1" spans="1:24" ht="45.75" customHeight="1" x14ac:dyDescent="0.25">
      <c r="M1" s="532" t="s">
        <v>2227</v>
      </c>
      <c r="N1" s="532"/>
      <c r="O1" s="532"/>
    </row>
    <row r="2" spans="1:24" ht="15" customHeight="1" x14ac:dyDescent="0.25">
      <c r="M2" s="11"/>
      <c r="N2" s="532" t="s">
        <v>93</v>
      </c>
      <c r="O2" s="532"/>
    </row>
    <row r="3" spans="1:24" ht="25.5" customHeight="1" x14ac:dyDescent="0.25">
      <c r="A3" s="696" t="s">
        <v>2190</v>
      </c>
      <c r="B3" s="696"/>
      <c r="C3" s="696"/>
      <c r="D3" s="696"/>
      <c r="E3" s="696"/>
      <c r="F3" s="696"/>
      <c r="G3" s="696"/>
      <c r="H3" s="696"/>
      <c r="I3" s="696"/>
      <c r="J3" s="696"/>
      <c r="K3" s="696"/>
      <c r="L3" s="696"/>
      <c r="M3" s="696"/>
      <c r="N3" s="696"/>
      <c r="O3" s="696"/>
      <c r="P3" s="1"/>
      <c r="Q3" s="1"/>
      <c r="R3" s="1"/>
      <c r="S3" s="1"/>
      <c r="T3" s="1"/>
      <c r="U3" s="1"/>
      <c r="V3" s="1"/>
      <c r="W3" s="1"/>
      <c r="X3" s="1"/>
    </row>
    <row r="4" spans="1:24" x14ac:dyDescent="0.25">
      <c r="A4" s="465"/>
      <c r="B4" s="465"/>
      <c r="C4" s="465"/>
      <c r="D4" s="465"/>
      <c r="E4" s="466"/>
      <c r="F4" s="465"/>
      <c r="G4" s="465"/>
      <c r="H4" s="465"/>
      <c r="I4" s="465"/>
      <c r="J4" s="465"/>
      <c r="K4" s="465"/>
      <c r="L4" s="465"/>
      <c r="M4" s="465"/>
      <c r="N4" s="465"/>
      <c r="O4" s="467" t="s">
        <v>92</v>
      </c>
      <c r="P4" s="1"/>
      <c r="Q4" s="1"/>
      <c r="R4" s="1"/>
      <c r="S4" s="1"/>
      <c r="T4" s="1"/>
      <c r="U4" s="1"/>
      <c r="V4" s="1"/>
      <c r="W4" s="1"/>
      <c r="X4" s="1"/>
    </row>
    <row r="5" spans="1:24" ht="21.75" customHeight="1" x14ac:dyDescent="0.25">
      <c r="A5" s="550" t="s">
        <v>97</v>
      </c>
      <c r="B5" s="550" t="s">
        <v>0</v>
      </c>
      <c r="C5" s="550" t="s">
        <v>37</v>
      </c>
      <c r="D5" s="550" t="s">
        <v>38</v>
      </c>
      <c r="E5" s="550"/>
      <c r="F5" s="550"/>
      <c r="G5" s="550"/>
      <c r="H5" s="550"/>
      <c r="I5" s="550"/>
      <c r="J5" s="550"/>
      <c r="K5" s="550"/>
      <c r="L5" s="550"/>
      <c r="M5" s="550"/>
      <c r="N5" s="550"/>
      <c r="O5" s="550"/>
      <c r="P5" s="173"/>
      <c r="Q5" s="173"/>
      <c r="R5" s="173"/>
      <c r="S5" s="173"/>
      <c r="T5" s="1"/>
      <c r="U5" s="1"/>
      <c r="V5" s="1"/>
      <c r="W5" s="1"/>
      <c r="X5" s="1"/>
    </row>
    <row r="6" spans="1:24" ht="18" customHeight="1" x14ac:dyDescent="0.25">
      <c r="A6" s="550"/>
      <c r="B6" s="550"/>
      <c r="C6" s="550"/>
      <c r="D6" s="550">
        <v>2017</v>
      </c>
      <c r="E6" s="550"/>
      <c r="F6" s="550"/>
      <c r="G6" s="550"/>
      <c r="H6" s="550">
        <f>D6+1</f>
        <v>2018</v>
      </c>
      <c r="I6" s="550"/>
      <c r="J6" s="550"/>
      <c r="K6" s="550"/>
      <c r="L6" s="550">
        <f>H6+1</f>
        <v>2019</v>
      </c>
      <c r="M6" s="550"/>
      <c r="N6" s="550"/>
      <c r="O6" s="550"/>
      <c r="P6" s="173"/>
      <c r="Q6" s="173"/>
      <c r="R6" s="173"/>
      <c r="S6" s="173"/>
      <c r="T6" s="1"/>
      <c r="U6" s="1"/>
      <c r="V6" s="1"/>
      <c r="W6" s="1"/>
      <c r="X6" s="1"/>
    </row>
    <row r="7" spans="1:24" ht="93.75" customHeight="1" x14ac:dyDescent="0.25">
      <c r="A7" s="550"/>
      <c r="B7" s="550"/>
      <c r="C7" s="550"/>
      <c r="D7" s="494" t="s">
        <v>134</v>
      </c>
      <c r="E7" s="494" t="s">
        <v>42</v>
      </c>
      <c r="F7" s="494" t="s">
        <v>39</v>
      </c>
      <c r="G7" s="494" t="s">
        <v>40</v>
      </c>
      <c r="H7" s="494" t="s">
        <v>134</v>
      </c>
      <c r="I7" s="494" t="s">
        <v>42</v>
      </c>
      <c r="J7" s="494" t="s">
        <v>39</v>
      </c>
      <c r="K7" s="494" t="s">
        <v>40</v>
      </c>
      <c r="L7" s="494" t="s">
        <v>134</v>
      </c>
      <c r="M7" s="494" t="s">
        <v>42</v>
      </c>
      <c r="N7" s="494" t="s">
        <v>39</v>
      </c>
      <c r="O7" s="494" t="s">
        <v>40</v>
      </c>
      <c r="P7" s="1"/>
      <c r="Q7" s="1"/>
      <c r="R7" s="1"/>
      <c r="S7" s="1"/>
      <c r="T7" s="1"/>
      <c r="U7" s="1"/>
      <c r="V7" s="1"/>
      <c r="W7" s="1"/>
      <c r="X7" s="1"/>
    </row>
    <row r="8" spans="1:24" ht="18" customHeight="1" x14ac:dyDescent="0.25">
      <c r="A8" s="494">
        <v>1</v>
      </c>
      <c r="B8" s="494">
        <v>2</v>
      </c>
      <c r="C8" s="494">
        <v>3</v>
      </c>
      <c r="D8" s="494">
        <v>4</v>
      </c>
      <c r="E8" s="494">
        <v>5</v>
      </c>
      <c r="F8" s="494">
        <v>6</v>
      </c>
      <c r="G8" s="494">
        <v>7</v>
      </c>
      <c r="H8" s="494">
        <v>8</v>
      </c>
      <c r="I8" s="494">
        <v>9</v>
      </c>
      <c r="J8" s="494">
        <v>10</v>
      </c>
      <c r="K8" s="494">
        <v>11</v>
      </c>
      <c r="L8" s="494">
        <v>12</v>
      </c>
      <c r="M8" s="494">
        <v>13</v>
      </c>
      <c r="N8" s="494">
        <v>14</v>
      </c>
      <c r="O8" s="494">
        <v>15</v>
      </c>
      <c r="P8" s="692"/>
      <c r="Q8" s="693"/>
      <c r="R8" s="694"/>
      <c r="S8" s="695"/>
      <c r="T8" s="687"/>
      <c r="U8" s="688"/>
      <c r="V8" s="461"/>
      <c r="W8" s="1"/>
      <c r="X8" s="1"/>
    </row>
    <row r="9" spans="1:24" ht="45" x14ac:dyDescent="0.25">
      <c r="A9" s="550" t="s">
        <v>98</v>
      </c>
      <c r="B9" s="494" t="s">
        <v>2</v>
      </c>
      <c r="C9" s="520" t="s">
        <v>100</v>
      </c>
      <c r="D9" s="472">
        <f>'Приложение 3'!F9*1000</f>
        <v>40569370.872585982</v>
      </c>
      <c r="E9" s="472">
        <v>3776</v>
      </c>
      <c r="F9" s="472">
        <v>51741.617000000006</v>
      </c>
      <c r="G9" s="472">
        <f>D9/E9</f>
        <v>10744.00711668061</v>
      </c>
      <c r="H9" s="472">
        <f>'Приложение 3'!E9*1000</f>
        <v>43641645.42557653</v>
      </c>
      <c r="I9" s="472">
        <v>3857</v>
      </c>
      <c r="J9" s="472">
        <v>55593.67</v>
      </c>
      <c r="K9" s="472">
        <f>H9/I9</f>
        <v>11314.919736991582</v>
      </c>
      <c r="L9" s="472">
        <f>'Приложение 3'!D9*1000</f>
        <v>74076540.700439811</v>
      </c>
      <c r="M9" s="494">
        <v>4138</v>
      </c>
      <c r="N9" s="472">
        <v>79449.377999999997</v>
      </c>
      <c r="O9" s="472">
        <f>L9/M9</f>
        <v>17901.532310401115</v>
      </c>
      <c r="P9" s="462"/>
      <c r="Q9" s="463"/>
      <c r="R9" s="689"/>
      <c r="S9" s="690"/>
      <c r="T9" s="689"/>
      <c r="U9" s="690"/>
      <c r="V9" s="464"/>
      <c r="W9" s="1"/>
      <c r="X9" s="1"/>
    </row>
    <row r="10" spans="1:24" ht="75" x14ac:dyDescent="0.25">
      <c r="A10" s="550"/>
      <c r="B10" s="494" t="s">
        <v>41</v>
      </c>
      <c r="C10" s="520" t="s">
        <v>102</v>
      </c>
      <c r="D10" s="472">
        <f>'Приложение 3'!I9*1000</f>
        <v>60854063.597414017</v>
      </c>
      <c r="E10" s="472">
        <v>3776</v>
      </c>
      <c r="F10" s="472">
        <v>51741.617000000006</v>
      </c>
      <c r="G10" s="472">
        <f t="shared" ref="G10" si="0">D10/E10</f>
        <v>16116.012605247357</v>
      </c>
      <c r="H10" s="472">
        <f>'Приложение 3'!H9*1000</f>
        <v>59335358.284423463</v>
      </c>
      <c r="I10" s="472">
        <v>3857</v>
      </c>
      <c r="J10" s="472">
        <v>55593.67</v>
      </c>
      <c r="K10" s="472">
        <f t="shared" ref="K10" si="1">H10/I10</f>
        <v>15383.810807473026</v>
      </c>
      <c r="L10" s="472">
        <f>'Приложение 3'!G9*1000</f>
        <v>71171566.179560184</v>
      </c>
      <c r="M10" s="494">
        <v>4138</v>
      </c>
      <c r="N10" s="472">
        <v>79449.377999999997</v>
      </c>
      <c r="O10" s="472">
        <f t="shared" ref="O10" si="2">L10/M10</f>
        <v>17199.508501585351</v>
      </c>
      <c r="P10" s="331"/>
      <c r="Q10" s="463"/>
      <c r="R10" s="689"/>
      <c r="S10" s="690"/>
      <c r="T10" s="689"/>
      <c r="U10" s="690"/>
      <c r="V10" s="464"/>
      <c r="W10" s="1"/>
      <c r="X10" s="1"/>
    </row>
    <row r="11" spans="1:24" ht="30" x14ac:dyDescent="0.25">
      <c r="A11" s="564" t="s">
        <v>99</v>
      </c>
      <c r="B11" s="495" t="s">
        <v>2</v>
      </c>
      <c r="C11" s="520" t="s">
        <v>101</v>
      </c>
      <c r="D11" s="494"/>
      <c r="E11" s="520"/>
      <c r="F11" s="520"/>
      <c r="G11" s="521"/>
      <c r="H11" s="494"/>
      <c r="I11" s="494"/>
      <c r="J11" s="494"/>
      <c r="K11" s="521"/>
      <c r="L11" s="494"/>
      <c r="M11" s="494"/>
      <c r="N11" s="494"/>
      <c r="O11" s="521"/>
      <c r="P11" s="1"/>
      <c r="Q11" s="1"/>
      <c r="R11" s="1"/>
      <c r="S11" s="1"/>
      <c r="T11" s="1"/>
      <c r="U11" s="1"/>
      <c r="V11" s="1"/>
      <c r="W11" s="1"/>
      <c r="X11" s="1"/>
    </row>
    <row r="12" spans="1:24" ht="75" x14ac:dyDescent="0.25">
      <c r="A12" s="564"/>
      <c r="B12" s="495" t="s">
        <v>41</v>
      </c>
      <c r="C12" s="520" t="s">
        <v>102</v>
      </c>
      <c r="D12" s="494"/>
      <c r="E12" s="494"/>
      <c r="F12" s="494"/>
      <c r="G12" s="521"/>
      <c r="H12" s="494"/>
      <c r="I12" s="494"/>
      <c r="J12" s="494"/>
      <c r="K12" s="521"/>
      <c r="L12" s="494"/>
      <c r="M12" s="494"/>
      <c r="N12" s="494"/>
      <c r="O12" s="521"/>
      <c r="P12" s="1"/>
      <c r="Q12" s="1"/>
      <c r="R12" s="1"/>
      <c r="S12" s="1"/>
      <c r="T12" s="1"/>
      <c r="U12" s="1"/>
      <c r="V12" s="1"/>
      <c r="W12" s="1"/>
      <c r="X12" s="1"/>
    </row>
    <row r="13" spans="1:24" ht="33" customHeight="1" x14ac:dyDescent="0.25">
      <c r="A13" s="700" t="s">
        <v>2194</v>
      </c>
      <c r="B13" s="701"/>
      <c r="C13" s="701"/>
      <c r="D13" s="701"/>
      <c r="E13" s="701"/>
      <c r="F13" s="701"/>
      <c r="G13" s="701"/>
      <c r="H13" s="701"/>
      <c r="I13" s="701"/>
      <c r="J13" s="701"/>
      <c r="K13" s="701"/>
      <c r="L13" s="701"/>
      <c r="M13" s="701"/>
      <c r="N13" s="701"/>
      <c r="O13" s="701"/>
    </row>
    <row r="15" spans="1:24" x14ac:dyDescent="0.25">
      <c r="A15" s="19"/>
      <c r="B15" s="27"/>
      <c r="C15" s="279"/>
      <c r="D15" s="28"/>
      <c r="E15" s="29"/>
      <c r="I15" s="25"/>
      <c r="J15"/>
      <c r="K15" s="279"/>
      <c r="V15" s="281"/>
    </row>
    <row r="16" spans="1:24" ht="18.75" customHeight="1" x14ac:dyDescent="0.25">
      <c r="A16" s="19"/>
      <c r="B16" s="697"/>
      <c r="C16" s="697"/>
      <c r="D16" s="697"/>
      <c r="E16" s="697"/>
      <c r="I16" s="24"/>
      <c r="J16"/>
      <c r="K16"/>
    </row>
    <row r="17" spans="1:12" ht="54" customHeight="1" x14ac:dyDescent="0.25">
      <c r="A17" s="19"/>
      <c r="B17" s="27"/>
      <c r="C17" s="698"/>
      <c r="D17" s="699"/>
      <c r="E17" s="699"/>
      <c r="F17" s="148"/>
      <c r="G17" s="149"/>
      <c r="H17" s="149"/>
      <c r="I17" s="149"/>
      <c r="J17" s="149"/>
      <c r="K17" s="691"/>
      <c r="L17" s="691"/>
    </row>
  </sheetData>
  <mergeCells count="23">
    <mergeCell ref="B16:E16"/>
    <mergeCell ref="C17:E17"/>
    <mergeCell ref="A9:A10"/>
    <mergeCell ref="A11:A12"/>
    <mergeCell ref="A5:A7"/>
    <mergeCell ref="B5:B7"/>
    <mergeCell ref="C5:C7"/>
    <mergeCell ref="A13:O13"/>
    <mergeCell ref="M1:O1"/>
    <mergeCell ref="N2:O2"/>
    <mergeCell ref="L6:O6"/>
    <mergeCell ref="D5:O5"/>
    <mergeCell ref="D6:G6"/>
    <mergeCell ref="H6:K6"/>
    <mergeCell ref="A3:O3"/>
    <mergeCell ref="T8:U8"/>
    <mergeCell ref="T9:U9"/>
    <mergeCell ref="T10:U10"/>
    <mergeCell ref="K17:L17"/>
    <mergeCell ref="P8:Q8"/>
    <mergeCell ref="R8:S8"/>
    <mergeCell ref="R9:S9"/>
    <mergeCell ref="R10:S10"/>
  </mergeCells>
  <pageMargins left="0.70866141732283472" right="0.70866141732283472" top="1.1417322834645669" bottom="0.74803149606299213" header="0.31496062992125984" footer="0.31496062992125984"/>
  <pageSetup paperSize="9" scale="55" orientation="landscape"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4"/>
  <sheetViews>
    <sheetView view="pageBreakPreview" topLeftCell="B1" zoomScale="60" zoomScaleNormal="80" workbookViewId="0">
      <selection activeCell="J9" sqref="J9:O9"/>
    </sheetView>
  </sheetViews>
  <sheetFormatPr defaultRowHeight="15" x14ac:dyDescent="0.25"/>
  <cols>
    <col min="1" max="1" width="10.140625" style="3" hidden="1" customWidth="1"/>
    <col min="2" max="2" width="10" style="3" customWidth="1"/>
    <col min="3" max="3" width="33.42578125" style="3" customWidth="1"/>
    <col min="4" max="4" width="14.42578125" style="3" customWidth="1"/>
    <col min="5" max="5" width="14.42578125" style="8" customWidth="1"/>
    <col min="6" max="13" width="14.42578125" style="3" customWidth="1"/>
    <col min="14" max="14" width="15.5703125" style="3" customWidth="1"/>
    <col min="15" max="15" width="14.42578125" style="3" customWidth="1"/>
    <col min="16" max="16" width="11.5703125" style="3" customWidth="1"/>
    <col min="17" max="17" width="14.42578125" style="3" customWidth="1"/>
    <col min="18" max="18" width="13.42578125" style="3" customWidth="1"/>
    <col min="19" max="20" width="12.85546875" style="3" customWidth="1"/>
    <col min="21" max="21" width="14.42578125" style="3" customWidth="1"/>
    <col min="22" max="22" width="13.42578125" style="3" customWidth="1"/>
    <col min="23" max="26" width="12.85546875" style="3" customWidth="1"/>
    <col min="27" max="27" width="11.5703125" style="3" customWidth="1"/>
    <col min="28" max="28" width="14.42578125" style="3" customWidth="1"/>
    <col min="29" max="29" width="9.140625" style="3"/>
    <col min="30" max="37" width="12.85546875" style="3" customWidth="1"/>
    <col min="38" max="16384" width="9.140625" style="3"/>
  </cols>
  <sheetData>
    <row r="1" spans="2:25" ht="49.5" customHeight="1" x14ac:dyDescent="0.25">
      <c r="M1" s="532" t="s">
        <v>2228</v>
      </c>
      <c r="N1" s="532"/>
      <c r="O1" s="532"/>
    </row>
    <row r="2" spans="2:25" x14ac:dyDescent="0.25">
      <c r="B2" s="465"/>
      <c r="C2" s="465"/>
      <c r="D2" s="465"/>
      <c r="E2" s="466"/>
      <c r="F2" s="465"/>
      <c r="G2" s="465"/>
      <c r="H2" s="465"/>
      <c r="I2" s="465"/>
      <c r="J2" s="465"/>
      <c r="K2" s="465"/>
      <c r="L2" s="465"/>
      <c r="M2" s="465"/>
      <c r="N2" s="702" t="s">
        <v>93</v>
      </c>
      <c r="O2" s="702"/>
    </row>
    <row r="3" spans="2:25" ht="36" customHeight="1" x14ac:dyDescent="0.25">
      <c r="B3" s="696" t="s">
        <v>2189</v>
      </c>
      <c r="C3" s="696"/>
      <c r="D3" s="696"/>
      <c r="E3" s="696"/>
      <c r="F3" s="696"/>
      <c r="G3" s="696"/>
      <c r="H3" s="696"/>
      <c r="I3" s="696"/>
      <c r="J3" s="696"/>
      <c r="K3" s="696"/>
      <c r="L3" s="696"/>
      <c r="M3" s="696"/>
      <c r="N3" s="696"/>
      <c r="O3" s="696"/>
    </row>
    <row r="4" spans="2:25" x14ac:dyDescent="0.25">
      <c r="B4" s="465"/>
      <c r="C4" s="465"/>
      <c r="D4" s="465"/>
      <c r="E4" s="466"/>
      <c r="F4" s="465"/>
      <c r="G4" s="465"/>
      <c r="H4" s="465"/>
      <c r="I4" s="465"/>
      <c r="J4" s="468"/>
      <c r="K4" s="465"/>
      <c r="L4" s="465"/>
      <c r="M4" s="469"/>
      <c r="N4" s="470"/>
      <c r="O4" s="471" t="s">
        <v>2229</v>
      </c>
    </row>
    <row r="5" spans="2:25" ht="82.5" customHeight="1" x14ac:dyDescent="0.25">
      <c r="B5" s="550" t="s">
        <v>0</v>
      </c>
      <c r="C5" s="550" t="s">
        <v>1</v>
      </c>
      <c r="D5" s="550" t="s">
        <v>96</v>
      </c>
      <c r="E5" s="550"/>
      <c r="F5" s="550"/>
      <c r="G5" s="550" t="s">
        <v>103</v>
      </c>
      <c r="H5" s="550"/>
      <c r="I5" s="550"/>
      <c r="J5" s="550" t="s">
        <v>96</v>
      </c>
      <c r="K5" s="550"/>
      <c r="L5" s="550"/>
      <c r="M5" s="550" t="s">
        <v>103</v>
      </c>
      <c r="N5" s="550"/>
      <c r="O5" s="550"/>
    </row>
    <row r="6" spans="2:25" ht="25.5" customHeight="1" x14ac:dyDescent="0.25">
      <c r="B6" s="550"/>
      <c r="C6" s="550"/>
      <c r="D6" s="494">
        <v>2019</v>
      </c>
      <c r="E6" s="494">
        <f>D6-1</f>
        <v>2018</v>
      </c>
      <c r="F6" s="494">
        <f>E6-1</f>
        <v>2017</v>
      </c>
      <c r="G6" s="494">
        <f>D6</f>
        <v>2019</v>
      </c>
      <c r="H6" s="494">
        <f t="shared" ref="H6:I6" si="0">E6</f>
        <v>2018</v>
      </c>
      <c r="I6" s="494">
        <f t="shared" si="0"/>
        <v>2017</v>
      </c>
      <c r="J6" s="494">
        <v>2019</v>
      </c>
      <c r="K6" s="494">
        <f>J6-1</f>
        <v>2018</v>
      </c>
      <c r="L6" s="494">
        <f>K6-1</f>
        <v>2017</v>
      </c>
      <c r="M6" s="494">
        <f>J6</f>
        <v>2019</v>
      </c>
      <c r="N6" s="494">
        <f t="shared" ref="N6:O6" si="1">K6</f>
        <v>2018</v>
      </c>
      <c r="O6" s="494">
        <f t="shared" si="1"/>
        <v>2017</v>
      </c>
    </row>
    <row r="7" spans="2:25" x14ac:dyDescent="0.25">
      <c r="B7" s="494">
        <v>1</v>
      </c>
      <c r="C7" s="494">
        <v>2</v>
      </c>
      <c r="D7" s="494">
        <v>3</v>
      </c>
      <c r="E7" s="494">
        <v>4</v>
      </c>
      <c r="F7" s="494">
        <v>5</v>
      </c>
      <c r="G7" s="494">
        <v>6</v>
      </c>
      <c r="H7" s="494">
        <v>7</v>
      </c>
      <c r="I7" s="494">
        <v>8</v>
      </c>
      <c r="J7" s="494">
        <v>9</v>
      </c>
      <c r="K7" s="494">
        <v>10</v>
      </c>
      <c r="L7" s="494">
        <v>11</v>
      </c>
      <c r="M7" s="494">
        <v>12</v>
      </c>
      <c r="N7" s="494">
        <v>13</v>
      </c>
      <c r="O7" s="494">
        <v>14</v>
      </c>
    </row>
    <row r="8" spans="2:25" ht="60.75" customHeight="1" x14ac:dyDescent="0.25">
      <c r="B8" s="548" t="s">
        <v>97</v>
      </c>
      <c r="C8" s="548"/>
      <c r="D8" s="550" t="s">
        <v>89</v>
      </c>
      <c r="E8" s="550"/>
      <c r="F8" s="550"/>
      <c r="G8" s="550"/>
      <c r="H8" s="550"/>
      <c r="I8" s="550"/>
      <c r="J8" s="550" t="s">
        <v>94</v>
      </c>
      <c r="K8" s="550"/>
      <c r="L8" s="550"/>
      <c r="M8" s="550"/>
      <c r="N8" s="550"/>
      <c r="O8" s="550"/>
    </row>
    <row r="9" spans="2:25" ht="45" x14ac:dyDescent="0.25">
      <c r="B9" s="407" t="s">
        <v>2</v>
      </c>
      <c r="C9" s="407" t="s">
        <v>3</v>
      </c>
      <c r="D9" s="459">
        <f>D10+D11+D12+D13+D14+D23</f>
        <v>74076.540700439815</v>
      </c>
      <c r="E9" s="459">
        <f t="shared" ref="E9:I9" si="2">E10+E11+E12+E13+E14+E23</f>
        <v>43641.645425576527</v>
      </c>
      <c r="F9" s="459">
        <f t="shared" si="2"/>
        <v>40569.370872585983</v>
      </c>
      <c r="G9" s="459">
        <f t="shared" si="2"/>
        <v>71171.566179560177</v>
      </c>
      <c r="H9" s="459">
        <f t="shared" si="2"/>
        <v>59335.358284423462</v>
      </c>
      <c r="I9" s="459">
        <f t="shared" si="2"/>
        <v>60854.063597414017</v>
      </c>
      <c r="J9" s="494"/>
      <c r="K9" s="494"/>
      <c r="L9" s="494"/>
      <c r="M9" s="494"/>
      <c r="N9" s="494"/>
      <c r="O9" s="494"/>
      <c r="Q9" s="157"/>
      <c r="R9" s="157"/>
      <c r="S9" s="157"/>
      <c r="T9" s="157"/>
      <c r="U9" s="157"/>
      <c r="V9" s="157"/>
      <c r="W9" s="157"/>
      <c r="Y9" s="157"/>
    </row>
    <row r="10" spans="2:25" x14ac:dyDescent="0.25">
      <c r="B10" s="407" t="s">
        <v>4</v>
      </c>
      <c r="C10" s="407" t="s">
        <v>5</v>
      </c>
      <c r="D10" s="451">
        <v>966.7509808052564</v>
      </c>
      <c r="E10" s="451">
        <v>713.23872885166611</v>
      </c>
      <c r="F10" s="451">
        <v>736.1083471014573</v>
      </c>
      <c r="G10" s="451">
        <v>928.83901919474363</v>
      </c>
      <c r="H10" s="451">
        <v>969.72227114833379</v>
      </c>
      <c r="I10" s="451">
        <v>1104.1626528985425</v>
      </c>
      <c r="J10" s="407"/>
      <c r="K10" s="407"/>
      <c r="L10" s="407"/>
      <c r="M10" s="407"/>
      <c r="N10" s="407"/>
      <c r="O10" s="407"/>
      <c r="Y10" s="158"/>
    </row>
    <row r="11" spans="2:25" x14ac:dyDescent="0.25">
      <c r="B11" s="407" t="s">
        <v>6</v>
      </c>
      <c r="C11" s="407" t="s">
        <v>7</v>
      </c>
      <c r="D11" s="451">
        <v>1117.1346933749819</v>
      </c>
      <c r="E11" s="451">
        <v>796.33826379673735</v>
      </c>
      <c r="F11" s="451">
        <v>746.1239463817119</v>
      </c>
      <c r="G11" s="451">
        <v>1073.3253066250181</v>
      </c>
      <c r="H11" s="451">
        <v>1082.7047362032624</v>
      </c>
      <c r="I11" s="451">
        <v>1119.186053618288</v>
      </c>
      <c r="J11" s="407"/>
      <c r="K11" s="407"/>
      <c r="L11" s="407"/>
      <c r="M11" s="407"/>
      <c r="N11" s="407"/>
      <c r="O11" s="407"/>
      <c r="Y11" s="158"/>
    </row>
    <row r="12" spans="2:25" x14ac:dyDescent="0.25">
      <c r="B12" s="407" t="s">
        <v>8</v>
      </c>
      <c r="C12" s="407" t="s">
        <v>9</v>
      </c>
      <c r="D12" s="451">
        <v>23550.639678465006</v>
      </c>
      <c r="E12" s="451">
        <v>16189.676334041736</v>
      </c>
      <c r="F12" s="451">
        <v>14107.268586217244</v>
      </c>
      <c r="G12" s="451">
        <v>22627.081321534992</v>
      </c>
      <c r="H12" s="451">
        <v>22011.54966595826</v>
      </c>
      <c r="I12" s="451">
        <v>21160.905413782752</v>
      </c>
      <c r="J12" s="407"/>
      <c r="K12" s="407"/>
      <c r="L12" s="407"/>
      <c r="M12" s="407"/>
      <c r="N12" s="407"/>
      <c r="O12" s="407"/>
      <c r="Y12" s="158"/>
    </row>
    <row r="13" spans="2:25" x14ac:dyDescent="0.25">
      <c r="B13" s="407" t="s">
        <v>10</v>
      </c>
      <c r="C13" s="407" t="s">
        <v>11</v>
      </c>
      <c r="D13" s="451">
        <v>7118.2133949712706</v>
      </c>
      <c r="E13" s="451">
        <v>4910.3738202558025</v>
      </c>
      <c r="F13" s="451">
        <v>4257.2816940613457</v>
      </c>
      <c r="G13" s="451">
        <v>6839.06660502873</v>
      </c>
      <c r="H13" s="451">
        <v>6676.1641797441971</v>
      </c>
      <c r="I13" s="451">
        <v>6385.9233059386534</v>
      </c>
      <c r="J13" s="494"/>
      <c r="K13" s="407"/>
      <c r="L13" s="407"/>
      <c r="M13" s="494"/>
      <c r="N13" s="407"/>
      <c r="O13" s="407"/>
      <c r="Y13" s="158"/>
    </row>
    <row r="14" spans="2:25" ht="30" x14ac:dyDescent="0.25">
      <c r="B14" s="407" t="s">
        <v>12</v>
      </c>
      <c r="C14" s="407" t="s">
        <v>13</v>
      </c>
      <c r="D14" s="459">
        <f>D15+D16+D17</f>
        <v>13962.385310136964</v>
      </c>
      <c r="E14" s="459">
        <f t="shared" ref="E14:I14" si="3">E15+E16+E17</f>
        <v>6723.3015412242121</v>
      </c>
      <c r="F14" s="459">
        <f t="shared" si="3"/>
        <v>8011.6184962655452</v>
      </c>
      <c r="G14" s="459">
        <f t="shared" si="3"/>
        <v>13414.838499863041</v>
      </c>
      <c r="H14" s="459">
        <f t="shared" si="3"/>
        <v>9141.0280687757786</v>
      </c>
      <c r="I14" s="459">
        <f t="shared" si="3"/>
        <v>12017.42918373447</v>
      </c>
      <c r="J14" s="494"/>
      <c r="K14" s="494"/>
      <c r="L14" s="494"/>
      <c r="M14" s="494"/>
      <c r="N14" s="494"/>
      <c r="O14" s="494"/>
      <c r="Y14" s="157"/>
    </row>
    <row r="15" spans="2:25" ht="30" x14ac:dyDescent="0.25">
      <c r="B15" s="407" t="s">
        <v>14</v>
      </c>
      <c r="C15" s="522" t="s">
        <v>15</v>
      </c>
      <c r="D15" s="451">
        <v>136.9095114434931</v>
      </c>
      <c r="E15" s="451">
        <v>280.37415740700732</v>
      </c>
      <c r="F15" s="451">
        <v>836.2287399065616</v>
      </c>
      <c r="G15" s="451">
        <v>131.54048855650689</v>
      </c>
      <c r="H15" s="451">
        <v>381.19784259299263</v>
      </c>
      <c r="I15" s="451">
        <v>1254.3432600934384</v>
      </c>
      <c r="J15" s="407"/>
      <c r="K15" s="407"/>
      <c r="L15" s="407"/>
      <c r="M15" s="407"/>
      <c r="N15" s="407"/>
      <c r="O15" s="407"/>
      <c r="Y15" s="158"/>
    </row>
    <row r="16" spans="2:25" ht="45" x14ac:dyDescent="0.25">
      <c r="B16" s="407" t="s">
        <v>16</v>
      </c>
      <c r="C16" s="522" t="s">
        <v>17</v>
      </c>
      <c r="D16" s="451">
        <v>782.97756544467416</v>
      </c>
      <c r="E16" s="451">
        <v>983.54000987749373</v>
      </c>
      <c r="F16" s="451">
        <v>1016.5191269504543</v>
      </c>
      <c r="G16" s="451">
        <v>752.27243455532573</v>
      </c>
      <c r="H16" s="451">
        <v>1337.2249901225059</v>
      </c>
      <c r="I16" s="451">
        <v>1524.7788730495456</v>
      </c>
      <c r="J16" s="407"/>
      <c r="K16" s="407"/>
      <c r="L16" s="407"/>
      <c r="M16" s="407"/>
      <c r="N16" s="407"/>
      <c r="O16" s="407"/>
      <c r="Y16" s="158"/>
    </row>
    <row r="17" spans="1:25" ht="45" x14ac:dyDescent="0.25">
      <c r="B17" s="407" t="s">
        <v>18</v>
      </c>
      <c r="C17" s="522" t="s">
        <v>95</v>
      </c>
      <c r="D17" s="459">
        <f>D18+D19+D20+D21+D22</f>
        <v>13042.498233248796</v>
      </c>
      <c r="E17" s="459">
        <f t="shared" ref="E17:I17" si="4">E18+E19+E20+E21+E22</f>
        <v>5459.3873739397113</v>
      </c>
      <c r="F17" s="459">
        <f t="shared" si="4"/>
        <v>6158.8706294085296</v>
      </c>
      <c r="G17" s="459">
        <f t="shared" si="4"/>
        <v>12531.025576751208</v>
      </c>
      <c r="H17" s="459">
        <f t="shared" si="4"/>
        <v>7422.6052360602807</v>
      </c>
      <c r="I17" s="459">
        <f t="shared" si="4"/>
        <v>9238.3070505914857</v>
      </c>
      <c r="J17" s="494"/>
      <c r="K17" s="494"/>
      <c r="L17" s="494"/>
      <c r="M17" s="494"/>
      <c r="N17" s="494"/>
      <c r="O17" s="494"/>
      <c r="Y17" s="157"/>
    </row>
    <row r="18" spans="1:25" x14ac:dyDescent="0.25">
      <c r="B18" s="407" t="s">
        <v>19</v>
      </c>
      <c r="C18" s="407" t="s">
        <v>20</v>
      </c>
      <c r="D18" s="451">
        <v>132.23434105272199</v>
      </c>
      <c r="E18" s="451">
        <v>140.00611613977242</v>
      </c>
      <c r="F18" s="451">
        <v>136.4867901917261</v>
      </c>
      <c r="G18" s="523">
        <v>127.04865894727801</v>
      </c>
      <c r="H18" s="523">
        <v>190.35288386022754</v>
      </c>
      <c r="I18" s="523">
        <v>204.73020980827386</v>
      </c>
      <c r="J18" s="407"/>
      <c r="K18" s="407"/>
      <c r="L18" s="407"/>
      <c r="M18" s="398"/>
      <c r="N18" s="398"/>
      <c r="O18" s="398"/>
      <c r="Y18" s="158"/>
    </row>
    <row r="19" spans="1:25" ht="30" x14ac:dyDescent="0.25">
      <c r="B19" s="407" t="s">
        <v>21</v>
      </c>
      <c r="C19" s="407" t="s">
        <v>22</v>
      </c>
      <c r="D19" s="451">
        <v>76.185846367944762</v>
      </c>
      <c r="E19" s="451">
        <v>77.986812769770594</v>
      </c>
      <c r="F19" s="451">
        <v>99.197192871447584</v>
      </c>
      <c r="G19" s="523">
        <v>73.198153632055224</v>
      </c>
      <c r="H19" s="523">
        <v>106.03118723022939</v>
      </c>
      <c r="I19" s="523">
        <v>148.79580712855241</v>
      </c>
      <c r="J19" s="407"/>
      <c r="K19" s="407"/>
      <c r="L19" s="407"/>
      <c r="M19" s="398"/>
      <c r="N19" s="398"/>
      <c r="O19" s="398"/>
      <c r="Y19" s="158"/>
    </row>
    <row r="20" spans="1:25" ht="60" x14ac:dyDescent="0.25">
      <c r="B20" s="407" t="s">
        <v>23</v>
      </c>
      <c r="C20" s="407" t="s">
        <v>24</v>
      </c>
      <c r="D20" s="451">
        <v>238.09453990097836</v>
      </c>
      <c r="E20" s="451">
        <v>231.48629440518326</v>
      </c>
      <c r="F20" s="451">
        <v>256.62118155857553</v>
      </c>
      <c r="G20" s="451">
        <v>228.75746009902164</v>
      </c>
      <c r="H20" s="451">
        <v>314.72970559481672</v>
      </c>
      <c r="I20" s="451">
        <v>384.93181844142447</v>
      </c>
      <c r="J20" s="407"/>
      <c r="K20" s="407"/>
      <c r="L20" s="407"/>
      <c r="M20" s="407"/>
      <c r="N20" s="407"/>
      <c r="O20" s="407"/>
      <c r="Y20" s="158"/>
    </row>
    <row r="21" spans="1:25" x14ac:dyDescent="0.25">
      <c r="B21" s="407" t="s">
        <v>25</v>
      </c>
      <c r="C21" s="407" t="s">
        <v>26</v>
      </c>
      <c r="D21" s="451">
        <v>180.48034508533308</v>
      </c>
      <c r="E21" s="451">
        <v>149.68358720019972</v>
      </c>
      <c r="F21" s="451">
        <v>182.36558689476377</v>
      </c>
      <c r="G21" s="523">
        <v>173.4026549146669</v>
      </c>
      <c r="H21" s="523">
        <v>203.51041279980024</v>
      </c>
      <c r="I21" s="523">
        <v>273.54841310523619</v>
      </c>
      <c r="J21" s="407"/>
      <c r="K21" s="407"/>
      <c r="L21" s="407"/>
      <c r="M21" s="398"/>
      <c r="N21" s="398"/>
      <c r="O21" s="398"/>
      <c r="Y21" s="158"/>
    </row>
    <row r="22" spans="1:25" ht="30" x14ac:dyDescent="0.25">
      <c r="B22" s="407" t="s">
        <v>118</v>
      </c>
      <c r="C22" s="407" t="s">
        <v>27</v>
      </c>
      <c r="D22" s="451">
        <v>12415.503160841818</v>
      </c>
      <c r="E22" s="451">
        <v>4860.2245634247856</v>
      </c>
      <c r="F22" s="451">
        <v>5484.199877892017</v>
      </c>
      <c r="G22" s="523">
        <v>11928.618649158187</v>
      </c>
      <c r="H22" s="523">
        <v>6607.9810465752071</v>
      </c>
      <c r="I22" s="523">
        <v>8226.3008021079986</v>
      </c>
      <c r="J22" s="407"/>
      <c r="K22" s="407"/>
      <c r="L22" s="407"/>
      <c r="M22" s="398"/>
      <c r="N22" s="398"/>
      <c r="O22" s="398"/>
      <c r="Y22" s="157"/>
    </row>
    <row r="23" spans="1:25" x14ac:dyDescent="0.25">
      <c r="B23" s="407" t="s">
        <v>28</v>
      </c>
      <c r="C23" s="407" t="s">
        <v>29</v>
      </c>
      <c r="D23" s="459">
        <f>D24+D25+D26+D27+D28+D29</f>
        <v>27361.416642686341</v>
      </c>
      <c r="E23" s="459">
        <f t="shared" ref="E23:I23" si="5">E24+E25+E26+E27+E28+E29</f>
        <v>14308.716737406372</v>
      </c>
      <c r="F23" s="459">
        <f t="shared" si="5"/>
        <v>12710.96980255868</v>
      </c>
      <c r="G23" s="459">
        <f t="shared" si="5"/>
        <v>26288.415427313659</v>
      </c>
      <c r="H23" s="459">
        <f t="shared" si="5"/>
        <v>19454.189362593632</v>
      </c>
      <c r="I23" s="459">
        <f t="shared" si="5"/>
        <v>19066.456987441314</v>
      </c>
      <c r="J23" s="494"/>
      <c r="K23" s="494"/>
      <c r="L23" s="494"/>
      <c r="M23" s="494"/>
      <c r="N23" s="494"/>
      <c r="O23" s="494"/>
      <c r="Y23" s="157"/>
    </row>
    <row r="24" spans="1:25" x14ac:dyDescent="0.25">
      <c r="B24" s="407" t="s">
        <v>30</v>
      </c>
      <c r="C24" s="522" t="s">
        <v>31</v>
      </c>
      <c r="D24" s="451">
        <v>2.9958932504098028</v>
      </c>
      <c r="E24" s="451">
        <v>1.3547569504776595</v>
      </c>
      <c r="F24" s="451">
        <v>1.0884519217811881</v>
      </c>
      <c r="G24" s="523">
        <v>2.8784067495901975</v>
      </c>
      <c r="H24" s="523">
        <v>1.84193304952234</v>
      </c>
      <c r="I24" s="523">
        <v>1.6326780782188117</v>
      </c>
      <c r="J24" s="407"/>
      <c r="K24" s="407"/>
      <c r="L24" s="407"/>
      <c r="M24" s="398"/>
      <c r="N24" s="398"/>
      <c r="O24" s="398"/>
      <c r="Y24" s="159"/>
    </row>
    <row r="25" spans="1:25" x14ac:dyDescent="0.25">
      <c r="B25" s="407" t="s">
        <v>32</v>
      </c>
      <c r="C25" s="522" t="s">
        <v>33</v>
      </c>
      <c r="D25" s="451">
        <v>0</v>
      </c>
      <c r="E25" s="451">
        <v>0</v>
      </c>
      <c r="F25" s="451">
        <v>0</v>
      </c>
      <c r="G25" s="523">
        <v>0</v>
      </c>
      <c r="H25" s="523">
        <v>0</v>
      </c>
      <c r="I25" s="523">
        <v>0</v>
      </c>
      <c r="J25" s="407"/>
      <c r="K25" s="407"/>
      <c r="L25" s="407"/>
      <c r="M25" s="398"/>
      <c r="N25" s="398"/>
      <c r="O25" s="398"/>
      <c r="Y25" s="159"/>
    </row>
    <row r="26" spans="1:25" x14ac:dyDescent="0.25">
      <c r="B26" s="407" t="s">
        <v>119</v>
      </c>
      <c r="C26" s="522" t="s">
        <v>34</v>
      </c>
      <c r="D26" s="451">
        <v>25080.456119633727</v>
      </c>
      <c r="E26" s="451">
        <v>3231.1053582332097</v>
      </c>
      <c r="F26" s="451">
        <v>1764.7422611813122</v>
      </c>
      <c r="G26" s="523">
        <v>24096.904710366271</v>
      </c>
      <c r="H26" s="523">
        <v>4393.0239617667949</v>
      </c>
      <c r="I26" s="523">
        <v>2647.1137088186847</v>
      </c>
      <c r="J26" s="407"/>
      <c r="K26" s="407"/>
      <c r="L26" s="407"/>
      <c r="M26" s="398"/>
      <c r="N26" s="398"/>
      <c r="O26" s="398"/>
      <c r="Y26" s="157"/>
    </row>
    <row r="27" spans="1:25" ht="45" x14ac:dyDescent="0.25">
      <c r="B27" s="407" t="s">
        <v>35</v>
      </c>
      <c r="C27" s="522" t="s">
        <v>36</v>
      </c>
      <c r="D27" s="451">
        <v>1060.9483354786814</v>
      </c>
      <c r="E27" s="451">
        <v>764.46030117976477</v>
      </c>
      <c r="F27" s="451">
        <v>583.75018605028674</v>
      </c>
      <c r="G27" s="523">
        <v>1019.3423445213185</v>
      </c>
      <c r="H27" s="523">
        <v>1039.3633288202352</v>
      </c>
      <c r="I27" s="523">
        <v>875.62538394971318</v>
      </c>
      <c r="J27" s="407"/>
      <c r="K27" s="407"/>
      <c r="L27" s="407"/>
      <c r="M27" s="398"/>
      <c r="N27" s="398"/>
      <c r="O27" s="398"/>
      <c r="Y27" s="159"/>
    </row>
    <row r="28" spans="1:25" ht="30" x14ac:dyDescent="0.25">
      <c r="B28" s="407" t="s">
        <v>2180</v>
      </c>
      <c r="C28" s="522" t="s">
        <v>2181</v>
      </c>
      <c r="D28" s="451">
        <v>1074.7341415309591</v>
      </c>
      <c r="E28" s="451">
        <v>10204.510465613306</v>
      </c>
      <c r="F28" s="451">
        <v>4931.1100816383932</v>
      </c>
      <c r="G28" s="523">
        <v>1032.5875284690408</v>
      </c>
      <c r="H28" s="523">
        <v>13874.093854386692</v>
      </c>
      <c r="I28" s="523">
        <v>7396.6660083616071</v>
      </c>
      <c r="J28" s="473"/>
      <c r="K28" s="473"/>
      <c r="L28" s="473"/>
      <c r="M28" s="474"/>
      <c r="N28" s="474"/>
      <c r="O28" s="474"/>
      <c r="Y28" s="159"/>
    </row>
    <row r="29" spans="1:25" ht="30" x14ac:dyDescent="0.25">
      <c r="B29" s="407" t="s">
        <v>2182</v>
      </c>
      <c r="C29" s="522" t="s">
        <v>2183</v>
      </c>
      <c r="D29" s="451">
        <v>142.28215279256187</v>
      </c>
      <c r="E29" s="451">
        <v>107.28585542961423</v>
      </c>
      <c r="F29" s="451">
        <v>5430.2788217669085</v>
      </c>
      <c r="G29" s="523">
        <v>136.70243720743815</v>
      </c>
      <c r="H29" s="523">
        <v>145.86628457038574</v>
      </c>
      <c r="I29" s="523">
        <v>8145.4192082330901</v>
      </c>
      <c r="J29" s="473"/>
      <c r="K29" s="473"/>
      <c r="L29" s="473"/>
      <c r="M29" s="474"/>
      <c r="N29" s="474"/>
      <c r="O29" s="474"/>
      <c r="Y29" s="159"/>
    </row>
    <row r="30" spans="1:25" ht="12.75" customHeight="1" x14ac:dyDescent="0.25">
      <c r="B30" s="465"/>
      <c r="C30" s="465"/>
      <c r="D30" s="465"/>
      <c r="E30" s="466"/>
      <c r="F30" s="465"/>
      <c r="G30" s="465"/>
      <c r="H30" s="465"/>
      <c r="I30" s="465"/>
      <c r="J30" s="465"/>
      <c r="K30" s="465"/>
      <c r="L30" s="465"/>
      <c r="M30" s="465"/>
      <c r="N30" s="465"/>
      <c r="O30" s="465"/>
      <c r="Y30" s="157"/>
    </row>
    <row r="31" spans="1:25" x14ac:dyDescent="0.25">
      <c r="Y31" s="160"/>
    </row>
    <row r="32" spans="1:25" x14ac:dyDescent="0.25">
      <c r="A32" s="19"/>
      <c r="B32" s="27"/>
      <c r="C32" s="279"/>
      <c r="D32" s="28"/>
      <c r="E32" s="29"/>
      <c r="I32" s="25"/>
      <c r="J32"/>
      <c r="K32" s="279"/>
      <c r="V32" s="280"/>
    </row>
    <row r="33" spans="1:12" ht="18.75" customHeight="1" x14ac:dyDescent="0.25">
      <c r="A33" s="19"/>
      <c r="B33" s="697"/>
      <c r="C33" s="697"/>
      <c r="D33" s="697"/>
      <c r="E33" s="697"/>
      <c r="I33" s="24"/>
      <c r="J33"/>
      <c r="K33"/>
    </row>
    <row r="34" spans="1:12" ht="54" customHeight="1" x14ac:dyDescent="0.25">
      <c r="A34" s="19"/>
      <c r="B34" s="27"/>
      <c r="C34" s="698"/>
      <c r="D34" s="699"/>
      <c r="E34" s="699"/>
      <c r="F34" s="148"/>
      <c r="G34" s="149"/>
      <c r="H34" s="149"/>
      <c r="I34" s="149"/>
      <c r="J34" s="149"/>
      <c r="K34" s="691"/>
      <c r="L34" s="691"/>
    </row>
  </sheetData>
  <mergeCells count="15">
    <mergeCell ref="M1:O1"/>
    <mergeCell ref="C34:E34"/>
    <mergeCell ref="K34:L34"/>
    <mergeCell ref="N2:O2"/>
    <mergeCell ref="B8:C8"/>
    <mergeCell ref="B3:O3"/>
    <mergeCell ref="B5:B6"/>
    <mergeCell ref="D5:F5"/>
    <mergeCell ref="G5:I5"/>
    <mergeCell ref="C5:C6"/>
    <mergeCell ref="J8:O8"/>
    <mergeCell ref="D8:I8"/>
    <mergeCell ref="M5:O5"/>
    <mergeCell ref="J5:L5"/>
    <mergeCell ref="B33:E33"/>
  </mergeCells>
  <pageMargins left="1.1023622047244095" right="0.70866141732283472" top="1.1417322834645669" bottom="0.35433070866141736" header="0.31496062992125984" footer="0.31496062992125984"/>
  <pageSetup paperSize="9" scale="57" orientation="landscape" horizontalDpi="180" verticalDpi="18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176"/>
  <sheetViews>
    <sheetView tabSelected="1" view="pageBreakPreview" topLeftCell="A2929" zoomScale="60" zoomScaleNormal="70" workbookViewId="0">
      <selection activeCell="A2989" sqref="A2989:E2989"/>
    </sheetView>
  </sheetViews>
  <sheetFormatPr defaultRowHeight="15" outlineLevelRow="2" x14ac:dyDescent="0.25"/>
  <cols>
    <col min="1" max="1" width="18.85546875" style="114" customWidth="1"/>
    <col min="2" max="2" width="24.85546875" style="114" customWidth="1"/>
    <col min="3" max="3" width="19.140625" style="114" customWidth="1"/>
    <col min="4" max="4" width="20.5703125" style="114" customWidth="1"/>
    <col min="5" max="5" width="17.28515625" style="252" customWidth="1"/>
    <col min="6" max="6" width="17.28515625" style="119" customWidth="1"/>
    <col min="7" max="7" width="65" style="135" customWidth="1"/>
    <col min="8" max="10" width="14.42578125" style="114" customWidth="1"/>
    <col min="11" max="11" width="16.42578125" style="114" customWidth="1"/>
    <col min="12" max="12" width="13.5703125" style="114" customWidth="1"/>
    <col min="13" max="13" width="13.42578125" style="114" customWidth="1"/>
    <col min="14" max="14" width="13.140625" style="114" customWidth="1"/>
    <col min="15" max="15" width="16.5703125" style="114" customWidth="1"/>
    <col min="16" max="17" width="27.7109375" style="19" customWidth="1"/>
    <col min="18" max="18" width="25.42578125" style="19" customWidth="1"/>
    <col min="19" max="19" width="30.85546875" style="19" customWidth="1"/>
    <col min="20" max="20" width="22.5703125" style="19" customWidth="1"/>
    <col min="21" max="21" width="9.140625" style="19"/>
    <col min="22" max="16384" width="9.140625" style="3"/>
  </cols>
  <sheetData>
    <row r="1" spans="1:21" ht="15" customHeight="1" x14ac:dyDescent="0.25">
      <c r="A1" s="35"/>
      <c r="B1" s="35"/>
      <c r="C1" s="35"/>
      <c r="D1" s="35"/>
      <c r="E1" s="107"/>
      <c r="H1" s="35"/>
      <c r="I1" s="35"/>
      <c r="J1" s="35"/>
      <c r="K1" s="35"/>
      <c r="L1" s="35"/>
      <c r="M1" s="705" t="s">
        <v>120</v>
      </c>
      <c r="N1" s="705"/>
      <c r="O1" s="705"/>
      <c r="P1" s="3"/>
      <c r="Q1" s="3"/>
      <c r="R1" s="3"/>
      <c r="S1" s="3"/>
      <c r="T1" s="3"/>
      <c r="U1" s="3"/>
    </row>
    <row r="2" spans="1:21" ht="41.25" customHeight="1" x14ac:dyDescent="0.25">
      <c r="A2" s="35"/>
      <c r="B2" s="35"/>
      <c r="C2" s="35"/>
      <c r="D2" s="35"/>
      <c r="E2" s="107"/>
      <c r="H2" s="35"/>
      <c r="I2" s="35"/>
      <c r="J2" s="35"/>
      <c r="K2" s="35"/>
      <c r="L2" s="35"/>
      <c r="M2" s="705"/>
      <c r="N2" s="705"/>
      <c r="O2" s="705"/>
      <c r="P2" s="3"/>
      <c r="Q2" s="3"/>
      <c r="R2" s="3"/>
      <c r="S2" s="3"/>
      <c r="T2" s="3"/>
      <c r="U2" s="3"/>
    </row>
    <row r="3" spans="1:21" ht="24" customHeight="1" x14ac:dyDescent="0.25">
      <c r="A3" s="35"/>
      <c r="B3" s="35"/>
      <c r="C3" s="35"/>
      <c r="D3" s="35"/>
      <c r="E3" s="107"/>
      <c r="H3" s="35"/>
      <c r="I3" s="35"/>
      <c r="J3" s="35"/>
      <c r="K3" s="35"/>
      <c r="L3" s="35"/>
      <c r="M3" s="35"/>
      <c r="N3" s="705" t="s">
        <v>93</v>
      </c>
      <c r="O3" s="705"/>
      <c r="P3" s="3"/>
      <c r="Q3" s="3"/>
      <c r="R3" s="3"/>
      <c r="S3" s="3"/>
      <c r="T3" s="3"/>
      <c r="U3" s="3"/>
    </row>
    <row r="4" spans="1:21" ht="30.75" customHeight="1" x14ac:dyDescent="0.25">
      <c r="A4" s="625" t="s">
        <v>2191</v>
      </c>
      <c r="B4" s="625"/>
      <c r="C4" s="625"/>
      <c r="D4" s="625"/>
      <c r="E4" s="625"/>
      <c r="F4" s="625"/>
      <c r="G4" s="625"/>
      <c r="H4" s="625"/>
      <c r="I4" s="625"/>
      <c r="J4" s="625"/>
      <c r="K4" s="625"/>
      <c r="L4" s="625"/>
      <c r="M4" s="625"/>
      <c r="N4" s="625"/>
      <c r="O4" s="625"/>
      <c r="P4" s="3"/>
      <c r="Q4" s="3"/>
      <c r="R4" s="3"/>
      <c r="S4" s="3"/>
      <c r="T4" s="3"/>
      <c r="U4" s="3"/>
    </row>
    <row r="5" spans="1:21" s="19" customFormat="1" ht="15.75" x14ac:dyDescent="0.25">
      <c r="A5" s="254"/>
      <c r="B5" s="254"/>
      <c r="C5" s="254"/>
      <c r="D5" s="254"/>
      <c r="E5" s="254"/>
      <c r="F5" s="254"/>
      <c r="G5" s="254"/>
      <c r="H5" s="254"/>
      <c r="I5" s="254"/>
      <c r="J5" s="254"/>
      <c r="K5" s="254"/>
      <c r="L5" s="254"/>
      <c r="M5" s="254"/>
      <c r="N5" s="254"/>
      <c r="O5" s="254"/>
    </row>
    <row r="6" spans="1:21" s="19" customFormat="1" ht="22.5" customHeight="1" x14ac:dyDescent="0.25">
      <c r="A6" s="531" t="s">
        <v>90</v>
      </c>
      <c r="B6" s="531"/>
      <c r="C6" s="531"/>
      <c r="D6" s="531"/>
      <c r="E6" s="531"/>
      <c r="F6" s="531"/>
      <c r="G6" s="531"/>
      <c r="H6" s="531"/>
      <c r="I6" s="531"/>
      <c r="J6" s="531"/>
      <c r="K6" s="531"/>
      <c r="L6" s="531"/>
      <c r="M6" s="531"/>
      <c r="N6" s="531"/>
      <c r="O6" s="531"/>
      <c r="P6" s="5"/>
      <c r="Q6" s="5"/>
      <c r="R6" s="5"/>
      <c r="S6" s="5"/>
      <c r="T6" s="5"/>
    </row>
    <row r="7" spans="1:21" s="19" customFormat="1" ht="19.5" customHeight="1" x14ac:dyDescent="0.25">
      <c r="A7" s="703" t="s">
        <v>129</v>
      </c>
      <c r="B7" s="704"/>
      <c r="C7" s="704"/>
      <c r="D7" s="704"/>
      <c r="E7" s="704"/>
      <c r="F7" s="704"/>
      <c r="G7" s="704"/>
      <c r="H7" s="704"/>
      <c r="I7" s="704"/>
      <c r="J7" s="704"/>
      <c r="K7" s="704"/>
      <c r="L7" s="704"/>
      <c r="M7" s="704"/>
      <c r="N7" s="704"/>
      <c r="O7" s="704"/>
      <c r="P7" s="33"/>
      <c r="Q7" s="33"/>
      <c r="R7" s="5"/>
      <c r="S7" s="5"/>
      <c r="T7" s="5"/>
    </row>
    <row r="8" spans="1:21" s="19" customFormat="1" ht="45" customHeight="1" x14ac:dyDescent="0.25">
      <c r="A8" s="574" t="s">
        <v>110</v>
      </c>
      <c r="B8" s="552" t="s">
        <v>73</v>
      </c>
      <c r="C8" s="574" t="s">
        <v>107</v>
      </c>
      <c r="D8" s="574" t="s">
        <v>108</v>
      </c>
      <c r="E8" s="559" t="s">
        <v>2197</v>
      </c>
      <c r="F8" s="560"/>
      <c r="G8" s="574" t="s">
        <v>131</v>
      </c>
      <c r="H8" s="574" t="s">
        <v>116</v>
      </c>
      <c r="I8" s="574"/>
      <c r="J8" s="574"/>
      <c r="K8" s="574"/>
      <c r="L8" s="574" t="s">
        <v>2230</v>
      </c>
      <c r="M8" s="574"/>
      <c r="N8" s="574"/>
      <c r="O8" s="595"/>
      <c r="P8" s="33"/>
      <c r="Q8" s="33"/>
      <c r="R8" s="33"/>
      <c r="S8" s="33"/>
      <c r="T8" s="33"/>
    </row>
    <row r="9" spans="1:21" s="19" customFormat="1" ht="60" x14ac:dyDescent="0.25">
      <c r="A9" s="574"/>
      <c r="B9" s="552"/>
      <c r="C9" s="574"/>
      <c r="D9" s="574"/>
      <c r="E9" s="556"/>
      <c r="F9" s="558"/>
      <c r="G9" s="574"/>
      <c r="H9" s="233">
        <v>2017</v>
      </c>
      <c r="I9" s="233">
        <v>2018</v>
      </c>
      <c r="J9" s="233">
        <v>2019</v>
      </c>
      <c r="K9" s="233" t="s">
        <v>130</v>
      </c>
      <c r="L9" s="233">
        <f>H9</f>
        <v>2017</v>
      </c>
      <c r="M9" s="233">
        <f>I9</f>
        <v>2018</v>
      </c>
      <c r="N9" s="233">
        <f>J9</f>
        <v>2019</v>
      </c>
      <c r="O9" s="328" t="str">
        <f>K9</f>
        <v>План (в случае отсутствия фактических значений)</v>
      </c>
      <c r="P9" s="351"/>
      <c r="Q9" s="351"/>
      <c r="R9" s="20"/>
      <c r="S9" s="274"/>
      <c r="T9" s="20"/>
    </row>
    <row r="10" spans="1:21" x14ac:dyDescent="0.25">
      <c r="A10" s="236">
        <v>1</v>
      </c>
      <c r="B10" s="551">
        <v>2</v>
      </c>
      <c r="C10" s="551"/>
      <c r="D10" s="551"/>
      <c r="E10" s="551"/>
      <c r="F10" s="551"/>
      <c r="G10" s="233">
        <v>3</v>
      </c>
      <c r="H10" s="574">
        <v>4</v>
      </c>
      <c r="I10" s="574"/>
      <c r="J10" s="574"/>
      <c r="K10" s="574"/>
      <c r="L10" s="574">
        <v>5</v>
      </c>
      <c r="M10" s="574"/>
      <c r="N10" s="574"/>
      <c r="O10" s="595"/>
      <c r="P10" s="352"/>
      <c r="Q10" s="380"/>
      <c r="R10" s="352"/>
      <c r="S10" s="352"/>
      <c r="T10" s="352"/>
      <c r="U10" s="3"/>
    </row>
    <row r="11" spans="1:21" s="38" customFormat="1" ht="15" customHeight="1" x14ac:dyDescent="0.25">
      <c r="A11" s="552" t="s">
        <v>63</v>
      </c>
      <c r="B11" s="551" t="s">
        <v>74</v>
      </c>
      <c r="C11" s="552" t="s">
        <v>59</v>
      </c>
      <c r="D11" s="574" t="s">
        <v>58</v>
      </c>
      <c r="E11" s="534" t="s">
        <v>53</v>
      </c>
      <c r="F11" s="535"/>
      <c r="G11" s="189"/>
      <c r="H11" s="123">
        <f>SUM(H12:H126)</f>
        <v>14489</v>
      </c>
      <c r="I11" s="123"/>
      <c r="J11" s="123">
        <f t="shared" ref="J11:N11" si="0">SUM(J12:J126)</f>
        <v>4861</v>
      </c>
      <c r="K11" s="123"/>
      <c r="L11" s="123">
        <f t="shared" si="0"/>
        <v>1179.2849999999999</v>
      </c>
      <c r="M11" s="123"/>
      <c r="N11" s="123">
        <f t="shared" si="0"/>
        <v>1114.8</v>
      </c>
      <c r="O11" s="332"/>
      <c r="P11" s="364"/>
      <c r="Q11" s="276"/>
      <c r="R11" s="354"/>
      <c r="S11" s="355"/>
      <c r="T11" s="354"/>
    </row>
    <row r="12" spans="1:21" s="19" customFormat="1" ht="45" hidden="1" customHeight="1" outlineLevel="1" x14ac:dyDescent="0.25">
      <c r="A12" s="552"/>
      <c r="B12" s="551"/>
      <c r="C12" s="552"/>
      <c r="D12" s="574"/>
      <c r="E12" s="536"/>
      <c r="F12" s="537"/>
      <c r="G12" s="216" t="s">
        <v>152</v>
      </c>
      <c r="H12" s="89">
        <v>293</v>
      </c>
      <c r="I12" s="89"/>
      <c r="J12" s="89"/>
      <c r="K12" s="89"/>
      <c r="L12" s="89">
        <v>5</v>
      </c>
      <c r="M12" s="89"/>
      <c r="N12" s="89"/>
      <c r="O12" s="333"/>
      <c r="P12" s="364"/>
      <c r="Q12" s="276"/>
      <c r="R12" s="221"/>
      <c r="S12" s="221"/>
      <c r="T12" s="221"/>
    </row>
    <row r="13" spans="1:21" s="19" customFormat="1" ht="45" hidden="1" customHeight="1" outlineLevel="1" x14ac:dyDescent="0.25">
      <c r="A13" s="552"/>
      <c r="B13" s="551"/>
      <c r="C13" s="552"/>
      <c r="D13" s="574"/>
      <c r="E13" s="536"/>
      <c r="F13" s="537"/>
      <c r="G13" s="216" t="s">
        <v>153</v>
      </c>
      <c r="H13" s="89">
        <v>291</v>
      </c>
      <c r="I13" s="89"/>
      <c r="J13" s="89"/>
      <c r="K13" s="89"/>
      <c r="L13" s="89">
        <v>6</v>
      </c>
      <c r="M13" s="89"/>
      <c r="N13" s="89"/>
      <c r="O13" s="333"/>
      <c r="P13" s="221"/>
      <c r="Q13" s="224"/>
      <c r="R13" s="221"/>
      <c r="S13" s="221"/>
      <c r="T13" s="221"/>
    </row>
    <row r="14" spans="1:21" s="19" customFormat="1" ht="45" hidden="1" customHeight="1" outlineLevel="1" x14ac:dyDescent="0.25">
      <c r="A14" s="552"/>
      <c r="B14" s="551"/>
      <c r="C14" s="552"/>
      <c r="D14" s="574"/>
      <c r="E14" s="536"/>
      <c r="F14" s="537"/>
      <c r="G14" s="216" t="s">
        <v>154</v>
      </c>
      <c r="H14" s="100">
        <v>100</v>
      </c>
      <c r="I14" s="100"/>
      <c r="J14" s="100"/>
      <c r="K14" s="100"/>
      <c r="L14" s="100">
        <v>6</v>
      </c>
      <c r="M14" s="100"/>
      <c r="N14" s="100"/>
      <c r="O14" s="475"/>
      <c r="P14" s="221"/>
      <c r="Q14" s="224"/>
      <c r="R14" s="221"/>
      <c r="S14" s="221"/>
      <c r="T14" s="221"/>
    </row>
    <row r="15" spans="1:21" s="19" customFormat="1" ht="45" hidden="1" customHeight="1" outlineLevel="1" x14ac:dyDescent="0.25">
      <c r="A15" s="552"/>
      <c r="B15" s="551"/>
      <c r="C15" s="552"/>
      <c r="D15" s="574"/>
      <c r="E15" s="536"/>
      <c r="F15" s="537"/>
      <c r="G15" s="216" t="s">
        <v>155</v>
      </c>
      <c r="H15" s="100">
        <v>180</v>
      </c>
      <c r="I15" s="100"/>
      <c r="J15" s="100"/>
      <c r="K15" s="100"/>
      <c r="L15" s="100">
        <v>9</v>
      </c>
      <c r="M15" s="100"/>
      <c r="N15" s="100"/>
      <c r="O15" s="475"/>
      <c r="P15" s="221"/>
      <c r="Q15" s="224"/>
      <c r="R15" s="221"/>
      <c r="S15" s="221"/>
      <c r="T15" s="221"/>
    </row>
    <row r="16" spans="1:21" s="19" customFormat="1" ht="45" hidden="1" customHeight="1" outlineLevel="1" x14ac:dyDescent="0.25">
      <c r="A16" s="552"/>
      <c r="B16" s="551"/>
      <c r="C16" s="552"/>
      <c r="D16" s="574"/>
      <c r="E16" s="536"/>
      <c r="F16" s="537"/>
      <c r="G16" s="216" t="s">
        <v>156</v>
      </c>
      <c r="H16" s="100">
        <v>76</v>
      </c>
      <c r="I16" s="100"/>
      <c r="J16" s="100"/>
      <c r="K16" s="100"/>
      <c r="L16" s="100">
        <v>9</v>
      </c>
      <c r="M16" s="100"/>
      <c r="N16" s="100"/>
      <c r="O16" s="475"/>
      <c r="P16" s="221"/>
      <c r="Q16" s="224"/>
      <c r="R16" s="221"/>
      <c r="S16" s="221"/>
      <c r="T16" s="221"/>
    </row>
    <row r="17" spans="1:20" s="19" customFormat="1" ht="30" hidden="1" customHeight="1" outlineLevel="1" x14ac:dyDescent="0.25">
      <c r="A17" s="552"/>
      <c r="B17" s="551"/>
      <c r="C17" s="552"/>
      <c r="D17" s="574"/>
      <c r="E17" s="536"/>
      <c r="F17" s="537"/>
      <c r="G17" s="216" t="s">
        <v>157</v>
      </c>
      <c r="H17" s="100">
        <v>55</v>
      </c>
      <c r="I17" s="100"/>
      <c r="J17" s="100"/>
      <c r="K17" s="100"/>
      <c r="L17" s="100">
        <v>7</v>
      </c>
      <c r="M17" s="100"/>
      <c r="N17" s="100"/>
      <c r="O17" s="475"/>
      <c r="P17" s="221"/>
      <c r="Q17" s="224"/>
      <c r="R17" s="221"/>
      <c r="S17" s="221"/>
      <c r="T17" s="221"/>
    </row>
    <row r="18" spans="1:20" s="19" customFormat="1" ht="45" hidden="1" customHeight="1" outlineLevel="1" x14ac:dyDescent="0.25">
      <c r="A18" s="552"/>
      <c r="B18" s="551"/>
      <c r="C18" s="552"/>
      <c r="D18" s="574"/>
      <c r="E18" s="536"/>
      <c r="F18" s="537"/>
      <c r="G18" s="216" t="s">
        <v>158</v>
      </c>
      <c r="H18" s="100">
        <v>100</v>
      </c>
      <c r="I18" s="100"/>
      <c r="J18" s="100"/>
      <c r="K18" s="100"/>
      <c r="L18" s="100">
        <v>10</v>
      </c>
      <c r="M18" s="100"/>
      <c r="N18" s="100"/>
      <c r="O18" s="475"/>
      <c r="P18" s="221"/>
      <c r="Q18" s="224"/>
      <c r="R18" s="221"/>
      <c r="S18" s="221"/>
      <c r="T18" s="221"/>
    </row>
    <row r="19" spans="1:20" s="19" customFormat="1" ht="30" hidden="1" customHeight="1" outlineLevel="1" x14ac:dyDescent="0.25">
      <c r="A19" s="552"/>
      <c r="B19" s="551"/>
      <c r="C19" s="552"/>
      <c r="D19" s="574"/>
      <c r="E19" s="536"/>
      <c r="F19" s="537"/>
      <c r="G19" s="216" t="s">
        <v>159</v>
      </c>
      <c r="H19" s="100">
        <v>100</v>
      </c>
      <c r="I19" s="100"/>
      <c r="J19" s="100"/>
      <c r="K19" s="100"/>
      <c r="L19" s="100">
        <v>10</v>
      </c>
      <c r="M19" s="100"/>
      <c r="N19" s="100"/>
      <c r="O19" s="475"/>
      <c r="P19" s="221"/>
      <c r="Q19" s="224"/>
      <c r="R19" s="221"/>
      <c r="S19" s="221"/>
      <c r="T19" s="221"/>
    </row>
    <row r="20" spans="1:20" s="19" customFormat="1" ht="30" hidden="1" customHeight="1" outlineLevel="1" x14ac:dyDescent="0.25">
      <c r="A20" s="552"/>
      <c r="B20" s="551"/>
      <c r="C20" s="552"/>
      <c r="D20" s="574"/>
      <c r="E20" s="536"/>
      <c r="F20" s="537"/>
      <c r="G20" s="216" t="s">
        <v>160</v>
      </c>
      <c r="H20" s="100">
        <v>200</v>
      </c>
      <c r="I20" s="100"/>
      <c r="J20" s="100"/>
      <c r="K20" s="100"/>
      <c r="L20" s="100">
        <v>10</v>
      </c>
      <c r="M20" s="100"/>
      <c r="N20" s="100"/>
      <c r="O20" s="475"/>
      <c r="P20" s="221"/>
      <c r="Q20" s="224"/>
      <c r="R20" s="221"/>
      <c r="S20" s="221"/>
      <c r="T20" s="221"/>
    </row>
    <row r="21" spans="1:20" s="19" customFormat="1" ht="30" hidden="1" customHeight="1" outlineLevel="1" x14ac:dyDescent="0.25">
      <c r="A21" s="552"/>
      <c r="B21" s="551"/>
      <c r="C21" s="552"/>
      <c r="D21" s="574"/>
      <c r="E21" s="536"/>
      <c r="F21" s="537"/>
      <c r="G21" s="216" t="s">
        <v>161</v>
      </c>
      <c r="H21" s="100">
        <v>160</v>
      </c>
      <c r="I21" s="100"/>
      <c r="J21" s="100"/>
      <c r="K21" s="100"/>
      <c r="L21" s="100">
        <v>10</v>
      </c>
      <c r="M21" s="100"/>
      <c r="N21" s="100"/>
      <c r="O21" s="475"/>
      <c r="P21" s="221"/>
      <c r="Q21" s="224"/>
      <c r="R21" s="221"/>
      <c r="S21" s="221"/>
      <c r="T21" s="221"/>
    </row>
    <row r="22" spans="1:20" s="19" customFormat="1" ht="48" hidden="1" customHeight="1" outlineLevel="1" x14ac:dyDescent="0.25">
      <c r="A22" s="552"/>
      <c r="B22" s="551"/>
      <c r="C22" s="552"/>
      <c r="D22" s="574"/>
      <c r="E22" s="536"/>
      <c r="F22" s="537"/>
      <c r="G22" s="216" t="s">
        <v>162</v>
      </c>
      <c r="H22" s="89">
        <v>70</v>
      </c>
      <c r="I22" s="89"/>
      <c r="J22" s="89"/>
      <c r="K22" s="89"/>
      <c r="L22" s="89">
        <v>15</v>
      </c>
      <c r="M22" s="89"/>
      <c r="N22" s="89"/>
      <c r="O22" s="333"/>
      <c r="P22" s="221"/>
      <c r="Q22" s="224"/>
      <c r="R22" s="221"/>
      <c r="S22" s="221"/>
      <c r="T22" s="221"/>
    </row>
    <row r="23" spans="1:20" s="19" customFormat="1" ht="49.5" hidden="1" customHeight="1" outlineLevel="1" x14ac:dyDescent="0.25">
      <c r="A23" s="552"/>
      <c r="B23" s="551"/>
      <c r="C23" s="552"/>
      <c r="D23" s="574"/>
      <c r="E23" s="536"/>
      <c r="F23" s="537"/>
      <c r="G23" s="216" t="s">
        <v>163</v>
      </c>
      <c r="H23" s="89">
        <v>148</v>
      </c>
      <c r="I23" s="89"/>
      <c r="J23" s="89"/>
      <c r="K23" s="89"/>
      <c r="L23" s="89">
        <v>6</v>
      </c>
      <c r="M23" s="89"/>
      <c r="N23" s="89"/>
      <c r="O23" s="333"/>
      <c r="P23" s="221"/>
      <c r="Q23" s="224"/>
      <c r="R23" s="221"/>
      <c r="S23" s="221"/>
      <c r="T23" s="221"/>
    </row>
    <row r="24" spans="1:20" s="19" customFormat="1" ht="35.25" hidden="1" customHeight="1" outlineLevel="1" x14ac:dyDescent="0.25">
      <c r="A24" s="552"/>
      <c r="B24" s="551"/>
      <c r="C24" s="552"/>
      <c r="D24" s="574"/>
      <c r="E24" s="536"/>
      <c r="F24" s="537"/>
      <c r="G24" s="216" t="s">
        <v>164</v>
      </c>
      <c r="H24" s="89">
        <v>107</v>
      </c>
      <c r="I24" s="89"/>
      <c r="J24" s="89"/>
      <c r="K24" s="89"/>
      <c r="L24" s="89">
        <v>15</v>
      </c>
      <c r="M24" s="89"/>
      <c r="N24" s="89"/>
      <c r="O24" s="333"/>
      <c r="P24" s="221"/>
      <c r="Q24" s="224"/>
      <c r="R24" s="221"/>
      <c r="S24" s="221"/>
      <c r="T24" s="221"/>
    </row>
    <row r="25" spans="1:20" s="19" customFormat="1" ht="30" hidden="1" customHeight="1" outlineLevel="1" x14ac:dyDescent="0.25">
      <c r="A25" s="552"/>
      <c r="B25" s="551"/>
      <c r="C25" s="552"/>
      <c r="D25" s="574"/>
      <c r="E25" s="536"/>
      <c r="F25" s="537"/>
      <c r="G25" s="216" t="s">
        <v>165</v>
      </c>
      <c r="H25" s="89">
        <v>140</v>
      </c>
      <c r="I25" s="89"/>
      <c r="J25" s="89"/>
      <c r="K25" s="89"/>
      <c r="L25" s="89">
        <v>15</v>
      </c>
      <c r="M25" s="89"/>
      <c r="N25" s="89"/>
      <c r="O25" s="333"/>
      <c r="P25" s="221"/>
      <c r="Q25" s="224"/>
      <c r="R25" s="221"/>
      <c r="S25" s="221"/>
      <c r="T25" s="221"/>
    </row>
    <row r="26" spans="1:20" s="19" customFormat="1" ht="44.25" hidden="1" customHeight="1" outlineLevel="1" x14ac:dyDescent="0.25">
      <c r="A26" s="552"/>
      <c r="B26" s="551"/>
      <c r="C26" s="552"/>
      <c r="D26" s="574"/>
      <c r="E26" s="536"/>
      <c r="F26" s="537"/>
      <c r="G26" s="216" t="s">
        <v>166</v>
      </c>
      <c r="H26" s="100">
        <v>42</v>
      </c>
      <c r="I26" s="100"/>
      <c r="J26" s="100"/>
      <c r="K26" s="100"/>
      <c r="L26" s="100">
        <v>6</v>
      </c>
      <c r="M26" s="100"/>
      <c r="N26" s="100"/>
      <c r="O26" s="475"/>
      <c r="P26" s="221"/>
      <c r="Q26" s="224"/>
      <c r="R26" s="221"/>
      <c r="S26" s="221"/>
      <c r="T26" s="221"/>
    </row>
    <row r="27" spans="1:20" s="19" customFormat="1" ht="40.5" hidden="1" customHeight="1" outlineLevel="1" x14ac:dyDescent="0.25">
      <c r="A27" s="552"/>
      <c r="B27" s="551"/>
      <c r="C27" s="552"/>
      <c r="D27" s="574"/>
      <c r="E27" s="536"/>
      <c r="F27" s="537"/>
      <c r="G27" s="216" t="s">
        <v>167</v>
      </c>
      <c r="H27" s="100">
        <v>160</v>
      </c>
      <c r="I27" s="100"/>
      <c r="J27" s="100"/>
      <c r="K27" s="100"/>
      <c r="L27" s="100">
        <v>10</v>
      </c>
      <c r="M27" s="100"/>
      <c r="N27" s="100"/>
      <c r="O27" s="475"/>
      <c r="P27" s="221"/>
      <c r="Q27" s="224"/>
      <c r="R27" s="221"/>
      <c r="S27" s="221"/>
      <c r="T27" s="221"/>
    </row>
    <row r="28" spans="1:20" s="19" customFormat="1" ht="30" hidden="1" customHeight="1" outlineLevel="1" x14ac:dyDescent="0.25">
      <c r="A28" s="552"/>
      <c r="B28" s="551"/>
      <c r="C28" s="552"/>
      <c r="D28" s="574"/>
      <c r="E28" s="536"/>
      <c r="F28" s="537"/>
      <c r="G28" s="216" t="s">
        <v>168</v>
      </c>
      <c r="H28" s="100">
        <v>109</v>
      </c>
      <c r="I28" s="100"/>
      <c r="J28" s="100"/>
      <c r="K28" s="100"/>
      <c r="L28" s="100">
        <v>10</v>
      </c>
      <c r="M28" s="100"/>
      <c r="N28" s="100"/>
      <c r="O28" s="475"/>
      <c r="P28" s="221"/>
      <c r="Q28" s="224"/>
      <c r="R28" s="221"/>
      <c r="S28" s="221"/>
      <c r="T28" s="221"/>
    </row>
    <row r="29" spans="1:20" s="19" customFormat="1" ht="30" hidden="1" customHeight="1" outlineLevel="1" x14ac:dyDescent="0.25">
      <c r="A29" s="552"/>
      <c r="B29" s="551"/>
      <c r="C29" s="552"/>
      <c r="D29" s="574"/>
      <c r="E29" s="536"/>
      <c r="F29" s="537"/>
      <c r="G29" s="216" t="s">
        <v>169</v>
      </c>
      <c r="H29" s="100">
        <v>92</v>
      </c>
      <c r="I29" s="100"/>
      <c r="J29" s="100"/>
      <c r="K29" s="100"/>
      <c r="L29" s="100">
        <v>15</v>
      </c>
      <c r="M29" s="100"/>
      <c r="N29" s="100"/>
      <c r="O29" s="475"/>
      <c r="P29" s="221"/>
      <c r="Q29" s="224"/>
      <c r="R29" s="221"/>
      <c r="S29" s="221"/>
      <c r="T29" s="221"/>
    </row>
    <row r="30" spans="1:20" s="19" customFormat="1" ht="45" hidden="1" customHeight="1" outlineLevel="1" x14ac:dyDescent="0.25">
      <c r="A30" s="552"/>
      <c r="B30" s="551"/>
      <c r="C30" s="552"/>
      <c r="D30" s="574"/>
      <c r="E30" s="536"/>
      <c r="F30" s="537"/>
      <c r="G30" s="216" t="s">
        <v>170</v>
      </c>
      <c r="H30" s="100">
        <v>136</v>
      </c>
      <c r="I30" s="100"/>
      <c r="J30" s="100"/>
      <c r="K30" s="100"/>
      <c r="L30" s="100">
        <v>9</v>
      </c>
      <c r="M30" s="100"/>
      <c r="N30" s="100"/>
      <c r="O30" s="475"/>
      <c r="P30" s="221"/>
      <c r="Q30" s="224"/>
      <c r="R30" s="221"/>
      <c r="S30" s="221"/>
      <c r="T30" s="221"/>
    </row>
    <row r="31" spans="1:20" s="19" customFormat="1" ht="45" hidden="1" customHeight="1" outlineLevel="1" x14ac:dyDescent="0.25">
      <c r="A31" s="552"/>
      <c r="B31" s="551"/>
      <c r="C31" s="552"/>
      <c r="D31" s="574"/>
      <c r="E31" s="536"/>
      <c r="F31" s="537"/>
      <c r="G31" s="216" t="s">
        <v>171</v>
      </c>
      <c r="H31" s="100">
        <v>98</v>
      </c>
      <c r="I31" s="100"/>
      <c r="J31" s="100"/>
      <c r="K31" s="100"/>
      <c r="L31" s="100">
        <v>15</v>
      </c>
      <c r="M31" s="100"/>
      <c r="N31" s="100"/>
      <c r="O31" s="475"/>
      <c r="P31" s="221"/>
      <c r="Q31" s="224"/>
      <c r="R31" s="221"/>
      <c r="S31" s="221"/>
      <c r="T31" s="221"/>
    </row>
    <row r="32" spans="1:20" s="19" customFormat="1" ht="42.75" hidden="1" customHeight="1" outlineLevel="1" x14ac:dyDescent="0.25">
      <c r="A32" s="552"/>
      <c r="B32" s="551"/>
      <c r="C32" s="552"/>
      <c r="D32" s="574"/>
      <c r="E32" s="536"/>
      <c r="F32" s="537"/>
      <c r="G32" s="216" t="s">
        <v>172</v>
      </c>
      <c r="H32" s="100">
        <v>69</v>
      </c>
      <c r="I32" s="100"/>
      <c r="J32" s="100"/>
      <c r="K32" s="100"/>
      <c r="L32" s="100">
        <v>15</v>
      </c>
      <c r="M32" s="100"/>
      <c r="N32" s="100"/>
      <c r="O32" s="475"/>
      <c r="P32" s="221"/>
      <c r="Q32" s="224"/>
      <c r="R32" s="221"/>
      <c r="S32" s="221"/>
      <c r="T32" s="221"/>
    </row>
    <row r="33" spans="1:20" s="19" customFormat="1" ht="43.5" hidden="1" customHeight="1" outlineLevel="1" x14ac:dyDescent="0.25">
      <c r="A33" s="552"/>
      <c r="B33" s="551"/>
      <c r="C33" s="552"/>
      <c r="D33" s="574"/>
      <c r="E33" s="536"/>
      <c r="F33" s="537"/>
      <c r="G33" s="216" t="s">
        <v>173</v>
      </c>
      <c r="H33" s="100">
        <v>96</v>
      </c>
      <c r="I33" s="100"/>
      <c r="J33" s="100"/>
      <c r="K33" s="100"/>
      <c r="L33" s="100">
        <v>15</v>
      </c>
      <c r="M33" s="100"/>
      <c r="N33" s="100"/>
      <c r="O33" s="475"/>
      <c r="P33" s="221"/>
      <c r="Q33" s="224"/>
      <c r="R33" s="221"/>
      <c r="S33" s="221"/>
      <c r="T33" s="221"/>
    </row>
    <row r="34" spans="1:20" s="19" customFormat="1" ht="30" hidden="1" customHeight="1" outlineLevel="1" x14ac:dyDescent="0.25">
      <c r="A34" s="552"/>
      <c r="B34" s="551"/>
      <c r="C34" s="552"/>
      <c r="D34" s="574"/>
      <c r="E34" s="536"/>
      <c r="F34" s="537"/>
      <c r="G34" s="216" t="s">
        <v>174</v>
      </c>
      <c r="H34" s="100">
        <v>110</v>
      </c>
      <c r="I34" s="100"/>
      <c r="J34" s="100"/>
      <c r="K34" s="100"/>
      <c r="L34" s="100">
        <v>20</v>
      </c>
      <c r="M34" s="100"/>
      <c r="N34" s="100"/>
      <c r="O34" s="475"/>
      <c r="P34" s="221"/>
      <c r="Q34" s="224"/>
      <c r="R34" s="221"/>
      <c r="S34" s="221"/>
      <c r="T34" s="221"/>
    </row>
    <row r="35" spans="1:20" s="19" customFormat="1" ht="35.25" hidden="1" customHeight="1" outlineLevel="1" x14ac:dyDescent="0.25">
      <c r="A35" s="552"/>
      <c r="B35" s="551"/>
      <c r="C35" s="552"/>
      <c r="D35" s="574"/>
      <c r="E35" s="536"/>
      <c r="F35" s="537"/>
      <c r="G35" s="216" t="s">
        <v>175</v>
      </c>
      <c r="H35" s="100">
        <v>151</v>
      </c>
      <c r="I35" s="100"/>
      <c r="J35" s="100"/>
      <c r="K35" s="100"/>
      <c r="L35" s="100">
        <v>15</v>
      </c>
      <c r="M35" s="100"/>
      <c r="N35" s="100"/>
      <c r="O35" s="475"/>
      <c r="P35" s="221"/>
      <c r="Q35" s="224"/>
      <c r="R35" s="221"/>
      <c r="S35" s="221"/>
      <c r="T35" s="221"/>
    </row>
    <row r="36" spans="1:20" s="19" customFormat="1" ht="45" hidden="1" customHeight="1" outlineLevel="1" x14ac:dyDescent="0.25">
      <c r="A36" s="552"/>
      <c r="B36" s="551"/>
      <c r="C36" s="552"/>
      <c r="D36" s="574"/>
      <c r="E36" s="536"/>
      <c r="F36" s="537"/>
      <c r="G36" s="216" t="s">
        <v>176</v>
      </c>
      <c r="H36" s="100">
        <v>78</v>
      </c>
      <c r="I36" s="100"/>
      <c r="J36" s="100"/>
      <c r="K36" s="100"/>
      <c r="L36" s="100">
        <v>15</v>
      </c>
      <c r="M36" s="100"/>
      <c r="N36" s="100"/>
      <c r="O36" s="475"/>
      <c r="P36" s="221"/>
      <c r="Q36" s="224"/>
      <c r="R36" s="221"/>
      <c r="S36" s="221"/>
      <c r="T36" s="221"/>
    </row>
    <row r="37" spans="1:20" s="19" customFormat="1" ht="45" hidden="1" customHeight="1" outlineLevel="1" x14ac:dyDescent="0.25">
      <c r="A37" s="552"/>
      <c r="B37" s="551"/>
      <c r="C37" s="552"/>
      <c r="D37" s="574"/>
      <c r="E37" s="536"/>
      <c r="F37" s="537"/>
      <c r="G37" s="216" t="s">
        <v>177</v>
      </c>
      <c r="H37" s="100">
        <v>50</v>
      </c>
      <c r="I37" s="100"/>
      <c r="J37" s="100"/>
      <c r="K37" s="100"/>
      <c r="L37" s="100">
        <v>15</v>
      </c>
      <c r="M37" s="100"/>
      <c r="N37" s="100"/>
      <c r="O37" s="475"/>
      <c r="P37" s="221"/>
      <c r="Q37" s="224"/>
      <c r="R37" s="221"/>
      <c r="S37" s="221"/>
      <c r="T37" s="221"/>
    </row>
    <row r="38" spans="1:20" s="19" customFormat="1" ht="45" hidden="1" customHeight="1" outlineLevel="1" x14ac:dyDescent="0.25">
      <c r="A38" s="552"/>
      <c r="B38" s="551"/>
      <c r="C38" s="552"/>
      <c r="D38" s="574"/>
      <c r="E38" s="536"/>
      <c r="F38" s="537"/>
      <c r="G38" s="216" t="s">
        <v>178</v>
      </c>
      <c r="H38" s="100">
        <v>190</v>
      </c>
      <c r="I38" s="100"/>
      <c r="J38" s="100"/>
      <c r="K38" s="100"/>
      <c r="L38" s="100">
        <v>15</v>
      </c>
      <c r="M38" s="100"/>
      <c r="N38" s="100"/>
      <c r="O38" s="475"/>
      <c r="P38" s="221"/>
      <c r="Q38" s="224"/>
      <c r="R38" s="221"/>
      <c r="S38" s="221"/>
      <c r="T38" s="221"/>
    </row>
    <row r="39" spans="1:20" s="19" customFormat="1" ht="45" hidden="1" customHeight="1" outlineLevel="1" x14ac:dyDescent="0.25">
      <c r="A39" s="552"/>
      <c r="B39" s="551"/>
      <c r="C39" s="552"/>
      <c r="D39" s="574"/>
      <c r="E39" s="536"/>
      <c r="F39" s="537"/>
      <c r="G39" s="216" t="s">
        <v>179</v>
      </c>
      <c r="H39" s="100">
        <v>150</v>
      </c>
      <c r="I39" s="100"/>
      <c r="J39" s="100"/>
      <c r="K39" s="100"/>
      <c r="L39" s="100">
        <v>15</v>
      </c>
      <c r="M39" s="100"/>
      <c r="N39" s="100"/>
      <c r="O39" s="475"/>
      <c r="P39" s="221"/>
      <c r="Q39" s="224"/>
      <c r="R39" s="221"/>
      <c r="S39" s="221"/>
      <c r="T39" s="221"/>
    </row>
    <row r="40" spans="1:20" s="19" customFormat="1" ht="45" hidden="1" customHeight="1" outlineLevel="1" x14ac:dyDescent="0.25">
      <c r="A40" s="552"/>
      <c r="B40" s="551"/>
      <c r="C40" s="552"/>
      <c r="D40" s="574"/>
      <c r="E40" s="536"/>
      <c r="F40" s="537"/>
      <c r="G40" s="216" t="s">
        <v>180</v>
      </c>
      <c r="H40" s="100">
        <v>82</v>
      </c>
      <c r="I40" s="100"/>
      <c r="J40" s="100"/>
      <c r="K40" s="100"/>
      <c r="L40" s="100">
        <v>9</v>
      </c>
      <c r="M40" s="100"/>
      <c r="N40" s="100"/>
      <c r="O40" s="475"/>
      <c r="P40" s="221"/>
      <c r="Q40" s="224"/>
      <c r="R40" s="221"/>
      <c r="S40" s="221"/>
      <c r="T40" s="221"/>
    </row>
    <row r="41" spans="1:20" s="19" customFormat="1" ht="34.5" hidden="1" customHeight="1" outlineLevel="1" x14ac:dyDescent="0.25">
      <c r="A41" s="552"/>
      <c r="B41" s="551"/>
      <c r="C41" s="552"/>
      <c r="D41" s="574"/>
      <c r="E41" s="536"/>
      <c r="F41" s="537"/>
      <c r="G41" s="216" t="s">
        <v>181</v>
      </c>
      <c r="H41" s="100">
        <v>130</v>
      </c>
      <c r="I41" s="100"/>
      <c r="J41" s="100"/>
      <c r="K41" s="100"/>
      <c r="L41" s="100">
        <v>10</v>
      </c>
      <c r="M41" s="100"/>
      <c r="N41" s="100"/>
      <c r="O41" s="475"/>
      <c r="P41" s="221"/>
      <c r="Q41" s="224"/>
      <c r="R41" s="221"/>
      <c r="S41" s="221"/>
      <c r="T41" s="221"/>
    </row>
    <row r="42" spans="1:20" s="19" customFormat="1" ht="45" hidden="1" customHeight="1" outlineLevel="1" x14ac:dyDescent="0.25">
      <c r="A42" s="552"/>
      <c r="B42" s="551"/>
      <c r="C42" s="552"/>
      <c r="D42" s="574"/>
      <c r="E42" s="536"/>
      <c r="F42" s="537"/>
      <c r="G42" s="216" t="s">
        <v>182</v>
      </c>
      <c r="H42" s="100">
        <v>200</v>
      </c>
      <c r="I42" s="100"/>
      <c r="J42" s="100"/>
      <c r="K42" s="100"/>
      <c r="L42" s="100">
        <v>15</v>
      </c>
      <c r="M42" s="100"/>
      <c r="N42" s="100"/>
      <c r="O42" s="475"/>
      <c r="P42" s="221"/>
      <c r="Q42" s="224"/>
      <c r="R42" s="221"/>
      <c r="S42" s="221"/>
      <c r="T42" s="221"/>
    </row>
    <row r="43" spans="1:20" s="19" customFormat="1" ht="45" hidden="1" customHeight="1" outlineLevel="1" x14ac:dyDescent="0.25">
      <c r="A43" s="552"/>
      <c r="B43" s="551"/>
      <c r="C43" s="552"/>
      <c r="D43" s="574"/>
      <c r="E43" s="536"/>
      <c r="F43" s="537"/>
      <c r="G43" s="216" t="s">
        <v>183</v>
      </c>
      <c r="H43" s="100">
        <v>163</v>
      </c>
      <c r="I43" s="100"/>
      <c r="J43" s="100"/>
      <c r="K43" s="100"/>
      <c r="L43" s="100">
        <v>15</v>
      </c>
      <c r="M43" s="100"/>
      <c r="N43" s="100"/>
      <c r="O43" s="475"/>
      <c r="P43" s="221"/>
      <c r="Q43" s="224"/>
      <c r="R43" s="221"/>
      <c r="S43" s="221"/>
      <c r="T43" s="221"/>
    </row>
    <row r="44" spans="1:20" s="19" customFormat="1" ht="30" hidden="1" customHeight="1" outlineLevel="1" x14ac:dyDescent="0.25">
      <c r="A44" s="552"/>
      <c r="B44" s="551"/>
      <c r="C44" s="552"/>
      <c r="D44" s="574"/>
      <c r="E44" s="536"/>
      <c r="F44" s="537"/>
      <c r="G44" s="216" t="s">
        <v>184</v>
      </c>
      <c r="H44" s="100">
        <v>170</v>
      </c>
      <c r="I44" s="100"/>
      <c r="J44" s="100"/>
      <c r="K44" s="100"/>
      <c r="L44" s="100">
        <v>15</v>
      </c>
      <c r="M44" s="100"/>
      <c r="N44" s="100"/>
      <c r="O44" s="475"/>
      <c r="P44" s="221"/>
      <c r="Q44" s="224"/>
      <c r="R44" s="221"/>
      <c r="S44" s="221"/>
      <c r="T44" s="221"/>
    </row>
    <row r="45" spans="1:20" s="19" customFormat="1" ht="30" hidden="1" customHeight="1" outlineLevel="1" x14ac:dyDescent="0.25">
      <c r="A45" s="552"/>
      <c r="B45" s="551"/>
      <c r="C45" s="552"/>
      <c r="D45" s="574"/>
      <c r="E45" s="536"/>
      <c r="F45" s="537"/>
      <c r="G45" s="216" t="s">
        <v>185</v>
      </c>
      <c r="H45" s="100">
        <v>38</v>
      </c>
      <c r="I45" s="100"/>
      <c r="J45" s="100"/>
      <c r="K45" s="100"/>
      <c r="L45" s="100">
        <v>15</v>
      </c>
      <c r="M45" s="100"/>
      <c r="N45" s="100"/>
      <c r="O45" s="475"/>
      <c r="P45" s="221"/>
      <c r="Q45" s="224"/>
      <c r="R45" s="221"/>
      <c r="S45" s="221"/>
      <c r="T45" s="221"/>
    </row>
    <row r="46" spans="1:20" s="19" customFormat="1" ht="30" hidden="1" customHeight="1" outlineLevel="1" x14ac:dyDescent="0.25">
      <c r="A46" s="552"/>
      <c r="B46" s="551"/>
      <c r="C46" s="552"/>
      <c r="D46" s="574"/>
      <c r="E46" s="536"/>
      <c r="F46" s="537"/>
      <c r="G46" s="216" t="s">
        <v>186</v>
      </c>
      <c r="H46" s="100">
        <v>60</v>
      </c>
      <c r="I46" s="100"/>
      <c r="J46" s="100"/>
      <c r="K46" s="100"/>
      <c r="L46" s="100">
        <v>10</v>
      </c>
      <c r="M46" s="100"/>
      <c r="N46" s="100"/>
      <c r="O46" s="475"/>
      <c r="P46" s="221"/>
      <c r="Q46" s="224"/>
      <c r="R46" s="221"/>
      <c r="S46" s="221"/>
      <c r="T46" s="221"/>
    </row>
    <row r="47" spans="1:20" s="19" customFormat="1" ht="30" hidden="1" customHeight="1" outlineLevel="1" x14ac:dyDescent="0.25">
      <c r="A47" s="552"/>
      <c r="B47" s="551"/>
      <c r="C47" s="552"/>
      <c r="D47" s="574"/>
      <c r="E47" s="536"/>
      <c r="F47" s="537"/>
      <c r="G47" s="216" t="s">
        <v>187</v>
      </c>
      <c r="H47" s="100">
        <v>220</v>
      </c>
      <c r="I47" s="100"/>
      <c r="J47" s="100"/>
      <c r="K47" s="100"/>
      <c r="L47" s="100">
        <v>10</v>
      </c>
      <c r="M47" s="100"/>
      <c r="N47" s="100"/>
      <c r="O47" s="475"/>
      <c r="P47" s="221"/>
      <c r="Q47" s="224"/>
      <c r="R47" s="221"/>
      <c r="S47" s="221"/>
      <c r="T47" s="221"/>
    </row>
    <row r="48" spans="1:20" s="19" customFormat="1" ht="45" hidden="1" customHeight="1" outlineLevel="1" x14ac:dyDescent="0.25">
      <c r="A48" s="552"/>
      <c r="B48" s="551"/>
      <c r="C48" s="552"/>
      <c r="D48" s="574"/>
      <c r="E48" s="536"/>
      <c r="F48" s="537"/>
      <c r="G48" s="216" t="s">
        <v>188</v>
      </c>
      <c r="H48" s="100">
        <v>190</v>
      </c>
      <c r="I48" s="100"/>
      <c r="J48" s="100"/>
      <c r="K48" s="100"/>
      <c r="L48" s="100">
        <v>15</v>
      </c>
      <c r="M48" s="100"/>
      <c r="N48" s="100"/>
      <c r="O48" s="475"/>
      <c r="P48" s="221"/>
      <c r="Q48" s="224"/>
      <c r="R48" s="221"/>
      <c r="S48" s="221"/>
      <c r="T48" s="221"/>
    </row>
    <row r="49" spans="1:20" s="19" customFormat="1" ht="30" hidden="1" customHeight="1" outlineLevel="1" x14ac:dyDescent="0.25">
      <c r="A49" s="552"/>
      <c r="B49" s="551"/>
      <c r="C49" s="552"/>
      <c r="D49" s="574"/>
      <c r="E49" s="536"/>
      <c r="F49" s="537"/>
      <c r="G49" s="216" t="s">
        <v>189</v>
      </c>
      <c r="H49" s="100">
        <v>160</v>
      </c>
      <c r="I49" s="100"/>
      <c r="J49" s="100"/>
      <c r="K49" s="100"/>
      <c r="L49" s="100">
        <v>15</v>
      </c>
      <c r="M49" s="100"/>
      <c r="N49" s="100"/>
      <c r="O49" s="475"/>
      <c r="P49" s="221"/>
      <c r="Q49" s="224"/>
      <c r="R49" s="221"/>
      <c r="S49" s="221"/>
      <c r="T49" s="221"/>
    </row>
    <row r="50" spans="1:20" s="19" customFormat="1" ht="45" hidden="1" customHeight="1" outlineLevel="1" x14ac:dyDescent="0.25">
      <c r="A50" s="552"/>
      <c r="B50" s="551"/>
      <c r="C50" s="552"/>
      <c r="D50" s="574"/>
      <c r="E50" s="536"/>
      <c r="F50" s="537"/>
      <c r="G50" s="216" t="s">
        <v>190</v>
      </c>
      <c r="H50" s="100">
        <v>244</v>
      </c>
      <c r="I50" s="100"/>
      <c r="J50" s="100"/>
      <c r="K50" s="100"/>
      <c r="L50" s="100">
        <v>20.329999999999998</v>
      </c>
      <c r="M50" s="100"/>
      <c r="N50" s="100"/>
      <c r="O50" s="475"/>
      <c r="P50" s="221"/>
      <c r="Q50" s="224"/>
      <c r="R50" s="221"/>
      <c r="S50" s="221"/>
      <c r="T50" s="221"/>
    </row>
    <row r="51" spans="1:20" s="19" customFormat="1" ht="30" hidden="1" customHeight="1" outlineLevel="1" x14ac:dyDescent="0.25">
      <c r="A51" s="552"/>
      <c r="B51" s="551"/>
      <c r="C51" s="552"/>
      <c r="D51" s="574"/>
      <c r="E51" s="536"/>
      <c r="F51" s="537"/>
      <c r="G51" s="216" t="s">
        <v>191</v>
      </c>
      <c r="H51" s="100">
        <v>410</v>
      </c>
      <c r="I51" s="100"/>
      <c r="J51" s="100"/>
      <c r="K51" s="100"/>
      <c r="L51" s="100">
        <v>10</v>
      </c>
      <c r="M51" s="100"/>
      <c r="N51" s="100"/>
      <c r="O51" s="475"/>
      <c r="P51" s="221"/>
      <c r="Q51" s="224"/>
      <c r="R51" s="221"/>
      <c r="S51" s="221"/>
      <c r="T51" s="221"/>
    </row>
    <row r="52" spans="1:20" s="19" customFormat="1" ht="30" hidden="1" customHeight="1" outlineLevel="1" x14ac:dyDescent="0.25">
      <c r="A52" s="552"/>
      <c r="B52" s="551"/>
      <c r="C52" s="552"/>
      <c r="D52" s="574"/>
      <c r="E52" s="536"/>
      <c r="F52" s="537"/>
      <c r="G52" s="216" t="s">
        <v>192</v>
      </c>
      <c r="H52" s="100">
        <v>130</v>
      </c>
      <c r="I52" s="100"/>
      <c r="J52" s="100"/>
      <c r="K52" s="100"/>
      <c r="L52" s="100">
        <v>10</v>
      </c>
      <c r="M52" s="100"/>
      <c r="N52" s="100"/>
      <c r="O52" s="475"/>
      <c r="P52" s="221"/>
      <c r="Q52" s="224"/>
      <c r="R52" s="221"/>
      <c r="S52" s="221"/>
      <c r="T52" s="221"/>
    </row>
    <row r="53" spans="1:20" s="19" customFormat="1" ht="45" hidden="1" customHeight="1" outlineLevel="1" x14ac:dyDescent="0.25">
      <c r="A53" s="552"/>
      <c r="B53" s="551"/>
      <c r="C53" s="552"/>
      <c r="D53" s="574"/>
      <c r="E53" s="536"/>
      <c r="F53" s="537"/>
      <c r="G53" s="216" t="s">
        <v>193</v>
      </c>
      <c r="H53" s="100">
        <v>10</v>
      </c>
      <c r="I53" s="100"/>
      <c r="J53" s="100"/>
      <c r="K53" s="100"/>
      <c r="L53" s="100">
        <v>5</v>
      </c>
      <c r="M53" s="100"/>
      <c r="N53" s="100"/>
      <c r="O53" s="475"/>
      <c r="P53" s="221"/>
      <c r="Q53" s="224"/>
      <c r="R53" s="221"/>
      <c r="S53" s="221"/>
      <c r="T53" s="221"/>
    </row>
    <row r="54" spans="1:20" s="19" customFormat="1" ht="35.25" hidden="1" customHeight="1" outlineLevel="1" x14ac:dyDescent="0.25">
      <c r="A54" s="552"/>
      <c r="B54" s="551"/>
      <c r="C54" s="552"/>
      <c r="D54" s="574"/>
      <c r="E54" s="536"/>
      <c r="F54" s="537"/>
      <c r="G54" s="216" t="s">
        <v>194</v>
      </c>
      <c r="H54" s="100">
        <v>150</v>
      </c>
      <c r="I54" s="100"/>
      <c r="J54" s="100"/>
      <c r="K54" s="100"/>
      <c r="L54" s="100">
        <v>10</v>
      </c>
      <c r="M54" s="100"/>
      <c r="N54" s="100"/>
      <c r="O54" s="475"/>
      <c r="P54" s="221"/>
      <c r="Q54" s="224"/>
      <c r="R54" s="221"/>
      <c r="S54" s="221"/>
      <c r="T54" s="221"/>
    </row>
    <row r="55" spans="1:20" s="19" customFormat="1" ht="30" hidden="1" customHeight="1" outlineLevel="1" x14ac:dyDescent="0.25">
      <c r="A55" s="552"/>
      <c r="B55" s="551"/>
      <c r="C55" s="552"/>
      <c r="D55" s="574"/>
      <c r="E55" s="536"/>
      <c r="F55" s="537"/>
      <c r="G55" s="216" t="s">
        <v>195</v>
      </c>
      <c r="H55" s="100">
        <v>60</v>
      </c>
      <c r="I55" s="100"/>
      <c r="J55" s="100"/>
      <c r="K55" s="100"/>
      <c r="L55" s="100">
        <v>15</v>
      </c>
      <c r="M55" s="100"/>
      <c r="N55" s="100"/>
      <c r="O55" s="475"/>
      <c r="P55" s="221"/>
      <c r="Q55" s="224"/>
      <c r="R55" s="221"/>
      <c r="S55" s="221"/>
      <c r="T55" s="221"/>
    </row>
    <row r="56" spans="1:20" s="19" customFormat="1" ht="45" hidden="1" customHeight="1" outlineLevel="1" x14ac:dyDescent="0.25">
      <c r="A56" s="552"/>
      <c r="B56" s="551"/>
      <c r="C56" s="552"/>
      <c r="D56" s="574"/>
      <c r="E56" s="536"/>
      <c r="F56" s="537"/>
      <c r="G56" s="216" t="s">
        <v>196</v>
      </c>
      <c r="H56" s="100">
        <v>364</v>
      </c>
      <c r="I56" s="100"/>
      <c r="J56" s="100"/>
      <c r="K56" s="100"/>
      <c r="L56" s="100">
        <v>15</v>
      </c>
      <c r="M56" s="100"/>
      <c r="N56" s="100"/>
      <c r="O56" s="475"/>
      <c r="P56" s="221"/>
      <c r="Q56" s="224"/>
      <c r="R56" s="221"/>
      <c r="S56" s="221"/>
      <c r="T56" s="221"/>
    </row>
    <row r="57" spans="1:20" s="19" customFormat="1" ht="30" hidden="1" customHeight="1" outlineLevel="1" x14ac:dyDescent="0.25">
      <c r="A57" s="552"/>
      <c r="B57" s="551"/>
      <c r="C57" s="552"/>
      <c r="D57" s="574"/>
      <c r="E57" s="536"/>
      <c r="F57" s="537"/>
      <c r="G57" s="216" t="s">
        <v>197</v>
      </c>
      <c r="H57" s="100">
        <v>81</v>
      </c>
      <c r="I57" s="100"/>
      <c r="J57" s="100"/>
      <c r="K57" s="100"/>
      <c r="L57" s="100">
        <v>7.5</v>
      </c>
      <c r="M57" s="100"/>
      <c r="N57" s="100"/>
      <c r="O57" s="475"/>
      <c r="P57" s="221"/>
      <c r="Q57" s="224"/>
      <c r="R57" s="221"/>
      <c r="S57" s="221"/>
      <c r="T57" s="221"/>
    </row>
    <row r="58" spans="1:20" s="19" customFormat="1" ht="34.5" hidden="1" customHeight="1" outlineLevel="1" x14ac:dyDescent="0.25">
      <c r="A58" s="552"/>
      <c r="B58" s="551"/>
      <c r="C58" s="552"/>
      <c r="D58" s="574"/>
      <c r="E58" s="536"/>
      <c r="F58" s="537"/>
      <c r="G58" s="216" t="s">
        <v>198</v>
      </c>
      <c r="H58" s="100">
        <v>50</v>
      </c>
      <c r="I58" s="100"/>
      <c r="J58" s="100"/>
      <c r="K58" s="100"/>
      <c r="L58" s="100">
        <v>10</v>
      </c>
      <c r="M58" s="100"/>
      <c r="N58" s="100"/>
      <c r="O58" s="475"/>
      <c r="P58" s="221"/>
      <c r="Q58" s="224"/>
      <c r="R58" s="221"/>
      <c r="S58" s="221"/>
      <c r="T58" s="221"/>
    </row>
    <row r="59" spans="1:20" s="19" customFormat="1" ht="30" hidden="1" customHeight="1" outlineLevel="1" x14ac:dyDescent="0.25">
      <c r="A59" s="552"/>
      <c r="B59" s="551"/>
      <c r="C59" s="552"/>
      <c r="D59" s="574"/>
      <c r="E59" s="536"/>
      <c r="F59" s="537"/>
      <c r="G59" s="216" t="s">
        <v>199</v>
      </c>
      <c r="H59" s="100">
        <v>50</v>
      </c>
      <c r="I59" s="100"/>
      <c r="J59" s="100"/>
      <c r="K59" s="100"/>
      <c r="L59" s="100">
        <v>10</v>
      </c>
      <c r="M59" s="100"/>
      <c r="N59" s="100"/>
      <c r="O59" s="475"/>
      <c r="P59" s="221"/>
      <c r="Q59" s="224"/>
      <c r="R59" s="221"/>
      <c r="S59" s="221"/>
      <c r="T59" s="221"/>
    </row>
    <row r="60" spans="1:20" s="19" customFormat="1" ht="30" hidden="1" customHeight="1" outlineLevel="1" x14ac:dyDescent="0.25">
      <c r="A60" s="552"/>
      <c r="B60" s="551"/>
      <c r="C60" s="552"/>
      <c r="D60" s="574"/>
      <c r="E60" s="536"/>
      <c r="F60" s="537"/>
      <c r="G60" s="216" t="s">
        <v>200</v>
      </c>
      <c r="H60" s="100">
        <v>350</v>
      </c>
      <c r="I60" s="100"/>
      <c r="J60" s="100"/>
      <c r="K60" s="100"/>
      <c r="L60" s="100">
        <v>5</v>
      </c>
      <c r="M60" s="100"/>
      <c r="N60" s="100"/>
      <c r="O60" s="475"/>
      <c r="P60" s="221"/>
      <c r="Q60" s="224"/>
      <c r="R60" s="221"/>
      <c r="S60" s="221"/>
      <c r="T60" s="221"/>
    </row>
    <row r="61" spans="1:20" s="19" customFormat="1" ht="45" hidden="1" customHeight="1" outlineLevel="1" x14ac:dyDescent="0.25">
      <c r="A61" s="552"/>
      <c r="B61" s="551"/>
      <c r="C61" s="552"/>
      <c r="D61" s="574"/>
      <c r="E61" s="536"/>
      <c r="F61" s="537"/>
      <c r="G61" s="216" t="s">
        <v>201</v>
      </c>
      <c r="H61" s="100">
        <v>300</v>
      </c>
      <c r="I61" s="100"/>
      <c r="J61" s="100"/>
      <c r="K61" s="100"/>
      <c r="L61" s="100">
        <v>15</v>
      </c>
      <c r="M61" s="100"/>
      <c r="N61" s="100"/>
      <c r="O61" s="475"/>
      <c r="P61" s="221"/>
      <c r="Q61" s="224"/>
      <c r="R61" s="221"/>
      <c r="S61" s="221"/>
      <c r="T61" s="221"/>
    </row>
    <row r="62" spans="1:20" s="19" customFormat="1" ht="30" hidden="1" customHeight="1" outlineLevel="1" x14ac:dyDescent="0.25">
      <c r="A62" s="552"/>
      <c r="B62" s="551"/>
      <c r="C62" s="552"/>
      <c r="D62" s="574"/>
      <c r="E62" s="536"/>
      <c r="F62" s="537"/>
      <c r="G62" s="216" t="s">
        <v>202</v>
      </c>
      <c r="H62" s="100">
        <v>490</v>
      </c>
      <c r="I62" s="100"/>
      <c r="J62" s="100"/>
      <c r="K62" s="100"/>
      <c r="L62" s="100">
        <v>15</v>
      </c>
      <c r="M62" s="100"/>
      <c r="N62" s="100"/>
      <c r="O62" s="475"/>
      <c r="P62" s="221"/>
      <c r="Q62" s="224"/>
      <c r="R62" s="221"/>
      <c r="S62" s="221"/>
      <c r="T62" s="221"/>
    </row>
    <row r="63" spans="1:20" s="19" customFormat="1" ht="30" hidden="1" customHeight="1" outlineLevel="1" x14ac:dyDescent="0.25">
      <c r="A63" s="552"/>
      <c r="B63" s="551"/>
      <c r="C63" s="552"/>
      <c r="D63" s="574"/>
      <c r="E63" s="536"/>
      <c r="F63" s="537"/>
      <c r="G63" s="216" t="s">
        <v>203</v>
      </c>
      <c r="H63" s="100">
        <v>100</v>
      </c>
      <c r="I63" s="100"/>
      <c r="J63" s="100"/>
      <c r="K63" s="100"/>
      <c r="L63" s="100">
        <v>15</v>
      </c>
      <c r="M63" s="100"/>
      <c r="N63" s="100"/>
      <c r="O63" s="475"/>
      <c r="P63" s="221"/>
      <c r="Q63" s="224"/>
      <c r="R63" s="221"/>
      <c r="S63" s="221"/>
      <c r="T63" s="221"/>
    </row>
    <row r="64" spans="1:20" s="19" customFormat="1" ht="45" hidden="1" customHeight="1" outlineLevel="1" x14ac:dyDescent="0.25">
      <c r="A64" s="552"/>
      <c r="B64" s="551"/>
      <c r="C64" s="552"/>
      <c r="D64" s="574"/>
      <c r="E64" s="536"/>
      <c r="F64" s="537"/>
      <c r="G64" s="216" t="s">
        <v>204</v>
      </c>
      <c r="H64" s="100">
        <v>60</v>
      </c>
      <c r="I64" s="100"/>
      <c r="J64" s="100"/>
      <c r="K64" s="100"/>
      <c r="L64" s="100">
        <v>15</v>
      </c>
      <c r="M64" s="100"/>
      <c r="N64" s="100"/>
      <c r="O64" s="475"/>
      <c r="P64" s="221"/>
      <c r="Q64" s="224"/>
      <c r="R64" s="221"/>
      <c r="S64" s="221"/>
      <c r="T64" s="221"/>
    </row>
    <row r="65" spans="1:20" s="19" customFormat="1" ht="45" hidden="1" customHeight="1" outlineLevel="1" x14ac:dyDescent="0.25">
      <c r="A65" s="552"/>
      <c r="B65" s="551"/>
      <c r="C65" s="552"/>
      <c r="D65" s="574"/>
      <c r="E65" s="536"/>
      <c r="F65" s="537"/>
      <c r="G65" s="216" t="s">
        <v>205</v>
      </c>
      <c r="H65" s="100">
        <v>120</v>
      </c>
      <c r="I65" s="100"/>
      <c r="J65" s="100"/>
      <c r="K65" s="100"/>
      <c r="L65" s="100">
        <v>10</v>
      </c>
      <c r="M65" s="100"/>
      <c r="N65" s="100"/>
      <c r="O65" s="475"/>
      <c r="P65" s="221"/>
      <c r="Q65" s="224"/>
      <c r="R65" s="221"/>
      <c r="S65" s="221"/>
      <c r="T65" s="221"/>
    </row>
    <row r="66" spans="1:20" s="19" customFormat="1" ht="45" hidden="1" customHeight="1" outlineLevel="1" x14ac:dyDescent="0.25">
      <c r="A66" s="552"/>
      <c r="B66" s="551"/>
      <c r="C66" s="552"/>
      <c r="D66" s="574"/>
      <c r="E66" s="536"/>
      <c r="F66" s="537"/>
      <c r="G66" s="216" t="s">
        <v>206</v>
      </c>
      <c r="H66" s="100">
        <v>50</v>
      </c>
      <c r="I66" s="100"/>
      <c r="J66" s="100"/>
      <c r="K66" s="100"/>
      <c r="L66" s="100">
        <v>10</v>
      </c>
      <c r="M66" s="100"/>
      <c r="N66" s="100"/>
      <c r="O66" s="475"/>
      <c r="P66" s="221"/>
      <c r="Q66" s="224"/>
      <c r="R66" s="221"/>
      <c r="S66" s="221"/>
      <c r="T66" s="221"/>
    </row>
    <row r="67" spans="1:20" s="19" customFormat="1" ht="35.25" hidden="1" customHeight="1" outlineLevel="1" x14ac:dyDescent="0.25">
      <c r="A67" s="552"/>
      <c r="B67" s="551"/>
      <c r="C67" s="552"/>
      <c r="D67" s="574"/>
      <c r="E67" s="536"/>
      <c r="F67" s="537"/>
      <c r="G67" s="216" t="s">
        <v>207</v>
      </c>
      <c r="H67" s="100">
        <v>220</v>
      </c>
      <c r="I67" s="100"/>
      <c r="J67" s="100"/>
      <c r="K67" s="100"/>
      <c r="L67" s="100">
        <v>15</v>
      </c>
      <c r="M67" s="100"/>
      <c r="N67" s="100"/>
      <c r="O67" s="475"/>
      <c r="P67" s="221"/>
      <c r="Q67" s="224"/>
      <c r="R67" s="221"/>
      <c r="S67" s="221"/>
      <c r="T67" s="221"/>
    </row>
    <row r="68" spans="1:20" s="19" customFormat="1" ht="45" hidden="1" customHeight="1" outlineLevel="1" x14ac:dyDescent="0.25">
      <c r="A68" s="552"/>
      <c r="B68" s="551"/>
      <c r="C68" s="552"/>
      <c r="D68" s="574"/>
      <c r="E68" s="536"/>
      <c r="F68" s="537"/>
      <c r="G68" s="216" t="s">
        <v>208</v>
      </c>
      <c r="H68" s="100">
        <v>300</v>
      </c>
      <c r="I68" s="100"/>
      <c r="J68" s="100"/>
      <c r="K68" s="100"/>
      <c r="L68" s="100">
        <v>30</v>
      </c>
      <c r="M68" s="100"/>
      <c r="N68" s="100"/>
      <c r="O68" s="475"/>
      <c r="P68" s="221"/>
      <c r="Q68" s="224"/>
      <c r="R68" s="221"/>
      <c r="S68" s="221"/>
      <c r="T68" s="221"/>
    </row>
    <row r="69" spans="1:20" s="19" customFormat="1" ht="75" hidden="1" customHeight="1" outlineLevel="1" x14ac:dyDescent="0.25">
      <c r="A69" s="552"/>
      <c r="B69" s="551"/>
      <c r="C69" s="552"/>
      <c r="D69" s="574"/>
      <c r="E69" s="536"/>
      <c r="F69" s="537"/>
      <c r="G69" s="216" t="s">
        <v>209</v>
      </c>
      <c r="H69" s="100">
        <v>120</v>
      </c>
      <c r="I69" s="100"/>
      <c r="J69" s="100"/>
      <c r="K69" s="100"/>
      <c r="L69" s="100">
        <v>15</v>
      </c>
      <c r="M69" s="100"/>
      <c r="N69" s="100"/>
      <c r="O69" s="475"/>
      <c r="P69" s="221"/>
      <c r="Q69" s="224"/>
      <c r="R69" s="221"/>
      <c r="S69" s="221"/>
      <c r="T69" s="221"/>
    </row>
    <row r="70" spans="1:20" s="19" customFormat="1" ht="45" hidden="1" customHeight="1" outlineLevel="1" x14ac:dyDescent="0.25">
      <c r="A70" s="552"/>
      <c r="B70" s="551"/>
      <c r="C70" s="552"/>
      <c r="D70" s="574"/>
      <c r="E70" s="536"/>
      <c r="F70" s="537"/>
      <c r="G70" s="216" t="s">
        <v>210</v>
      </c>
      <c r="H70" s="100">
        <v>130</v>
      </c>
      <c r="I70" s="100"/>
      <c r="J70" s="100"/>
      <c r="K70" s="100"/>
      <c r="L70" s="100">
        <v>15</v>
      </c>
      <c r="M70" s="100"/>
      <c r="N70" s="100"/>
      <c r="O70" s="475"/>
      <c r="P70" s="221"/>
      <c r="Q70" s="224"/>
      <c r="R70" s="221"/>
      <c r="S70" s="221"/>
      <c r="T70" s="221"/>
    </row>
    <row r="71" spans="1:20" s="19" customFormat="1" ht="67.5" hidden="1" customHeight="1" outlineLevel="1" x14ac:dyDescent="0.25">
      <c r="A71" s="552"/>
      <c r="B71" s="551"/>
      <c r="C71" s="552"/>
      <c r="D71" s="574"/>
      <c r="E71" s="536"/>
      <c r="F71" s="537"/>
      <c r="G71" s="216" t="s">
        <v>211</v>
      </c>
      <c r="H71" s="100">
        <v>80</v>
      </c>
      <c r="I71" s="100"/>
      <c r="J71" s="100"/>
      <c r="K71" s="100"/>
      <c r="L71" s="100">
        <v>15</v>
      </c>
      <c r="M71" s="100"/>
      <c r="N71" s="100"/>
      <c r="O71" s="475"/>
      <c r="P71" s="221"/>
      <c r="Q71" s="224"/>
      <c r="R71" s="221"/>
      <c r="S71" s="221"/>
      <c r="T71" s="221"/>
    </row>
    <row r="72" spans="1:20" s="19" customFormat="1" ht="66.75" hidden="1" customHeight="1" outlineLevel="1" x14ac:dyDescent="0.25">
      <c r="A72" s="552"/>
      <c r="B72" s="551"/>
      <c r="C72" s="552"/>
      <c r="D72" s="574"/>
      <c r="E72" s="536"/>
      <c r="F72" s="537"/>
      <c r="G72" s="216" t="s">
        <v>212</v>
      </c>
      <c r="H72" s="100">
        <v>90</v>
      </c>
      <c r="I72" s="100"/>
      <c r="J72" s="100"/>
      <c r="K72" s="100"/>
      <c r="L72" s="100">
        <v>9.625</v>
      </c>
      <c r="M72" s="100"/>
      <c r="N72" s="100"/>
      <c r="O72" s="475"/>
      <c r="P72" s="221"/>
      <c r="Q72" s="224"/>
      <c r="R72" s="221"/>
      <c r="S72" s="221"/>
      <c r="T72" s="221"/>
    </row>
    <row r="73" spans="1:20" s="19" customFormat="1" ht="75" hidden="1" customHeight="1" outlineLevel="1" x14ac:dyDescent="0.25">
      <c r="A73" s="552"/>
      <c r="B73" s="551"/>
      <c r="C73" s="552"/>
      <c r="D73" s="574"/>
      <c r="E73" s="536"/>
      <c r="F73" s="537"/>
      <c r="G73" s="216" t="s">
        <v>213</v>
      </c>
      <c r="H73" s="100">
        <v>220</v>
      </c>
      <c r="I73" s="100"/>
      <c r="J73" s="100"/>
      <c r="K73" s="100"/>
      <c r="L73" s="100">
        <v>15</v>
      </c>
      <c r="M73" s="100"/>
      <c r="N73" s="100"/>
      <c r="O73" s="475"/>
      <c r="P73" s="221"/>
      <c r="Q73" s="224"/>
      <c r="R73" s="221"/>
      <c r="S73" s="221"/>
      <c r="T73" s="221"/>
    </row>
    <row r="74" spans="1:20" s="19" customFormat="1" ht="75" hidden="1" customHeight="1" outlineLevel="1" x14ac:dyDescent="0.25">
      <c r="A74" s="552"/>
      <c r="B74" s="551"/>
      <c r="C74" s="552"/>
      <c r="D74" s="574"/>
      <c r="E74" s="536"/>
      <c r="F74" s="537"/>
      <c r="G74" s="216" t="s">
        <v>214</v>
      </c>
      <c r="H74" s="100">
        <v>70</v>
      </c>
      <c r="I74" s="100"/>
      <c r="J74" s="100"/>
      <c r="K74" s="100"/>
      <c r="L74" s="100">
        <v>15</v>
      </c>
      <c r="M74" s="100"/>
      <c r="N74" s="100"/>
      <c r="O74" s="475"/>
      <c r="P74" s="221"/>
      <c r="Q74" s="224"/>
      <c r="R74" s="221"/>
      <c r="S74" s="221"/>
      <c r="T74" s="221"/>
    </row>
    <row r="75" spans="1:20" s="19" customFormat="1" ht="79.5" hidden="1" customHeight="1" outlineLevel="1" x14ac:dyDescent="0.25">
      <c r="A75" s="552"/>
      <c r="B75" s="551"/>
      <c r="C75" s="552"/>
      <c r="D75" s="574"/>
      <c r="E75" s="536"/>
      <c r="F75" s="537"/>
      <c r="G75" s="216" t="s">
        <v>215</v>
      </c>
      <c r="H75" s="100">
        <v>330</v>
      </c>
      <c r="I75" s="100"/>
      <c r="J75" s="100"/>
      <c r="K75" s="100"/>
      <c r="L75" s="100">
        <v>10</v>
      </c>
      <c r="M75" s="100"/>
      <c r="N75" s="100"/>
      <c r="O75" s="475"/>
      <c r="P75" s="221"/>
      <c r="Q75" s="224"/>
      <c r="R75" s="221"/>
      <c r="S75" s="221"/>
      <c r="T75" s="221"/>
    </row>
    <row r="76" spans="1:20" s="19" customFormat="1" ht="75" hidden="1" customHeight="1" outlineLevel="1" x14ac:dyDescent="0.25">
      <c r="A76" s="552"/>
      <c r="B76" s="551"/>
      <c r="C76" s="552"/>
      <c r="D76" s="574"/>
      <c r="E76" s="536"/>
      <c r="F76" s="537"/>
      <c r="G76" s="216" t="s">
        <v>216</v>
      </c>
      <c r="H76" s="100">
        <v>120</v>
      </c>
      <c r="I76" s="100"/>
      <c r="J76" s="100"/>
      <c r="K76" s="100"/>
      <c r="L76" s="100">
        <v>9</v>
      </c>
      <c r="M76" s="100"/>
      <c r="N76" s="100"/>
      <c r="O76" s="475"/>
      <c r="P76" s="221"/>
      <c r="Q76" s="224"/>
      <c r="R76" s="221"/>
      <c r="S76" s="221"/>
      <c r="T76" s="221"/>
    </row>
    <row r="77" spans="1:20" s="19" customFormat="1" ht="75" hidden="1" customHeight="1" outlineLevel="1" x14ac:dyDescent="0.25">
      <c r="A77" s="552"/>
      <c r="B77" s="551"/>
      <c r="C77" s="552"/>
      <c r="D77" s="574"/>
      <c r="E77" s="536"/>
      <c r="F77" s="537"/>
      <c r="G77" s="216" t="s">
        <v>217</v>
      </c>
      <c r="H77" s="100">
        <v>90</v>
      </c>
      <c r="I77" s="100"/>
      <c r="J77" s="100"/>
      <c r="K77" s="100"/>
      <c r="L77" s="100">
        <v>9</v>
      </c>
      <c r="M77" s="100"/>
      <c r="N77" s="100"/>
      <c r="O77" s="475"/>
      <c r="P77" s="221"/>
      <c r="Q77" s="224"/>
      <c r="R77" s="221"/>
      <c r="S77" s="221"/>
      <c r="T77" s="221"/>
    </row>
    <row r="78" spans="1:20" s="19" customFormat="1" ht="75" hidden="1" customHeight="1" outlineLevel="1" x14ac:dyDescent="0.25">
      <c r="A78" s="552"/>
      <c r="B78" s="551"/>
      <c r="C78" s="552"/>
      <c r="D78" s="574"/>
      <c r="E78" s="536"/>
      <c r="F78" s="537"/>
      <c r="G78" s="216" t="s">
        <v>218</v>
      </c>
      <c r="H78" s="100">
        <v>40</v>
      </c>
      <c r="I78" s="100"/>
      <c r="J78" s="100"/>
      <c r="K78" s="100"/>
      <c r="L78" s="100">
        <v>15</v>
      </c>
      <c r="M78" s="100"/>
      <c r="N78" s="100"/>
      <c r="O78" s="475"/>
      <c r="P78" s="221"/>
      <c r="Q78" s="224"/>
      <c r="R78" s="221"/>
      <c r="S78" s="221"/>
      <c r="T78" s="221"/>
    </row>
    <row r="79" spans="1:20" s="19" customFormat="1" ht="90" hidden="1" customHeight="1" outlineLevel="1" x14ac:dyDescent="0.25">
      <c r="A79" s="552"/>
      <c r="B79" s="551"/>
      <c r="C79" s="552"/>
      <c r="D79" s="574"/>
      <c r="E79" s="536"/>
      <c r="F79" s="537"/>
      <c r="G79" s="216" t="s">
        <v>219</v>
      </c>
      <c r="H79" s="100">
        <v>70</v>
      </c>
      <c r="I79" s="100"/>
      <c r="J79" s="100"/>
      <c r="K79" s="100"/>
      <c r="L79" s="100">
        <v>15</v>
      </c>
      <c r="M79" s="100"/>
      <c r="N79" s="100"/>
      <c r="O79" s="475"/>
      <c r="P79" s="221"/>
      <c r="Q79" s="224"/>
      <c r="R79" s="221"/>
      <c r="S79" s="221"/>
      <c r="T79" s="221"/>
    </row>
    <row r="80" spans="1:20" s="19" customFormat="1" ht="90" hidden="1" customHeight="1" outlineLevel="1" x14ac:dyDescent="0.25">
      <c r="A80" s="552"/>
      <c r="B80" s="551"/>
      <c r="C80" s="552"/>
      <c r="D80" s="574"/>
      <c r="E80" s="536"/>
      <c r="F80" s="537"/>
      <c r="G80" s="216" t="s">
        <v>220</v>
      </c>
      <c r="H80" s="100">
        <v>80</v>
      </c>
      <c r="I80" s="100"/>
      <c r="J80" s="100"/>
      <c r="K80" s="100"/>
      <c r="L80" s="100">
        <v>15</v>
      </c>
      <c r="M80" s="100"/>
      <c r="N80" s="100"/>
      <c r="O80" s="475"/>
      <c r="P80" s="221"/>
      <c r="Q80" s="224"/>
      <c r="R80" s="221"/>
      <c r="S80" s="221"/>
      <c r="T80" s="221"/>
    </row>
    <row r="81" spans="1:20" s="19" customFormat="1" ht="75" hidden="1" customHeight="1" outlineLevel="1" x14ac:dyDescent="0.25">
      <c r="A81" s="552"/>
      <c r="B81" s="551"/>
      <c r="C81" s="552"/>
      <c r="D81" s="574"/>
      <c r="E81" s="536"/>
      <c r="F81" s="537"/>
      <c r="G81" s="216" t="s">
        <v>221</v>
      </c>
      <c r="H81" s="100">
        <v>240</v>
      </c>
      <c r="I81" s="100"/>
      <c r="J81" s="100"/>
      <c r="K81" s="100"/>
      <c r="L81" s="100">
        <v>7</v>
      </c>
      <c r="M81" s="100"/>
      <c r="N81" s="100"/>
      <c r="O81" s="475"/>
      <c r="P81" s="221"/>
      <c r="Q81" s="224"/>
      <c r="R81" s="221"/>
      <c r="S81" s="221"/>
      <c r="T81" s="221"/>
    </row>
    <row r="82" spans="1:20" s="19" customFormat="1" ht="105" hidden="1" customHeight="1" outlineLevel="1" x14ac:dyDescent="0.25">
      <c r="A82" s="552"/>
      <c r="B82" s="551"/>
      <c r="C82" s="552"/>
      <c r="D82" s="574"/>
      <c r="E82" s="536"/>
      <c r="F82" s="537"/>
      <c r="G82" s="216" t="s">
        <v>222</v>
      </c>
      <c r="H82" s="100">
        <v>600</v>
      </c>
      <c r="I82" s="100"/>
      <c r="J82" s="100"/>
      <c r="K82" s="100"/>
      <c r="L82" s="100">
        <v>20</v>
      </c>
      <c r="M82" s="100"/>
      <c r="N82" s="100"/>
      <c r="O82" s="475"/>
      <c r="P82" s="221"/>
      <c r="Q82" s="224"/>
      <c r="R82" s="221"/>
      <c r="S82" s="221"/>
      <c r="T82" s="221"/>
    </row>
    <row r="83" spans="1:20" s="19" customFormat="1" ht="90" hidden="1" customHeight="1" outlineLevel="1" x14ac:dyDescent="0.25">
      <c r="A83" s="552"/>
      <c r="B83" s="551"/>
      <c r="C83" s="552"/>
      <c r="D83" s="574"/>
      <c r="E83" s="536"/>
      <c r="F83" s="537"/>
      <c r="G83" s="216" t="s">
        <v>223</v>
      </c>
      <c r="H83" s="100">
        <v>420</v>
      </c>
      <c r="I83" s="100"/>
      <c r="J83" s="100"/>
      <c r="K83" s="100"/>
      <c r="L83" s="100">
        <v>15</v>
      </c>
      <c r="M83" s="100"/>
      <c r="N83" s="100"/>
      <c r="O83" s="475"/>
      <c r="P83" s="221"/>
      <c r="Q83" s="224"/>
      <c r="R83" s="221"/>
      <c r="S83" s="221"/>
      <c r="T83" s="221"/>
    </row>
    <row r="84" spans="1:20" s="19" customFormat="1" ht="105" hidden="1" customHeight="1" outlineLevel="1" x14ac:dyDescent="0.25">
      <c r="A84" s="552"/>
      <c r="B84" s="551"/>
      <c r="C84" s="552"/>
      <c r="D84" s="574"/>
      <c r="E84" s="536"/>
      <c r="F84" s="537"/>
      <c r="G84" s="216" t="s">
        <v>224</v>
      </c>
      <c r="H84" s="100">
        <v>37</v>
      </c>
      <c r="I84" s="100"/>
      <c r="J84" s="100"/>
      <c r="K84" s="100"/>
      <c r="L84" s="100">
        <v>15</v>
      </c>
      <c r="M84" s="100"/>
      <c r="N84" s="100"/>
      <c r="O84" s="475"/>
      <c r="P84" s="221"/>
      <c r="Q84" s="224"/>
      <c r="R84" s="221"/>
      <c r="S84" s="221"/>
      <c r="T84" s="221"/>
    </row>
    <row r="85" spans="1:20" s="19" customFormat="1" ht="90" hidden="1" customHeight="1" outlineLevel="1" x14ac:dyDescent="0.25">
      <c r="A85" s="552"/>
      <c r="B85" s="551"/>
      <c r="C85" s="552"/>
      <c r="D85" s="574"/>
      <c r="E85" s="536"/>
      <c r="F85" s="537"/>
      <c r="G85" s="216" t="s">
        <v>225</v>
      </c>
      <c r="H85" s="100">
        <v>300</v>
      </c>
      <c r="I85" s="100"/>
      <c r="J85" s="100"/>
      <c r="K85" s="100"/>
      <c r="L85" s="100">
        <v>10</v>
      </c>
      <c r="M85" s="100"/>
      <c r="N85" s="100"/>
      <c r="O85" s="475"/>
      <c r="P85" s="221"/>
      <c r="Q85" s="224"/>
      <c r="R85" s="221"/>
      <c r="S85" s="221"/>
      <c r="T85" s="221"/>
    </row>
    <row r="86" spans="1:20" s="19" customFormat="1" ht="75" hidden="1" customHeight="1" outlineLevel="1" x14ac:dyDescent="0.25">
      <c r="A86" s="552"/>
      <c r="B86" s="551"/>
      <c r="C86" s="552"/>
      <c r="D86" s="574"/>
      <c r="E86" s="536"/>
      <c r="F86" s="537"/>
      <c r="G86" s="216" t="s">
        <v>226</v>
      </c>
      <c r="H86" s="100">
        <v>100</v>
      </c>
      <c r="I86" s="100"/>
      <c r="J86" s="100"/>
      <c r="K86" s="100"/>
      <c r="L86" s="100">
        <v>15</v>
      </c>
      <c r="M86" s="100"/>
      <c r="N86" s="100"/>
      <c r="O86" s="475"/>
      <c r="P86" s="221"/>
      <c r="Q86" s="224"/>
      <c r="R86" s="221"/>
      <c r="S86" s="221"/>
      <c r="T86" s="221"/>
    </row>
    <row r="87" spans="1:20" s="19" customFormat="1" ht="120" hidden="1" customHeight="1" outlineLevel="1" x14ac:dyDescent="0.25">
      <c r="A87" s="552"/>
      <c r="B87" s="551"/>
      <c r="C87" s="552"/>
      <c r="D87" s="574"/>
      <c r="E87" s="536"/>
      <c r="F87" s="537"/>
      <c r="G87" s="216" t="s">
        <v>227</v>
      </c>
      <c r="H87" s="100">
        <v>40</v>
      </c>
      <c r="I87" s="100"/>
      <c r="J87" s="100"/>
      <c r="K87" s="100"/>
      <c r="L87" s="100">
        <v>33.33</v>
      </c>
      <c r="M87" s="100"/>
      <c r="N87" s="100"/>
      <c r="O87" s="475"/>
      <c r="P87" s="221"/>
      <c r="Q87" s="224"/>
      <c r="R87" s="221"/>
      <c r="S87" s="221"/>
      <c r="T87" s="221"/>
    </row>
    <row r="88" spans="1:20" s="19" customFormat="1" ht="45" hidden="1" customHeight="1" outlineLevel="1" x14ac:dyDescent="0.25">
      <c r="A88" s="552"/>
      <c r="B88" s="551"/>
      <c r="C88" s="552"/>
      <c r="D88" s="574"/>
      <c r="E88" s="536"/>
      <c r="F88" s="537"/>
      <c r="G88" s="216" t="s">
        <v>228</v>
      </c>
      <c r="H88" s="100">
        <v>303</v>
      </c>
      <c r="I88" s="100"/>
      <c r="J88" s="100"/>
      <c r="K88" s="100"/>
      <c r="L88" s="100">
        <v>10</v>
      </c>
      <c r="M88" s="100"/>
      <c r="N88" s="100"/>
      <c r="O88" s="475"/>
      <c r="P88" s="221"/>
      <c r="Q88" s="224"/>
      <c r="R88" s="221"/>
      <c r="S88" s="221"/>
      <c r="T88" s="221"/>
    </row>
    <row r="89" spans="1:20" s="19" customFormat="1" ht="75" hidden="1" customHeight="1" outlineLevel="1" x14ac:dyDescent="0.25">
      <c r="A89" s="552"/>
      <c r="B89" s="551"/>
      <c r="C89" s="552"/>
      <c r="D89" s="574"/>
      <c r="E89" s="536"/>
      <c r="F89" s="537"/>
      <c r="G89" s="216" t="s">
        <v>229</v>
      </c>
      <c r="H89" s="100">
        <v>384</v>
      </c>
      <c r="I89" s="100"/>
      <c r="J89" s="100"/>
      <c r="K89" s="100"/>
      <c r="L89" s="100">
        <v>10</v>
      </c>
      <c r="M89" s="100"/>
      <c r="N89" s="100"/>
      <c r="O89" s="475"/>
      <c r="P89" s="221"/>
      <c r="Q89" s="224"/>
      <c r="R89" s="221"/>
      <c r="S89" s="221"/>
      <c r="T89" s="221"/>
    </row>
    <row r="90" spans="1:20" s="19" customFormat="1" ht="45" hidden="1" customHeight="1" outlineLevel="1" x14ac:dyDescent="0.25">
      <c r="A90" s="552"/>
      <c r="B90" s="551"/>
      <c r="C90" s="552"/>
      <c r="D90" s="574"/>
      <c r="E90" s="536"/>
      <c r="F90" s="537"/>
      <c r="G90" s="216" t="s">
        <v>230</v>
      </c>
      <c r="H90" s="100">
        <v>231</v>
      </c>
      <c r="I90" s="100"/>
      <c r="J90" s="100"/>
      <c r="K90" s="100"/>
      <c r="L90" s="100">
        <v>10</v>
      </c>
      <c r="M90" s="100"/>
      <c r="N90" s="100"/>
      <c r="O90" s="475"/>
      <c r="P90" s="221"/>
      <c r="Q90" s="224"/>
      <c r="R90" s="221"/>
      <c r="S90" s="221"/>
      <c r="T90" s="221"/>
    </row>
    <row r="91" spans="1:20" s="19" customFormat="1" ht="45" hidden="1" customHeight="1" outlineLevel="1" x14ac:dyDescent="0.25">
      <c r="A91" s="552"/>
      <c r="B91" s="551"/>
      <c r="C91" s="552"/>
      <c r="D91" s="574"/>
      <c r="E91" s="536"/>
      <c r="F91" s="537"/>
      <c r="G91" s="216" t="s">
        <v>231</v>
      </c>
      <c r="H91" s="100">
        <v>234</v>
      </c>
      <c r="I91" s="100"/>
      <c r="J91" s="100"/>
      <c r="K91" s="100"/>
      <c r="L91" s="100">
        <v>7</v>
      </c>
      <c r="M91" s="100"/>
      <c r="N91" s="100"/>
      <c r="O91" s="475"/>
      <c r="P91" s="221"/>
      <c r="Q91" s="224"/>
      <c r="R91" s="221"/>
      <c r="S91" s="221"/>
      <c r="T91" s="221"/>
    </row>
    <row r="92" spans="1:20" s="19" customFormat="1" ht="42" hidden="1" customHeight="1" outlineLevel="1" x14ac:dyDescent="0.25">
      <c r="A92" s="552"/>
      <c r="B92" s="551"/>
      <c r="C92" s="552"/>
      <c r="D92" s="574"/>
      <c r="E92" s="536"/>
      <c r="F92" s="537"/>
      <c r="G92" s="216" t="s">
        <v>232</v>
      </c>
      <c r="H92" s="100">
        <v>284</v>
      </c>
      <c r="I92" s="100"/>
      <c r="J92" s="100"/>
      <c r="K92" s="100"/>
      <c r="L92" s="100">
        <v>22.5</v>
      </c>
      <c r="M92" s="100"/>
      <c r="N92" s="100"/>
      <c r="O92" s="475"/>
      <c r="P92" s="221"/>
      <c r="Q92" s="224"/>
      <c r="R92" s="221"/>
      <c r="S92" s="221"/>
      <c r="T92" s="221"/>
    </row>
    <row r="93" spans="1:20" s="19" customFormat="1" ht="60" hidden="1" customHeight="1" outlineLevel="1" x14ac:dyDescent="0.25">
      <c r="A93" s="552"/>
      <c r="B93" s="551"/>
      <c r="C93" s="552"/>
      <c r="D93" s="574"/>
      <c r="E93" s="536"/>
      <c r="F93" s="537"/>
      <c r="G93" s="216" t="s">
        <v>233</v>
      </c>
      <c r="H93" s="100">
        <v>25</v>
      </c>
      <c r="I93" s="100"/>
      <c r="J93" s="100"/>
      <c r="K93" s="100"/>
      <c r="L93" s="100">
        <v>20</v>
      </c>
      <c r="M93" s="100"/>
      <c r="N93" s="100"/>
      <c r="O93" s="475"/>
      <c r="P93" s="221"/>
      <c r="Q93" s="224"/>
      <c r="R93" s="221"/>
      <c r="S93" s="221"/>
      <c r="T93" s="221"/>
    </row>
    <row r="94" spans="1:20" s="19" customFormat="1" ht="48.75" hidden="1" customHeight="1" outlineLevel="1" x14ac:dyDescent="0.25">
      <c r="A94" s="552"/>
      <c r="B94" s="551"/>
      <c r="C94" s="552"/>
      <c r="D94" s="574"/>
      <c r="E94" s="536"/>
      <c r="F94" s="537"/>
      <c r="G94" s="216" t="s">
        <v>234</v>
      </c>
      <c r="H94" s="100">
        <v>100</v>
      </c>
      <c r="I94" s="100"/>
      <c r="J94" s="100"/>
      <c r="K94" s="100"/>
      <c r="L94" s="100">
        <v>15</v>
      </c>
      <c r="M94" s="100"/>
      <c r="N94" s="100"/>
      <c r="O94" s="475"/>
      <c r="P94" s="221"/>
      <c r="Q94" s="224"/>
      <c r="R94" s="221"/>
      <c r="S94" s="221"/>
      <c r="T94" s="221"/>
    </row>
    <row r="95" spans="1:20" s="19" customFormat="1" ht="51" hidden="1" customHeight="1" outlineLevel="1" x14ac:dyDescent="0.25">
      <c r="A95" s="552"/>
      <c r="B95" s="551"/>
      <c r="C95" s="552"/>
      <c r="D95" s="574"/>
      <c r="E95" s="536"/>
      <c r="F95" s="537"/>
      <c r="G95" s="216" t="s">
        <v>235</v>
      </c>
      <c r="H95" s="89">
        <v>176</v>
      </c>
      <c r="I95" s="89"/>
      <c r="J95" s="89"/>
      <c r="K95" s="89"/>
      <c r="L95" s="89">
        <v>15</v>
      </c>
      <c r="M95" s="89"/>
      <c r="N95" s="89"/>
      <c r="O95" s="333"/>
      <c r="P95" s="221"/>
      <c r="Q95" s="224"/>
      <c r="R95" s="221"/>
      <c r="S95" s="221"/>
      <c r="T95" s="221"/>
    </row>
    <row r="96" spans="1:20" s="19" customFormat="1" ht="46.5" hidden="1" customHeight="1" outlineLevel="1" x14ac:dyDescent="0.25">
      <c r="A96" s="552"/>
      <c r="B96" s="551"/>
      <c r="C96" s="552"/>
      <c r="D96" s="574"/>
      <c r="E96" s="536"/>
      <c r="F96" s="537"/>
      <c r="G96" s="216" t="s">
        <v>236</v>
      </c>
      <c r="H96" s="100">
        <v>40</v>
      </c>
      <c r="I96" s="100"/>
      <c r="J96" s="100"/>
      <c r="K96" s="100"/>
      <c r="L96" s="100">
        <v>10</v>
      </c>
      <c r="M96" s="100"/>
      <c r="N96" s="100"/>
      <c r="O96" s="475"/>
      <c r="P96" s="221"/>
      <c r="Q96" s="224"/>
      <c r="R96" s="221"/>
      <c r="S96" s="221"/>
      <c r="T96" s="221"/>
    </row>
    <row r="97" spans="1:20" s="19" customFormat="1" ht="36.75" hidden="1" customHeight="1" outlineLevel="1" x14ac:dyDescent="0.25">
      <c r="A97" s="552"/>
      <c r="B97" s="551"/>
      <c r="C97" s="552"/>
      <c r="D97" s="574"/>
      <c r="E97" s="536"/>
      <c r="F97" s="537"/>
      <c r="G97" s="216" t="s">
        <v>237</v>
      </c>
      <c r="H97" s="89">
        <v>248</v>
      </c>
      <c r="I97" s="89"/>
      <c r="J97" s="89"/>
      <c r="K97" s="89"/>
      <c r="L97" s="89">
        <v>15</v>
      </c>
      <c r="M97" s="89"/>
      <c r="N97" s="89"/>
      <c r="O97" s="333"/>
      <c r="P97" s="221"/>
      <c r="Q97" s="224"/>
      <c r="R97" s="221"/>
      <c r="S97" s="221"/>
      <c r="T97" s="221"/>
    </row>
    <row r="98" spans="1:20" s="19" customFormat="1" ht="36.75" hidden="1" customHeight="1" outlineLevel="1" x14ac:dyDescent="0.25">
      <c r="A98" s="552"/>
      <c r="B98" s="551"/>
      <c r="C98" s="552"/>
      <c r="D98" s="574"/>
      <c r="E98" s="536"/>
      <c r="F98" s="537"/>
      <c r="G98" s="216" t="s">
        <v>238</v>
      </c>
      <c r="H98" s="89">
        <v>200</v>
      </c>
      <c r="I98" s="89"/>
      <c r="J98" s="89"/>
      <c r="K98" s="89"/>
      <c r="L98" s="89">
        <v>10</v>
      </c>
      <c r="M98" s="89"/>
      <c r="N98" s="89"/>
      <c r="O98" s="333"/>
      <c r="P98" s="221"/>
      <c r="Q98" s="224"/>
      <c r="R98" s="221"/>
      <c r="S98" s="221"/>
      <c r="T98" s="221"/>
    </row>
    <row r="99" spans="1:20" s="19" customFormat="1" ht="36.75" hidden="1" customHeight="1" outlineLevel="1" x14ac:dyDescent="0.25">
      <c r="A99" s="552"/>
      <c r="B99" s="551"/>
      <c r="C99" s="552"/>
      <c r="D99" s="574"/>
      <c r="E99" s="536"/>
      <c r="F99" s="537"/>
      <c r="G99" s="216" t="s">
        <v>239</v>
      </c>
      <c r="H99" s="100">
        <v>186</v>
      </c>
      <c r="I99" s="100"/>
      <c r="J99" s="100"/>
      <c r="K99" s="100"/>
      <c r="L99" s="100">
        <v>12</v>
      </c>
      <c r="M99" s="100"/>
      <c r="N99" s="100"/>
      <c r="O99" s="475"/>
      <c r="P99" s="221"/>
      <c r="Q99" s="224"/>
      <c r="R99" s="221"/>
      <c r="S99" s="221"/>
      <c r="T99" s="221"/>
    </row>
    <row r="100" spans="1:20" s="19" customFormat="1" ht="48" hidden="1" customHeight="1" outlineLevel="1" x14ac:dyDescent="0.25">
      <c r="A100" s="552"/>
      <c r="B100" s="551"/>
      <c r="C100" s="552"/>
      <c r="D100" s="574"/>
      <c r="E100" s="536"/>
      <c r="F100" s="537"/>
      <c r="G100" s="216" t="s">
        <v>240</v>
      </c>
      <c r="H100" s="100">
        <v>398</v>
      </c>
      <c r="I100" s="100"/>
      <c r="J100" s="100"/>
      <c r="K100" s="100"/>
      <c r="L100" s="100">
        <v>55</v>
      </c>
      <c r="M100" s="100"/>
      <c r="N100" s="100"/>
      <c r="O100" s="475"/>
      <c r="P100" s="221"/>
      <c r="Q100" s="224"/>
      <c r="R100" s="221"/>
      <c r="S100" s="221"/>
      <c r="T100" s="221"/>
    </row>
    <row r="101" spans="1:20" s="19" customFormat="1" ht="77.25" hidden="1" customHeight="1" outlineLevel="1" x14ac:dyDescent="0.25">
      <c r="A101" s="552"/>
      <c r="B101" s="551"/>
      <c r="C101" s="552"/>
      <c r="D101" s="574"/>
      <c r="E101" s="536"/>
      <c r="F101" s="537"/>
      <c r="G101" s="61" t="s">
        <v>241</v>
      </c>
      <c r="H101" s="299"/>
      <c r="I101" s="299"/>
      <c r="J101" s="299">
        <v>516</v>
      </c>
      <c r="K101" s="299"/>
      <c r="L101" s="299"/>
      <c r="M101" s="299"/>
      <c r="N101" s="299">
        <v>15</v>
      </c>
      <c r="O101" s="328"/>
      <c r="P101" s="221"/>
      <c r="Q101" s="224"/>
      <c r="R101" s="222"/>
      <c r="S101" s="222"/>
      <c r="T101" s="222"/>
    </row>
    <row r="102" spans="1:20" s="19" customFormat="1" ht="109.5" hidden="1" customHeight="1" outlineLevel="1" x14ac:dyDescent="0.25">
      <c r="A102" s="552"/>
      <c r="B102" s="551"/>
      <c r="C102" s="552"/>
      <c r="D102" s="574"/>
      <c r="E102" s="536"/>
      <c r="F102" s="537"/>
      <c r="G102" s="61" t="s">
        <v>242</v>
      </c>
      <c r="H102" s="299"/>
      <c r="I102" s="299"/>
      <c r="J102" s="299">
        <v>120</v>
      </c>
      <c r="K102" s="299"/>
      <c r="L102" s="299"/>
      <c r="M102" s="299"/>
      <c r="N102" s="299">
        <v>10</v>
      </c>
      <c r="O102" s="328"/>
      <c r="P102" s="221"/>
      <c r="Q102" s="224"/>
      <c r="R102" s="222"/>
      <c r="S102" s="222"/>
      <c r="T102" s="222"/>
    </row>
    <row r="103" spans="1:20" s="19" customFormat="1" ht="114.75" hidden="1" customHeight="1" outlineLevel="1" x14ac:dyDescent="0.25">
      <c r="A103" s="552"/>
      <c r="B103" s="551"/>
      <c r="C103" s="552"/>
      <c r="D103" s="574"/>
      <c r="E103" s="536"/>
      <c r="F103" s="537"/>
      <c r="G103" s="61" t="s">
        <v>243</v>
      </c>
      <c r="H103" s="299"/>
      <c r="I103" s="299"/>
      <c r="J103" s="299">
        <v>15</v>
      </c>
      <c r="K103" s="299"/>
      <c r="L103" s="299"/>
      <c r="M103" s="299"/>
      <c r="N103" s="299">
        <v>145</v>
      </c>
      <c r="O103" s="328"/>
      <c r="P103" s="221"/>
      <c r="Q103" s="224"/>
      <c r="R103" s="222"/>
      <c r="S103" s="222"/>
      <c r="T103" s="222"/>
    </row>
    <row r="104" spans="1:20" s="19" customFormat="1" ht="128.25" hidden="1" customHeight="1" outlineLevel="1" x14ac:dyDescent="0.25">
      <c r="A104" s="552"/>
      <c r="B104" s="551"/>
      <c r="C104" s="552"/>
      <c r="D104" s="574"/>
      <c r="E104" s="536"/>
      <c r="F104" s="537"/>
      <c r="G104" s="61" t="s">
        <v>244</v>
      </c>
      <c r="H104" s="299"/>
      <c r="I104" s="299"/>
      <c r="J104" s="299">
        <v>450</v>
      </c>
      <c r="K104" s="299"/>
      <c r="L104" s="299"/>
      <c r="M104" s="299"/>
      <c r="N104" s="299">
        <v>10</v>
      </c>
      <c r="O104" s="328"/>
      <c r="P104" s="221"/>
      <c r="Q104" s="224"/>
      <c r="R104" s="222"/>
      <c r="S104" s="222"/>
      <c r="T104" s="222"/>
    </row>
    <row r="105" spans="1:20" s="19" customFormat="1" ht="143.25" hidden="1" customHeight="1" outlineLevel="1" x14ac:dyDescent="0.25">
      <c r="A105" s="552"/>
      <c r="B105" s="551"/>
      <c r="C105" s="552"/>
      <c r="D105" s="574"/>
      <c r="E105" s="536"/>
      <c r="F105" s="537"/>
      <c r="G105" s="61" t="s">
        <v>245</v>
      </c>
      <c r="H105" s="299"/>
      <c r="I105" s="299"/>
      <c r="J105" s="299">
        <v>370</v>
      </c>
      <c r="K105" s="299"/>
      <c r="L105" s="299"/>
      <c r="M105" s="299"/>
      <c r="N105" s="299">
        <v>65</v>
      </c>
      <c r="O105" s="328"/>
      <c r="P105" s="221"/>
      <c r="Q105" s="224"/>
      <c r="R105" s="222"/>
      <c r="S105" s="222"/>
      <c r="T105" s="222"/>
    </row>
    <row r="106" spans="1:20" s="19" customFormat="1" ht="110.25" hidden="1" customHeight="1" outlineLevel="1" x14ac:dyDescent="0.25">
      <c r="A106" s="552"/>
      <c r="B106" s="551"/>
      <c r="C106" s="552"/>
      <c r="D106" s="574"/>
      <c r="E106" s="536"/>
      <c r="F106" s="537"/>
      <c r="G106" s="61" t="s">
        <v>246</v>
      </c>
      <c r="H106" s="299"/>
      <c r="I106" s="299"/>
      <c r="J106" s="299">
        <v>120</v>
      </c>
      <c r="K106" s="299"/>
      <c r="L106" s="299"/>
      <c r="M106" s="299"/>
      <c r="N106" s="299">
        <v>15</v>
      </c>
      <c r="O106" s="328"/>
      <c r="P106" s="221"/>
      <c r="Q106" s="224"/>
      <c r="R106" s="222"/>
      <c r="S106" s="222"/>
      <c r="T106" s="222"/>
    </row>
    <row r="107" spans="1:20" s="19" customFormat="1" ht="96.75" hidden="1" customHeight="1" outlineLevel="1" x14ac:dyDescent="0.25">
      <c r="A107" s="552"/>
      <c r="B107" s="551"/>
      <c r="C107" s="552"/>
      <c r="D107" s="574"/>
      <c r="E107" s="536"/>
      <c r="F107" s="537"/>
      <c r="G107" s="61" t="s">
        <v>247</v>
      </c>
      <c r="H107" s="299"/>
      <c r="I107" s="299"/>
      <c r="J107" s="299">
        <v>520</v>
      </c>
      <c r="K107" s="299"/>
      <c r="L107" s="299"/>
      <c r="M107" s="299"/>
      <c r="N107" s="299">
        <v>13</v>
      </c>
      <c r="O107" s="328"/>
      <c r="P107" s="221"/>
      <c r="Q107" s="224"/>
      <c r="R107" s="222"/>
      <c r="S107" s="222"/>
      <c r="T107" s="222"/>
    </row>
    <row r="108" spans="1:20" s="19" customFormat="1" ht="108" hidden="1" customHeight="1" outlineLevel="1" x14ac:dyDescent="0.25">
      <c r="A108" s="552"/>
      <c r="B108" s="551"/>
      <c r="C108" s="552"/>
      <c r="D108" s="574"/>
      <c r="E108" s="536"/>
      <c r="F108" s="537"/>
      <c r="G108" s="61" t="s">
        <v>248</v>
      </c>
      <c r="H108" s="299"/>
      <c r="I108" s="299"/>
      <c r="J108" s="299">
        <v>55</v>
      </c>
      <c r="K108" s="299"/>
      <c r="L108" s="299"/>
      <c r="M108" s="299"/>
      <c r="N108" s="299">
        <v>15</v>
      </c>
      <c r="O108" s="328"/>
      <c r="P108" s="221"/>
      <c r="Q108" s="224"/>
      <c r="R108" s="222"/>
      <c r="S108" s="222"/>
      <c r="T108" s="222"/>
    </row>
    <row r="109" spans="1:20" s="19" customFormat="1" ht="105.75" hidden="1" customHeight="1" outlineLevel="1" x14ac:dyDescent="0.25">
      <c r="A109" s="552"/>
      <c r="B109" s="551"/>
      <c r="C109" s="552"/>
      <c r="D109" s="574"/>
      <c r="E109" s="536"/>
      <c r="F109" s="537"/>
      <c r="G109" s="61" t="s">
        <v>249</v>
      </c>
      <c r="H109" s="299"/>
      <c r="I109" s="299"/>
      <c r="J109" s="299">
        <v>60</v>
      </c>
      <c r="K109" s="299"/>
      <c r="L109" s="299"/>
      <c r="M109" s="299"/>
      <c r="N109" s="299">
        <v>8.6999999999999993</v>
      </c>
      <c r="O109" s="328"/>
      <c r="P109" s="221"/>
      <c r="Q109" s="224"/>
      <c r="R109" s="222"/>
      <c r="S109" s="222"/>
      <c r="T109" s="222"/>
    </row>
    <row r="110" spans="1:20" s="19" customFormat="1" ht="117" hidden="1" customHeight="1" outlineLevel="1" x14ac:dyDescent="0.25">
      <c r="A110" s="552"/>
      <c r="B110" s="551"/>
      <c r="C110" s="552"/>
      <c r="D110" s="574"/>
      <c r="E110" s="536"/>
      <c r="F110" s="537"/>
      <c r="G110" s="61" t="s">
        <v>250</v>
      </c>
      <c r="H110" s="299"/>
      <c r="I110" s="299"/>
      <c r="J110" s="299">
        <v>60</v>
      </c>
      <c r="K110" s="299"/>
      <c r="L110" s="299"/>
      <c r="M110" s="299"/>
      <c r="N110" s="299">
        <v>8.6999999999999993</v>
      </c>
      <c r="O110" s="328"/>
      <c r="P110" s="221"/>
      <c r="Q110" s="224"/>
      <c r="R110" s="222"/>
      <c r="S110" s="222"/>
      <c r="T110" s="222"/>
    </row>
    <row r="111" spans="1:20" s="19" customFormat="1" ht="135" hidden="1" customHeight="1" outlineLevel="1" x14ac:dyDescent="0.25">
      <c r="A111" s="552"/>
      <c r="B111" s="551"/>
      <c r="C111" s="552"/>
      <c r="D111" s="574"/>
      <c r="E111" s="536"/>
      <c r="F111" s="537"/>
      <c r="G111" s="136" t="s">
        <v>251</v>
      </c>
      <c r="H111" s="299"/>
      <c r="I111" s="299"/>
      <c r="J111" s="299">
        <v>10</v>
      </c>
      <c r="K111" s="299"/>
      <c r="L111" s="299"/>
      <c r="M111" s="299"/>
      <c r="N111" s="299">
        <v>147</v>
      </c>
      <c r="O111" s="328"/>
      <c r="P111" s="221"/>
      <c r="Q111" s="224"/>
      <c r="R111" s="222"/>
      <c r="S111" s="222"/>
      <c r="T111" s="222"/>
    </row>
    <row r="112" spans="1:20" s="19" customFormat="1" ht="97.5" hidden="1" customHeight="1" outlineLevel="1" x14ac:dyDescent="0.25">
      <c r="A112" s="552"/>
      <c r="B112" s="551"/>
      <c r="C112" s="552"/>
      <c r="D112" s="574"/>
      <c r="E112" s="536"/>
      <c r="F112" s="537"/>
      <c r="G112" s="61" t="s">
        <v>252</v>
      </c>
      <c r="H112" s="299"/>
      <c r="I112" s="299"/>
      <c r="J112" s="299">
        <v>300</v>
      </c>
      <c r="K112" s="299"/>
      <c r="L112" s="299"/>
      <c r="M112" s="299"/>
      <c r="N112" s="299">
        <v>14</v>
      </c>
      <c r="O112" s="476"/>
      <c r="P112" s="221"/>
      <c r="Q112" s="224"/>
      <c r="R112" s="222"/>
      <c r="S112" s="222"/>
      <c r="T112" s="222"/>
    </row>
    <row r="113" spans="1:20" s="19" customFormat="1" ht="99" hidden="1" customHeight="1" outlineLevel="1" x14ac:dyDescent="0.25">
      <c r="A113" s="552"/>
      <c r="B113" s="551"/>
      <c r="C113" s="552"/>
      <c r="D113" s="574"/>
      <c r="E113" s="536"/>
      <c r="F113" s="537"/>
      <c r="G113" s="136" t="s">
        <v>253</v>
      </c>
      <c r="H113" s="299"/>
      <c r="I113" s="299"/>
      <c r="J113" s="299">
        <v>200</v>
      </c>
      <c r="K113" s="299"/>
      <c r="L113" s="299"/>
      <c r="M113" s="299"/>
      <c r="N113" s="299">
        <v>10</v>
      </c>
      <c r="O113" s="328"/>
      <c r="P113" s="221"/>
      <c r="Q113" s="224"/>
      <c r="R113" s="222"/>
      <c r="S113" s="222"/>
      <c r="T113" s="222"/>
    </row>
    <row r="114" spans="1:20" s="19" customFormat="1" ht="112.5" hidden="1" customHeight="1" outlineLevel="1" x14ac:dyDescent="0.25">
      <c r="A114" s="552"/>
      <c r="B114" s="551"/>
      <c r="C114" s="552"/>
      <c r="D114" s="574"/>
      <c r="E114" s="536"/>
      <c r="F114" s="537"/>
      <c r="G114" s="136" t="s">
        <v>254</v>
      </c>
      <c r="H114" s="299"/>
      <c r="I114" s="299"/>
      <c r="J114" s="299">
        <v>10</v>
      </c>
      <c r="K114" s="299"/>
      <c r="L114" s="299"/>
      <c r="M114" s="299"/>
      <c r="N114" s="299">
        <v>140</v>
      </c>
      <c r="O114" s="328"/>
      <c r="P114" s="221"/>
      <c r="Q114" s="224"/>
      <c r="R114" s="222"/>
      <c r="S114" s="222"/>
      <c r="T114" s="222"/>
    </row>
    <row r="115" spans="1:20" s="19" customFormat="1" ht="90" hidden="1" customHeight="1" outlineLevel="1" x14ac:dyDescent="0.25">
      <c r="A115" s="552"/>
      <c r="B115" s="551"/>
      <c r="C115" s="552"/>
      <c r="D115" s="574"/>
      <c r="E115" s="536"/>
      <c r="F115" s="537"/>
      <c r="G115" s="136" t="s">
        <v>255</v>
      </c>
      <c r="H115" s="299"/>
      <c r="I115" s="299"/>
      <c r="J115" s="299">
        <v>10</v>
      </c>
      <c r="K115" s="299"/>
      <c r="L115" s="299"/>
      <c r="M115" s="299"/>
      <c r="N115" s="299">
        <v>65</v>
      </c>
      <c r="O115" s="328"/>
      <c r="P115" s="221"/>
      <c r="Q115" s="224"/>
      <c r="R115" s="222"/>
      <c r="S115" s="222"/>
      <c r="T115" s="222"/>
    </row>
    <row r="116" spans="1:20" s="19" customFormat="1" ht="120" hidden="1" customHeight="1" outlineLevel="1" x14ac:dyDescent="0.25">
      <c r="A116" s="552"/>
      <c r="B116" s="551"/>
      <c r="C116" s="552"/>
      <c r="D116" s="574"/>
      <c r="E116" s="536"/>
      <c r="F116" s="537"/>
      <c r="G116" s="61" t="s">
        <v>256</v>
      </c>
      <c r="H116" s="299"/>
      <c r="I116" s="299"/>
      <c r="J116" s="299">
        <v>40</v>
      </c>
      <c r="K116" s="299"/>
      <c r="L116" s="299"/>
      <c r="M116" s="299"/>
      <c r="N116" s="299">
        <v>15</v>
      </c>
      <c r="O116" s="476"/>
      <c r="P116" s="221"/>
      <c r="Q116" s="224"/>
      <c r="R116" s="222"/>
      <c r="S116" s="222"/>
      <c r="T116" s="222"/>
    </row>
    <row r="117" spans="1:20" s="19" customFormat="1" ht="136.5" hidden="1" customHeight="1" outlineLevel="1" x14ac:dyDescent="0.25">
      <c r="A117" s="552"/>
      <c r="B117" s="551"/>
      <c r="C117" s="552"/>
      <c r="D117" s="574"/>
      <c r="E117" s="536"/>
      <c r="F117" s="537"/>
      <c r="G117" s="61" t="s">
        <v>257</v>
      </c>
      <c r="H117" s="299"/>
      <c r="I117" s="299"/>
      <c r="J117" s="299">
        <v>615</v>
      </c>
      <c r="K117" s="299"/>
      <c r="L117" s="299"/>
      <c r="M117" s="299"/>
      <c r="N117" s="299">
        <v>98</v>
      </c>
      <c r="O117" s="476"/>
      <c r="P117" s="221"/>
      <c r="Q117" s="224"/>
      <c r="R117" s="222"/>
      <c r="S117" s="222"/>
      <c r="T117" s="222"/>
    </row>
    <row r="118" spans="1:20" s="19" customFormat="1" ht="83.25" hidden="1" customHeight="1" outlineLevel="1" x14ac:dyDescent="0.25">
      <c r="A118" s="552"/>
      <c r="B118" s="551"/>
      <c r="C118" s="552"/>
      <c r="D118" s="574"/>
      <c r="E118" s="536"/>
      <c r="F118" s="537"/>
      <c r="G118" s="61" t="s">
        <v>258</v>
      </c>
      <c r="H118" s="299"/>
      <c r="I118" s="299"/>
      <c r="J118" s="299">
        <v>60</v>
      </c>
      <c r="K118" s="299"/>
      <c r="L118" s="299"/>
      <c r="M118" s="299"/>
      <c r="N118" s="299">
        <v>20</v>
      </c>
      <c r="O118" s="476"/>
      <c r="P118" s="221"/>
      <c r="Q118" s="224"/>
      <c r="R118" s="222"/>
      <c r="S118" s="222"/>
      <c r="T118" s="222"/>
    </row>
    <row r="119" spans="1:20" s="19" customFormat="1" ht="87.75" hidden="1" customHeight="1" outlineLevel="1" x14ac:dyDescent="0.25">
      <c r="A119" s="552"/>
      <c r="B119" s="551"/>
      <c r="C119" s="552"/>
      <c r="D119" s="574"/>
      <c r="E119" s="536"/>
      <c r="F119" s="537"/>
      <c r="G119" s="61" t="s">
        <v>259</v>
      </c>
      <c r="H119" s="299"/>
      <c r="I119" s="299"/>
      <c r="J119" s="299">
        <v>80</v>
      </c>
      <c r="K119" s="299"/>
      <c r="L119" s="299"/>
      <c r="M119" s="299"/>
      <c r="N119" s="299">
        <v>14.6</v>
      </c>
      <c r="O119" s="476"/>
      <c r="P119" s="221"/>
      <c r="Q119" s="224"/>
      <c r="R119" s="222"/>
      <c r="S119" s="222"/>
      <c r="T119" s="222"/>
    </row>
    <row r="120" spans="1:20" s="19" customFormat="1" ht="101.25" hidden="1" customHeight="1" outlineLevel="1" x14ac:dyDescent="0.25">
      <c r="A120" s="552"/>
      <c r="B120" s="551"/>
      <c r="C120" s="552"/>
      <c r="D120" s="574"/>
      <c r="E120" s="536"/>
      <c r="F120" s="537"/>
      <c r="G120" s="61" t="s">
        <v>260</v>
      </c>
      <c r="H120" s="299"/>
      <c r="I120" s="299"/>
      <c r="J120" s="299">
        <v>10</v>
      </c>
      <c r="K120" s="299"/>
      <c r="L120" s="299"/>
      <c r="M120" s="299"/>
      <c r="N120" s="299">
        <v>149</v>
      </c>
      <c r="O120" s="476"/>
      <c r="P120" s="221"/>
      <c r="Q120" s="224"/>
      <c r="R120" s="222"/>
      <c r="S120" s="222"/>
      <c r="T120" s="222"/>
    </row>
    <row r="121" spans="1:20" s="19" customFormat="1" ht="80.25" hidden="1" customHeight="1" outlineLevel="1" x14ac:dyDescent="0.25">
      <c r="A121" s="552"/>
      <c r="B121" s="551"/>
      <c r="C121" s="552"/>
      <c r="D121" s="574"/>
      <c r="E121" s="536"/>
      <c r="F121" s="537"/>
      <c r="G121" s="61" t="s">
        <v>261</v>
      </c>
      <c r="H121" s="299"/>
      <c r="I121" s="299"/>
      <c r="J121" s="299">
        <v>65</v>
      </c>
      <c r="K121" s="299"/>
      <c r="L121" s="299"/>
      <c r="M121" s="299"/>
      <c r="N121" s="299">
        <v>10</v>
      </c>
      <c r="O121" s="476"/>
      <c r="P121" s="221"/>
      <c r="Q121" s="224"/>
      <c r="R121" s="222"/>
      <c r="S121" s="222"/>
      <c r="T121" s="222"/>
    </row>
    <row r="122" spans="1:20" s="19" customFormat="1" ht="74.25" hidden="1" customHeight="1" outlineLevel="1" x14ac:dyDescent="0.25">
      <c r="A122" s="552"/>
      <c r="B122" s="551"/>
      <c r="C122" s="552"/>
      <c r="D122" s="574"/>
      <c r="E122" s="536"/>
      <c r="F122" s="537"/>
      <c r="G122" s="61" t="s">
        <v>262</v>
      </c>
      <c r="H122" s="299"/>
      <c r="I122" s="299"/>
      <c r="J122" s="299">
        <v>250</v>
      </c>
      <c r="K122" s="299"/>
      <c r="L122" s="299"/>
      <c r="M122" s="299"/>
      <c r="N122" s="299">
        <v>14.8</v>
      </c>
      <c r="O122" s="476"/>
      <c r="P122" s="221"/>
      <c r="Q122" s="224"/>
      <c r="R122" s="222"/>
      <c r="S122" s="222"/>
      <c r="T122" s="222"/>
    </row>
    <row r="123" spans="1:20" s="19" customFormat="1" ht="70.5" hidden="1" customHeight="1" outlineLevel="1" x14ac:dyDescent="0.25">
      <c r="A123" s="552"/>
      <c r="B123" s="551"/>
      <c r="C123" s="552"/>
      <c r="D123" s="574"/>
      <c r="E123" s="536"/>
      <c r="F123" s="537"/>
      <c r="G123" s="61" t="s">
        <v>263</v>
      </c>
      <c r="H123" s="299"/>
      <c r="I123" s="299"/>
      <c r="J123" s="299">
        <v>40</v>
      </c>
      <c r="K123" s="299"/>
      <c r="L123" s="299"/>
      <c r="M123" s="299"/>
      <c r="N123" s="299">
        <v>15</v>
      </c>
      <c r="O123" s="476"/>
      <c r="P123" s="221"/>
      <c r="Q123" s="224"/>
      <c r="R123" s="222"/>
      <c r="S123" s="222"/>
      <c r="T123" s="222"/>
    </row>
    <row r="124" spans="1:20" s="19" customFormat="1" ht="91.5" hidden="1" customHeight="1" outlineLevel="1" x14ac:dyDescent="0.25">
      <c r="A124" s="552"/>
      <c r="B124" s="551"/>
      <c r="C124" s="552"/>
      <c r="D124" s="574"/>
      <c r="E124" s="536"/>
      <c r="F124" s="537"/>
      <c r="G124" s="61" t="s">
        <v>264</v>
      </c>
      <c r="H124" s="299"/>
      <c r="I124" s="299"/>
      <c r="J124" s="299">
        <v>220</v>
      </c>
      <c r="K124" s="299"/>
      <c r="L124" s="299"/>
      <c r="M124" s="299"/>
      <c r="N124" s="299">
        <v>70</v>
      </c>
      <c r="O124" s="476"/>
      <c r="P124" s="221"/>
      <c r="Q124" s="224"/>
      <c r="R124" s="222"/>
      <c r="S124" s="222"/>
      <c r="T124" s="222"/>
    </row>
    <row r="125" spans="1:20" s="19" customFormat="1" ht="99.75" hidden="1" customHeight="1" outlineLevel="1" x14ac:dyDescent="0.25">
      <c r="A125" s="552"/>
      <c r="B125" s="551"/>
      <c r="C125" s="552"/>
      <c r="D125" s="574"/>
      <c r="E125" s="536"/>
      <c r="F125" s="537"/>
      <c r="G125" s="61" t="s">
        <v>265</v>
      </c>
      <c r="H125" s="299"/>
      <c r="I125" s="299"/>
      <c r="J125" s="299">
        <v>615</v>
      </c>
      <c r="K125" s="299"/>
      <c r="L125" s="299"/>
      <c r="M125" s="299"/>
      <c r="N125" s="299">
        <v>15</v>
      </c>
      <c r="O125" s="476"/>
      <c r="P125" s="221"/>
      <c r="Q125" s="224"/>
      <c r="R125" s="222"/>
      <c r="S125" s="222"/>
      <c r="T125" s="222"/>
    </row>
    <row r="126" spans="1:20" s="19" customFormat="1" ht="105" hidden="1" customHeight="1" outlineLevel="1" x14ac:dyDescent="0.25">
      <c r="A126" s="552"/>
      <c r="B126" s="551"/>
      <c r="C126" s="552"/>
      <c r="D126" s="574"/>
      <c r="E126" s="538"/>
      <c r="F126" s="539"/>
      <c r="G126" s="61" t="s">
        <v>266</v>
      </c>
      <c r="H126" s="299"/>
      <c r="I126" s="299"/>
      <c r="J126" s="299">
        <v>50</v>
      </c>
      <c r="K126" s="299"/>
      <c r="L126" s="299"/>
      <c r="M126" s="299"/>
      <c r="N126" s="299">
        <v>12</v>
      </c>
      <c r="O126" s="476"/>
      <c r="P126" s="221"/>
      <c r="Q126" s="224"/>
      <c r="R126" s="222"/>
      <c r="S126" s="222"/>
      <c r="T126" s="222"/>
    </row>
    <row r="127" spans="1:20" s="38" customFormat="1" ht="15" customHeight="1" collapsed="1" x14ac:dyDescent="0.25">
      <c r="A127" s="552"/>
      <c r="B127" s="551"/>
      <c r="C127" s="552"/>
      <c r="D127" s="574"/>
      <c r="E127" s="534" t="s">
        <v>54</v>
      </c>
      <c r="F127" s="535"/>
      <c r="G127" s="189"/>
      <c r="H127" s="123">
        <f>SUM(H128:H194)</f>
        <v>1100</v>
      </c>
      <c r="I127" s="123"/>
      <c r="J127" s="123">
        <f t="shared" ref="J127:N127" si="1">SUM(J128:J194)</f>
        <v>10591</v>
      </c>
      <c r="K127" s="123"/>
      <c r="L127" s="123">
        <f t="shared" si="1"/>
        <v>145</v>
      </c>
      <c r="M127" s="123"/>
      <c r="N127" s="123">
        <f t="shared" si="1"/>
        <v>1897</v>
      </c>
      <c r="O127" s="332"/>
      <c r="P127" s="364"/>
      <c r="Q127" s="276"/>
      <c r="R127" s="354"/>
      <c r="S127" s="355"/>
      <c r="T127" s="354"/>
    </row>
    <row r="128" spans="1:20" s="19" customFormat="1" ht="45" hidden="1" customHeight="1" outlineLevel="1" x14ac:dyDescent="0.25">
      <c r="A128" s="552"/>
      <c r="B128" s="551"/>
      <c r="C128" s="552"/>
      <c r="D128" s="574"/>
      <c r="E128" s="536"/>
      <c r="F128" s="537"/>
      <c r="G128" s="216" t="s">
        <v>267</v>
      </c>
      <c r="H128" s="123">
        <v>298</v>
      </c>
      <c r="I128" s="123"/>
      <c r="J128" s="123"/>
      <c r="K128" s="123"/>
      <c r="L128" s="123">
        <v>50</v>
      </c>
      <c r="M128" s="123"/>
      <c r="N128" s="123"/>
      <c r="O128" s="332"/>
      <c r="P128" s="221"/>
      <c r="Q128" s="224"/>
      <c r="R128" s="221"/>
      <c r="S128" s="221"/>
      <c r="T128" s="221"/>
    </row>
    <row r="129" spans="1:20" s="19" customFormat="1" ht="45" hidden="1" customHeight="1" outlineLevel="1" x14ac:dyDescent="0.25">
      <c r="A129" s="552"/>
      <c r="B129" s="551"/>
      <c r="C129" s="552"/>
      <c r="D129" s="574"/>
      <c r="E129" s="536"/>
      <c r="F129" s="537"/>
      <c r="G129" s="216" t="s">
        <v>268</v>
      </c>
      <c r="H129" s="123">
        <v>259</v>
      </c>
      <c r="I129" s="123"/>
      <c r="J129" s="123"/>
      <c r="K129" s="123"/>
      <c r="L129" s="123">
        <v>40</v>
      </c>
      <c r="M129" s="123"/>
      <c r="N129" s="123"/>
      <c r="O129" s="332"/>
      <c r="P129" s="221"/>
      <c r="Q129" s="224"/>
      <c r="R129" s="221"/>
      <c r="S129" s="221"/>
      <c r="T129" s="221"/>
    </row>
    <row r="130" spans="1:20" s="19" customFormat="1" ht="30" hidden="1" customHeight="1" outlineLevel="1" x14ac:dyDescent="0.25">
      <c r="A130" s="552"/>
      <c r="B130" s="551"/>
      <c r="C130" s="552"/>
      <c r="D130" s="574"/>
      <c r="E130" s="536"/>
      <c r="F130" s="537"/>
      <c r="G130" s="216" t="s">
        <v>269</v>
      </c>
      <c r="H130" s="123">
        <v>300</v>
      </c>
      <c r="I130" s="123"/>
      <c r="J130" s="123"/>
      <c r="K130" s="123"/>
      <c r="L130" s="123">
        <v>15</v>
      </c>
      <c r="M130" s="123"/>
      <c r="N130" s="123"/>
      <c r="O130" s="332"/>
      <c r="P130" s="221"/>
      <c r="Q130" s="224"/>
      <c r="R130" s="221"/>
      <c r="S130" s="221"/>
      <c r="T130" s="221"/>
    </row>
    <row r="131" spans="1:20" s="19" customFormat="1" ht="45" hidden="1" customHeight="1" outlineLevel="1" x14ac:dyDescent="0.25">
      <c r="A131" s="552"/>
      <c r="B131" s="551"/>
      <c r="C131" s="552"/>
      <c r="D131" s="574"/>
      <c r="E131" s="536"/>
      <c r="F131" s="537"/>
      <c r="G131" s="216" t="s">
        <v>270</v>
      </c>
      <c r="H131" s="123">
        <v>20</v>
      </c>
      <c r="I131" s="123"/>
      <c r="J131" s="123"/>
      <c r="K131" s="123"/>
      <c r="L131" s="123">
        <v>35</v>
      </c>
      <c r="M131" s="123"/>
      <c r="N131" s="123"/>
      <c r="O131" s="332"/>
      <c r="P131" s="221"/>
      <c r="Q131" s="224"/>
      <c r="R131" s="221"/>
      <c r="S131" s="221"/>
      <c r="T131" s="221"/>
    </row>
    <row r="132" spans="1:20" s="19" customFormat="1" ht="45" hidden="1" customHeight="1" outlineLevel="1" x14ac:dyDescent="0.25">
      <c r="A132" s="552"/>
      <c r="B132" s="551"/>
      <c r="C132" s="552"/>
      <c r="D132" s="574"/>
      <c r="E132" s="536"/>
      <c r="F132" s="537"/>
      <c r="G132" s="216" t="s">
        <v>271</v>
      </c>
      <c r="H132" s="123">
        <v>223</v>
      </c>
      <c r="I132" s="123"/>
      <c r="J132" s="123"/>
      <c r="K132" s="123"/>
      <c r="L132" s="123">
        <v>5</v>
      </c>
      <c r="M132" s="123"/>
      <c r="N132" s="123"/>
      <c r="O132" s="332"/>
      <c r="P132" s="221"/>
      <c r="Q132" s="224"/>
      <c r="R132" s="221"/>
      <c r="S132" s="221"/>
      <c r="T132" s="221"/>
    </row>
    <row r="133" spans="1:20" s="19" customFormat="1" ht="77.25" hidden="1" customHeight="1" outlineLevel="1" x14ac:dyDescent="0.25">
      <c r="A133" s="552"/>
      <c r="B133" s="551"/>
      <c r="C133" s="552"/>
      <c r="D133" s="574"/>
      <c r="E133" s="536"/>
      <c r="F133" s="537"/>
      <c r="G133" s="63" t="s">
        <v>272</v>
      </c>
      <c r="H133" s="299"/>
      <c r="I133" s="299"/>
      <c r="J133" s="299">
        <v>19</v>
      </c>
      <c r="K133" s="299"/>
      <c r="L133" s="299"/>
      <c r="M133" s="299"/>
      <c r="N133" s="299">
        <v>165</v>
      </c>
      <c r="O133" s="328"/>
      <c r="P133" s="221"/>
      <c r="Q133" s="224"/>
      <c r="R133" s="222"/>
      <c r="S133" s="222"/>
      <c r="T133" s="222"/>
    </row>
    <row r="134" spans="1:20" s="19" customFormat="1" ht="66.75" hidden="1" customHeight="1" outlineLevel="1" x14ac:dyDescent="0.25">
      <c r="A134" s="552"/>
      <c r="B134" s="551"/>
      <c r="C134" s="552"/>
      <c r="D134" s="574"/>
      <c r="E134" s="536"/>
      <c r="F134" s="537"/>
      <c r="G134" s="63" t="s">
        <v>273</v>
      </c>
      <c r="H134" s="299"/>
      <c r="I134" s="299"/>
      <c r="J134" s="299">
        <v>153</v>
      </c>
      <c r="K134" s="299"/>
      <c r="L134" s="299"/>
      <c r="M134" s="299"/>
      <c r="N134" s="299">
        <v>95</v>
      </c>
      <c r="O134" s="328"/>
      <c r="P134" s="221"/>
      <c r="Q134" s="224"/>
      <c r="R134" s="222"/>
      <c r="S134" s="222"/>
      <c r="T134" s="222"/>
    </row>
    <row r="135" spans="1:20" s="19" customFormat="1" ht="87.75" hidden="1" customHeight="1" outlineLevel="1" x14ac:dyDescent="0.25">
      <c r="A135" s="552"/>
      <c r="B135" s="551"/>
      <c r="C135" s="552"/>
      <c r="D135" s="574"/>
      <c r="E135" s="536"/>
      <c r="F135" s="537"/>
      <c r="G135" s="61" t="s">
        <v>274</v>
      </c>
      <c r="H135" s="299"/>
      <c r="I135" s="299"/>
      <c r="J135" s="299">
        <v>15</v>
      </c>
      <c r="K135" s="299"/>
      <c r="L135" s="299"/>
      <c r="M135" s="299"/>
      <c r="N135" s="299">
        <v>25</v>
      </c>
      <c r="O135" s="328"/>
      <c r="P135" s="221"/>
      <c r="Q135" s="224"/>
      <c r="R135" s="222"/>
      <c r="S135" s="222"/>
      <c r="T135" s="222"/>
    </row>
    <row r="136" spans="1:20" s="19" customFormat="1" ht="89.25" hidden="1" customHeight="1" outlineLevel="1" x14ac:dyDescent="0.25">
      <c r="A136" s="552"/>
      <c r="B136" s="551"/>
      <c r="C136" s="552"/>
      <c r="D136" s="574"/>
      <c r="E136" s="536"/>
      <c r="F136" s="537"/>
      <c r="G136" s="61" t="s">
        <v>275</v>
      </c>
      <c r="H136" s="299"/>
      <c r="I136" s="299"/>
      <c r="J136" s="299">
        <v>40</v>
      </c>
      <c r="K136" s="299"/>
      <c r="L136" s="299"/>
      <c r="M136" s="299"/>
      <c r="N136" s="299">
        <v>15</v>
      </c>
      <c r="O136" s="328"/>
      <c r="P136" s="221"/>
      <c r="Q136" s="224"/>
      <c r="R136" s="222"/>
      <c r="S136" s="222"/>
      <c r="T136" s="222"/>
    </row>
    <row r="137" spans="1:20" s="19" customFormat="1" ht="87.75" hidden="1" customHeight="1" outlineLevel="1" x14ac:dyDescent="0.25">
      <c r="A137" s="552"/>
      <c r="B137" s="551"/>
      <c r="C137" s="552"/>
      <c r="D137" s="574"/>
      <c r="E137" s="536"/>
      <c r="F137" s="537"/>
      <c r="G137" s="61" t="s">
        <v>276</v>
      </c>
      <c r="H137" s="299"/>
      <c r="I137" s="299"/>
      <c r="J137" s="299">
        <v>15</v>
      </c>
      <c r="K137" s="299"/>
      <c r="L137" s="299"/>
      <c r="M137" s="299"/>
      <c r="N137" s="299">
        <v>70</v>
      </c>
      <c r="O137" s="328"/>
      <c r="P137" s="221"/>
      <c r="Q137" s="224"/>
      <c r="R137" s="222"/>
      <c r="S137" s="222"/>
      <c r="T137" s="222"/>
    </row>
    <row r="138" spans="1:20" s="19" customFormat="1" ht="90" hidden="1" customHeight="1" outlineLevel="1" x14ac:dyDescent="0.25">
      <c r="A138" s="552"/>
      <c r="B138" s="551"/>
      <c r="C138" s="552"/>
      <c r="D138" s="574"/>
      <c r="E138" s="536"/>
      <c r="F138" s="537"/>
      <c r="G138" s="61" t="s">
        <v>277</v>
      </c>
      <c r="H138" s="299"/>
      <c r="I138" s="299"/>
      <c r="J138" s="299">
        <v>15</v>
      </c>
      <c r="K138" s="299"/>
      <c r="L138" s="299"/>
      <c r="M138" s="299"/>
      <c r="N138" s="299">
        <v>122</v>
      </c>
      <c r="O138" s="328"/>
      <c r="P138" s="221"/>
      <c r="Q138" s="224"/>
      <c r="R138" s="222"/>
      <c r="S138" s="222"/>
      <c r="T138" s="222"/>
    </row>
    <row r="139" spans="1:20" s="19" customFormat="1" ht="72" hidden="1" customHeight="1" outlineLevel="1" x14ac:dyDescent="0.25">
      <c r="A139" s="552"/>
      <c r="B139" s="551"/>
      <c r="C139" s="552"/>
      <c r="D139" s="574"/>
      <c r="E139" s="536"/>
      <c r="F139" s="537"/>
      <c r="G139" s="61" t="s">
        <v>278</v>
      </c>
      <c r="H139" s="299"/>
      <c r="I139" s="299"/>
      <c r="J139" s="299">
        <v>15</v>
      </c>
      <c r="K139" s="299"/>
      <c r="L139" s="299"/>
      <c r="M139" s="299"/>
      <c r="N139" s="299">
        <v>100</v>
      </c>
      <c r="O139" s="328"/>
      <c r="P139" s="221"/>
      <c r="Q139" s="224"/>
      <c r="R139" s="222"/>
      <c r="S139" s="222"/>
      <c r="T139" s="222"/>
    </row>
    <row r="140" spans="1:20" s="19" customFormat="1" ht="67.5" hidden="1" customHeight="1" outlineLevel="1" x14ac:dyDescent="0.25">
      <c r="A140" s="552"/>
      <c r="B140" s="551"/>
      <c r="C140" s="552"/>
      <c r="D140" s="574"/>
      <c r="E140" s="536"/>
      <c r="F140" s="537"/>
      <c r="G140" s="61" t="s">
        <v>279</v>
      </c>
      <c r="H140" s="299"/>
      <c r="I140" s="299"/>
      <c r="J140" s="299">
        <v>521</v>
      </c>
      <c r="K140" s="299"/>
      <c r="L140" s="299"/>
      <c r="M140" s="299"/>
      <c r="N140" s="299">
        <v>70</v>
      </c>
      <c r="O140" s="328"/>
      <c r="P140" s="221"/>
      <c r="Q140" s="224"/>
      <c r="R140" s="222"/>
      <c r="S140" s="222"/>
      <c r="T140" s="222"/>
    </row>
    <row r="141" spans="1:20" s="19" customFormat="1" ht="70.5" hidden="1" customHeight="1" outlineLevel="1" x14ac:dyDescent="0.25">
      <c r="A141" s="552"/>
      <c r="B141" s="551"/>
      <c r="C141" s="552"/>
      <c r="D141" s="574"/>
      <c r="E141" s="536"/>
      <c r="F141" s="537"/>
      <c r="G141" s="61" t="s">
        <v>280</v>
      </c>
      <c r="H141" s="299"/>
      <c r="I141" s="299"/>
      <c r="J141" s="299">
        <v>326</v>
      </c>
      <c r="K141" s="299"/>
      <c r="L141" s="299"/>
      <c r="M141" s="299"/>
      <c r="N141" s="299">
        <v>15</v>
      </c>
      <c r="O141" s="328"/>
      <c r="P141" s="221"/>
      <c r="Q141" s="224"/>
      <c r="R141" s="222"/>
      <c r="S141" s="222"/>
      <c r="T141" s="222"/>
    </row>
    <row r="142" spans="1:20" s="19" customFormat="1" ht="77.25" hidden="1" customHeight="1" outlineLevel="1" x14ac:dyDescent="0.25">
      <c r="A142" s="552"/>
      <c r="B142" s="551"/>
      <c r="C142" s="552"/>
      <c r="D142" s="574"/>
      <c r="E142" s="536"/>
      <c r="F142" s="537"/>
      <c r="G142" s="63" t="s">
        <v>281</v>
      </c>
      <c r="H142" s="299"/>
      <c r="I142" s="299"/>
      <c r="J142" s="299">
        <v>139</v>
      </c>
      <c r="K142" s="299"/>
      <c r="L142" s="299"/>
      <c r="M142" s="299"/>
      <c r="N142" s="299">
        <v>45</v>
      </c>
      <c r="O142" s="328"/>
      <c r="P142" s="221"/>
      <c r="Q142" s="224"/>
      <c r="R142" s="222"/>
      <c r="S142" s="222"/>
      <c r="T142" s="222"/>
    </row>
    <row r="143" spans="1:20" s="19" customFormat="1" ht="96.75" hidden="1" customHeight="1" outlineLevel="1" x14ac:dyDescent="0.25">
      <c r="A143" s="552"/>
      <c r="B143" s="551"/>
      <c r="C143" s="552"/>
      <c r="D143" s="574"/>
      <c r="E143" s="536"/>
      <c r="F143" s="537"/>
      <c r="G143" s="63" t="s">
        <v>282</v>
      </c>
      <c r="H143" s="299"/>
      <c r="I143" s="299"/>
      <c r="J143" s="299">
        <v>20</v>
      </c>
      <c r="K143" s="299"/>
      <c r="L143" s="299"/>
      <c r="M143" s="299"/>
      <c r="N143" s="299">
        <v>15</v>
      </c>
      <c r="O143" s="328"/>
      <c r="P143" s="221"/>
      <c r="Q143" s="224"/>
      <c r="R143" s="222"/>
      <c r="S143" s="222"/>
      <c r="T143" s="222"/>
    </row>
    <row r="144" spans="1:20" s="19" customFormat="1" ht="54.75" hidden="1" customHeight="1" outlineLevel="1" x14ac:dyDescent="0.25">
      <c r="A144" s="552"/>
      <c r="B144" s="551"/>
      <c r="C144" s="552"/>
      <c r="D144" s="574"/>
      <c r="E144" s="536"/>
      <c r="F144" s="537"/>
      <c r="G144" s="61" t="s">
        <v>283</v>
      </c>
      <c r="H144" s="299"/>
      <c r="I144" s="299"/>
      <c r="J144" s="299">
        <v>7</v>
      </c>
      <c r="K144" s="299"/>
      <c r="L144" s="299"/>
      <c r="M144" s="299"/>
      <c r="N144" s="299">
        <v>145</v>
      </c>
      <c r="O144" s="328"/>
      <c r="P144" s="221"/>
      <c r="Q144" s="224"/>
      <c r="R144" s="222"/>
      <c r="S144" s="222"/>
      <c r="T144" s="222"/>
    </row>
    <row r="145" spans="1:20" s="19" customFormat="1" ht="72" hidden="1" customHeight="1" outlineLevel="1" x14ac:dyDescent="0.25">
      <c r="A145" s="552"/>
      <c r="B145" s="551"/>
      <c r="C145" s="552"/>
      <c r="D145" s="574"/>
      <c r="E145" s="536"/>
      <c r="F145" s="537"/>
      <c r="G145" s="61" t="s">
        <v>284</v>
      </c>
      <c r="H145" s="299"/>
      <c r="I145" s="299"/>
      <c r="J145" s="299">
        <v>250</v>
      </c>
      <c r="K145" s="299"/>
      <c r="L145" s="299"/>
      <c r="M145" s="299"/>
      <c r="N145" s="299">
        <v>70</v>
      </c>
      <c r="O145" s="328"/>
      <c r="P145" s="221"/>
      <c r="Q145" s="224"/>
      <c r="R145" s="222"/>
      <c r="S145" s="222"/>
      <c r="T145" s="222"/>
    </row>
    <row r="146" spans="1:20" s="19" customFormat="1" ht="65.25" hidden="1" customHeight="1" outlineLevel="1" x14ac:dyDescent="0.25">
      <c r="A146" s="552"/>
      <c r="B146" s="551"/>
      <c r="C146" s="552"/>
      <c r="D146" s="574"/>
      <c r="E146" s="536"/>
      <c r="F146" s="537"/>
      <c r="G146" s="61" t="s">
        <v>285</v>
      </c>
      <c r="H146" s="299"/>
      <c r="I146" s="299"/>
      <c r="J146" s="299">
        <v>186</v>
      </c>
      <c r="K146" s="299"/>
      <c r="L146" s="299"/>
      <c r="M146" s="299"/>
      <c r="N146" s="299">
        <v>15</v>
      </c>
      <c r="O146" s="328"/>
      <c r="P146" s="221"/>
      <c r="Q146" s="224"/>
      <c r="R146" s="222"/>
      <c r="S146" s="222"/>
      <c r="T146" s="222"/>
    </row>
    <row r="147" spans="1:20" s="19" customFormat="1" ht="80.25" hidden="1" customHeight="1" outlineLevel="1" x14ac:dyDescent="0.25">
      <c r="A147" s="552"/>
      <c r="B147" s="551"/>
      <c r="C147" s="552"/>
      <c r="D147" s="574"/>
      <c r="E147" s="536"/>
      <c r="F147" s="537"/>
      <c r="G147" s="61" t="s">
        <v>286</v>
      </c>
      <c r="H147" s="299"/>
      <c r="I147" s="299"/>
      <c r="J147" s="299">
        <v>177</v>
      </c>
      <c r="K147" s="299"/>
      <c r="L147" s="299"/>
      <c r="M147" s="299"/>
      <c r="N147" s="299">
        <v>15</v>
      </c>
      <c r="O147" s="328"/>
      <c r="P147" s="221"/>
      <c r="Q147" s="224"/>
      <c r="R147" s="222"/>
      <c r="S147" s="222"/>
      <c r="T147" s="222"/>
    </row>
    <row r="148" spans="1:20" s="19" customFormat="1" ht="74.25" hidden="1" customHeight="1" outlineLevel="1" x14ac:dyDescent="0.25">
      <c r="A148" s="552"/>
      <c r="B148" s="551"/>
      <c r="C148" s="552"/>
      <c r="D148" s="574"/>
      <c r="E148" s="536"/>
      <c r="F148" s="537"/>
      <c r="G148" s="61" t="s">
        <v>287</v>
      </c>
      <c r="H148" s="299"/>
      <c r="I148" s="299"/>
      <c r="J148" s="299">
        <v>695</v>
      </c>
      <c r="K148" s="299"/>
      <c r="L148" s="299"/>
      <c r="M148" s="299"/>
      <c r="N148" s="299">
        <v>30</v>
      </c>
      <c r="O148" s="328"/>
      <c r="P148" s="221"/>
      <c r="Q148" s="224"/>
      <c r="R148" s="222"/>
      <c r="S148" s="222"/>
      <c r="T148" s="222"/>
    </row>
    <row r="149" spans="1:20" s="19" customFormat="1" ht="54.75" hidden="1" customHeight="1" outlineLevel="1" x14ac:dyDescent="0.25">
      <c r="A149" s="552"/>
      <c r="B149" s="551"/>
      <c r="C149" s="552"/>
      <c r="D149" s="574"/>
      <c r="E149" s="536"/>
      <c r="F149" s="537"/>
      <c r="G149" s="61" t="s">
        <v>288</v>
      </c>
      <c r="H149" s="299"/>
      <c r="I149" s="299"/>
      <c r="J149" s="299">
        <v>200</v>
      </c>
      <c r="K149" s="299"/>
      <c r="L149" s="299"/>
      <c r="M149" s="299"/>
      <c r="N149" s="299">
        <v>30</v>
      </c>
      <c r="O149" s="328"/>
      <c r="P149" s="221"/>
      <c r="Q149" s="224"/>
      <c r="R149" s="222"/>
      <c r="S149" s="222"/>
      <c r="T149" s="222"/>
    </row>
    <row r="150" spans="1:20" s="19" customFormat="1" ht="65.25" hidden="1" customHeight="1" outlineLevel="1" x14ac:dyDescent="0.25">
      <c r="A150" s="552"/>
      <c r="B150" s="551"/>
      <c r="C150" s="552"/>
      <c r="D150" s="574"/>
      <c r="E150" s="536"/>
      <c r="F150" s="537"/>
      <c r="G150" s="61" t="s">
        <v>289</v>
      </c>
      <c r="H150" s="299"/>
      <c r="I150" s="299"/>
      <c r="J150" s="299">
        <v>66</v>
      </c>
      <c r="K150" s="299"/>
      <c r="L150" s="299"/>
      <c r="M150" s="299"/>
      <c r="N150" s="299">
        <v>9</v>
      </c>
      <c r="O150" s="328"/>
      <c r="P150" s="221"/>
      <c r="Q150" s="224"/>
      <c r="R150" s="222"/>
      <c r="S150" s="222"/>
      <c r="T150" s="222"/>
    </row>
    <row r="151" spans="1:20" s="19" customFormat="1" ht="70.5" hidden="1" customHeight="1" outlineLevel="1" x14ac:dyDescent="0.25">
      <c r="A151" s="552"/>
      <c r="B151" s="551"/>
      <c r="C151" s="552"/>
      <c r="D151" s="574"/>
      <c r="E151" s="536"/>
      <c r="F151" s="537"/>
      <c r="G151" s="61" t="s">
        <v>290</v>
      </c>
      <c r="H151" s="299"/>
      <c r="I151" s="299"/>
      <c r="J151" s="299">
        <v>55</v>
      </c>
      <c r="K151" s="299"/>
      <c r="L151" s="299"/>
      <c r="M151" s="299"/>
      <c r="N151" s="299">
        <v>10</v>
      </c>
      <c r="O151" s="328"/>
      <c r="P151" s="221"/>
      <c r="Q151" s="224"/>
      <c r="R151" s="222"/>
      <c r="S151" s="222"/>
      <c r="T151" s="222"/>
    </row>
    <row r="152" spans="1:20" s="19" customFormat="1" ht="73.5" hidden="1" customHeight="1" outlineLevel="1" x14ac:dyDescent="0.25">
      <c r="A152" s="552"/>
      <c r="B152" s="551"/>
      <c r="C152" s="552"/>
      <c r="D152" s="574"/>
      <c r="E152" s="536"/>
      <c r="F152" s="537"/>
      <c r="G152" s="61" t="s">
        <v>291</v>
      </c>
      <c r="H152" s="299"/>
      <c r="I152" s="299"/>
      <c r="J152" s="299">
        <v>215</v>
      </c>
      <c r="K152" s="299"/>
      <c r="L152" s="299"/>
      <c r="M152" s="299"/>
      <c r="N152" s="299">
        <v>15</v>
      </c>
      <c r="O152" s="328"/>
      <c r="P152" s="221"/>
      <c r="Q152" s="224"/>
      <c r="R152" s="222"/>
      <c r="S152" s="222"/>
      <c r="T152" s="222"/>
    </row>
    <row r="153" spans="1:20" s="19" customFormat="1" ht="72.75" hidden="1" customHeight="1" outlineLevel="1" x14ac:dyDescent="0.25">
      <c r="A153" s="552"/>
      <c r="B153" s="551"/>
      <c r="C153" s="552"/>
      <c r="D153" s="574"/>
      <c r="E153" s="536"/>
      <c r="F153" s="537"/>
      <c r="G153" s="61" t="s">
        <v>292</v>
      </c>
      <c r="H153" s="299"/>
      <c r="I153" s="299"/>
      <c r="J153" s="299">
        <v>40</v>
      </c>
      <c r="K153" s="299"/>
      <c r="L153" s="299"/>
      <c r="M153" s="299"/>
      <c r="N153" s="299">
        <v>10</v>
      </c>
      <c r="O153" s="328"/>
      <c r="P153" s="221"/>
      <c r="Q153" s="224"/>
      <c r="R153" s="222"/>
      <c r="S153" s="222"/>
      <c r="T153" s="222"/>
    </row>
    <row r="154" spans="1:20" s="19" customFormat="1" ht="75.75" hidden="1" customHeight="1" outlineLevel="1" x14ac:dyDescent="0.25">
      <c r="A154" s="552"/>
      <c r="B154" s="551"/>
      <c r="C154" s="552"/>
      <c r="D154" s="574"/>
      <c r="E154" s="536"/>
      <c r="F154" s="537"/>
      <c r="G154" s="61" t="s">
        <v>293</v>
      </c>
      <c r="H154" s="299"/>
      <c r="I154" s="299"/>
      <c r="J154" s="299">
        <v>200</v>
      </c>
      <c r="K154" s="299"/>
      <c r="L154" s="299"/>
      <c r="M154" s="299"/>
      <c r="N154" s="299">
        <v>15</v>
      </c>
      <c r="O154" s="328"/>
      <c r="P154" s="221"/>
      <c r="Q154" s="224"/>
      <c r="R154" s="222"/>
      <c r="S154" s="222"/>
      <c r="T154" s="222"/>
    </row>
    <row r="155" spans="1:20" s="19" customFormat="1" ht="59.25" hidden="1" customHeight="1" outlineLevel="1" x14ac:dyDescent="0.25">
      <c r="A155" s="552"/>
      <c r="B155" s="551"/>
      <c r="C155" s="552"/>
      <c r="D155" s="574"/>
      <c r="E155" s="536"/>
      <c r="F155" s="537"/>
      <c r="G155" s="61" t="s">
        <v>294</v>
      </c>
      <c r="H155" s="299"/>
      <c r="I155" s="299"/>
      <c r="J155" s="299">
        <v>262</v>
      </c>
      <c r="K155" s="299"/>
      <c r="L155" s="299"/>
      <c r="M155" s="299"/>
      <c r="N155" s="299">
        <v>15</v>
      </c>
      <c r="O155" s="328"/>
      <c r="P155" s="221"/>
      <c r="Q155" s="224"/>
      <c r="R155" s="222"/>
      <c r="S155" s="222"/>
      <c r="T155" s="222"/>
    </row>
    <row r="156" spans="1:20" s="19" customFormat="1" ht="65.25" hidden="1" customHeight="1" outlineLevel="1" x14ac:dyDescent="0.25">
      <c r="A156" s="552"/>
      <c r="B156" s="551"/>
      <c r="C156" s="552"/>
      <c r="D156" s="574"/>
      <c r="E156" s="536"/>
      <c r="F156" s="537"/>
      <c r="G156" s="61" t="s">
        <v>295</v>
      </c>
      <c r="H156" s="299"/>
      <c r="I156" s="299"/>
      <c r="J156" s="299">
        <v>300</v>
      </c>
      <c r="K156" s="299"/>
      <c r="L156" s="299"/>
      <c r="M156" s="299"/>
      <c r="N156" s="299">
        <v>70</v>
      </c>
      <c r="O156" s="328"/>
      <c r="P156" s="221"/>
      <c r="Q156" s="224"/>
      <c r="R156" s="222"/>
      <c r="S156" s="222"/>
      <c r="T156" s="222"/>
    </row>
    <row r="157" spans="1:20" s="19" customFormat="1" ht="62.25" hidden="1" customHeight="1" outlineLevel="1" x14ac:dyDescent="0.25">
      <c r="A157" s="552"/>
      <c r="B157" s="551"/>
      <c r="C157" s="552"/>
      <c r="D157" s="574"/>
      <c r="E157" s="536"/>
      <c r="F157" s="537"/>
      <c r="G157" s="61" t="s">
        <v>296</v>
      </c>
      <c r="H157" s="299"/>
      <c r="I157" s="299"/>
      <c r="J157" s="299">
        <v>65</v>
      </c>
      <c r="K157" s="299"/>
      <c r="L157" s="299"/>
      <c r="M157" s="299"/>
      <c r="N157" s="299">
        <v>9</v>
      </c>
      <c r="O157" s="328"/>
      <c r="P157" s="221"/>
      <c r="Q157" s="224"/>
      <c r="R157" s="222"/>
      <c r="S157" s="222"/>
      <c r="T157" s="222"/>
    </row>
    <row r="158" spans="1:20" s="19" customFormat="1" ht="69.75" hidden="1" customHeight="1" outlineLevel="1" x14ac:dyDescent="0.25">
      <c r="A158" s="552"/>
      <c r="B158" s="551"/>
      <c r="C158" s="552"/>
      <c r="D158" s="574"/>
      <c r="E158" s="536"/>
      <c r="F158" s="537"/>
      <c r="G158" s="61" t="s">
        <v>297</v>
      </c>
      <c r="H158" s="299"/>
      <c r="I158" s="299"/>
      <c r="J158" s="299">
        <v>315</v>
      </c>
      <c r="K158" s="299"/>
      <c r="L158" s="299"/>
      <c r="M158" s="299"/>
      <c r="N158" s="299">
        <v>10</v>
      </c>
      <c r="O158" s="328"/>
      <c r="P158" s="221"/>
      <c r="Q158" s="224"/>
      <c r="R158" s="222"/>
      <c r="S158" s="222"/>
      <c r="T158" s="222"/>
    </row>
    <row r="159" spans="1:20" s="19" customFormat="1" ht="63" hidden="1" customHeight="1" outlineLevel="1" x14ac:dyDescent="0.25">
      <c r="A159" s="552"/>
      <c r="B159" s="551"/>
      <c r="C159" s="552"/>
      <c r="D159" s="574"/>
      <c r="E159" s="536"/>
      <c r="F159" s="537"/>
      <c r="G159" s="61" t="s">
        <v>298</v>
      </c>
      <c r="H159" s="299"/>
      <c r="I159" s="299"/>
      <c r="J159" s="299">
        <v>487</v>
      </c>
      <c r="K159" s="299"/>
      <c r="L159" s="299"/>
      <c r="M159" s="299"/>
      <c r="N159" s="299">
        <v>15</v>
      </c>
      <c r="O159" s="328"/>
      <c r="P159" s="221"/>
      <c r="Q159" s="224"/>
      <c r="R159" s="222"/>
      <c r="S159" s="222"/>
      <c r="T159" s="222"/>
    </row>
    <row r="160" spans="1:20" s="19" customFormat="1" ht="68.25" hidden="1" customHeight="1" outlineLevel="1" x14ac:dyDescent="0.25">
      <c r="A160" s="552"/>
      <c r="B160" s="551"/>
      <c r="C160" s="552"/>
      <c r="D160" s="574"/>
      <c r="E160" s="536"/>
      <c r="F160" s="537"/>
      <c r="G160" s="61" t="s">
        <v>299</v>
      </c>
      <c r="H160" s="299"/>
      <c r="I160" s="299"/>
      <c r="J160" s="299">
        <v>100</v>
      </c>
      <c r="K160" s="299"/>
      <c r="L160" s="299"/>
      <c r="M160" s="299"/>
      <c r="N160" s="299">
        <v>5</v>
      </c>
      <c r="O160" s="328"/>
      <c r="P160" s="221"/>
      <c r="Q160" s="224"/>
      <c r="R160" s="222"/>
      <c r="S160" s="222"/>
      <c r="T160" s="222"/>
    </row>
    <row r="161" spans="1:20" s="19" customFormat="1" ht="73.5" hidden="1" customHeight="1" outlineLevel="1" x14ac:dyDescent="0.25">
      <c r="A161" s="552"/>
      <c r="B161" s="551"/>
      <c r="C161" s="552"/>
      <c r="D161" s="574"/>
      <c r="E161" s="536"/>
      <c r="F161" s="537"/>
      <c r="G161" s="61" t="s">
        <v>300</v>
      </c>
      <c r="H161" s="299"/>
      <c r="I161" s="299"/>
      <c r="J161" s="299">
        <v>300</v>
      </c>
      <c r="K161" s="299"/>
      <c r="L161" s="299"/>
      <c r="M161" s="299"/>
      <c r="N161" s="299">
        <v>30</v>
      </c>
      <c r="O161" s="328"/>
      <c r="P161" s="221"/>
      <c r="Q161" s="224"/>
      <c r="R161" s="222"/>
      <c r="S161" s="222"/>
      <c r="T161" s="222"/>
    </row>
    <row r="162" spans="1:20" s="19" customFormat="1" ht="63" hidden="1" customHeight="1" outlineLevel="1" x14ac:dyDescent="0.25">
      <c r="A162" s="552"/>
      <c r="B162" s="551"/>
      <c r="C162" s="552"/>
      <c r="D162" s="574"/>
      <c r="E162" s="536"/>
      <c r="F162" s="537"/>
      <c r="G162" s="61" t="s">
        <v>301</v>
      </c>
      <c r="H162" s="299"/>
      <c r="I162" s="299"/>
      <c r="J162" s="299">
        <v>95</v>
      </c>
      <c r="K162" s="299"/>
      <c r="L162" s="299"/>
      <c r="M162" s="299"/>
      <c r="N162" s="299">
        <v>15</v>
      </c>
      <c r="O162" s="328"/>
      <c r="P162" s="221"/>
      <c r="Q162" s="224"/>
      <c r="R162" s="222"/>
      <c r="S162" s="222"/>
      <c r="T162" s="222"/>
    </row>
    <row r="163" spans="1:20" s="19" customFormat="1" ht="75" hidden="1" customHeight="1" outlineLevel="1" x14ac:dyDescent="0.25">
      <c r="A163" s="552"/>
      <c r="B163" s="551"/>
      <c r="C163" s="552"/>
      <c r="D163" s="574"/>
      <c r="E163" s="536"/>
      <c r="F163" s="537"/>
      <c r="G163" s="61" t="s">
        <v>302</v>
      </c>
      <c r="H163" s="299"/>
      <c r="I163" s="299"/>
      <c r="J163" s="299">
        <v>45</v>
      </c>
      <c r="K163" s="299"/>
      <c r="L163" s="299"/>
      <c r="M163" s="299"/>
      <c r="N163" s="299">
        <v>10</v>
      </c>
      <c r="O163" s="328"/>
      <c r="P163" s="221"/>
      <c r="Q163" s="224"/>
      <c r="R163" s="222"/>
      <c r="S163" s="222"/>
      <c r="T163" s="222"/>
    </row>
    <row r="164" spans="1:20" s="19" customFormat="1" ht="69.75" hidden="1" customHeight="1" outlineLevel="1" x14ac:dyDescent="0.25">
      <c r="A164" s="552"/>
      <c r="B164" s="551"/>
      <c r="C164" s="552"/>
      <c r="D164" s="574"/>
      <c r="E164" s="536"/>
      <c r="F164" s="537"/>
      <c r="G164" s="61" t="s">
        <v>303</v>
      </c>
      <c r="H164" s="299"/>
      <c r="I164" s="299"/>
      <c r="J164" s="299">
        <v>200</v>
      </c>
      <c r="K164" s="299"/>
      <c r="L164" s="299"/>
      <c r="M164" s="299"/>
      <c r="N164" s="299">
        <v>15</v>
      </c>
      <c r="O164" s="328"/>
      <c r="P164" s="221"/>
      <c r="Q164" s="224"/>
      <c r="R164" s="222"/>
      <c r="S164" s="222"/>
      <c r="T164" s="222"/>
    </row>
    <row r="165" spans="1:20" s="19" customFormat="1" ht="74.25" hidden="1" customHeight="1" outlineLevel="1" x14ac:dyDescent="0.25">
      <c r="A165" s="552"/>
      <c r="B165" s="551"/>
      <c r="C165" s="552"/>
      <c r="D165" s="574"/>
      <c r="E165" s="536"/>
      <c r="F165" s="537"/>
      <c r="G165" s="61" t="s">
        <v>304</v>
      </c>
      <c r="H165" s="299"/>
      <c r="I165" s="299"/>
      <c r="J165" s="299">
        <v>100</v>
      </c>
      <c r="K165" s="299"/>
      <c r="L165" s="299"/>
      <c r="M165" s="299"/>
      <c r="N165" s="299">
        <v>10</v>
      </c>
      <c r="O165" s="328"/>
      <c r="P165" s="221"/>
      <c r="Q165" s="224"/>
      <c r="R165" s="222"/>
      <c r="S165" s="222"/>
      <c r="T165" s="222"/>
    </row>
    <row r="166" spans="1:20" s="19" customFormat="1" ht="78" hidden="1" customHeight="1" outlineLevel="1" x14ac:dyDescent="0.25">
      <c r="A166" s="552"/>
      <c r="B166" s="551"/>
      <c r="C166" s="552"/>
      <c r="D166" s="574"/>
      <c r="E166" s="536"/>
      <c r="F166" s="537"/>
      <c r="G166" s="61" t="s">
        <v>305</v>
      </c>
      <c r="H166" s="299"/>
      <c r="I166" s="299"/>
      <c r="J166" s="299">
        <v>65</v>
      </c>
      <c r="K166" s="299"/>
      <c r="L166" s="299"/>
      <c r="M166" s="299"/>
      <c r="N166" s="299">
        <v>15</v>
      </c>
      <c r="O166" s="328"/>
      <c r="P166" s="221"/>
      <c r="Q166" s="224"/>
      <c r="R166" s="222"/>
      <c r="S166" s="222"/>
      <c r="T166" s="222"/>
    </row>
    <row r="167" spans="1:20" s="19" customFormat="1" ht="60.75" hidden="1" customHeight="1" outlineLevel="1" x14ac:dyDescent="0.25">
      <c r="A167" s="552"/>
      <c r="B167" s="551"/>
      <c r="C167" s="552"/>
      <c r="D167" s="574"/>
      <c r="E167" s="536"/>
      <c r="F167" s="537"/>
      <c r="G167" s="61" t="s">
        <v>306</v>
      </c>
      <c r="H167" s="299"/>
      <c r="I167" s="299"/>
      <c r="J167" s="299">
        <v>30</v>
      </c>
      <c r="K167" s="299"/>
      <c r="L167" s="299"/>
      <c r="M167" s="299"/>
      <c r="N167" s="299">
        <v>50</v>
      </c>
      <c r="O167" s="328"/>
      <c r="P167" s="221"/>
      <c r="Q167" s="224"/>
      <c r="R167" s="222"/>
      <c r="S167" s="222"/>
      <c r="T167" s="222"/>
    </row>
    <row r="168" spans="1:20" s="19" customFormat="1" ht="54.75" hidden="1" customHeight="1" outlineLevel="1" x14ac:dyDescent="0.25">
      <c r="A168" s="552"/>
      <c r="B168" s="551"/>
      <c r="C168" s="552"/>
      <c r="D168" s="574"/>
      <c r="E168" s="536"/>
      <c r="F168" s="537"/>
      <c r="G168" s="61" t="s">
        <v>307</v>
      </c>
      <c r="H168" s="299"/>
      <c r="I168" s="299"/>
      <c r="J168" s="299">
        <v>117</v>
      </c>
      <c r="K168" s="299"/>
      <c r="L168" s="299"/>
      <c r="M168" s="299"/>
      <c r="N168" s="299">
        <v>15</v>
      </c>
      <c r="O168" s="328"/>
      <c r="P168" s="221"/>
      <c r="Q168" s="224"/>
      <c r="R168" s="222"/>
      <c r="S168" s="222"/>
      <c r="T168" s="222"/>
    </row>
    <row r="169" spans="1:20" s="19" customFormat="1" ht="60.75" hidden="1" customHeight="1" outlineLevel="1" x14ac:dyDescent="0.25">
      <c r="A169" s="552"/>
      <c r="B169" s="551"/>
      <c r="C169" s="552"/>
      <c r="D169" s="574"/>
      <c r="E169" s="536"/>
      <c r="F169" s="537"/>
      <c r="G169" s="61" t="s">
        <v>308</v>
      </c>
      <c r="H169" s="299"/>
      <c r="I169" s="299"/>
      <c r="J169" s="299">
        <v>200</v>
      </c>
      <c r="K169" s="299"/>
      <c r="L169" s="299"/>
      <c r="M169" s="299"/>
      <c r="N169" s="299">
        <v>15</v>
      </c>
      <c r="O169" s="328"/>
      <c r="P169" s="221"/>
      <c r="Q169" s="224"/>
      <c r="R169" s="222"/>
      <c r="S169" s="222"/>
      <c r="T169" s="222"/>
    </row>
    <row r="170" spans="1:20" s="19" customFormat="1" ht="59.25" hidden="1" customHeight="1" outlineLevel="1" x14ac:dyDescent="0.25">
      <c r="A170" s="552"/>
      <c r="B170" s="551"/>
      <c r="C170" s="552"/>
      <c r="D170" s="574"/>
      <c r="E170" s="536"/>
      <c r="F170" s="537"/>
      <c r="G170" s="61" t="s">
        <v>309</v>
      </c>
      <c r="H170" s="299"/>
      <c r="I170" s="299"/>
      <c r="J170" s="299">
        <v>447</v>
      </c>
      <c r="K170" s="299"/>
      <c r="L170" s="299"/>
      <c r="M170" s="299"/>
      <c r="N170" s="299">
        <v>15</v>
      </c>
      <c r="O170" s="328"/>
      <c r="P170" s="221"/>
      <c r="Q170" s="224"/>
      <c r="R170" s="222"/>
      <c r="S170" s="222"/>
      <c r="T170" s="222"/>
    </row>
    <row r="171" spans="1:20" s="19" customFormat="1" ht="66.75" hidden="1" customHeight="1" outlineLevel="1" x14ac:dyDescent="0.25">
      <c r="A171" s="552"/>
      <c r="B171" s="551"/>
      <c r="C171" s="552"/>
      <c r="D171" s="574"/>
      <c r="E171" s="536"/>
      <c r="F171" s="537"/>
      <c r="G171" s="61" t="s">
        <v>310</v>
      </c>
      <c r="H171" s="299"/>
      <c r="I171" s="299"/>
      <c r="J171" s="299">
        <v>138</v>
      </c>
      <c r="K171" s="299"/>
      <c r="L171" s="299"/>
      <c r="M171" s="299"/>
      <c r="N171" s="299">
        <v>60</v>
      </c>
      <c r="O171" s="328"/>
      <c r="P171" s="221"/>
      <c r="Q171" s="224"/>
      <c r="R171" s="222"/>
      <c r="S171" s="222"/>
      <c r="T171" s="222"/>
    </row>
    <row r="172" spans="1:20" s="19" customFormat="1" ht="15" hidden="1" customHeight="1" outlineLevel="1" x14ac:dyDescent="0.25">
      <c r="A172" s="552"/>
      <c r="B172" s="551"/>
      <c r="C172" s="552"/>
      <c r="D172" s="574"/>
      <c r="E172" s="536"/>
      <c r="F172" s="537"/>
      <c r="G172" s="61" t="s">
        <v>311</v>
      </c>
      <c r="H172" s="299"/>
      <c r="I172" s="299"/>
      <c r="J172" s="299">
        <v>119</v>
      </c>
      <c r="K172" s="299"/>
      <c r="L172" s="299"/>
      <c r="M172" s="299"/>
      <c r="N172" s="299">
        <v>9</v>
      </c>
      <c r="O172" s="328"/>
      <c r="P172" s="221"/>
      <c r="Q172" s="224"/>
      <c r="R172" s="222"/>
      <c r="S172" s="222"/>
      <c r="T172" s="222"/>
    </row>
    <row r="173" spans="1:20" s="19" customFormat="1" ht="65.25" hidden="1" customHeight="1" outlineLevel="1" x14ac:dyDescent="0.25">
      <c r="A173" s="552"/>
      <c r="B173" s="551"/>
      <c r="C173" s="552"/>
      <c r="D173" s="574"/>
      <c r="E173" s="536"/>
      <c r="F173" s="537"/>
      <c r="G173" s="61" t="s">
        <v>312</v>
      </c>
      <c r="H173" s="299"/>
      <c r="I173" s="299"/>
      <c r="J173" s="299">
        <v>100</v>
      </c>
      <c r="K173" s="299"/>
      <c r="L173" s="299"/>
      <c r="M173" s="299"/>
      <c r="N173" s="299">
        <v>15</v>
      </c>
      <c r="O173" s="328"/>
      <c r="P173" s="221"/>
      <c r="Q173" s="224"/>
      <c r="R173" s="222"/>
      <c r="S173" s="222"/>
      <c r="T173" s="222"/>
    </row>
    <row r="174" spans="1:20" s="19" customFormat="1" ht="68.25" hidden="1" customHeight="1" outlineLevel="1" x14ac:dyDescent="0.25">
      <c r="A174" s="552"/>
      <c r="B174" s="551"/>
      <c r="C174" s="552"/>
      <c r="D174" s="574"/>
      <c r="E174" s="536"/>
      <c r="F174" s="537"/>
      <c r="G174" s="61" t="s">
        <v>313</v>
      </c>
      <c r="H174" s="299"/>
      <c r="I174" s="299"/>
      <c r="J174" s="299">
        <v>77</v>
      </c>
      <c r="K174" s="299"/>
      <c r="L174" s="299"/>
      <c r="M174" s="299"/>
      <c r="N174" s="299">
        <v>15</v>
      </c>
      <c r="O174" s="328"/>
      <c r="P174" s="221"/>
      <c r="Q174" s="224"/>
      <c r="R174" s="222"/>
      <c r="S174" s="222"/>
      <c r="T174" s="222"/>
    </row>
    <row r="175" spans="1:20" s="19" customFormat="1" ht="60.75" hidden="1" customHeight="1" outlineLevel="1" x14ac:dyDescent="0.25">
      <c r="A175" s="552"/>
      <c r="B175" s="551"/>
      <c r="C175" s="552"/>
      <c r="D175" s="574"/>
      <c r="E175" s="536"/>
      <c r="F175" s="537"/>
      <c r="G175" s="61" t="s">
        <v>314</v>
      </c>
      <c r="H175" s="299"/>
      <c r="I175" s="299"/>
      <c r="J175" s="299">
        <v>80</v>
      </c>
      <c r="K175" s="299"/>
      <c r="L175" s="299"/>
      <c r="M175" s="299"/>
      <c r="N175" s="299">
        <v>15</v>
      </c>
      <c r="O175" s="328"/>
      <c r="P175" s="221"/>
      <c r="Q175" s="224"/>
      <c r="R175" s="222"/>
      <c r="S175" s="222"/>
      <c r="T175" s="222"/>
    </row>
    <row r="176" spans="1:20" s="19" customFormat="1" ht="80.25" hidden="1" customHeight="1" outlineLevel="1" x14ac:dyDescent="0.25">
      <c r="A176" s="552"/>
      <c r="B176" s="551"/>
      <c r="C176" s="552"/>
      <c r="D176" s="574"/>
      <c r="E176" s="536"/>
      <c r="F176" s="537"/>
      <c r="G176" s="61" t="s">
        <v>315</v>
      </c>
      <c r="H176" s="299"/>
      <c r="I176" s="299"/>
      <c r="J176" s="299">
        <v>30</v>
      </c>
      <c r="K176" s="299"/>
      <c r="L176" s="299"/>
      <c r="M176" s="299"/>
      <c r="N176" s="299">
        <v>15</v>
      </c>
      <c r="O176" s="328"/>
      <c r="P176" s="221"/>
      <c r="Q176" s="224"/>
      <c r="R176" s="222"/>
      <c r="S176" s="222"/>
      <c r="T176" s="222"/>
    </row>
    <row r="177" spans="1:20" s="19" customFormat="1" ht="72.75" hidden="1" customHeight="1" outlineLevel="1" x14ac:dyDescent="0.25">
      <c r="A177" s="552"/>
      <c r="B177" s="551"/>
      <c r="C177" s="552"/>
      <c r="D177" s="574"/>
      <c r="E177" s="536"/>
      <c r="F177" s="537"/>
      <c r="G177" s="61" t="s">
        <v>316</v>
      </c>
      <c r="H177" s="299"/>
      <c r="I177" s="299"/>
      <c r="J177" s="299">
        <v>150</v>
      </c>
      <c r="K177" s="299"/>
      <c r="L177" s="299"/>
      <c r="M177" s="299"/>
      <c r="N177" s="299">
        <v>80</v>
      </c>
      <c r="O177" s="328"/>
      <c r="P177" s="221"/>
      <c r="Q177" s="224"/>
      <c r="R177" s="222"/>
      <c r="S177" s="222"/>
      <c r="T177" s="222"/>
    </row>
    <row r="178" spans="1:20" s="19" customFormat="1" ht="74.25" hidden="1" customHeight="1" outlineLevel="1" x14ac:dyDescent="0.25">
      <c r="A178" s="552"/>
      <c r="B178" s="551"/>
      <c r="C178" s="552"/>
      <c r="D178" s="574"/>
      <c r="E178" s="536"/>
      <c r="F178" s="537"/>
      <c r="G178" s="61" t="s">
        <v>317</v>
      </c>
      <c r="H178" s="299"/>
      <c r="I178" s="299"/>
      <c r="J178" s="299">
        <v>165</v>
      </c>
      <c r="K178" s="299"/>
      <c r="L178" s="299"/>
      <c r="M178" s="299"/>
      <c r="N178" s="299">
        <v>15</v>
      </c>
      <c r="O178" s="328"/>
      <c r="P178" s="221"/>
      <c r="Q178" s="224"/>
      <c r="R178" s="222"/>
      <c r="S178" s="222"/>
      <c r="T178" s="222"/>
    </row>
    <row r="179" spans="1:20" s="19" customFormat="1" ht="98.25" hidden="1" customHeight="1" outlineLevel="1" x14ac:dyDescent="0.25">
      <c r="A179" s="552"/>
      <c r="B179" s="551"/>
      <c r="C179" s="552"/>
      <c r="D179" s="574"/>
      <c r="E179" s="536"/>
      <c r="F179" s="537"/>
      <c r="G179" s="61" t="s">
        <v>318</v>
      </c>
      <c r="H179" s="299"/>
      <c r="I179" s="299"/>
      <c r="J179" s="299">
        <v>150</v>
      </c>
      <c r="K179" s="299"/>
      <c r="L179" s="299"/>
      <c r="M179" s="299"/>
      <c r="N179" s="299">
        <v>15</v>
      </c>
      <c r="O179" s="328"/>
      <c r="P179" s="221"/>
      <c r="Q179" s="224"/>
      <c r="R179" s="222"/>
      <c r="S179" s="222"/>
      <c r="T179" s="222"/>
    </row>
    <row r="180" spans="1:20" s="19" customFormat="1" ht="75.75" hidden="1" customHeight="1" outlineLevel="1" x14ac:dyDescent="0.25">
      <c r="A180" s="552"/>
      <c r="B180" s="551"/>
      <c r="C180" s="552"/>
      <c r="D180" s="574"/>
      <c r="E180" s="536"/>
      <c r="F180" s="537"/>
      <c r="G180" s="61" t="s">
        <v>319</v>
      </c>
      <c r="H180" s="299"/>
      <c r="I180" s="299"/>
      <c r="J180" s="299">
        <v>135</v>
      </c>
      <c r="K180" s="299"/>
      <c r="L180" s="299"/>
      <c r="M180" s="299"/>
      <c r="N180" s="299">
        <v>10</v>
      </c>
      <c r="O180" s="328"/>
      <c r="P180" s="221"/>
      <c r="Q180" s="224"/>
      <c r="R180" s="222"/>
      <c r="S180" s="222"/>
      <c r="T180" s="222"/>
    </row>
    <row r="181" spans="1:20" s="19" customFormat="1" ht="87.75" hidden="1" customHeight="1" outlineLevel="1" x14ac:dyDescent="0.25">
      <c r="A181" s="552"/>
      <c r="B181" s="551"/>
      <c r="C181" s="552"/>
      <c r="D181" s="574"/>
      <c r="E181" s="536"/>
      <c r="F181" s="537"/>
      <c r="G181" s="61" t="s">
        <v>320</v>
      </c>
      <c r="H181" s="299"/>
      <c r="I181" s="299"/>
      <c r="J181" s="299">
        <v>95</v>
      </c>
      <c r="K181" s="299"/>
      <c r="L181" s="299"/>
      <c r="M181" s="299"/>
      <c r="N181" s="299">
        <v>15</v>
      </c>
      <c r="O181" s="328"/>
      <c r="P181" s="221"/>
      <c r="Q181" s="224"/>
      <c r="R181" s="222"/>
      <c r="S181" s="222"/>
      <c r="T181" s="222"/>
    </row>
    <row r="182" spans="1:20" s="19" customFormat="1" ht="75" hidden="1" customHeight="1" outlineLevel="1" x14ac:dyDescent="0.25">
      <c r="A182" s="552"/>
      <c r="B182" s="551"/>
      <c r="C182" s="552"/>
      <c r="D182" s="574"/>
      <c r="E182" s="536"/>
      <c r="F182" s="537"/>
      <c r="G182" s="61" t="s">
        <v>321</v>
      </c>
      <c r="H182" s="299"/>
      <c r="I182" s="299"/>
      <c r="J182" s="299">
        <v>217</v>
      </c>
      <c r="K182" s="299"/>
      <c r="L182" s="299"/>
      <c r="M182" s="299"/>
      <c r="N182" s="299">
        <v>50</v>
      </c>
      <c r="O182" s="328"/>
      <c r="P182" s="221"/>
      <c r="Q182" s="224"/>
      <c r="R182" s="222"/>
      <c r="S182" s="222"/>
      <c r="T182" s="222"/>
    </row>
    <row r="183" spans="1:20" s="19" customFormat="1" ht="64.5" hidden="1" customHeight="1" outlineLevel="1" x14ac:dyDescent="0.25">
      <c r="A183" s="552"/>
      <c r="B183" s="551"/>
      <c r="C183" s="552"/>
      <c r="D183" s="574"/>
      <c r="E183" s="536"/>
      <c r="F183" s="537"/>
      <c r="G183" s="61" t="s">
        <v>322</v>
      </c>
      <c r="H183" s="299"/>
      <c r="I183" s="299"/>
      <c r="J183" s="299">
        <v>98</v>
      </c>
      <c r="K183" s="299"/>
      <c r="L183" s="299"/>
      <c r="M183" s="299"/>
      <c r="N183" s="299">
        <v>15</v>
      </c>
      <c r="O183" s="328"/>
      <c r="P183" s="221"/>
      <c r="Q183" s="224"/>
      <c r="R183" s="222"/>
      <c r="S183" s="222"/>
      <c r="T183" s="222"/>
    </row>
    <row r="184" spans="1:20" s="19" customFormat="1" ht="97.5" hidden="1" customHeight="1" outlineLevel="1" x14ac:dyDescent="0.25">
      <c r="A184" s="552"/>
      <c r="B184" s="551"/>
      <c r="C184" s="552"/>
      <c r="D184" s="574"/>
      <c r="E184" s="536"/>
      <c r="F184" s="537"/>
      <c r="G184" s="61" t="s">
        <v>323</v>
      </c>
      <c r="H184" s="299"/>
      <c r="I184" s="299"/>
      <c r="J184" s="299">
        <v>40</v>
      </c>
      <c r="K184" s="299"/>
      <c r="L184" s="299"/>
      <c r="M184" s="299"/>
      <c r="N184" s="299">
        <v>10</v>
      </c>
      <c r="O184" s="328"/>
      <c r="P184" s="221"/>
      <c r="Q184" s="224"/>
      <c r="R184" s="222"/>
      <c r="S184" s="222"/>
      <c r="T184" s="222"/>
    </row>
    <row r="185" spans="1:20" s="19" customFormat="1" ht="87" hidden="1" customHeight="1" outlineLevel="1" x14ac:dyDescent="0.25">
      <c r="A185" s="552"/>
      <c r="B185" s="551"/>
      <c r="C185" s="552"/>
      <c r="D185" s="574"/>
      <c r="E185" s="536"/>
      <c r="F185" s="537"/>
      <c r="G185" s="61" t="s">
        <v>324</v>
      </c>
      <c r="H185" s="299"/>
      <c r="I185" s="299"/>
      <c r="J185" s="299">
        <v>95</v>
      </c>
      <c r="K185" s="299"/>
      <c r="L185" s="299"/>
      <c r="M185" s="299"/>
      <c r="N185" s="299">
        <v>6</v>
      </c>
      <c r="O185" s="328"/>
      <c r="P185" s="221"/>
      <c r="Q185" s="224"/>
      <c r="R185" s="222"/>
      <c r="S185" s="222"/>
      <c r="T185" s="222"/>
    </row>
    <row r="186" spans="1:20" s="19" customFormat="1" ht="67.5" hidden="1" customHeight="1" outlineLevel="1" x14ac:dyDescent="0.25">
      <c r="A186" s="552"/>
      <c r="B186" s="551"/>
      <c r="C186" s="552"/>
      <c r="D186" s="574"/>
      <c r="E186" s="536"/>
      <c r="F186" s="537"/>
      <c r="G186" s="61" t="s">
        <v>325</v>
      </c>
      <c r="H186" s="299"/>
      <c r="I186" s="299"/>
      <c r="J186" s="299">
        <v>150</v>
      </c>
      <c r="K186" s="299"/>
      <c r="L186" s="299"/>
      <c r="M186" s="299"/>
      <c r="N186" s="299">
        <v>9</v>
      </c>
      <c r="O186" s="328"/>
      <c r="P186" s="221"/>
      <c r="Q186" s="224"/>
      <c r="R186" s="222"/>
      <c r="S186" s="222"/>
      <c r="T186" s="222"/>
    </row>
    <row r="187" spans="1:20" s="19" customFormat="1" ht="55.5" hidden="1" customHeight="1" outlineLevel="1" x14ac:dyDescent="0.25">
      <c r="A187" s="552"/>
      <c r="B187" s="551"/>
      <c r="C187" s="552"/>
      <c r="D187" s="574"/>
      <c r="E187" s="536"/>
      <c r="F187" s="537"/>
      <c r="G187" s="61" t="s">
        <v>326</v>
      </c>
      <c r="H187" s="299"/>
      <c r="I187" s="299"/>
      <c r="J187" s="299">
        <v>129</v>
      </c>
      <c r="K187" s="299"/>
      <c r="L187" s="299"/>
      <c r="M187" s="299"/>
      <c r="N187" s="299">
        <v>33</v>
      </c>
      <c r="O187" s="328"/>
      <c r="P187" s="221"/>
      <c r="Q187" s="224"/>
      <c r="R187" s="222"/>
      <c r="S187" s="222"/>
      <c r="T187" s="222"/>
    </row>
    <row r="188" spans="1:20" s="19" customFormat="1" ht="70.5" hidden="1" customHeight="1" outlineLevel="1" x14ac:dyDescent="0.25">
      <c r="A188" s="552"/>
      <c r="B188" s="551"/>
      <c r="C188" s="552"/>
      <c r="D188" s="574"/>
      <c r="E188" s="536"/>
      <c r="F188" s="537"/>
      <c r="G188" s="61" t="s">
        <v>327</v>
      </c>
      <c r="H188" s="299"/>
      <c r="I188" s="299"/>
      <c r="J188" s="299">
        <v>154</v>
      </c>
      <c r="K188" s="299"/>
      <c r="L188" s="299"/>
      <c r="M188" s="299"/>
      <c r="N188" s="299">
        <v>10</v>
      </c>
      <c r="O188" s="328"/>
      <c r="P188" s="221"/>
      <c r="Q188" s="224"/>
      <c r="R188" s="222"/>
      <c r="S188" s="222"/>
      <c r="T188" s="222"/>
    </row>
    <row r="189" spans="1:20" s="19" customFormat="1" ht="75.75" hidden="1" customHeight="1" outlineLevel="1" x14ac:dyDescent="0.25">
      <c r="A189" s="552"/>
      <c r="B189" s="551"/>
      <c r="C189" s="552"/>
      <c r="D189" s="574"/>
      <c r="E189" s="536"/>
      <c r="F189" s="537"/>
      <c r="G189" s="61" t="s">
        <v>328</v>
      </c>
      <c r="H189" s="299"/>
      <c r="I189" s="299"/>
      <c r="J189" s="299">
        <v>331</v>
      </c>
      <c r="K189" s="299"/>
      <c r="L189" s="299"/>
      <c r="M189" s="299"/>
      <c r="N189" s="299">
        <v>10</v>
      </c>
      <c r="O189" s="328"/>
      <c r="P189" s="221"/>
      <c r="Q189" s="224"/>
      <c r="R189" s="222"/>
      <c r="S189" s="222"/>
      <c r="T189" s="222"/>
    </row>
    <row r="190" spans="1:20" s="19" customFormat="1" ht="75.75" hidden="1" customHeight="1" outlineLevel="1" x14ac:dyDescent="0.25">
      <c r="A190" s="552"/>
      <c r="B190" s="551"/>
      <c r="C190" s="552"/>
      <c r="D190" s="574"/>
      <c r="E190" s="536"/>
      <c r="F190" s="537"/>
      <c r="G190" s="61" t="s">
        <v>329</v>
      </c>
      <c r="H190" s="299"/>
      <c r="I190" s="299"/>
      <c r="J190" s="299">
        <v>323</v>
      </c>
      <c r="K190" s="299"/>
      <c r="L190" s="299"/>
      <c r="M190" s="299"/>
      <c r="N190" s="299">
        <v>15</v>
      </c>
      <c r="O190" s="328"/>
      <c r="P190" s="221"/>
      <c r="Q190" s="224"/>
      <c r="R190" s="222"/>
      <c r="S190" s="222"/>
      <c r="T190" s="222"/>
    </row>
    <row r="191" spans="1:20" s="19" customFormat="1" ht="56.25" hidden="1" customHeight="1" outlineLevel="1" x14ac:dyDescent="0.25">
      <c r="A191" s="552"/>
      <c r="B191" s="551"/>
      <c r="C191" s="552"/>
      <c r="D191" s="574"/>
      <c r="E191" s="536"/>
      <c r="F191" s="537"/>
      <c r="G191" s="61" t="s">
        <v>330</v>
      </c>
      <c r="H191" s="299"/>
      <c r="I191" s="299"/>
      <c r="J191" s="299">
        <v>346</v>
      </c>
      <c r="K191" s="299"/>
      <c r="L191" s="299"/>
      <c r="M191" s="299"/>
      <c r="N191" s="299">
        <v>15</v>
      </c>
      <c r="O191" s="328"/>
      <c r="P191" s="221"/>
      <c r="Q191" s="224"/>
      <c r="R191" s="222"/>
      <c r="S191" s="222"/>
      <c r="T191" s="222"/>
    </row>
    <row r="192" spans="1:20" s="19" customFormat="1" ht="67.5" hidden="1" customHeight="1" outlineLevel="1" x14ac:dyDescent="0.25">
      <c r="A192" s="552"/>
      <c r="B192" s="551"/>
      <c r="C192" s="552"/>
      <c r="D192" s="574"/>
      <c r="E192" s="536"/>
      <c r="F192" s="537"/>
      <c r="G192" s="61" t="s">
        <v>331</v>
      </c>
      <c r="H192" s="299"/>
      <c r="I192" s="299"/>
      <c r="J192" s="299">
        <v>512</v>
      </c>
      <c r="K192" s="299"/>
      <c r="L192" s="299"/>
      <c r="M192" s="299"/>
      <c r="N192" s="299">
        <v>15</v>
      </c>
      <c r="O192" s="328"/>
      <c r="P192" s="221"/>
      <c r="Q192" s="224"/>
      <c r="R192" s="222"/>
      <c r="S192" s="222"/>
      <c r="T192" s="222"/>
    </row>
    <row r="193" spans="1:20" s="19" customFormat="1" ht="65.25" hidden="1" customHeight="1" outlineLevel="1" x14ac:dyDescent="0.25">
      <c r="A193" s="552"/>
      <c r="B193" s="551"/>
      <c r="C193" s="552"/>
      <c r="D193" s="574"/>
      <c r="E193" s="536"/>
      <c r="F193" s="537"/>
      <c r="G193" s="61" t="s">
        <v>332</v>
      </c>
      <c r="H193" s="299"/>
      <c r="I193" s="299"/>
      <c r="J193" s="299">
        <v>363</v>
      </c>
      <c r="K193" s="299"/>
      <c r="L193" s="299"/>
      <c r="M193" s="299"/>
      <c r="N193" s="299">
        <v>15</v>
      </c>
      <c r="O193" s="328"/>
      <c r="P193" s="221"/>
      <c r="Q193" s="224"/>
      <c r="R193" s="222"/>
      <c r="S193" s="222"/>
      <c r="T193" s="222"/>
    </row>
    <row r="194" spans="1:20" s="19" customFormat="1" ht="83.25" hidden="1" customHeight="1" outlineLevel="1" x14ac:dyDescent="0.25">
      <c r="A194" s="552"/>
      <c r="B194" s="551"/>
      <c r="C194" s="552"/>
      <c r="D194" s="574"/>
      <c r="E194" s="538"/>
      <c r="F194" s="539"/>
      <c r="G194" s="61" t="s">
        <v>333</v>
      </c>
      <c r="H194" s="299"/>
      <c r="I194" s="299"/>
      <c r="J194" s="299">
        <v>97</v>
      </c>
      <c r="K194" s="299"/>
      <c r="L194" s="299"/>
      <c r="M194" s="299"/>
      <c r="N194" s="299">
        <v>15</v>
      </c>
      <c r="O194" s="328"/>
      <c r="P194" s="221"/>
      <c r="Q194" s="224"/>
      <c r="R194" s="222"/>
      <c r="S194" s="222"/>
      <c r="T194" s="222"/>
    </row>
    <row r="195" spans="1:20" s="19" customFormat="1" ht="15" hidden="1" customHeight="1" outlineLevel="1" x14ac:dyDescent="0.25">
      <c r="A195" s="552"/>
      <c r="B195" s="551"/>
      <c r="C195" s="552"/>
      <c r="D195" s="574"/>
      <c r="E195" s="234" t="s">
        <v>55</v>
      </c>
      <c r="F195" s="234"/>
      <c r="G195" s="233"/>
      <c r="H195" s="299"/>
      <c r="I195" s="299"/>
      <c r="J195" s="299"/>
      <c r="K195" s="299"/>
      <c r="L195" s="299"/>
      <c r="M195" s="299"/>
      <c r="N195" s="299"/>
      <c r="O195" s="328"/>
      <c r="P195" s="221"/>
      <c r="Q195" s="224"/>
      <c r="R195" s="222"/>
      <c r="S195" s="222"/>
      <c r="T195" s="222"/>
    </row>
    <row r="196" spans="1:20" s="19" customFormat="1" ht="15.75" hidden="1" customHeight="1" outlineLevel="1" x14ac:dyDescent="0.25">
      <c r="A196" s="552"/>
      <c r="B196" s="551"/>
      <c r="C196" s="552"/>
      <c r="D196" s="574"/>
      <c r="E196" s="234" t="s">
        <v>56</v>
      </c>
      <c r="F196" s="234"/>
      <c r="G196" s="233"/>
      <c r="H196" s="299"/>
      <c r="I196" s="299"/>
      <c r="J196" s="299"/>
      <c r="K196" s="299"/>
      <c r="L196" s="299"/>
      <c r="M196" s="299"/>
      <c r="N196" s="299"/>
      <c r="O196" s="328"/>
      <c r="P196" s="221"/>
      <c r="Q196" s="224"/>
      <c r="R196" s="222"/>
      <c r="S196" s="222"/>
      <c r="T196" s="222"/>
    </row>
    <row r="197" spans="1:20" s="19" customFormat="1" ht="13.5" hidden="1" customHeight="1" outlineLevel="1" x14ac:dyDescent="0.25">
      <c r="A197" s="552"/>
      <c r="B197" s="551"/>
      <c r="C197" s="552"/>
      <c r="D197" s="574"/>
      <c r="E197" s="233" t="s">
        <v>57</v>
      </c>
      <c r="F197" s="233"/>
      <c r="G197" s="233"/>
      <c r="H197" s="299"/>
      <c r="I197" s="299"/>
      <c r="J197" s="299"/>
      <c r="K197" s="299"/>
      <c r="L197" s="299"/>
      <c r="M197" s="299"/>
      <c r="N197" s="299"/>
      <c r="O197" s="328"/>
      <c r="P197" s="221"/>
      <c r="Q197" s="224"/>
      <c r="R197" s="222"/>
      <c r="S197" s="222"/>
      <c r="T197" s="222"/>
    </row>
    <row r="198" spans="1:20" s="19" customFormat="1" ht="15" hidden="1" customHeight="1" outlineLevel="1" x14ac:dyDescent="0.25">
      <c r="A198" s="552"/>
      <c r="B198" s="551"/>
      <c r="C198" s="552"/>
      <c r="D198" s="574"/>
      <c r="E198" s="233" t="s">
        <v>61</v>
      </c>
      <c r="F198" s="233"/>
      <c r="G198" s="233"/>
      <c r="H198" s="299"/>
      <c r="I198" s="299"/>
      <c r="J198" s="299"/>
      <c r="K198" s="299"/>
      <c r="L198" s="299"/>
      <c r="M198" s="299"/>
      <c r="N198" s="6"/>
      <c r="O198" s="476"/>
      <c r="P198" s="221"/>
      <c r="Q198" s="224"/>
      <c r="R198" s="222"/>
      <c r="S198" s="222"/>
      <c r="T198" s="222"/>
    </row>
    <row r="199" spans="1:20" s="38" customFormat="1" ht="15" customHeight="1" collapsed="1" x14ac:dyDescent="0.25">
      <c r="A199" s="552"/>
      <c r="B199" s="551"/>
      <c r="C199" s="552"/>
      <c r="D199" s="574" t="s">
        <v>150</v>
      </c>
      <c r="E199" s="534" t="s">
        <v>53</v>
      </c>
      <c r="F199" s="535"/>
      <c r="G199" s="189"/>
      <c r="H199" s="123"/>
      <c r="I199" s="123">
        <f t="shared" ref="I199:N199" si="2">SUM(I200:I319)</f>
        <v>434</v>
      </c>
      <c r="J199" s="123">
        <f t="shared" si="2"/>
        <v>19032</v>
      </c>
      <c r="K199" s="123"/>
      <c r="L199" s="123"/>
      <c r="M199" s="123">
        <f t="shared" si="2"/>
        <v>22</v>
      </c>
      <c r="N199" s="123">
        <f t="shared" si="2"/>
        <v>2752.58</v>
      </c>
      <c r="O199" s="332"/>
      <c r="P199" s="364"/>
      <c r="Q199" s="276"/>
      <c r="R199" s="354"/>
      <c r="S199" s="355"/>
      <c r="T199" s="354"/>
    </row>
    <row r="200" spans="1:20" s="19" customFormat="1" ht="81" hidden="1" customHeight="1" outlineLevel="1" x14ac:dyDescent="0.25">
      <c r="A200" s="552"/>
      <c r="B200" s="551"/>
      <c r="C200" s="552"/>
      <c r="D200" s="574"/>
      <c r="E200" s="536"/>
      <c r="F200" s="537"/>
      <c r="G200" s="233" t="s">
        <v>334</v>
      </c>
      <c r="H200" s="123"/>
      <c r="I200" s="123">
        <v>216</v>
      </c>
      <c r="J200" s="123"/>
      <c r="K200" s="123"/>
      <c r="L200" s="123"/>
      <c r="M200" s="123">
        <v>15</v>
      </c>
      <c r="N200" s="123"/>
      <c r="O200" s="332"/>
      <c r="P200" s="221"/>
      <c r="Q200" s="224"/>
      <c r="R200" s="222"/>
      <c r="S200" s="222"/>
      <c r="T200" s="222"/>
    </row>
    <row r="201" spans="1:20" s="19" customFormat="1" ht="45" hidden="1" customHeight="1" outlineLevel="1" x14ac:dyDescent="0.25">
      <c r="A201" s="552"/>
      <c r="B201" s="551"/>
      <c r="C201" s="552"/>
      <c r="D201" s="574"/>
      <c r="E201" s="536"/>
      <c r="F201" s="537"/>
      <c r="G201" s="233" t="s">
        <v>335</v>
      </c>
      <c r="H201" s="123"/>
      <c r="I201" s="123">
        <v>218</v>
      </c>
      <c r="J201" s="123"/>
      <c r="K201" s="123"/>
      <c r="L201" s="123"/>
      <c r="M201" s="123">
        <v>7</v>
      </c>
      <c r="N201" s="123"/>
      <c r="O201" s="332"/>
      <c r="P201" s="221"/>
      <c r="Q201" s="224"/>
      <c r="R201" s="222"/>
      <c r="S201" s="222"/>
      <c r="T201" s="222"/>
    </row>
    <row r="202" spans="1:20" s="19" customFormat="1" ht="75" hidden="1" customHeight="1" outlineLevel="1" x14ac:dyDescent="0.25">
      <c r="A202" s="552"/>
      <c r="B202" s="551"/>
      <c r="C202" s="552"/>
      <c r="D202" s="574"/>
      <c r="E202" s="536"/>
      <c r="F202" s="537"/>
      <c r="G202" s="61" t="s">
        <v>336</v>
      </c>
      <c r="H202" s="299"/>
      <c r="I202" s="299"/>
      <c r="J202" s="66">
        <v>520</v>
      </c>
      <c r="K202" s="299"/>
      <c r="L202" s="299"/>
      <c r="M202" s="299"/>
      <c r="N202" s="299">
        <v>15</v>
      </c>
      <c r="O202" s="328"/>
      <c r="P202" s="221"/>
      <c r="Q202" s="224"/>
      <c r="R202" s="222"/>
      <c r="S202" s="222"/>
      <c r="T202" s="222"/>
    </row>
    <row r="203" spans="1:20" s="19" customFormat="1" ht="143.25" hidden="1" customHeight="1" outlineLevel="1" x14ac:dyDescent="0.25">
      <c r="A203" s="552"/>
      <c r="B203" s="551"/>
      <c r="C203" s="552"/>
      <c r="D203" s="574"/>
      <c r="E203" s="536"/>
      <c r="F203" s="537"/>
      <c r="G203" s="61" t="s">
        <v>337</v>
      </c>
      <c r="H203" s="299"/>
      <c r="I203" s="299"/>
      <c r="J203" s="66">
        <v>10</v>
      </c>
      <c r="K203" s="299"/>
      <c r="L203" s="299"/>
      <c r="M203" s="299"/>
      <c r="N203" s="299">
        <v>16.579999999999998</v>
      </c>
      <c r="O203" s="328"/>
      <c r="P203" s="221"/>
      <c r="Q203" s="224"/>
      <c r="R203" s="222"/>
      <c r="S203" s="222"/>
      <c r="T203" s="222"/>
    </row>
    <row r="204" spans="1:20" s="19" customFormat="1" ht="93.75" hidden="1" customHeight="1" outlineLevel="1" x14ac:dyDescent="0.25">
      <c r="A204" s="552"/>
      <c r="B204" s="551"/>
      <c r="C204" s="552"/>
      <c r="D204" s="574"/>
      <c r="E204" s="536"/>
      <c r="F204" s="537"/>
      <c r="G204" s="61" t="s">
        <v>338</v>
      </c>
      <c r="H204" s="299"/>
      <c r="I204" s="299"/>
      <c r="J204" s="66">
        <v>300</v>
      </c>
      <c r="K204" s="299"/>
      <c r="L204" s="299"/>
      <c r="M204" s="299"/>
      <c r="N204" s="299">
        <v>15</v>
      </c>
      <c r="O204" s="328"/>
      <c r="P204" s="221"/>
      <c r="Q204" s="224"/>
      <c r="R204" s="222"/>
      <c r="S204" s="222"/>
      <c r="T204" s="222"/>
    </row>
    <row r="205" spans="1:20" s="19" customFormat="1" ht="93.75" hidden="1" customHeight="1" outlineLevel="1" x14ac:dyDescent="0.25">
      <c r="A205" s="552"/>
      <c r="B205" s="551"/>
      <c r="C205" s="552"/>
      <c r="D205" s="574"/>
      <c r="E205" s="536"/>
      <c r="F205" s="537"/>
      <c r="G205" s="61" t="s">
        <v>339</v>
      </c>
      <c r="H205" s="299"/>
      <c r="I205" s="299"/>
      <c r="J205" s="66">
        <v>60</v>
      </c>
      <c r="K205" s="299"/>
      <c r="L205" s="299"/>
      <c r="M205" s="299"/>
      <c r="N205" s="299">
        <v>5</v>
      </c>
      <c r="O205" s="328"/>
      <c r="P205" s="221"/>
      <c r="Q205" s="224"/>
      <c r="R205" s="222"/>
      <c r="S205" s="222"/>
      <c r="T205" s="222"/>
    </row>
    <row r="206" spans="1:20" s="19" customFormat="1" ht="93.75" hidden="1" customHeight="1" outlineLevel="1" x14ac:dyDescent="0.25">
      <c r="A206" s="552"/>
      <c r="B206" s="551"/>
      <c r="C206" s="552"/>
      <c r="D206" s="574"/>
      <c r="E206" s="536"/>
      <c r="F206" s="537"/>
      <c r="G206" s="61" t="s">
        <v>340</v>
      </c>
      <c r="H206" s="299"/>
      <c r="I206" s="299"/>
      <c r="J206" s="66">
        <v>440</v>
      </c>
      <c r="K206" s="299"/>
      <c r="L206" s="299"/>
      <c r="M206" s="299"/>
      <c r="N206" s="299">
        <v>15</v>
      </c>
      <c r="O206" s="328"/>
      <c r="P206" s="221"/>
      <c r="Q206" s="224"/>
      <c r="R206" s="222"/>
      <c r="S206" s="222"/>
      <c r="T206" s="222"/>
    </row>
    <row r="207" spans="1:20" s="19" customFormat="1" ht="93.75" hidden="1" customHeight="1" outlineLevel="1" x14ac:dyDescent="0.25">
      <c r="A207" s="552"/>
      <c r="B207" s="551"/>
      <c r="C207" s="552"/>
      <c r="D207" s="574"/>
      <c r="E207" s="536"/>
      <c r="F207" s="537"/>
      <c r="G207" s="61" t="s">
        <v>341</v>
      </c>
      <c r="H207" s="299"/>
      <c r="I207" s="299"/>
      <c r="J207" s="66">
        <v>60</v>
      </c>
      <c r="K207" s="299"/>
      <c r="L207" s="299"/>
      <c r="M207" s="299"/>
      <c r="N207" s="299">
        <v>5</v>
      </c>
      <c r="O207" s="328"/>
      <c r="P207" s="221"/>
      <c r="Q207" s="224"/>
      <c r="R207" s="222"/>
      <c r="S207" s="222"/>
      <c r="T207" s="222"/>
    </row>
    <row r="208" spans="1:20" s="19" customFormat="1" ht="93.75" hidden="1" customHeight="1" outlineLevel="1" x14ac:dyDescent="0.25">
      <c r="A208" s="552"/>
      <c r="B208" s="551"/>
      <c r="C208" s="552"/>
      <c r="D208" s="574"/>
      <c r="E208" s="536"/>
      <c r="F208" s="537"/>
      <c r="G208" s="61" t="s">
        <v>342</v>
      </c>
      <c r="H208" s="299"/>
      <c r="I208" s="299"/>
      <c r="J208" s="66">
        <v>440</v>
      </c>
      <c r="K208" s="299"/>
      <c r="L208" s="299"/>
      <c r="M208" s="299"/>
      <c r="N208" s="299">
        <v>15</v>
      </c>
      <c r="O208" s="328"/>
      <c r="P208" s="221"/>
      <c r="Q208" s="224"/>
      <c r="R208" s="222"/>
      <c r="S208" s="222"/>
      <c r="T208" s="222"/>
    </row>
    <row r="209" spans="1:20" s="19" customFormat="1" ht="93.75" hidden="1" customHeight="1" outlineLevel="1" x14ac:dyDescent="0.25">
      <c r="A209" s="552"/>
      <c r="B209" s="551"/>
      <c r="C209" s="552"/>
      <c r="D209" s="574"/>
      <c r="E209" s="536"/>
      <c r="F209" s="537"/>
      <c r="G209" s="61" t="s">
        <v>343</v>
      </c>
      <c r="H209" s="299"/>
      <c r="I209" s="299"/>
      <c r="J209" s="66">
        <v>360</v>
      </c>
      <c r="K209" s="299"/>
      <c r="L209" s="299"/>
      <c r="M209" s="299"/>
      <c r="N209" s="299">
        <v>15</v>
      </c>
      <c r="O209" s="328"/>
      <c r="P209" s="221"/>
      <c r="Q209" s="224"/>
      <c r="R209" s="222"/>
      <c r="S209" s="222"/>
      <c r="T209" s="222"/>
    </row>
    <row r="210" spans="1:20" s="19" customFormat="1" ht="93.75" hidden="1" customHeight="1" outlineLevel="1" x14ac:dyDescent="0.25">
      <c r="A210" s="552"/>
      <c r="B210" s="551"/>
      <c r="C210" s="552"/>
      <c r="D210" s="574"/>
      <c r="E210" s="536"/>
      <c r="F210" s="537"/>
      <c r="G210" s="61" t="s">
        <v>344</v>
      </c>
      <c r="H210" s="299"/>
      <c r="I210" s="299"/>
      <c r="J210" s="66">
        <v>320</v>
      </c>
      <c r="K210" s="299"/>
      <c r="L210" s="299"/>
      <c r="M210" s="299"/>
      <c r="N210" s="299">
        <v>14</v>
      </c>
      <c r="O210" s="328"/>
      <c r="P210" s="221"/>
      <c r="Q210" s="224"/>
      <c r="R210" s="222"/>
      <c r="S210" s="222"/>
      <c r="T210" s="222"/>
    </row>
    <row r="211" spans="1:20" s="19" customFormat="1" ht="93.75" hidden="1" customHeight="1" outlineLevel="1" x14ac:dyDescent="0.25">
      <c r="A211" s="552"/>
      <c r="B211" s="551"/>
      <c r="C211" s="552"/>
      <c r="D211" s="574"/>
      <c r="E211" s="536"/>
      <c r="F211" s="537"/>
      <c r="G211" s="61" t="s">
        <v>345</v>
      </c>
      <c r="H211" s="299"/>
      <c r="I211" s="299"/>
      <c r="J211" s="66">
        <v>120</v>
      </c>
      <c r="K211" s="299"/>
      <c r="L211" s="299"/>
      <c r="M211" s="299"/>
      <c r="N211" s="299">
        <v>15</v>
      </c>
      <c r="O211" s="328"/>
      <c r="P211" s="221"/>
      <c r="Q211" s="224"/>
      <c r="R211" s="222"/>
      <c r="S211" s="222"/>
      <c r="T211" s="222"/>
    </row>
    <row r="212" spans="1:20" s="19" customFormat="1" ht="93.75" hidden="1" customHeight="1" outlineLevel="1" x14ac:dyDescent="0.25">
      <c r="A212" s="552"/>
      <c r="B212" s="551"/>
      <c r="C212" s="552"/>
      <c r="D212" s="574"/>
      <c r="E212" s="536"/>
      <c r="F212" s="537"/>
      <c r="G212" s="61" t="s">
        <v>346</v>
      </c>
      <c r="H212" s="299"/>
      <c r="I212" s="299"/>
      <c r="J212" s="66">
        <v>90</v>
      </c>
      <c r="K212" s="299"/>
      <c r="L212" s="299"/>
      <c r="M212" s="299"/>
      <c r="N212" s="299">
        <v>15</v>
      </c>
      <c r="O212" s="328"/>
      <c r="P212" s="221"/>
      <c r="Q212" s="224"/>
      <c r="R212" s="222"/>
      <c r="S212" s="222"/>
      <c r="T212" s="222"/>
    </row>
    <row r="213" spans="1:20" s="19" customFormat="1" ht="93.75" hidden="1" customHeight="1" outlineLevel="1" x14ac:dyDescent="0.25">
      <c r="A213" s="552"/>
      <c r="B213" s="551"/>
      <c r="C213" s="552"/>
      <c r="D213" s="574"/>
      <c r="E213" s="536"/>
      <c r="F213" s="537"/>
      <c r="G213" s="61" t="s">
        <v>347</v>
      </c>
      <c r="H213" s="299"/>
      <c r="I213" s="299"/>
      <c r="J213" s="66">
        <v>30</v>
      </c>
      <c r="K213" s="299"/>
      <c r="L213" s="299"/>
      <c r="M213" s="299"/>
      <c r="N213" s="299">
        <v>15</v>
      </c>
      <c r="O213" s="328"/>
      <c r="P213" s="221"/>
      <c r="Q213" s="224"/>
      <c r="R213" s="222"/>
      <c r="S213" s="222"/>
      <c r="T213" s="222"/>
    </row>
    <row r="214" spans="1:20" s="19" customFormat="1" ht="93.75" hidden="1" customHeight="1" outlineLevel="1" x14ac:dyDescent="0.25">
      <c r="A214" s="552"/>
      <c r="B214" s="551"/>
      <c r="C214" s="552"/>
      <c r="D214" s="574"/>
      <c r="E214" s="536"/>
      <c r="F214" s="537"/>
      <c r="G214" s="61" t="s">
        <v>348</v>
      </c>
      <c r="H214" s="299"/>
      <c r="I214" s="299"/>
      <c r="J214" s="66">
        <v>170</v>
      </c>
      <c r="K214" s="299"/>
      <c r="L214" s="299"/>
      <c r="M214" s="299"/>
      <c r="N214" s="299">
        <v>15</v>
      </c>
      <c r="O214" s="328"/>
      <c r="P214" s="221"/>
      <c r="Q214" s="224"/>
      <c r="R214" s="222"/>
      <c r="S214" s="222"/>
      <c r="T214" s="222"/>
    </row>
    <row r="215" spans="1:20" s="19" customFormat="1" ht="93.75" hidden="1" customHeight="1" outlineLevel="1" x14ac:dyDescent="0.25">
      <c r="A215" s="552"/>
      <c r="B215" s="551"/>
      <c r="C215" s="552"/>
      <c r="D215" s="574"/>
      <c r="E215" s="536"/>
      <c r="F215" s="537"/>
      <c r="G215" s="61" t="s">
        <v>349</v>
      </c>
      <c r="H215" s="299"/>
      <c r="I215" s="299"/>
      <c r="J215" s="66">
        <v>230</v>
      </c>
      <c r="K215" s="299"/>
      <c r="L215" s="299"/>
      <c r="M215" s="299"/>
      <c r="N215" s="299">
        <v>15</v>
      </c>
      <c r="O215" s="328"/>
      <c r="P215" s="221"/>
      <c r="Q215" s="224"/>
      <c r="R215" s="222"/>
      <c r="S215" s="222"/>
      <c r="T215" s="222"/>
    </row>
    <row r="216" spans="1:20" s="19" customFormat="1" ht="93.75" hidden="1" customHeight="1" outlineLevel="1" x14ac:dyDescent="0.25">
      <c r="A216" s="552"/>
      <c r="B216" s="551"/>
      <c r="C216" s="552"/>
      <c r="D216" s="574"/>
      <c r="E216" s="536"/>
      <c r="F216" s="537"/>
      <c r="G216" s="61" t="s">
        <v>350</v>
      </c>
      <c r="H216" s="299"/>
      <c r="I216" s="299"/>
      <c r="J216" s="66">
        <v>35</v>
      </c>
      <c r="K216" s="299"/>
      <c r="L216" s="299"/>
      <c r="M216" s="299"/>
      <c r="N216" s="299">
        <v>15</v>
      </c>
      <c r="O216" s="328"/>
      <c r="P216" s="221"/>
      <c r="Q216" s="224"/>
      <c r="R216" s="222"/>
      <c r="S216" s="222"/>
      <c r="T216" s="222"/>
    </row>
    <row r="217" spans="1:20" s="19" customFormat="1" ht="93.75" hidden="1" customHeight="1" outlineLevel="1" x14ac:dyDescent="0.25">
      <c r="A217" s="552"/>
      <c r="B217" s="551"/>
      <c r="C217" s="552"/>
      <c r="D217" s="574"/>
      <c r="E217" s="536"/>
      <c r="F217" s="537"/>
      <c r="G217" s="61" t="s">
        <v>351</v>
      </c>
      <c r="H217" s="299"/>
      <c r="I217" s="299"/>
      <c r="J217" s="66">
        <v>100</v>
      </c>
      <c r="K217" s="299"/>
      <c r="L217" s="299"/>
      <c r="M217" s="299"/>
      <c r="N217" s="299">
        <v>10</v>
      </c>
      <c r="O217" s="328"/>
      <c r="P217" s="221"/>
      <c r="Q217" s="224"/>
      <c r="R217" s="222"/>
      <c r="S217" s="222"/>
      <c r="T217" s="222"/>
    </row>
    <row r="218" spans="1:20" s="19" customFormat="1" ht="93.75" hidden="1" customHeight="1" outlineLevel="1" x14ac:dyDescent="0.25">
      <c r="A218" s="552"/>
      <c r="B218" s="551"/>
      <c r="C218" s="552"/>
      <c r="D218" s="574"/>
      <c r="E218" s="536"/>
      <c r="F218" s="537"/>
      <c r="G218" s="61" t="s">
        <v>352</v>
      </c>
      <c r="H218" s="299"/>
      <c r="I218" s="299"/>
      <c r="J218" s="66">
        <v>500</v>
      </c>
      <c r="K218" s="299"/>
      <c r="L218" s="299"/>
      <c r="M218" s="299"/>
      <c r="N218" s="299">
        <v>15</v>
      </c>
      <c r="O218" s="328"/>
      <c r="P218" s="221"/>
      <c r="Q218" s="224"/>
      <c r="R218" s="222"/>
      <c r="S218" s="222"/>
      <c r="T218" s="222"/>
    </row>
    <row r="219" spans="1:20" s="19" customFormat="1" ht="93.75" hidden="1" customHeight="1" outlineLevel="1" x14ac:dyDescent="0.25">
      <c r="A219" s="552"/>
      <c r="B219" s="551"/>
      <c r="C219" s="552"/>
      <c r="D219" s="574"/>
      <c r="E219" s="536"/>
      <c r="F219" s="537"/>
      <c r="G219" s="61" t="s">
        <v>353</v>
      </c>
      <c r="H219" s="299"/>
      <c r="I219" s="299"/>
      <c r="J219" s="66">
        <v>30</v>
      </c>
      <c r="K219" s="299"/>
      <c r="L219" s="299"/>
      <c r="M219" s="299"/>
      <c r="N219" s="299">
        <v>15</v>
      </c>
      <c r="O219" s="328"/>
      <c r="P219" s="221"/>
      <c r="Q219" s="224"/>
      <c r="R219" s="222"/>
      <c r="S219" s="222"/>
      <c r="T219" s="222"/>
    </row>
    <row r="220" spans="1:20" s="19" customFormat="1" ht="93.75" hidden="1" customHeight="1" outlineLevel="1" x14ac:dyDescent="0.25">
      <c r="A220" s="552"/>
      <c r="B220" s="551"/>
      <c r="C220" s="552"/>
      <c r="D220" s="574"/>
      <c r="E220" s="536"/>
      <c r="F220" s="537"/>
      <c r="G220" s="61" t="s">
        <v>354</v>
      </c>
      <c r="H220" s="299"/>
      <c r="I220" s="299"/>
      <c r="J220" s="66">
        <v>600</v>
      </c>
      <c r="K220" s="299"/>
      <c r="L220" s="299"/>
      <c r="M220" s="299"/>
      <c r="N220" s="299">
        <v>15</v>
      </c>
      <c r="O220" s="328"/>
      <c r="P220" s="221"/>
      <c r="Q220" s="224"/>
      <c r="R220" s="222"/>
      <c r="S220" s="222"/>
      <c r="T220" s="222"/>
    </row>
    <row r="221" spans="1:20" s="19" customFormat="1" ht="93.75" hidden="1" customHeight="1" outlineLevel="1" x14ac:dyDescent="0.25">
      <c r="A221" s="552"/>
      <c r="B221" s="551"/>
      <c r="C221" s="552"/>
      <c r="D221" s="574"/>
      <c r="E221" s="536"/>
      <c r="F221" s="537"/>
      <c r="G221" s="61" t="s">
        <v>355</v>
      </c>
      <c r="H221" s="299"/>
      <c r="I221" s="299"/>
      <c r="J221" s="66">
        <v>100</v>
      </c>
      <c r="K221" s="299"/>
      <c r="L221" s="299"/>
      <c r="M221" s="299"/>
      <c r="N221" s="299">
        <v>15</v>
      </c>
      <c r="O221" s="328"/>
      <c r="P221" s="221"/>
      <c r="Q221" s="224"/>
      <c r="R221" s="222"/>
      <c r="S221" s="222"/>
      <c r="T221" s="222"/>
    </row>
    <row r="222" spans="1:20" s="19" customFormat="1" ht="93.75" hidden="1" customHeight="1" outlineLevel="1" x14ac:dyDescent="0.25">
      <c r="A222" s="552"/>
      <c r="B222" s="551"/>
      <c r="C222" s="552"/>
      <c r="D222" s="574"/>
      <c r="E222" s="536"/>
      <c r="F222" s="537"/>
      <c r="G222" s="61" t="s">
        <v>356</v>
      </c>
      <c r="H222" s="299"/>
      <c r="I222" s="299"/>
      <c r="J222" s="66">
        <v>90</v>
      </c>
      <c r="K222" s="299"/>
      <c r="L222" s="299"/>
      <c r="M222" s="299"/>
      <c r="N222" s="299">
        <v>30</v>
      </c>
      <c r="O222" s="328"/>
      <c r="P222" s="221"/>
      <c r="Q222" s="224"/>
      <c r="R222" s="222"/>
      <c r="S222" s="222"/>
      <c r="T222" s="222"/>
    </row>
    <row r="223" spans="1:20" s="19" customFormat="1" ht="93.75" hidden="1" customHeight="1" outlineLevel="1" x14ac:dyDescent="0.25">
      <c r="A223" s="552"/>
      <c r="B223" s="551"/>
      <c r="C223" s="552"/>
      <c r="D223" s="574"/>
      <c r="E223" s="536"/>
      <c r="F223" s="537"/>
      <c r="G223" s="61" t="s">
        <v>357</v>
      </c>
      <c r="H223" s="299"/>
      <c r="I223" s="299"/>
      <c r="J223" s="66">
        <v>35</v>
      </c>
      <c r="K223" s="299"/>
      <c r="L223" s="299"/>
      <c r="M223" s="299"/>
      <c r="N223" s="299">
        <v>45</v>
      </c>
      <c r="O223" s="328"/>
      <c r="P223" s="221"/>
      <c r="Q223" s="224"/>
      <c r="R223" s="222"/>
      <c r="S223" s="222"/>
      <c r="T223" s="222"/>
    </row>
    <row r="224" spans="1:20" s="19" customFormat="1" ht="93.75" hidden="1" customHeight="1" outlineLevel="1" x14ac:dyDescent="0.25">
      <c r="A224" s="552"/>
      <c r="B224" s="551"/>
      <c r="C224" s="552"/>
      <c r="D224" s="574"/>
      <c r="E224" s="536"/>
      <c r="F224" s="537"/>
      <c r="G224" s="61" t="s">
        <v>358</v>
      </c>
      <c r="H224" s="299"/>
      <c r="I224" s="299"/>
      <c r="J224" s="66">
        <v>90</v>
      </c>
      <c r="K224" s="299"/>
      <c r="L224" s="299"/>
      <c r="M224" s="299"/>
      <c r="N224" s="299">
        <v>14</v>
      </c>
      <c r="O224" s="328"/>
      <c r="P224" s="221"/>
      <c r="Q224" s="224"/>
      <c r="R224" s="222"/>
      <c r="S224" s="222"/>
      <c r="T224" s="222"/>
    </row>
    <row r="225" spans="1:20" s="19" customFormat="1" ht="93.75" hidden="1" customHeight="1" outlineLevel="1" x14ac:dyDescent="0.25">
      <c r="A225" s="552"/>
      <c r="B225" s="551"/>
      <c r="C225" s="552"/>
      <c r="D225" s="574"/>
      <c r="E225" s="536"/>
      <c r="F225" s="537"/>
      <c r="G225" s="61" t="s">
        <v>359</v>
      </c>
      <c r="H225" s="299"/>
      <c r="I225" s="299"/>
      <c r="J225" s="66">
        <v>30</v>
      </c>
      <c r="K225" s="299"/>
      <c r="L225" s="299"/>
      <c r="M225" s="299"/>
      <c r="N225" s="299">
        <v>15</v>
      </c>
      <c r="O225" s="328"/>
      <c r="P225" s="221"/>
      <c r="Q225" s="224"/>
      <c r="R225" s="222"/>
      <c r="S225" s="222"/>
      <c r="T225" s="222"/>
    </row>
    <row r="226" spans="1:20" s="19" customFormat="1" ht="93.75" hidden="1" customHeight="1" outlineLevel="1" x14ac:dyDescent="0.25">
      <c r="A226" s="552"/>
      <c r="B226" s="551"/>
      <c r="C226" s="552"/>
      <c r="D226" s="574"/>
      <c r="E226" s="536"/>
      <c r="F226" s="537"/>
      <c r="G226" s="61" t="s">
        <v>360</v>
      </c>
      <c r="H226" s="299"/>
      <c r="I226" s="299"/>
      <c r="J226" s="66">
        <v>100</v>
      </c>
      <c r="K226" s="299"/>
      <c r="L226" s="299"/>
      <c r="M226" s="299"/>
      <c r="N226" s="299">
        <v>7</v>
      </c>
      <c r="O226" s="328"/>
      <c r="P226" s="221"/>
      <c r="Q226" s="224"/>
      <c r="R226" s="222"/>
      <c r="S226" s="222"/>
      <c r="T226" s="222"/>
    </row>
    <row r="227" spans="1:20" s="19" customFormat="1" ht="93.75" hidden="1" customHeight="1" outlineLevel="1" x14ac:dyDescent="0.25">
      <c r="A227" s="552"/>
      <c r="B227" s="551"/>
      <c r="C227" s="552"/>
      <c r="D227" s="574"/>
      <c r="E227" s="536"/>
      <c r="F227" s="537"/>
      <c r="G227" s="61" t="s">
        <v>361</v>
      </c>
      <c r="H227" s="299"/>
      <c r="I227" s="299"/>
      <c r="J227" s="66">
        <v>340</v>
      </c>
      <c r="K227" s="299"/>
      <c r="L227" s="299"/>
      <c r="M227" s="299"/>
      <c r="N227" s="299">
        <v>15</v>
      </c>
      <c r="O227" s="328"/>
      <c r="P227" s="221"/>
      <c r="Q227" s="224"/>
      <c r="R227" s="222"/>
      <c r="S227" s="222"/>
      <c r="T227" s="222"/>
    </row>
    <row r="228" spans="1:20" s="19" customFormat="1" ht="93.75" hidden="1" customHeight="1" outlineLevel="1" x14ac:dyDescent="0.25">
      <c r="A228" s="552"/>
      <c r="B228" s="551"/>
      <c r="C228" s="552"/>
      <c r="D228" s="574"/>
      <c r="E228" s="536"/>
      <c r="F228" s="537"/>
      <c r="G228" s="61" t="s">
        <v>362</v>
      </c>
      <c r="H228" s="299"/>
      <c r="I228" s="299"/>
      <c r="J228" s="66">
        <v>350</v>
      </c>
      <c r="K228" s="299"/>
      <c r="L228" s="299"/>
      <c r="M228" s="299"/>
      <c r="N228" s="299">
        <v>15</v>
      </c>
      <c r="O228" s="328"/>
      <c r="P228" s="221"/>
      <c r="Q228" s="224"/>
      <c r="R228" s="222"/>
      <c r="S228" s="222"/>
      <c r="T228" s="222"/>
    </row>
    <row r="229" spans="1:20" s="19" customFormat="1" ht="93.75" hidden="1" customHeight="1" outlineLevel="1" x14ac:dyDescent="0.25">
      <c r="A229" s="552"/>
      <c r="B229" s="551"/>
      <c r="C229" s="552"/>
      <c r="D229" s="574"/>
      <c r="E229" s="536"/>
      <c r="F229" s="537"/>
      <c r="G229" s="61" t="s">
        <v>363</v>
      </c>
      <c r="H229" s="299"/>
      <c r="I229" s="299"/>
      <c r="J229" s="66">
        <v>99</v>
      </c>
      <c r="K229" s="299"/>
      <c r="L229" s="299"/>
      <c r="M229" s="299"/>
      <c r="N229" s="299">
        <v>15</v>
      </c>
      <c r="O229" s="328"/>
      <c r="P229" s="221"/>
      <c r="Q229" s="224"/>
      <c r="R229" s="222"/>
      <c r="S229" s="222"/>
      <c r="T229" s="222"/>
    </row>
    <row r="230" spans="1:20" s="19" customFormat="1" ht="93.75" hidden="1" customHeight="1" outlineLevel="1" x14ac:dyDescent="0.25">
      <c r="A230" s="552"/>
      <c r="B230" s="551"/>
      <c r="C230" s="552"/>
      <c r="D230" s="574"/>
      <c r="E230" s="536"/>
      <c r="F230" s="537"/>
      <c r="G230" s="61" t="s">
        <v>364</v>
      </c>
      <c r="H230" s="299"/>
      <c r="I230" s="299"/>
      <c r="J230" s="66">
        <v>45</v>
      </c>
      <c r="K230" s="299"/>
      <c r="L230" s="299"/>
      <c r="M230" s="299"/>
      <c r="N230" s="299">
        <v>10</v>
      </c>
      <c r="O230" s="328"/>
      <c r="P230" s="221"/>
      <c r="Q230" s="224"/>
      <c r="R230" s="222"/>
      <c r="S230" s="222"/>
      <c r="T230" s="222"/>
    </row>
    <row r="231" spans="1:20" s="19" customFormat="1" ht="93.75" hidden="1" customHeight="1" outlineLevel="1" x14ac:dyDescent="0.25">
      <c r="A231" s="552"/>
      <c r="B231" s="551"/>
      <c r="C231" s="552"/>
      <c r="D231" s="574"/>
      <c r="E231" s="536"/>
      <c r="F231" s="537"/>
      <c r="G231" s="61" t="s">
        <v>365</v>
      </c>
      <c r="H231" s="299"/>
      <c r="I231" s="299"/>
      <c r="J231" s="66">
        <v>30</v>
      </c>
      <c r="K231" s="299"/>
      <c r="L231" s="299"/>
      <c r="M231" s="299"/>
      <c r="N231" s="299">
        <v>10</v>
      </c>
      <c r="O231" s="328"/>
      <c r="P231" s="221"/>
      <c r="Q231" s="224"/>
      <c r="R231" s="222"/>
      <c r="S231" s="222"/>
      <c r="T231" s="222"/>
    </row>
    <row r="232" spans="1:20" s="19" customFormat="1" ht="93.75" hidden="1" customHeight="1" outlineLevel="1" x14ac:dyDescent="0.25">
      <c r="A232" s="552"/>
      <c r="B232" s="551"/>
      <c r="C232" s="552"/>
      <c r="D232" s="574"/>
      <c r="E232" s="536"/>
      <c r="F232" s="537"/>
      <c r="G232" s="61" t="s">
        <v>366</v>
      </c>
      <c r="H232" s="299"/>
      <c r="I232" s="299"/>
      <c r="J232" s="66">
        <v>95</v>
      </c>
      <c r="K232" s="299"/>
      <c r="L232" s="299"/>
      <c r="M232" s="299"/>
      <c r="N232" s="299">
        <v>15</v>
      </c>
      <c r="O232" s="328"/>
      <c r="P232" s="221"/>
      <c r="Q232" s="224"/>
      <c r="R232" s="222"/>
      <c r="S232" s="222"/>
      <c r="T232" s="222"/>
    </row>
    <row r="233" spans="1:20" s="19" customFormat="1" ht="93.75" hidden="1" customHeight="1" outlineLevel="1" x14ac:dyDescent="0.25">
      <c r="A233" s="552"/>
      <c r="B233" s="551"/>
      <c r="C233" s="552"/>
      <c r="D233" s="574"/>
      <c r="E233" s="536"/>
      <c r="F233" s="537"/>
      <c r="G233" s="61" t="s">
        <v>367</v>
      </c>
      <c r="H233" s="299"/>
      <c r="I233" s="299"/>
      <c r="J233" s="66">
        <v>50</v>
      </c>
      <c r="K233" s="299"/>
      <c r="L233" s="299"/>
      <c r="M233" s="299"/>
      <c r="N233" s="299">
        <v>15</v>
      </c>
      <c r="O233" s="328"/>
      <c r="P233" s="221"/>
      <c r="Q233" s="224"/>
      <c r="R233" s="222"/>
      <c r="S233" s="222"/>
      <c r="T233" s="222"/>
    </row>
    <row r="234" spans="1:20" s="19" customFormat="1" ht="93.75" hidden="1" customHeight="1" outlineLevel="1" x14ac:dyDescent="0.25">
      <c r="A234" s="552"/>
      <c r="B234" s="551"/>
      <c r="C234" s="552"/>
      <c r="D234" s="574"/>
      <c r="E234" s="536"/>
      <c r="F234" s="537"/>
      <c r="G234" s="61" t="s">
        <v>368</v>
      </c>
      <c r="H234" s="299"/>
      <c r="I234" s="299"/>
      <c r="J234" s="66">
        <v>100</v>
      </c>
      <c r="K234" s="299"/>
      <c r="L234" s="299"/>
      <c r="M234" s="299"/>
      <c r="N234" s="299">
        <v>15</v>
      </c>
      <c r="O234" s="328"/>
      <c r="P234" s="221"/>
      <c r="Q234" s="224"/>
      <c r="R234" s="222"/>
      <c r="S234" s="222"/>
      <c r="T234" s="222"/>
    </row>
    <row r="235" spans="1:20" s="19" customFormat="1" ht="93.75" hidden="1" customHeight="1" outlineLevel="1" x14ac:dyDescent="0.25">
      <c r="A235" s="552"/>
      <c r="B235" s="551"/>
      <c r="C235" s="552"/>
      <c r="D235" s="574"/>
      <c r="E235" s="536"/>
      <c r="F235" s="537"/>
      <c r="G235" s="61" t="s">
        <v>369</v>
      </c>
      <c r="H235" s="299"/>
      <c r="I235" s="299"/>
      <c r="J235" s="66">
        <v>10</v>
      </c>
      <c r="K235" s="299"/>
      <c r="L235" s="299"/>
      <c r="M235" s="299"/>
      <c r="N235" s="299">
        <v>40</v>
      </c>
      <c r="O235" s="328"/>
      <c r="P235" s="221"/>
      <c r="Q235" s="224"/>
      <c r="R235" s="222"/>
      <c r="S235" s="222"/>
      <c r="T235" s="222"/>
    </row>
    <row r="236" spans="1:20" s="19" customFormat="1" ht="93.75" hidden="1" customHeight="1" outlineLevel="1" x14ac:dyDescent="0.25">
      <c r="A236" s="552"/>
      <c r="B236" s="551"/>
      <c r="C236" s="552"/>
      <c r="D236" s="574"/>
      <c r="E236" s="536"/>
      <c r="F236" s="537"/>
      <c r="G236" s="61" t="s">
        <v>370</v>
      </c>
      <c r="H236" s="299"/>
      <c r="I236" s="299"/>
      <c r="J236" s="66">
        <v>50</v>
      </c>
      <c r="K236" s="299"/>
      <c r="L236" s="299"/>
      <c r="M236" s="299"/>
      <c r="N236" s="299">
        <v>15</v>
      </c>
      <c r="O236" s="328"/>
      <c r="P236" s="221"/>
      <c r="Q236" s="224"/>
      <c r="R236" s="222"/>
      <c r="S236" s="222"/>
      <c r="T236" s="222"/>
    </row>
    <row r="237" spans="1:20" s="19" customFormat="1" ht="93.75" hidden="1" customHeight="1" outlineLevel="1" x14ac:dyDescent="0.25">
      <c r="A237" s="552"/>
      <c r="B237" s="551"/>
      <c r="C237" s="552"/>
      <c r="D237" s="574"/>
      <c r="E237" s="536"/>
      <c r="F237" s="537"/>
      <c r="G237" s="61" t="s">
        <v>371</v>
      </c>
      <c r="H237" s="299"/>
      <c r="I237" s="299"/>
      <c r="J237" s="66">
        <v>73</v>
      </c>
      <c r="K237" s="299"/>
      <c r="L237" s="299"/>
      <c r="M237" s="299"/>
      <c r="N237" s="299">
        <v>50</v>
      </c>
      <c r="O237" s="328"/>
      <c r="P237" s="221"/>
      <c r="Q237" s="224"/>
      <c r="R237" s="222"/>
      <c r="S237" s="222"/>
      <c r="T237" s="222"/>
    </row>
    <row r="238" spans="1:20" s="19" customFormat="1" ht="93.75" hidden="1" customHeight="1" outlineLevel="1" x14ac:dyDescent="0.25">
      <c r="A238" s="552"/>
      <c r="B238" s="551"/>
      <c r="C238" s="552"/>
      <c r="D238" s="574"/>
      <c r="E238" s="536"/>
      <c r="F238" s="537"/>
      <c r="G238" s="61" t="s">
        <v>372</v>
      </c>
      <c r="H238" s="299"/>
      <c r="I238" s="299"/>
      <c r="J238" s="66">
        <v>1517</v>
      </c>
      <c r="K238" s="299"/>
      <c r="L238" s="299"/>
      <c r="M238" s="299"/>
      <c r="N238" s="299">
        <v>120</v>
      </c>
      <c r="O238" s="328"/>
      <c r="P238" s="221"/>
      <c r="Q238" s="224"/>
      <c r="R238" s="222"/>
      <c r="S238" s="222"/>
      <c r="T238" s="222"/>
    </row>
    <row r="239" spans="1:20" s="19" customFormat="1" ht="93.75" hidden="1" customHeight="1" outlineLevel="1" x14ac:dyDescent="0.25">
      <c r="A239" s="552"/>
      <c r="B239" s="551"/>
      <c r="C239" s="552"/>
      <c r="D239" s="574"/>
      <c r="E239" s="536"/>
      <c r="F239" s="537"/>
      <c r="G239" s="68" t="s">
        <v>373</v>
      </c>
      <c r="H239" s="299"/>
      <c r="I239" s="299"/>
      <c r="J239" s="69">
        <v>215</v>
      </c>
      <c r="K239" s="299"/>
      <c r="L239" s="299"/>
      <c r="M239" s="299"/>
      <c r="N239" s="299">
        <v>10</v>
      </c>
      <c r="O239" s="328"/>
      <c r="P239" s="221"/>
      <c r="Q239" s="224"/>
      <c r="R239" s="222"/>
      <c r="S239" s="222"/>
      <c r="T239" s="222"/>
    </row>
    <row r="240" spans="1:20" s="19" customFormat="1" ht="73.5" hidden="1" customHeight="1" outlineLevel="1" x14ac:dyDescent="0.25">
      <c r="A240" s="552"/>
      <c r="B240" s="551"/>
      <c r="C240" s="552"/>
      <c r="D240" s="574"/>
      <c r="E240" s="536"/>
      <c r="F240" s="537"/>
      <c r="G240" s="68" t="s">
        <v>374</v>
      </c>
      <c r="H240" s="299"/>
      <c r="I240" s="299"/>
      <c r="J240" s="69">
        <v>117</v>
      </c>
      <c r="K240" s="299"/>
      <c r="L240" s="299"/>
      <c r="M240" s="299"/>
      <c r="N240" s="299">
        <v>14.5</v>
      </c>
      <c r="O240" s="328"/>
      <c r="P240" s="221"/>
      <c r="Q240" s="224"/>
      <c r="R240" s="222"/>
      <c r="S240" s="222"/>
      <c r="T240" s="222"/>
    </row>
    <row r="241" spans="1:20" s="19" customFormat="1" ht="88.5" hidden="1" customHeight="1" outlineLevel="1" x14ac:dyDescent="0.25">
      <c r="A241" s="552"/>
      <c r="B241" s="551"/>
      <c r="C241" s="552"/>
      <c r="D241" s="574"/>
      <c r="E241" s="536"/>
      <c r="F241" s="537"/>
      <c r="G241" s="68" t="s">
        <v>375</v>
      </c>
      <c r="H241" s="299"/>
      <c r="I241" s="299"/>
      <c r="J241" s="66">
        <v>242</v>
      </c>
      <c r="K241" s="70"/>
      <c r="L241" s="299"/>
      <c r="M241" s="299"/>
      <c r="N241" s="299">
        <v>15</v>
      </c>
      <c r="O241" s="328"/>
      <c r="P241" s="221"/>
      <c r="Q241" s="224"/>
      <c r="R241" s="222"/>
      <c r="S241" s="222"/>
      <c r="T241" s="222"/>
    </row>
    <row r="242" spans="1:20" s="19" customFormat="1" ht="87" hidden="1" customHeight="1" outlineLevel="1" x14ac:dyDescent="0.25">
      <c r="A242" s="552"/>
      <c r="B242" s="551"/>
      <c r="C242" s="552"/>
      <c r="D242" s="574"/>
      <c r="E242" s="536"/>
      <c r="F242" s="537"/>
      <c r="G242" s="71" t="s">
        <v>376</v>
      </c>
      <c r="H242" s="299"/>
      <c r="I242" s="299"/>
      <c r="J242" s="66">
        <v>240</v>
      </c>
      <c r="K242" s="70"/>
      <c r="L242" s="299"/>
      <c r="M242" s="299"/>
      <c r="N242" s="299">
        <v>15</v>
      </c>
      <c r="O242" s="328"/>
      <c r="P242" s="221"/>
      <c r="Q242" s="224"/>
      <c r="R242" s="222"/>
      <c r="S242" s="222"/>
      <c r="T242" s="222"/>
    </row>
    <row r="243" spans="1:20" s="19" customFormat="1" ht="26.25" hidden="1" customHeight="1" outlineLevel="1" x14ac:dyDescent="0.25">
      <c r="A243" s="552"/>
      <c r="B243" s="551"/>
      <c r="C243" s="552"/>
      <c r="D243" s="574"/>
      <c r="E243" s="536"/>
      <c r="F243" s="537"/>
      <c r="G243" s="71" t="s">
        <v>377</v>
      </c>
      <c r="H243" s="299"/>
      <c r="I243" s="299"/>
      <c r="J243" s="66">
        <v>150</v>
      </c>
      <c r="K243" s="70"/>
      <c r="L243" s="299"/>
      <c r="M243" s="299"/>
      <c r="N243" s="299">
        <v>15</v>
      </c>
      <c r="O243" s="328"/>
      <c r="P243" s="221"/>
      <c r="Q243" s="224"/>
      <c r="R243" s="222"/>
      <c r="S243" s="222"/>
      <c r="T243" s="222"/>
    </row>
    <row r="244" spans="1:20" s="19" customFormat="1" ht="78.75" hidden="1" customHeight="1" outlineLevel="1" x14ac:dyDescent="0.25">
      <c r="A244" s="552"/>
      <c r="B244" s="551"/>
      <c r="C244" s="552"/>
      <c r="D244" s="574"/>
      <c r="E244" s="536"/>
      <c r="F244" s="537"/>
      <c r="G244" s="68" t="s">
        <v>378</v>
      </c>
      <c r="H244" s="299"/>
      <c r="I244" s="299"/>
      <c r="J244" s="66">
        <v>8</v>
      </c>
      <c r="K244" s="70"/>
      <c r="L244" s="299"/>
      <c r="M244" s="299"/>
      <c r="N244" s="299">
        <v>15</v>
      </c>
      <c r="O244" s="328"/>
      <c r="P244" s="221"/>
      <c r="Q244" s="224"/>
      <c r="R244" s="222"/>
      <c r="S244" s="222"/>
      <c r="T244" s="222"/>
    </row>
    <row r="245" spans="1:20" s="19" customFormat="1" ht="72" hidden="1" customHeight="1" outlineLevel="1" x14ac:dyDescent="0.25">
      <c r="A245" s="552"/>
      <c r="B245" s="551"/>
      <c r="C245" s="552"/>
      <c r="D245" s="574"/>
      <c r="E245" s="536"/>
      <c r="F245" s="537"/>
      <c r="G245" s="72" t="s">
        <v>379</v>
      </c>
      <c r="H245" s="299"/>
      <c r="I245" s="299"/>
      <c r="J245" s="73">
        <v>25</v>
      </c>
      <c r="K245" s="74"/>
      <c r="L245" s="299"/>
      <c r="M245" s="299"/>
      <c r="N245" s="299">
        <v>15</v>
      </c>
      <c r="O245" s="328"/>
      <c r="P245" s="221"/>
      <c r="Q245" s="224"/>
      <c r="R245" s="222"/>
      <c r="S245" s="222"/>
      <c r="T245" s="222"/>
    </row>
    <row r="246" spans="1:20" s="19" customFormat="1" ht="69" hidden="1" customHeight="1" outlineLevel="1" x14ac:dyDescent="0.25">
      <c r="A246" s="552"/>
      <c r="B246" s="551"/>
      <c r="C246" s="552"/>
      <c r="D246" s="574"/>
      <c r="E246" s="536"/>
      <c r="F246" s="537"/>
      <c r="G246" s="75" t="s">
        <v>380</v>
      </c>
      <c r="H246" s="299"/>
      <c r="I246" s="299"/>
      <c r="J246" s="73">
        <v>110</v>
      </c>
      <c r="K246" s="74"/>
      <c r="L246" s="299"/>
      <c r="M246" s="299"/>
      <c r="N246" s="299">
        <v>15</v>
      </c>
      <c r="O246" s="328"/>
      <c r="P246" s="221"/>
      <c r="Q246" s="224"/>
      <c r="R246" s="222"/>
      <c r="S246" s="222"/>
      <c r="T246" s="222"/>
    </row>
    <row r="247" spans="1:20" s="19" customFormat="1" ht="76.5" hidden="1" customHeight="1" outlineLevel="1" x14ac:dyDescent="0.25">
      <c r="A247" s="552"/>
      <c r="B247" s="551"/>
      <c r="C247" s="552"/>
      <c r="D247" s="574"/>
      <c r="E247" s="536"/>
      <c r="F247" s="537"/>
      <c r="G247" s="75" t="s">
        <v>381</v>
      </c>
      <c r="H247" s="299"/>
      <c r="I247" s="299"/>
      <c r="J247" s="73">
        <v>64</v>
      </c>
      <c r="K247" s="74"/>
      <c r="L247" s="299"/>
      <c r="M247" s="299"/>
      <c r="N247" s="299">
        <v>15</v>
      </c>
      <c r="O247" s="328"/>
      <c r="P247" s="221"/>
      <c r="Q247" s="224"/>
      <c r="R247" s="222"/>
      <c r="S247" s="222"/>
      <c r="T247" s="222"/>
    </row>
    <row r="248" spans="1:20" s="19" customFormat="1" ht="89.25" hidden="1" customHeight="1" outlineLevel="1" x14ac:dyDescent="0.25">
      <c r="A248" s="552"/>
      <c r="B248" s="551"/>
      <c r="C248" s="552"/>
      <c r="D248" s="574"/>
      <c r="E248" s="536"/>
      <c r="F248" s="537"/>
      <c r="G248" s="76" t="s">
        <v>382</v>
      </c>
      <c r="H248" s="299"/>
      <c r="I248" s="299"/>
      <c r="J248" s="73">
        <v>279</v>
      </c>
      <c r="K248" s="74"/>
      <c r="L248" s="299"/>
      <c r="M248" s="299"/>
      <c r="N248" s="299">
        <v>42</v>
      </c>
      <c r="O248" s="328"/>
      <c r="P248" s="221"/>
      <c r="Q248" s="224"/>
      <c r="R248" s="222"/>
      <c r="S248" s="222"/>
      <c r="T248" s="222"/>
    </row>
    <row r="249" spans="1:20" s="19" customFormat="1" ht="56.25" hidden="1" customHeight="1" outlineLevel="1" x14ac:dyDescent="0.25">
      <c r="A249" s="552"/>
      <c r="B249" s="551"/>
      <c r="C249" s="552"/>
      <c r="D249" s="574"/>
      <c r="E249" s="536"/>
      <c r="F249" s="537"/>
      <c r="G249" s="76" t="s">
        <v>383</v>
      </c>
      <c r="H249" s="299"/>
      <c r="I249" s="299"/>
      <c r="J249" s="73">
        <v>187</v>
      </c>
      <c r="K249" s="74"/>
      <c r="L249" s="299"/>
      <c r="M249" s="299"/>
      <c r="N249" s="299">
        <v>15</v>
      </c>
      <c r="O249" s="328"/>
      <c r="P249" s="221"/>
      <c r="Q249" s="224"/>
      <c r="R249" s="222"/>
      <c r="S249" s="222"/>
      <c r="T249" s="222"/>
    </row>
    <row r="250" spans="1:20" s="19" customFormat="1" ht="78" hidden="1" customHeight="1" outlineLevel="1" x14ac:dyDescent="0.25">
      <c r="A250" s="552"/>
      <c r="B250" s="551"/>
      <c r="C250" s="552"/>
      <c r="D250" s="574"/>
      <c r="E250" s="536"/>
      <c r="F250" s="537"/>
      <c r="G250" s="76" t="s">
        <v>384</v>
      </c>
      <c r="H250" s="299"/>
      <c r="I250" s="299"/>
      <c r="J250" s="73">
        <v>22</v>
      </c>
      <c r="K250" s="74"/>
      <c r="L250" s="299"/>
      <c r="M250" s="299"/>
      <c r="N250" s="299">
        <v>15</v>
      </c>
      <c r="O250" s="328"/>
      <c r="P250" s="221"/>
      <c r="Q250" s="224"/>
      <c r="R250" s="222"/>
      <c r="S250" s="222"/>
      <c r="T250" s="222"/>
    </row>
    <row r="251" spans="1:20" s="19" customFormat="1" ht="64.5" hidden="1" customHeight="1" outlineLevel="1" x14ac:dyDescent="0.25">
      <c r="A251" s="552"/>
      <c r="B251" s="551"/>
      <c r="C251" s="552"/>
      <c r="D251" s="574"/>
      <c r="E251" s="536"/>
      <c r="F251" s="537"/>
      <c r="G251" s="76" t="s">
        <v>385</v>
      </c>
      <c r="H251" s="299"/>
      <c r="I251" s="299"/>
      <c r="J251" s="73">
        <v>247</v>
      </c>
      <c r="K251" s="74"/>
      <c r="L251" s="299"/>
      <c r="M251" s="299"/>
      <c r="N251" s="299">
        <v>15</v>
      </c>
      <c r="O251" s="328"/>
      <c r="P251" s="221"/>
      <c r="Q251" s="224"/>
      <c r="R251" s="222"/>
      <c r="S251" s="222"/>
      <c r="T251" s="222"/>
    </row>
    <row r="252" spans="1:20" s="19" customFormat="1" ht="26.25" hidden="1" customHeight="1" outlineLevel="1" x14ac:dyDescent="0.25">
      <c r="A252" s="552"/>
      <c r="B252" s="551"/>
      <c r="C252" s="552"/>
      <c r="D252" s="574"/>
      <c r="E252" s="536"/>
      <c r="F252" s="537"/>
      <c r="G252" s="76" t="s">
        <v>386</v>
      </c>
      <c r="H252" s="299"/>
      <c r="I252" s="299"/>
      <c r="J252" s="73">
        <v>563</v>
      </c>
      <c r="K252" s="74"/>
      <c r="L252" s="299"/>
      <c r="M252" s="299"/>
      <c r="N252" s="299">
        <v>15</v>
      </c>
      <c r="O252" s="328"/>
      <c r="P252" s="221"/>
      <c r="Q252" s="224"/>
      <c r="R252" s="222"/>
      <c r="S252" s="222"/>
      <c r="T252" s="222"/>
    </row>
    <row r="253" spans="1:20" s="19" customFormat="1" ht="69" hidden="1" customHeight="1" outlineLevel="1" x14ac:dyDescent="0.25">
      <c r="A253" s="552"/>
      <c r="B253" s="551"/>
      <c r="C253" s="552"/>
      <c r="D253" s="574"/>
      <c r="E253" s="536"/>
      <c r="F253" s="537"/>
      <c r="G253" s="76" t="s">
        <v>387</v>
      </c>
      <c r="H253" s="299"/>
      <c r="I253" s="299"/>
      <c r="J253" s="73">
        <v>276</v>
      </c>
      <c r="K253" s="74"/>
      <c r="L253" s="299"/>
      <c r="M253" s="299"/>
      <c r="N253" s="299">
        <v>15</v>
      </c>
      <c r="O253" s="328"/>
      <c r="P253" s="221"/>
      <c r="Q253" s="224"/>
      <c r="R253" s="222"/>
      <c r="S253" s="222"/>
      <c r="T253" s="222"/>
    </row>
    <row r="254" spans="1:20" s="19" customFormat="1" ht="57" hidden="1" customHeight="1" outlineLevel="1" x14ac:dyDescent="0.25">
      <c r="A254" s="552"/>
      <c r="B254" s="551"/>
      <c r="C254" s="552"/>
      <c r="D254" s="574"/>
      <c r="E254" s="536"/>
      <c r="F254" s="537"/>
      <c r="G254" s="76" t="s">
        <v>388</v>
      </c>
      <c r="H254" s="299"/>
      <c r="I254" s="299"/>
      <c r="J254" s="73">
        <v>17</v>
      </c>
      <c r="K254" s="74"/>
      <c r="L254" s="299"/>
      <c r="M254" s="299"/>
      <c r="N254" s="299">
        <v>15</v>
      </c>
      <c r="O254" s="328"/>
      <c r="P254" s="221"/>
      <c r="Q254" s="224"/>
      <c r="R254" s="222"/>
      <c r="S254" s="222"/>
      <c r="T254" s="222"/>
    </row>
    <row r="255" spans="1:20" s="19" customFormat="1" ht="66.75" hidden="1" customHeight="1" outlineLevel="1" x14ac:dyDescent="0.25">
      <c r="A255" s="552"/>
      <c r="B255" s="551"/>
      <c r="C255" s="552"/>
      <c r="D255" s="574"/>
      <c r="E255" s="536"/>
      <c r="F255" s="537"/>
      <c r="G255" s="76" t="s">
        <v>389</v>
      </c>
      <c r="H255" s="299"/>
      <c r="I255" s="299"/>
      <c r="J255" s="73">
        <v>14</v>
      </c>
      <c r="K255" s="74"/>
      <c r="L255" s="299"/>
      <c r="M255" s="299"/>
      <c r="N255" s="299">
        <v>15</v>
      </c>
      <c r="O255" s="328"/>
      <c r="P255" s="221"/>
      <c r="Q255" s="224"/>
      <c r="R255" s="222"/>
      <c r="S255" s="222"/>
      <c r="T255" s="222"/>
    </row>
    <row r="256" spans="1:20" s="19" customFormat="1" ht="64.5" hidden="1" customHeight="1" outlineLevel="1" x14ac:dyDescent="0.25">
      <c r="A256" s="552"/>
      <c r="B256" s="551"/>
      <c r="C256" s="552"/>
      <c r="D256" s="574"/>
      <c r="E256" s="536"/>
      <c r="F256" s="537"/>
      <c r="G256" s="61" t="s">
        <v>390</v>
      </c>
      <c r="H256" s="299"/>
      <c r="I256" s="299"/>
      <c r="J256" s="73">
        <v>103</v>
      </c>
      <c r="K256" s="70"/>
      <c r="L256" s="299"/>
      <c r="M256" s="299"/>
      <c r="N256" s="299">
        <v>7</v>
      </c>
      <c r="O256" s="328"/>
      <c r="P256" s="221"/>
      <c r="Q256" s="224"/>
      <c r="R256" s="222"/>
      <c r="S256" s="222"/>
      <c r="T256" s="222"/>
    </row>
    <row r="257" spans="1:20" s="19" customFormat="1" ht="70.5" hidden="1" customHeight="1" outlineLevel="1" x14ac:dyDescent="0.25">
      <c r="A257" s="552"/>
      <c r="B257" s="551"/>
      <c r="C257" s="552"/>
      <c r="D257" s="574"/>
      <c r="E257" s="536"/>
      <c r="F257" s="537"/>
      <c r="G257" s="61" t="s">
        <v>391</v>
      </c>
      <c r="H257" s="299"/>
      <c r="I257" s="299"/>
      <c r="J257" s="73">
        <v>58</v>
      </c>
      <c r="K257" s="70"/>
      <c r="L257" s="299"/>
      <c r="M257" s="299"/>
      <c r="N257" s="299">
        <v>15</v>
      </c>
      <c r="O257" s="328"/>
      <c r="P257" s="221"/>
      <c r="Q257" s="224"/>
      <c r="R257" s="222"/>
      <c r="S257" s="222"/>
      <c r="T257" s="222"/>
    </row>
    <row r="258" spans="1:20" s="19" customFormat="1" ht="61.5" hidden="1" customHeight="1" outlineLevel="1" x14ac:dyDescent="0.25">
      <c r="A258" s="552"/>
      <c r="B258" s="551"/>
      <c r="C258" s="552"/>
      <c r="D258" s="574"/>
      <c r="E258" s="536"/>
      <c r="F258" s="537"/>
      <c r="G258" s="61" t="s">
        <v>392</v>
      </c>
      <c r="H258" s="299"/>
      <c r="I258" s="299"/>
      <c r="J258" s="73">
        <v>65</v>
      </c>
      <c r="K258" s="70"/>
      <c r="L258" s="299"/>
      <c r="M258" s="299"/>
      <c r="N258" s="299">
        <v>5.5</v>
      </c>
      <c r="O258" s="328"/>
      <c r="P258" s="221"/>
      <c r="Q258" s="224"/>
      <c r="R258" s="222"/>
      <c r="S258" s="222"/>
      <c r="T258" s="222"/>
    </row>
    <row r="259" spans="1:20" s="19" customFormat="1" ht="73.5" hidden="1" customHeight="1" outlineLevel="1" x14ac:dyDescent="0.25">
      <c r="A259" s="552"/>
      <c r="B259" s="551"/>
      <c r="C259" s="552"/>
      <c r="D259" s="574"/>
      <c r="E259" s="536"/>
      <c r="F259" s="537"/>
      <c r="G259" s="61" t="s">
        <v>393</v>
      </c>
      <c r="H259" s="299"/>
      <c r="I259" s="299"/>
      <c r="J259" s="73">
        <v>214</v>
      </c>
      <c r="K259" s="70"/>
      <c r="L259" s="299"/>
      <c r="M259" s="299"/>
      <c r="N259" s="299">
        <v>15</v>
      </c>
      <c r="O259" s="328"/>
      <c r="P259" s="221"/>
      <c r="Q259" s="224"/>
      <c r="R259" s="222"/>
      <c r="S259" s="222"/>
      <c r="T259" s="222"/>
    </row>
    <row r="260" spans="1:20" s="19" customFormat="1" ht="66.75" hidden="1" customHeight="1" outlineLevel="1" x14ac:dyDescent="0.25">
      <c r="A260" s="552"/>
      <c r="B260" s="551"/>
      <c r="C260" s="552"/>
      <c r="D260" s="574"/>
      <c r="E260" s="536"/>
      <c r="F260" s="537"/>
      <c r="G260" s="61" t="s">
        <v>394</v>
      </c>
      <c r="H260" s="299"/>
      <c r="I260" s="299"/>
      <c r="J260" s="73">
        <v>72</v>
      </c>
      <c r="K260" s="70"/>
      <c r="L260" s="299"/>
      <c r="M260" s="299"/>
      <c r="N260" s="299">
        <v>15</v>
      </c>
      <c r="O260" s="328"/>
      <c r="P260" s="221"/>
      <c r="Q260" s="224"/>
      <c r="R260" s="222"/>
      <c r="S260" s="222"/>
      <c r="T260" s="222"/>
    </row>
    <row r="261" spans="1:20" s="19" customFormat="1" ht="63.75" hidden="1" customHeight="1" outlineLevel="1" x14ac:dyDescent="0.25">
      <c r="A261" s="552"/>
      <c r="B261" s="551"/>
      <c r="C261" s="552"/>
      <c r="D261" s="574"/>
      <c r="E261" s="536"/>
      <c r="F261" s="537"/>
      <c r="G261" s="61" t="s">
        <v>395</v>
      </c>
      <c r="H261" s="299"/>
      <c r="I261" s="299"/>
      <c r="J261" s="73">
        <v>170</v>
      </c>
      <c r="K261" s="70"/>
      <c r="L261" s="299"/>
      <c r="M261" s="299"/>
      <c r="N261" s="299">
        <v>15</v>
      </c>
      <c r="O261" s="328"/>
      <c r="P261" s="221"/>
      <c r="Q261" s="224"/>
      <c r="R261" s="222"/>
      <c r="S261" s="222"/>
      <c r="T261" s="222"/>
    </row>
    <row r="262" spans="1:20" s="19" customFormat="1" ht="66.75" hidden="1" customHeight="1" outlineLevel="1" x14ac:dyDescent="0.25">
      <c r="A262" s="552"/>
      <c r="B262" s="551"/>
      <c r="C262" s="552"/>
      <c r="D262" s="574"/>
      <c r="E262" s="536"/>
      <c r="F262" s="537"/>
      <c r="G262" s="61" t="s">
        <v>396</v>
      </c>
      <c r="H262" s="299"/>
      <c r="I262" s="299"/>
      <c r="J262" s="73">
        <v>327</v>
      </c>
      <c r="K262" s="70"/>
      <c r="L262" s="299"/>
      <c r="M262" s="299"/>
      <c r="N262" s="299">
        <v>15</v>
      </c>
      <c r="O262" s="328"/>
      <c r="P262" s="221"/>
      <c r="Q262" s="224"/>
      <c r="R262" s="222"/>
      <c r="S262" s="222"/>
      <c r="T262" s="222"/>
    </row>
    <row r="263" spans="1:20" s="19" customFormat="1" ht="26.25" hidden="1" customHeight="1" outlineLevel="1" x14ac:dyDescent="0.25">
      <c r="A263" s="552"/>
      <c r="B263" s="551"/>
      <c r="C263" s="552"/>
      <c r="D263" s="574"/>
      <c r="E263" s="536"/>
      <c r="F263" s="537"/>
      <c r="G263" s="61" t="s">
        <v>397</v>
      </c>
      <c r="H263" s="299"/>
      <c r="I263" s="299"/>
      <c r="J263" s="73">
        <v>250</v>
      </c>
      <c r="K263" s="70"/>
      <c r="L263" s="299"/>
      <c r="M263" s="299"/>
      <c r="N263" s="299">
        <v>15</v>
      </c>
      <c r="O263" s="328"/>
      <c r="P263" s="221"/>
      <c r="Q263" s="224"/>
      <c r="R263" s="222"/>
      <c r="S263" s="222"/>
      <c r="T263" s="222"/>
    </row>
    <row r="264" spans="1:20" s="19" customFormat="1" ht="81.75" hidden="1" customHeight="1" outlineLevel="1" x14ac:dyDescent="0.25">
      <c r="A264" s="552"/>
      <c r="B264" s="551"/>
      <c r="C264" s="552"/>
      <c r="D264" s="574"/>
      <c r="E264" s="536"/>
      <c r="F264" s="537"/>
      <c r="G264" s="61" t="s">
        <v>398</v>
      </c>
      <c r="H264" s="299"/>
      <c r="I264" s="299"/>
      <c r="J264" s="73">
        <v>16</v>
      </c>
      <c r="K264" s="70"/>
      <c r="L264" s="299"/>
      <c r="M264" s="299"/>
      <c r="N264" s="299">
        <v>12</v>
      </c>
      <c r="O264" s="328"/>
      <c r="P264" s="221"/>
      <c r="Q264" s="224"/>
      <c r="R264" s="222"/>
      <c r="S264" s="222"/>
      <c r="T264" s="222"/>
    </row>
    <row r="265" spans="1:20" s="19" customFormat="1" ht="78.75" hidden="1" customHeight="1" outlineLevel="1" x14ac:dyDescent="0.25">
      <c r="A265" s="552"/>
      <c r="B265" s="551"/>
      <c r="C265" s="552"/>
      <c r="D265" s="574"/>
      <c r="E265" s="536"/>
      <c r="F265" s="537"/>
      <c r="G265" s="61" t="s">
        <v>399</v>
      </c>
      <c r="H265" s="299"/>
      <c r="I265" s="299"/>
      <c r="J265" s="73">
        <v>55</v>
      </c>
      <c r="K265" s="70"/>
      <c r="L265" s="299"/>
      <c r="M265" s="299"/>
      <c r="N265" s="299">
        <v>15</v>
      </c>
      <c r="O265" s="328"/>
      <c r="P265" s="221"/>
      <c r="Q265" s="224"/>
      <c r="R265" s="222"/>
      <c r="S265" s="222"/>
      <c r="T265" s="222"/>
    </row>
    <row r="266" spans="1:20" s="19" customFormat="1" ht="66.75" hidden="1" customHeight="1" outlineLevel="1" x14ac:dyDescent="0.25">
      <c r="A266" s="552"/>
      <c r="B266" s="551"/>
      <c r="C266" s="552"/>
      <c r="D266" s="574"/>
      <c r="E266" s="536"/>
      <c r="F266" s="537"/>
      <c r="G266" s="61" t="s">
        <v>400</v>
      </c>
      <c r="H266" s="299"/>
      <c r="I266" s="299"/>
      <c r="J266" s="73">
        <v>140</v>
      </c>
      <c r="K266" s="70"/>
      <c r="L266" s="299"/>
      <c r="M266" s="299"/>
      <c r="N266" s="299">
        <v>5</v>
      </c>
      <c r="O266" s="328"/>
      <c r="P266" s="221"/>
      <c r="Q266" s="224"/>
      <c r="R266" s="222"/>
      <c r="S266" s="222"/>
      <c r="T266" s="222"/>
    </row>
    <row r="267" spans="1:20" s="19" customFormat="1" ht="86.25" hidden="1" customHeight="1" outlineLevel="1" x14ac:dyDescent="0.25">
      <c r="A267" s="552"/>
      <c r="B267" s="551"/>
      <c r="C267" s="552"/>
      <c r="D267" s="574"/>
      <c r="E267" s="536"/>
      <c r="F267" s="537"/>
      <c r="G267" s="61" t="s">
        <v>401</v>
      </c>
      <c r="H267" s="299"/>
      <c r="I267" s="299"/>
      <c r="J267" s="73">
        <v>40</v>
      </c>
      <c r="K267" s="70"/>
      <c r="L267" s="299"/>
      <c r="M267" s="299"/>
      <c r="N267" s="299">
        <v>40</v>
      </c>
      <c r="O267" s="328"/>
      <c r="P267" s="221"/>
      <c r="Q267" s="224"/>
      <c r="R267" s="222"/>
      <c r="S267" s="222"/>
      <c r="T267" s="222"/>
    </row>
    <row r="268" spans="1:20" s="19" customFormat="1" ht="75.75" hidden="1" customHeight="1" outlineLevel="1" x14ac:dyDescent="0.25">
      <c r="A268" s="552"/>
      <c r="B268" s="551"/>
      <c r="C268" s="552"/>
      <c r="D268" s="574"/>
      <c r="E268" s="536"/>
      <c r="F268" s="537"/>
      <c r="G268" s="61" t="s">
        <v>402</v>
      </c>
      <c r="H268" s="299"/>
      <c r="I268" s="299"/>
      <c r="J268" s="73">
        <v>10</v>
      </c>
      <c r="K268" s="70"/>
      <c r="L268" s="299"/>
      <c r="M268" s="299"/>
      <c r="N268" s="299">
        <v>40</v>
      </c>
      <c r="O268" s="328"/>
      <c r="P268" s="221"/>
      <c r="Q268" s="224"/>
      <c r="R268" s="222"/>
      <c r="S268" s="222"/>
      <c r="T268" s="222"/>
    </row>
    <row r="269" spans="1:20" s="19" customFormat="1" ht="72" hidden="1" customHeight="1" outlineLevel="1" x14ac:dyDescent="0.25">
      <c r="A269" s="552"/>
      <c r="B269" s="551"/>
      <c r="C269" s="552"/>
      <c r="D269" s="574"/>
      <c r="E269" s="536"/>
      <c r="F269" s="537"/>
      <c r="G269" s="61" t="s">
        <v>403</v>
      </c>
      <c r="H269" s="299"/>
      <c r="I269" s="299"/>
      <c r="J269" s="73">
        <v>113</v>
      </c>
      <c r="K269" s="70"/>
      <c r="L269" s="299"/>
      <c r="M269" s="299"/>
      <c r="N269" s="299">
        <v>15</v>
      </c>
      <c r="O269" s="328"/>
      <c r="P269" s="221"/>
      <c r="Q269" s="224"/>
      <c r="R269" s="222"/>
      <c r="S269" s="222"/>
      <c r="T269" s="222"/>
    </row>
    <row r="270" spans="1:20" s="19" customFormat="1" ht="74.25" hidden="1" customHeight="1" outlineLevel="1" x14ac:dyDescent="0.25">
      <c r="A270" s="552"/>
      <c r="B270" s="551"/>
      <c r="C270" s="552"/>
      <c r="D270" s="574"/>
      <c r="E270" s="536"/>
      <c r="F270" s="537"/>
      <c r="G270" s="61" t="s">
        <v>404</v>
      </c>
      <c r="H270" s="299"/>
      <c r="I270" s="299"/>
      <c r="J270" s="73">
        <v>131</v>
      </c>
      <c r="K270" s="70"/>
      <c r="L270" s="299"/>
      <c r="M270" s="299"/>
      <c r="N270" s="299">
        <v>15</v>
      </c>
      <c r="O270" s="328"/>
      <c r="P270" s="221"/>
      <c r="Q270" s="224"/>
      <c r="R270" s="222"/>
      <c r="S270" s="222"/>
      <c r="T270" s="222"/>
    </row>
    <row r="271" spans="1:20" s="19" customFormat="1" ht="87" hidden="1" customHeight="1" outlineLevel="1" x14ac:dyDescent="0.25">
      <c r="A271" s="552"/>
      <c r="B271" s="551"/>
      <c r="C271" s="552"/>
      <c r="D271" s="574"/>
      <c r="E271" s="536"/>
      <c r="F271" s="537"/>
      <c r="G271" s="61" t="s">
        <v>405</v>
      </c>
      <c r="H271" s="299"/>
      <c r="I271" s="299"/>
      <c r="J271" s="73">
        <v>35</v>
      </c>
      <c r="K271" s="70"/>
      <c r="L271" s="299"/>
      <c r="M271" s="299"/>
      <c r="N271" s="299">
        <v>15</v>
      </c>
      <c r="O271" s="328"/>
      <c r="P271" s="221"/>
      <c r="Q271" s="224"/>
      <c r="R271" s="222"/>
      <c r="S271" s="222"/>
      <c r="T271" s="222"/>
    </row>
    <row r="272" spans="1:20" s="19" customFormat="1" ht="81" hidden="1" customHeight="1" outlineLevel="1" x14ac:dyDescent="0.25">
      <c r="A272" s="552"/>
      <c r="B272" s="551"/>
      <c r="C272" s="552"/>
      <c r="D272" s="574"/>
      <c r="E272" s="536"/>
      <c r="F272" s="537"/>
      <c r="G272" s="61" t="s">
        <v>406</v>
      </c>
      <c r="H272" s="299"/>
      <c r="I272" s="299"/>
      <c r="J272" s="73">
        <v>171</v>
      </c>
      <c r="K272" s="70"/>
      <c r="L272" s="299"/>
      <c r="M272" s="299"/>
      <c r="N272" s="299">
        <v>15</v>
      </c>
      <c r="O272" s="328"/>
      <c r="P272" s="221"/>
      <c r="Q272" s="224"/>
      <c r="R272" s="222"/>
      <c r="S272" s="222"/>
      <c r="T272" s="222"/>
    </row>
    <row r="273" spans="1:20" s="19" customFormat="1" ht="79.5" hidden="1" customHeight="1" outlineLevel="1" x14ac:dyDescent="0.25">
      <c r="A273" s="552"/>
      <c r="B273" s="551"/>
      <c r="C273" s="552"/>
      <c r="D273" s="574"/>
      <c r="E273" s="536"/>
      <c r="F273" s="537"/>
      <c r="G273" s="61" t="s">
        <v>407</v>
      </c>
      <c r="H273" s="299"/>
      <c r="I273" s="299"/>
      <c r="J273" s="73">
        <v>55</v>
      </c>
      <c r="K273" s="70"/>
      <c r="L273" s="299"/>
      <c r="M273" s="299"/>
      <c r="N273" s="299">
        <v>5</v>
      </c>
      <c r="O273" s="328"/>
      <c r="P273" s="221"/>
      <c r="Q273" s="224"/>
      <c r="R273" s="222"/>
      <c r="S273" s="222"/>
      <c r="T273" s="222"/>
    </row>
    <row r="274" spans="1:20" s="19" customFormat="1" ht="54" hidden="1" customHeight="1" outlineLevel="1" x14ac:dyDescent="0.25">
      <c r="A274" s="552"/>
      <c r="B274" s="551"/>
      <c r="C274" s="552"/>
      <c r="D274" s="574"/>
      <c r="E274" s="536"/>
      <c r="F274" s="537"/>
      <c r="G274" s="61" t="s">
        <v>408</v>
      </c>
      <c r="H274" s="299"/>
      <c r="I274" s="299"/>
      <c r="J274" s="73">
        <v>358</v>
      </c>
      <c r="K274" s="70"/>
      <c r="L274" s="299"/>
      <c r="M274" s="299"/>
      <c r="N274" s="299">
        <v>15</v>
      </c>
      <c r="O274" s="328"/>
      <c r="P274" s="221"/>
      <c r="Q274" s="224"/>
      <c r="R274" s="222"/>
      <c r="S274" s="222"/>
      <c r="T274" s="222"/>
    </row>
    <row r="275" spans="1:20" s="19" customFormat="1" ht="101.25" hidden="1" customHeight="1" outlineLevel="1" x14ac:dyDescent="0.25">
      <c r="A275" s="552"/>
      <c r="B275" s="551"/>
      <c r="C275" s="552"/>
      <c r="D275" s="574"/>
      <c r="E275" s="536"/>
      <c r="F275" s="537"/>
      <c r="G275" s="61" t="s">
        <v>409</v>
      </c>
      <c r="H275" s="299"/>
      <c r="I275" s="299"/>
      <c r="J275" s="73">
        <v>150</v>
      </c>
      <c r="K275" s="70"/>
      <c r="L275" s="299"/>
      <c r="M275" s="299"/>
      <c r="N275" s="299">
        <v>15</v>
      </c>
      <c r="O275" s="328"/>
      <c r="P275" s="221"/>
      <c r="Q275" s="224"/>
      <c r="R275" s="222"/>
      <c r="S275" s="222"/>
      <c r="T275" s="222"/>
    </row>
    <row r="276" spans="1:20" s="19" customFormat="1" ht="63" hidden="1" customHeight="1" outlineLevel="1" x14ac:dyDescent="0.25">
      <c r="A276" s="552"/>
      <c r="B276" s="551"/>
      <c r="C276" s="552"/>
      <c r="D276" s="574"/>
      <c r="E276" s="536"/>
      <c r="F276" s="537"/>
      <c r="G276" s="61" t="s">
        <v>410</v>
      </c>
      <c r="H276" s="299"/>
      <c r="I276" s="299"/>
      <c r="J276" s="73">
        <v>336</v>
      </c>
      <c r="K276" s="70"/>
      <c r="L276" s="299"/>
      <c r="M276" s="299"/>
      <c r="N276" s="299">
        <v>15</v>
      </c>
      <c r="O276" s="328"/>
      <c r="P276" s="221"/>
      <c r="Q276" s="224"/>
      <c r="R276" s="222"/>
      <c r="S276" s="222"/>
      <c r="T276" s="222"/>
    </row>
    <row r="277" spans="1:20" s="19" customFormat="1" ht="68.25" hidden="1" customHeight="1" outlineLevel="1" x14ac:dyDescent="0.25">
      <c r="A277" s="552"/>
      <c r="B277" s="551"/>
      <c r="C277" s="552"/>
      <c r="D277" s="574"/>
      <c r="E277" s="536"/>
      <c r="F277" s="537"/>
      <c r="G277" s="61" t="s">
        <v>411</v>
      </c>
      <c r="H277" s="299"/>
      <c r="I277" s="299"/>
      <c r="J277" s="73">
        <v>473</v>
      </c>
      <c r="K277" s="70"/>
      <c r="L277" s="299"/>
      <c r="M277" s="299"/>
      <c r="N277" s="299">
        <v>15</v>
      </c>
      <c r="O277" s="328"/>
      <c r="P277" s="221"/>
      <c r="Q277" s="224"/>
      <c r="R277" s="222"/>
      <c r="S277" s="222"/>
      <c r="T277" s="222"/>
    </row>
    <row r="278" spans="1:20" s="19" customFormat="1" ht="93.75" hidden="1" customHeight="1" outlineLevel="1" x14ac:dyDescent="0.25">
      <c r="A278" s="552"/>
      <c r="B278" s="551"/>
      <c r="C278" s="552"/>
      <c r="D278" s="574"/>
      <c r="E278" s="536"/>
      <c r="F278" s="537"/>
      <c r="G278" s="61" t="s">
        <v>412</v>
      </c>
      <c r="H278" s="299"/>
      <c r="I278" s="299"/>
      <c r="J278" s="73">
        <v>345</v>
      </c>
      <c r="K278" s="70"/>
      <c r="L278" s="299"/>
      <c r="M278" s="299"/>
      <c r="N278" s="299">
        <v>15</v>
      </c>
      <c r="O278" s="328"/>
      <c r="P278" s="221"/>
      <c r="Q278" s="224"/>
      <c r="R278" s="222"/>
      <c r="S278" s="222"/>
      <c r="T278" s="222"/>
    </row>
    <row r="279" spans="1:20" s="19" customFormat="1" ht="79.5" hidden="1" customHeight="1" outlineLevel="1" x14ac:dyDescent="0.25">
      <c r="A279" s="552"/>
      <c r="B279" s="551"/>
      <c r="C279" s="552"/>
      <c r="D279" s="574"/>
      <c r="E279" s="536"/>
      <c r="F279" s="537"/>
      <c r="G279" s="61" t="s">
        <v>413</v>
      </c>
      <c r="H279" s="299"/>
      <c r="I279" s="299"/>
      <c r="J279" s="73">
        <v>45</v>
      </c>
      <c r="K279" s="70"/>
      <c r="L279" s="299"/>
      <c r="M279" s="299"/>
      <c r="N279" s="299">
        <v>15</v>
      </c>
      <c r="O279" s="328"/>
      <c r="P279" s="221"/>
      <c r="Q279" s="224"/>
      <c r="R279" s="222"/>
      <c r="S279" s="222"/>
      <c r="T279" s="222"/>
    </row>
    <row r="280" spans="1:20" s="19" customFormat="1" ht="53.25" hidden="1" customHeight="1" outlineLevel="1" x14ac:dyDescent="0.25">
      <c r="A280" s="552"/>
      <c r="B280" s="551"/>
      <c r="C280" s="552"/>
      <c r="D280" s="574"/>
      <c r="E280" s="536"/>
      <c r="F280" s="537"/>
      <c r="G280" s="137" t="s">
        <v>414</v>
      </c>
      <c r="H280" s="299"/>
      <c r="I280" s="299"/>
      <c r="J280" s="73">
        <v>33</v>
      </c>
      <c r="K280" s="70"/>
      <c r="L280" s="299"/>
      <c r="M280" s="299"/>
      <c r="N280" s="299">
        <v>10</v>
      </c>
      <c r="O280" s="328"/>
      <c r="P280" s="221"/>
      <c r="Q280" s="224"/>
      <c r="R280" s="222"/>
      <c r="S280" s="222"/>
      <c r="T280" s="222"/>
    </row>
    <row r="281" spans="1:20" s="19" customFormat="1" ht="57" hidden="1" customHeight="1" outlineLevel="1" x14ac:dyDescent="0.25">
      <c r="A281" s="552"/>
      <c r="B281" s="551"/>
      <c r="C281" s="552"/>
      <c r="D281" s="574"/>
      <c r="E281" s="536"/>
      <c r="F281" s="537"/>
      <c r="G281" s="61" t="s">
        <v>415</v>
      </c>
      <c r="H281" s="299"/>
      <c r="I281" s="299"/>
      <c r="J281" s="73">
        <v>117</v>
      </c>
      <c r="K281" s="70"/>
      <c r="L281" s="299"/>
      <c r="M281" s="299"/>
      <c r="N281" s="299">
        <v>15</v>
      </c>
      <c r="O281" s="328"/>
      <c r="P281" s="221"/>
      <c r="Q281" s="224"/>
      <c r="R281" s="222"/>
      <c r="S281" s="222"/>
      <c r="T281" s="222"/>
    </row>
    <row r="282" spans="1:20" s="19" customFormat="1" ht="68.25" hidden="1" customHeight="1" outlineLevel="1" x14ac:dyDescent="0.25">
      <c r="A282" s="552"/>
      <c r="B282" s="551"/>
      <c r="C282" s="552"/>
      <c r="D282" s="574"/>
      <c r="E282" s="536"/>
      <c r="F282" s="537"/>
      <c r="G282" s="61" t="s">
        <v>416</v>
      </c>
      <c r="H282" s="299"/>
      <c r="I282" s="299"/>
      <c r="J282" s="73">
        <v>7</v>
      </c>
      <c r="K282" s="70"/>
      <c r="L282" s="299"/>
      <c r="M282" s="299"/>
      <c r="N282" s="299">
        <v>25</v>
      </c>
      <c r="O282" s="328"/>
      <c r="P282" s="221"/>
      <c r="Q282" s="224"/>
      <c r="R282" s="222"/>
      <c r="S282" s="222"/>
      <c r="T282" s="222"/>
    </row>
    <row r="283" spans="1:20" s="19" customFormat="1" ht="63" hidden="1" customHeight="1" outlineLevel="1" x14ac:dyDescent="0.25">
      <c r="A283" s="552"/>
      <c r="B283" s="551"/>
      <c r="C283" s="552"/>
      <c r="D283" s="574"/>
      <c r="E283" s="536"/>
      <c r="F283" s="537"/>
      <c r="G283" s="61" t="s">
        <v>417</v>
      </c>
      <c r="H283" s="299"/>
      <c r="I283" s="299"/>
      <c r="J283" s="73">
        <v>25</v>
      </c>
      <c r="K283" s="70"/>
      <c r="L283" s="299"/>
      <c r="M283" s="299"/>
      <c r="N283" s="299">
        <v>7</v>
      </c>
      <c r="O283" s="328"/>
      <c r="P283" s="221"/>
      <c r="Q283" s="224"/>
      <c r="R283" s="222"/>
      <c r="S283" s="222"/>
      <c r="T283" s="222"/>
    </row>
    <row r="284" spans="1:20" s="19" customFormat="1" ht="69" hidden="1" customHeight="1" outlineLevel="1" x14ac:dyDescent="0.25">
      <c r="A284" s="552"/>
      <c r="B284" s="551"/>
      <c r="C284" s="552"/>
      <c r="D284" s="574"/>
      <c r="E284" s="536"/>
      <c r="F284" s="537"/>
      <c r="G284" s="61" t="s">
        <v>418</v>
      </c>
      <c r="H284" s="299"/>
      <c r="I284" s="299"/>
      <c r="J284" s="73">
        <v>24</v>
      </c>
      <c r="K284" s="70"/>
      <c r="L284" s="299"/>
      <c r="M284" s="299"/>
      <c r="N284" s="299">
        <v>7</v>
      </c>
      <c r="O284" s="328"/>
      <c r="P284" s="221"/>
      <c r="Q284" s="224"/>
      <c r="R284" s="222"/>
      <c r="S284" s="222"/>
      <c r="T284" s="222"/>
    </row>
    <row r="285" spans="1:20" s="19" customFormat="1" ht="60.75" hidden="1" customHeight="1" outlineLevel="1" x14ac:dyDescent="0.25">
      <c r="A285" s="552"/>
      <c r="B285" s="551"/>
      <c r="C285" s="552"/>
      <c r="D285" s="574"/>
      <c r="E285" s="536"/>
      <c r="F285" s="537"/>
      <c r="G285" s="61" t="s">
        <v>419</v>
      </c>
      <c r="H285" s="299"/>
      <c r="I285" s="299"/>
      <c r="J285" s="69">
        <v>95</v>
      </c>
      <c r="K285" s="77"/>
      <c r="L285" s="299"/>
      <c r="M285" s="299"/>
      <c r="N285" s="299">
        <v>15</v>
      </c>
      <c r="O285" s="328"/>
      <c r="P285" s="221"/>
      <c r="Q285" s="224"/>
      <c r="R285" s="222"/>
      <c r="S285" s="222"/>
      <c r="T285" s="222"/>
    </row>
    <row r="286" spans="1:20" s="19" customFormat="1" ht="60.75" hidden="1" customHeight="1" outlineLevel="1" x14ac:dyDescent="0.25">
      <c r="A286" s="552"/>
      <c r="B286" s="551"/>
      <c r="C286" s="552"/>
      <c r="D286" s="574"/>
      <c r="E286" s="536"/>
      <c r="F286" s="537"/>
      <c r="G286" s="61" t="s">
        <v>420</v>
      </c>
      <c r="H286" s="299"/>
      <c r="I286" s="299"/>
      <c r="J286" s="69">
        <v>10</v>
      </c>
      <c r="K286" s="77"/>
      <c r="L286" s="299"/>
      <c r="M286" s="299"/>
      <c r="N286" s="299">
        <v>150</v>
      </c>
      <c r="O286" s="328"/>
      <c r="P286" s="221"/>
      <c r="Q286" s="224"/>
      <c r="R286" s="222"/>
      <c r="S286" s="222"/>
      <c r="T286" s="222"/>
    </row>
    <row r="287" spans="1:20" s="19" customFormat="1" ht="66.75" hidden="1" customHeight="1" outlineLevel="1" x14ac:dyDescent="0.25">
      <c r="A287" s="552"/>
      <c r="B287" s="551"/>
      <c r="C287" s="552"/>
      <c r="D287" s="574"/>
      <c r="E287" s="536"/>
      <c r="F287" s="537"/>
      <c r="G287" s="61" t="s">
        <v>421</v>
      </c>
      <c r="H287" s="299"/>
      <c r="I287" s="299"/>
      <c r="J287" s="69">
        <v>15</v>
      </c>
      <c r="K287" s="77"/>
      <c r="L287" s="299"/>
      <c r="M287" s="299"/>
      <c r="N287" s="299">
        <v>150</v>
      </c>
      <c r="O287" s="328"/>
      <c r="P287" s="221"/>
      <c r="Q287" s="224"/>
      <c r="R287" s="222"/>
      <c r="S287" s="222"/>
      <c r="T287" s="222"/>
    </row>
    <row r="288" spans="1:20" s="19" customFormat="1" ht="78.75" hidden="1" customHeight="1" outlineLevel="1" x14ac:dyDescent="0.25">
      <c r="A288" s="552"/>
      <c r="B288" s="551"/>
      <c r="C288" s="552"/>
      <c r="D288" s="574"/>
      <c r="E288" s="536"/>
      <c r="F288" s="537"/>
      <c r="G288" s="61" t="s">
        <v>422</v>
      </c>
      <c r="H288" s="299"/>
      <c r="I288" s="299"/>
      <c r="J288" s="69">
        <v>15</v>
      </c>
      <c r="K288" s="77"/>
      <c r="L288" s="299"/>
      <c r="M288" s="299"/>
      <c r="N288" s="299">
        <v>150</v>
      </c>
      <c r="O288" s="328"/>
      <c r="P288" s="221"/>
      <c r="Q288" s="224"/>
      <c r="R288" s="222"/>
      <c r="S288" s="222"/>
      <c r="T288" s="222"/>
    </row>
    <row r="289" spans="1:20" s="19" customFormat="1" ht="63.75" hidden="1" customHeight="1" outlineLevel="1" x14ac:dyDescent="0.25">
      <c r="A289" s="552"/>
      <c r="B289" s="551"/>
      <c r="C289" s="552"/>
      <c r="D289" s="574"/>
      <c r="E289" s="536"/>
      <c r="F289" s="537"/>
      <c r="G289" s="61" t="s">
        <v>423</v>
      </c>
      <c r="H289" s="299"/>
      <c r="I289" s="299"/>
      <c r="J289" s="69">
        <v>10</v>
      </c>
      <c r="K289" s="77"/>
      <c r="L289" s="299"/>
      <c r="M289" s="299"/>
      <c r="N289" s="299">
        <v>150</v>
      </c>
      <c r="O289" s="328"/>
      <c r="P289" s="221"/>
      <c r="Q289" s="224"/>
      <c r="R289" s="222"/>
      <c r="S289" s="222"/>
      <c r="T289" s="222"/>
    </row>
    <row r="290" spans="1:20" s="19" customFormat="1" ht="69" hidden="1" customHeight="1" outlineLevel="1" x14ac:dyDescent="0.25">
      <c r="A290" s="552"/>
      <c r="B290" s="551"/>
      <c r="C290" s="552"/>
      <c r="D290" s="574"/>
      <c r="E290" s="536"/>
      <c r="F290" s="537"/>
      <c r="G290" s="61" t="s">
        <v>424</v>
      </c>
      <c r="H290" s="299"/>
      <c r="I290" s="299"/>
      <c r="J290" s="69">
        <v>28</v>
      </c>
      <c r="K290" s="77"/>
      <c r="L290" s="299"/>
      <c r="M290" s="299"/>
      <c r="N290" s="299">
        <v>15</v>
      </c>
      <c r="O290" s="328"/>
      <c r="P290" s="221"/>
      <c r="Q290" s="224"/>
      <c r="R290" s="222"/>
      <c r="S290" s="222"/>
      <c r="T290" s="222"/>
    </row>
    <row r="291" spans="1:20" s="19" customFormat="1" ht="86.25" hidden="1" customHeight="1" outlineLevel="1" x14ac:dyDescent="0.25">
      <c r="A291" s="552"/>
      <c r="B291" s="551"/>
      <c r="C291" s="552"/>
      <c r="D291" s="574"/>
      <c r="E291" s="536"/>
      <c r="F291" s="537"/>
      <c r="G291" s="61" t="s">
        <v>425</v>
      </c>
      <c r="H291" s="299"/>
      <c r="I291" s="299"/>
      <c r="J291" s="69">
        <v>8</v>
      </c>
      <c r="K291" s="77"/>
      <c r="L291" s="299"/>
      <c r="M291" s="299"/>
      <c r="N291" s="299">
        <v>15</v>
      </c>
      <c r="O291" s="328"/>
      <c r="P291" s="221"/>
      <c r="Q291" s="224"/>
      <c r="R291" s="222"/>
      <c r="S291" s="222"/>
      <c r="T291" s="222"/>
    </row>
    <row r="292" spans="1:20" s="19" customFormat="1" ht="66" hidden="1" customHeight="1" outlineLevel="1" x14ac:dyDescent="0.25">
      <c r="A292" s="552"/>
      <c r="B292" s="551"/>
      <c r="C292" s="552"/>
      <c r="D292" s="574"/>
      <c r="E292" s="536"/>
      <c r="F292" s="537"/>
      <c r="G292" s="61" t="s">
        <v>426</v>
      </c>
      <c r="H292" s="299"/>
      <c r="I292" s="299"/>
      <c r="J292" s="69">
        <v>8</v>
      </c>
      <c r="K292" s="77"/>
      <c r="L292" s="299"/>
      <c r="M292" s="299"/>
      <c r="N292" s="299">
        <v>15</v>
      </c>
      <c r="O292" s="328"/>
      <c r="P292" s="221"/>
      <c r="Q292" s="224"/>
      <c r="R292" s="222"/>
      <c r="S292" s="222"/>
      <c r="T292" s="222"/>
    </row>
    <row r="293" spans="1:20" s="19" customFormat="1" ht="26.25" hidden="1" customHeight="1" outlineLevel="1" x14ac:dyDescent="0.25">
      <c r="A293" s="552"/>
      <c r="B293" s="551"/>
      <c r="C293" s="552"/>
      <c r="D293" s="574"/>
      <c r="E293" s="536"/>
      <c r="F293" s="537"/>
      <c r="G293" s="61" t="s">
        <v>427</v>
      </c>
      <c r="H293" s="299"/>
      <c r="I293" s="299"/>
      <c r="J293" s="73">
        <v>25</v>
      </c>
      <c r="K293" s="70"/>
      <c r="L293" s="299"/>
      <c r="M293" s="299"/>
      <c r="N293" s="299">
        <v>30</v>
      </c>
      <c r="O293" s="328"/>
      <c r="P293" s="221"/>
      <c r="Q293" s="224"/>
      <c r="R293" s="222"/>
      <c r="S293" s="222"/>
      <c r="T293" s="222"/>
    </row>
    <row r="294" spans="1:20" s="19" customFormat="1" ht="79.5" hidden="1" customHeight="1" outlineLevel="1" x14ac:dyDescent="0.25">
      <c r="A294" s="552"/>
      <c r="B294" s="551"/>
      <c r="C294" s="552"/>
      <c r="D294" s="574"/>
      <c r="E294" s="536"/>
      <c r="F294" s="537"/>
      <c r="G294" s="61" t="s">
        <v>428</v>
      </c>
      <c r="H294" s="299"/>
      <c r="I294" s="299"/>
      <c r="J294" s="69">
        <v>91</v>
      </c>
      <c r="K294" s="77"/>
      <c r="L294" s="299"/>
      <c r="M294" s="299"/>
      <c r="N294" s="299">
        <v>15</v>
      </c>
      <c r="O294" s="328"/>
      <c r="P294" s="221"/>
      <c r="Q294" s="224"/>
      <c r="R294" s="222"/>
      <c r="S294" s="222"/>
      <c r="T294" s="222"/>
    </row>
    <row r="295" spans="1:20" s="19" customFormat="1" ht="68.25" hidden="1" customHeight="1" outlineLevel="1" x14ac:dyDescent="0.25">
      <c r="A295" s="552"/>
      <c r="B295" s="551"/>
      <c r="C295" s="552"/>
      <c r="D295" s="574"/>
      <c r="E295" s="536"/>
      <c r="F295" s="537"/>
      <c r="G295" s="61" t="s">
        <v>429</v>
      </c>
      <c r="H295" s="299"/>
      <c r="I295" s="299"/>
      <c r="J295" s="69">
        <v>10</v>
      </c>
      <c r="K295" s="77"/>
      <c r="L295" s="299"/>
      <c r="M295" s="299"/>
      <c r="N295" s="299">
        <v>15</v>
      </c>
      <c r="O295" s="328"/>
      <c r="P295" s="221"/>
      <c r="Q295" s="224"/>
      <c r="R295" s="222"/>
      <c r="S295" s="222"/>
      <c r="T295" s="222"/>
    </row>
    <row r="296" spans="1:20" s="19" customFormat="1" ht="68.25" hidden="1" customHeight="1" outlineLevel="1" x14ac:dyDescent="0.25">
      <c r="A296" s="552"/>
      <c r="B296" s="551"/>
      <c r="C296" s="552"/>
      <c r="D296" s="574"/>
      <c r="E296" s="536"/>
      <c r="F296" s="537"/>
      <c r="G296" s="61" t="s">
        <v>430</v>
      </c>
      <c r="H296" s="299"/>
      <c r="I296" s="299"/>
      <c r="J296" s="69">
        <v>38</v>
      </c>
      <c r="K296" s="77"/>
      <c r="L296" s="299"/>
      <c r="M296" s="299"/>
      <c r="N296" s="299">
        <v>15</v>
      </c>
      <c r="O296" s="328"/>
      <c r="P296" s="221"/>
      <c r="Q296" s="224"/>
      <c r="R296" s="222"/>
      <c r="S296" s="222"/>
      <c r="T296" s="222"/>
    </row>
    <row r="297" spans="1:20" s="19" customFormat="1" ht="78.75" hidden="1" customHeight="1" outlineLevel="1" x14ac:dyDescent="0.25">
      <c r="A297" s="552"/>
      <c r="B297" s="551"/>
      <c r="C297" s="552"/>
      <c r="D297" s="574"/>
      <c r="E297" s="536"/>
      <c r="F297" s="537"/>
      <c r="G297" s="61" t="s">
        <v>431</v>
      </c>
      <c r="H297" s="299"/>
      <c r="I297" s="299"/>
      <c r="J297" s="69">
        <v>510</v>
      </c>
      <c r="K297" s="77"/>
      <c r="L297" s="299"/>
      <c r="M297" s="299"/>
      <c r="N297" s="299">
        <v>15</v>
      </c>
      <c r="O297" s="328"/>
      <c r="P297" s="221"/>
      <c r="Q297" s="224"/>
      <c r="R297" s="222"/>
      <c r="S297" s="222"/>
      <c r="T297" s="222"/>
    </row>
    <row r="298" spans="1:20" s="19" customFormat="1" ht="70.5" hidden="1" customHeight="1" outlineLevel="1" x14ac:dyDescent="0.25">
      <c r="A298" s="552"/>
      <c r="B298" s="551"/>
      <c r="C298" s="552"/>
      <c r="D298" s="574"/>
      <c r="E298" s="536"/>
      <c r="F298" s="537"/>
      <c r="G298" s="61" t="s">
        <v>432</v>
      </c>
      <c r="H298" s="299"/>
      <c r="I298" s="299"/>
      <c r="J298" s="73">
        <v>22</v>
      </c>
      <c r="K298" s="70"/>
      <c r="L298" s="299"/>
      <c r="M298" s="299"/>
      <c r="N298" s="299">
        <v>15</v>
      </c>
      <c r="O298" s="328"/>
      <c r="P298" s="221"/>
      <c r="Q298" s="224"/>
      <c r="R298" s="222"/>
      <c r="S298" s="222"/>
      <c r="T298" s="222"/>
    </row>
    <row r="299" spans="1:20" s="19" customFormat="1" ht="70.5" hidden="1" customHeight="1" outlineLevel="1" x14ac:dyDescent="0.25">
      <c r="A299" s="552"/>
      <c r="B299" s="551"/>
      <c r="C299" s="552"/>
      <c r="D299" s="574"/>
      <c r="E299" s="536"/>
      <c r="F299" s="537"/>
      <c r="G299" s="61" t="s">
        <v>433</v>
      </c>
      <c r="H299" s="299"/>
      <c r="I299" s="299"/>
      <c r="J299" s="69">
        <v>262</v>
      </c>
      <c r="K299" s="77"/>
      <c r="L299" s="299"/>
      <c r="M299" s="299"/>
      <c r="N299" s="299">
        <v>15</v>
      </c>
      <c r="O299" s="328"/>
      <c r="P299" s="221"/>
      <c r="Q299" s="224"/>
      <c r="R299" s="222"/>
      <c r="S299" s="222"/>
      <c r="T299" s="222"/>
    </row>
    <row r="300" spans="1:20" s="19" customFormat="1" ht="76.5" hidden="1" customHeight="1" outlineLevel="1" x14ac:dyDescent="0.25">
      <c r="A300" s="552"/>
      <c r="B300" s="551"/>
      <c r="C300" s="552"/>
      <c r="D300" s="574"/>
      <c r="E300" s="536"/>
      <c r="F300" s="537"/>
      <c r="G300" s="61" t="s">
        <v>434</v>
      </c>
      <c r="H300" s="299"/>
      <c r="I300" s="299"/>
      <c r="J300" s="69">
        <v>59</v>
      </c>
      <c r="K300" s="77"/>
      <c r="L300" s="299"/>
      <c r="M300" s="299"/>
      <c r="N300" s="299">
        <v>10</v>
      </c>
      <c r="O300" s="328"/>
      <c r="P300" s="221"/>
      <c r="Q300" s="224"/>
      <c r="R300" s="222"/>
      <c r="S300" s="222"/>
      <c r="T300" s="222"/>
    </row>
    <row r="301" spans="1:20" s="19" customFormat="1" ht="75.75" hidden="1" customHeight="1" outlineLevel="1" x14ac:dyDescent="0.25">
      <c r="A301" s="552"/>
      <c r="B301" s="551"/>
      <c r="C301" s="552"/>
      <c r="D301" s="574"/>
      <c r="E301" s="536"/>
      <c r="F301" s="537"/>
      <c r="G301" s="61" t="s">
        <v>435</v>
      </c>
      <c r="H301" s="299"/>
      <c r="I301" s="299"/>
      <c r="J301" s="69">
        <v>34</v>
      </c>
      <c r="K301" s="77"/>
      <c r="L301" s="299"/>
      <c r="M301" s="299"/>
      <c r="N301" s="299">
        <v>15</v>
      </c>
      <c r="O301" s="328"/>
      <c r="P301" s="221"/>
      <c r="Q301" s="224"/>
      <c r="R301" s="222"/>
      <c r="S301" s="222"/>
      <c r="T301" s="222"/>
    </row>
    <row r="302" spans="1:20" s="19" customFormat="1" ht="90.75" hidden="1" customHeight="1" outlineLevel="1" x14ac:dyDescent="0.25">
      <c r="A302" s="552"/>
      <c r="B302" s="551"/>
      <c r="C302" s="552"/>
      <c r="D302" s="574"/>
      <c r="E302" s="536"/>
      <c r="F302" s="537"/>
      <c r="G302" s="61" t="s">
        <v>436</v>
      </c>
      <c r="H302" s="299"/>
      <c r="I302" s="299"/>
      <c r="J302" s="69">
        <v>60</v>
      </c>
      <c r="K302" s="77"/>
      <c r="L302" s="299"/>
      <c r="M302" s="299"/>
      <c r="N302" s="299">
        <v>15</v>
      </c>
      <c r="O302" s="328"/>
      <c r="P302" s="221"/>
      <c r="Q302" s="224"/>
      <c r="R302" s="222"/>
      <c r="S302" s="222"/>
      <c r="T302" s="222"/>
    </row>
    <row r="303" spans="1:20" s="19" customFormat="1" ht="66" hidden="1" customHeight="1" outlineLevel="1" x14ac:dyDescent="0.25">
      <c r="A303" s="552"/>
      <c r="B303" s="551"/>
      <c r="C303" s="552"/>
      <c r="D303" s="574"/>
      <c r="E303" s="536"/>
      <c r="F303" s="537"/>
      <c r="G303" s="61" t="s">
        <v>437</v>
      </c>
      <c r="H303" s="299"/>
      <c r="I303" s="299"/>
      <c r="J303" s="69">
        <v>47</v>
      </c>
      <c r="K303" s="77"/>
      <c r="L303" s="299"/>
      <c r="M303" s="299"/>
      <c r="N303" s="299">
        <v>5</v>
      </c>
      <c r="O303" s="328"/>
      <c r="P303" s="221"/>
      <c r="Q303" s="224"/>
      <c r="R303" s="222"/>
      <c r="S303" s="222"/>
      <c r="T303" s="222"/>
    </row>
    <row r="304" spans="1:20" s="19" customFormat="1" ht="70.5" hidden="1" customHeight="1" outlineLevel="1" x14ac:dyDescent="0.25">
      <c r="A304" s="552"/>
      <c r="B304" s="551"/>
      <c r="C304" s="552"/>
      <c r="D304" s="574"/>
      <c r="E304" s="536"/>
      <c r="F304" s="537"/>
      <c r="G304" s="61" t="s">
        <v>438</v>
      </c>
      <c r="H304" s="299"/>
      <c r="I304" s="299"/>
      <c r="J304" s="69">
        <v>110</v>
      </c>
      <c r="K304" s="77"/>
      <c r="L304" s="299"/>
      <c r="M304" s="299"/>
      <c r="N304" s="299">
        <v>15</v>
      </c>
      <c r="O304" s="328"/>
      <c r="P304" s="221"/>
      <c r="Q304" s="224"/>
      <c r="R304" s="222"/>
      <c r="S304" s="222"/>
      <c r="T304" s="222"/>
    </row>
    <row r="305" spans="1:20" s="19" customFormat="1" ht="79.5" hidden="1" customHeight="1" outlineLevel="1" x14ac:dyDescent="0.25">
      <c r="A305" s="552"/>
      <c r="B305" s="551"/>
      <c r="C305" s="552"/>
      <c r="D305" s="574"/>
      <c r="E305" s="536"/>
      <c r="F305" s="537"/>
      <c r="G305" s="61" t="s">
        <v>439</v>
      </c>
      <c r="H305" s="299"/>
      <c r="I305" s="299"/>
      <c r="J305" s="69">
        <v>30</v>
      </c>
      <c r="K305" s="77"/>
      <c r="L305" s="299"/>
      <c r="M305" s="299"/>
      <c r="N305" s="299">
        <v>5</v>
      </c>
      <c r="O305" s="328"/>
      <c r="P305" s="221"/>
      <c r="Q305" s="224"/>
      <c r="R305" s="222"/>
      <c r="S305" s="222"/>
      <c r="T305" s="222"/>
    </row>
    <row r="306" spans="1:20" s="19" customFormat="1" ht="93" hidden="1" customHeight="1" outlineLevel="1" x14ac:dyDescent="0.25">
      <c r="A306" s="552"/>
      <c r="B306" s="551"/>
      <c r="C306" s="552"/>
      <c r="D306" s="574"/>
      <c r="E306" s="536"/>
      <c r="F306" s="537"/>
      <c r="G306" s="61" t="s">
        <v>440</v>
      </c>
      <c r="H306" s="299"/>
      <c r="I306" s="299"/>
      <c r="J306" s="69">
        <v>65</v>
      </c>
      <c r="K306" s="77"/>
      <c r="L306" s="299"/>
      <c r="M306" s="299"/>
      <c r="N306" s="299">
        <v>15</v>
      </c>
      <c r="O306" s="328"/>
      <c r="P306" s="221"/>
      <c r="Q306" s="224"/>
      <c r="R306" s="222"/>
      <c r="S306" s="222"/>
      <c r="T306" s="222"/>
    </row>
    <row r="307" spans="1:20" s="19" customFormat="1" ht="99" hidden="1" customHeight="1" outlineLevel="1" x14ac:dyDescent="0.25">
      <c r="A307" s="552"/>
      <c r="B307" s="551"/>
      <c r="C307" s="552"/>
      <c r="D307" s="574"/>
      <c r="E307" s="536"/>
      <c r="F307" s="537"/>
      <c r="G307" s="61" t="s">
        <v>441</v>
      </c>
      <c r="H307" s="299"/>
      <c r="I307" s="299"/>
      <c r="J307" s="69">
        <v>90</v>
      </c>
      <c r="K307" s="77"/>
      <c r="L307" s="299"/>
      <c r="M307" s="299"/>
      <c r="N307" s="299">
        <v>15</v>
      </c>
      <c r="O307" s="328"/>
      <c r="P307" s="221"/>
      <c r="Q307" s="224"/>
      <c r="R307" s="222"/>
      <c r="S307" s="222"/>
      <c r="T307" s="222"/>
    </row>
    <row r="308" spans="1:20" s="19" customFormat="1" ht="91.5" hidden="1" customHeight="1" outlineLevel="1" x14ac:dyDescent="0.25">
      <c r="A308" s="552"/>
      <c r="B308" s="551"/>
      <c r="C308" s="552"/>
      <c r="D308" s="574"/>
      <c r="E308" s="536"/>
      <c r="F308" s="537"/>
      <c r="G308" s="61" t="s">
        <v>442</v>
      </c>
      <c r="H308" s="299"/>
      <c r="I308" s="299"/>
      <c r="J308" s="69">
        <v>46</v>
      </c>
      <c r="K308" s="77"/>
      <c r="L308" s="299"/>
      <c r="M308" s="299"/>
      <c r="N308" s="299">
        <v>15</v>
      </c>
      <c r="O308" s="328"/>
      <c r="P308" s="221"/>
      <c r="Q308" s="224"/>
      <c r="R308" s="222"/>
      <c r="S308" s="222"/>
      <c r="T308" s="222"/>
    </row>
    <row r="309" spans="1:20" s="19" customFormat="1" ht="26.25" hidden="1" customHeight="1" outlineLevel="1" x14ac:dyDescent="0.25">
      <c r="A309" s="552"/>
      <c r="B309" s="551"/>
      <c r="C309" s="552"/>
      <c r="D309" s="574"/>
      <c r="E309" s="536"/>
      <c r="F309" s="537"/>
      <c r="G309" s="61" t="s">
        <v>443</v>
      </c>
      <c r="H309" s="299"/>
      <c r="I309" s="299"/>
      <c r="J309" s="69">
        <v>70</v>
      </c>
      <c r="K309" s="77"/>
      <c r="L309" s="299"/>
      <c r="M309" s="299"/>
      <c r="N309" s="299">
        <v>15</v>
      </c>
      <c r="O309" s="328"/>
      <c r="P309" s="221"/>
      <c r="Q309" s="224"/>
      <c r="R309" s="222"/>
      <c r="S309" s="222"/>
      <c r="T309" s="222"/>
    </row>
    <row r="310" spans="1:20" s="19" customFormat="1" ht="101.25" hidden="1" customHeight="1" outlineLevel="1" x14ac:dyDescent="0.25">
      <c r="A310" s="552"/>
      <c r="B310" s="551"/>
      <c r="C310" s="552"/>
      <c r="D310" s="574"/>
      <c r="E310" s="536"/>
      <c r="F310" s="537"/>
      <c r="G310" s="61" t="s">
        <v>444</v>
      </c>
      <c r="H310" s="299"/>
      <c r="I310" s="299"/>
      <c r="J310" s="69">
        <v>180</v>
      </c>
      <c r="K310" s="77"/>
      <c r="L310" s="299"/>
      <c r="M310" s="299"/>
      <c r="N310" s="299">
        <v>15</v>
      </c>
      <c r="O310" s="328"/>
      <c r="P310" s="221"/>
      <c r="Q310" s="224"/>
      <c r="R310" s="222"/>
      <c r="S310" s="222"/>
      <c r="T310" s="222"/>
    </row>
    <row r="311" spans="1:20" s="19" customFormat="1" ht="68.25" hidden="1" customHeight="1" outlineLevel="1" x14ac:dyDescent="0.25">
      <c r="A311" s="552"/>
      <c r="B311" s="551"/>
      <c r="C311" s="552"/>
      <c r="D311" s="574"/>
      <c r="E311" s="536"/>
      <c r="F311" s="537"/>
      <c r="G311" s="61" t="s">
        <v>445</v>
      </c>
      <c r="H311" s="299"/>
      <c r="I311" s="299"/>
      <c r="J311" s="69">
        <v>533</v>
      </c>
      <c r="K311" s="77"/>
      <c r="L311" s="299"/>
      <c r="M311" s="299"/>
      <c r="N311" s="299">
        <v>15</v>
      </c>
      <c r="O311" s="328"/>
      <c r="P311" s="221"/>
      <c r="Q311" s="224"/>
      <c r="R311" s="222"/>
      <c r="S311" s="222"/>
      <c r="T311" s="222"/>
    </row>
    <row r="312" spans="1:20" s="19" customFormat="1" ht="68.25" hidden="1" customHeight="1" outlineLevel="1" x14ac:dyDescent="0.25">
      <c r="A312" s="552"/>
      <c r="B312" s="551"/>
      <c r="C312" s="552"/>
      <c r="D312" s="574"/>
      <c r="E312" s="536"/>
      <c r="F312" s="537"/>
      <c r="G312" s="61" t="s">
        <v>446</v>
      </c>
      <c r="H312" s="299"/>
      <c r="I312" s="299"/>
      <c r="J312" s="69">
        <v>303</v>
      </c>
      <c r="K312" s="77"/>
      <c r="L312" s="299"/>
      <c r="M312" s="299"/>
      <c r="N312" s="299">
        <v>15</v>
      </c>
      <c r="O312" s="328"/>
      <c r="P312" s="221"/>
      <c r="Q312" s="224"/>
      <c r="R312" s="222"/>
      <c r="S312" s="222"/>
      <c r="T312" s="222"/>
    </row>
    <row r="313" spans="1:20" s="19" customFormat="1" ht="70.5" hidden="1" customHeight="1" outlineLevel="1" x14ac:dyDescent="0.25">
      <c r="A313" s="552"/>
      <c r="B313" s="551"/>
      <c r="C313" s="552"/>
      <c r="D313" s="574"/>
      <c r="E313" s="536"/>
      <c r="F313" s="537"/>
      <c r="G313" s="61" t="s">
        <v>447</v>
      </c>
      <c r="H313" s="299"/>
      <c r="I313" s="299"/>
      <c r="J313" s="69">
        <v>504</v>
      </c>
      <c r="K313" s="77"/>
      <c r="L313" s="299"/>
      <c r="M313" s="299"/>
      <c r="N313" s="299">
        <v>15</v>
      </c>
      <c r="O313" s="328"/>
      <c r="P313" s="221"/>
      <c r="Q313" s="224"/>
      <c r="R313" s="222"/>
      <c r="S313" s="222"/>
      <c r="T313" s="222"/>
    </row>
    <row r="314" spans="1:20" s="19" customFormat="1" ht="70.5" hidden="1" customHeight="1" outlineLevel="1" x14ac:dyDescent="0.25">
      <c r="A314" s="552"/>
      <c r="B314" s="551"/>
      <c r="C314" s="552"/>
      <c r="D314" s="574"/>
      <c r="E314" s="536"/>
      <c r="F314" s="537"/>
      <c r="G314" s="61" t="s">
        <v>448</v>
      </c>
      <c r="H314" s="299"/>
      <c r="I314" s="299"/>
      <c r="J314" s="69">
        <v>238</v>
      </c>
      <c r="K314" s="77"/>
      <c r="L314" s="299"/>
      <c r="M314" s="299"/>
      <c r="N314" s="299">
        <v>15</v>
      </c>
      <c r="O314" s="328"/>
      <c r="P314" s="221"/>
      <c r="Q314" s="224"/>
      <c r="R314" s="222"/>
      <c r="S314" s="222"/>
      <c r="T314" s="222"/>
    </row>
    <row r="315" spans="1:20" s="19" customFormat="1" ht="78" hidden="1" customHeight="1" outlineLevel="1" x14ac:dyDescent="0.25">
      <c r="A315" s="552"/>
      <c r="B315" s="551"/>
      <c r="C315" s="552"/>
      <c r="D315" s="574"/>
      <c r="E315" s="536"/>
      <c r="F315" s="537"/>
      <c r="G315" s="61" t="s">
        <v>449</v>
      </c>
      <c r="H315" s="299"/>
      <c r="I315" s="299"/>
      <c r="J315" s="299">
        <v>199</v>
      </c>
      <c r="K315" s="299"/>
      <c r="L315" s="299"/>
      <c r="M315" s="299"/>
      <c r="N315" s="299">
        <v>10</v>
      </c>
      <c r="O315" s="328"/>
      <c r="P315" s="221"/>
      <c r="Q315" s="224"/>
      <c r="R315" s="222"/>
      <c r="S315" s="222"/>
      <c r="T315" s="222"/>
    </row>
    <row r="316" spans="1:20" s="19" customFormat="1" ht="64.5" hidden="1" customHeight="1" outlineLevel="1" x14ac:dyDescent="0.25">
      <c r="A316" s="552"/>
      <c r="B316" s="551"/>
      <c r="C316" s="552"/>
      <c r="D316" s="574"/>
      <c r="E316" s="536"/>
      <c r="F316" s="537"/>
      <c r="G316" s="61" t="s">
        <v>450</v>
      </c>
      <c r="H316" s="300"/>
      <c r="I316" s="300"/>
      <c r="J316" s="300">
        <v>30</v>
      </c>
      <c r="K316" s="300"/>
      <c r="L316" s="300"/>
      <c r="M316" s="300"/>
      <c r="N316" s="300">
        <v>6</v>
      </c>
      <c r="O316" s="327"/>
      <c r="P316" s="221"/>
      <c r="Q316" s="224"/>
      <c r="R316" s="222"/>
      <c r="S316" s="222"/>
      <c r="T316" s="222"/>
    </row>
    <row r="317" spans="1:20" s="19" customFormat="1" ht="79.5" hidden="1" customHeight="1" outlineLevel="1" x14ac:dyDescent="0.25">
      <c r="A317" s="552"/>
      <c r="B317" s="551"/>
      <c r="C317" s="552"/>
      <c r="D317" s="574"/>
      <c r="E317" s="536"/>
      <c r="F317" s="537"/>
      <c r="G317" s="61" t="s">
        <v>451</v>
      </c>
      <c r="H317" s="300"/>
      <c r="I317" s="300"/>
      <c r="J317" s="300">
        <v>701</v>
      </c>
      <c r="K317" s="300"/>
      <c r="L317" s="300"/>
      <c r="M317" s="300"/>
      <c r="N317" s="300">
        <v>210</v>
      </c>
      <c r="O317" s="327"/>
      <c r="P317" s="221"/>
      <c r="Q317" s="224"/>
      <c r="R317" s="222"/>
      <c r="S317" s="222"/>
      <c r="T317" s="222"/>
    </row>
    <row r="318" spans="1:20" s="19" customFormat="1" ht="87" hidden="1" customHeight="1" outlineLevel="1" x14ac:dyDescent="0.25">
      <c r="A318" s="552"/>
      <c r="B318" s="551"/>
      <c r="C318" s="552"/>
      <c r="D318" s="574"/>
      <c r="E318" s="536"/>
      <c r="F318" s="537"/>
      <c r="G318" s="61" t="s">
        <v>452</v>
      </c>
      <c r="H318" s="300"/>
      <c r="I318" s="300"/>
      <c r="J318" s="300">
        <v>247</v>
      </c>
      <c r="K318" s="300"/>
      <c r="L318" s="300"/>
      <c r="M318" s="300"/>
      <c r="N318" s="300">
        <v>15</v>
      </c>
      <c r="O318" s="327"/>
      <c r="P318" s="221"/>
      <c r="Q318" s="224"/>
      <c r="R318" s="222"/>
      <c r="S318" s="222"/>
      <c r="T318" s="222"/>
    </row>
    <row r="319" spans="1:20" s="19" customFormat="1" ht="124.5" hidden="1" customHeight="1" outlineLevel="1" x14ac:dyDescent="0.25">
      <c r="A319" s="552"/>
      <c r="B319" s="551"/>
      <c r="C319" s="552"/>
      <c r="D319" s="574"/>
      <c r="E319" s="538"/>
      <c r="F319" s="539"/>
      <c r="G319" s="61" t="s">
        <v>453</v>
      </c>
      <c r="H319" s="300"/>
      <c r="I319" s="300"/>
      <c r="J319" s="300">
        <v>6</v>
      </c>
      <c r="K319" s="300"/>
      <c r="L319" s="300"/>
      <c r="M319" s="300"/>
      <c r="N319" s="300">
        <v>100</v>
      </c>
      <c r="O319" s="327"/>
      <c r="P319" s="221"/>
      <c r="Q319" s="224"/>
      <c r="R319" s="222"/>
      <c r="S319" s="222"/>
      <c r="T319" s="222"/>
    </row>
    <row r="320" spans="1:20" s="38" customFormat="1" ht="15" customHeight="1" collapsed="1" x14ac:dyDescent="0.25">
      <c r="A320" s="552"/>
      <c r="B320" s="551"/>
      <c r="C320" s="552"/>
      <c r="D320" s="574"/>
      <c r="E320" s="534" t="s">
        <v>54</v>
      </c>
      <c r="F320" s="535"/>
      <c r="G320" s="189"/>
      <c r="H320" s="123"/>
      <c r="I320" s="123">
        <f t="shared" ref="I320:N320" si="3">SUM(I321:I390)</f>
        <v>1986</v>
      </c>
      <c r="J320" s="123">
        <f t="shared" si="3"/>
        <v>12807</v>
      </c>
      <c r="K320" s="123"/>
      <c r="L320" s="123"/>
      <c r="M320" s="123">
        <f t="shared" si="3"/>
        <v>210</v>
      </c>
      <c r="N320" s="123">
        <f t="shared" si="3"/>
        <v>2173.0100000000002</v>
      </c>
      <c r="O320" s="332"/>
      <c r="P320" s="364"/>
      <c r="Q320" s="276"/>
      <c r="R320" s="354"/>
      <c r="S320" s="355"/>
      <c r="T320" s="354"/>
    </row>
    <row r="321" spans="1:20" s="19" customFormat="1" ht="45" hidden="1" customHeight="1" outlineLevel="1" x14ac:dyDescent="0.25">
      <c r="A321" s="552"/>
      <c r="B321" s="551"/>
      <c r="C321" s="552"/>
      <c r="D321" s="574"/>
      <c r="E321" s="536"/>
      <c r="F321" s="537"/>
      <c r="G321" s="233" t="s">
        <v>454</v>
      </c>
      <c r="H321" s="123"/>
      <c r="I321" s="123">
        <v>134</v>
      </c>
      <c r="J321" s="123"/>
      <c r="K321" s="123"/>
      <c r="L321" s="123"/>
      <c r="M321" s="123">
        <v>30</v>
      </c>
      <c r="N321" s="123"/>
      <c r="O321" s="332"/>
      <c r="P321" s="221"/>
      <c r="Q321" s="224"/>
      <c r="R321" s="222"/>
      <c r="S321" s="222"/>
      <c r="T321" s="222"/>
    </row>
    <row r="322" spans="1:20" s="19" customFormat="1" ht="45" hidden="1" customHeight="1" outlineLevel="1" x14ac:dyDescent="0.25">
      <c r="A322" s="552"/>
      <c r="B322" s="551"/>
      <c r="C322" s="552"/>
      <c r="D322" s="574"/>
      <c r="E322" s="536"/>
      <c r="F322" s="537"/>
      <c r="G322" s="233" t="s">
        <v>455</v>
      </c>
      <c r="H322" s="123"/>
      <c r="I322" s="123">
        <v>269</v>
      </c>
      <c r="J322" s="123"/>
      <c r="K322" s="123"/>
      <c r="L322" s="123"/>
      <c r="M322" s="123">
        <v>10</v>
      </c>
      <c r="N322" s="123"/>
      <c r="O322" s="332"/>
      <c r="P322" s="221"/>
      <c r="Q322" s="224"/>
      <c r="R322" s="222"/>
      <c r="S322" s="222"/>
      <c r="T322" s="222"/>
    </row>
    <row r="323" spans="1:20" s="19" customFormat="1" ht="75" hidden="1" customHeight="1" outlineLevel="1" x14ac:dyDescent="0.25">
      <c r="A323" s="552"/>
      <c r="B323" s="551"/>
      <c r="C323" s="552"/>
      <c r="D323" s="574"/>
      <c r="E323" s="536"/>
      <c r="F323" s="537"/>
      <c r="G323" s="233" t="s">
        <v>456</v>
      </c>
      <c r="H323" s="123"/>
      <c r="I323" s="123">
        <v>57</v>
      </c>
      <c r="J323" s="123"/>
      <c r="K323" s="123"/>
      <c r="L323" s="123"/>
      <c r="M323" s="123">
        <v>10</v>
      </c>
      <c r="N323" s="123"/>
      <c r="O323" s="332"/>
      <c r="P323" s="221"/>
      <c r="Q323" s="224"/>
      <c r="R323" s="222"/>
      <c r="S323" s="222"/>
      <c r="T323" s="222"/>
    </row>
    <row r="324" spans="1:20" s="19" customFormat="1" ht="45" hidden="1" customHeight="1" outlineLevel="1" x14ac:dyDescent="0.25">
      <c r="A324" s="552"/>
      <c r="B324" s="551"/>
      <c r="C324" s="552"/>
      <c r="D324" s="574"/>
      <c r="E324" s="536"/>
      <c r="F324" s="537"/>
      <c r="G324" s="233" t="s">
        <v>457</v>
      </c>
      <c r="H324" s="123"/>
      <c r="I324" s="123">
        <v>252</v>
      </c>
      <c r="J324" s="123"/>
      <c r="K324" s="123"/>
      <c r="L324" s="123"/>
      <c r="M324" s="123">
        <v>30</v>
      </c>
      <c r="N324" s="123"/>
      <c r="O324" s="332"/>
      <c r="P324" s="221"/>
      <c r="Q324" s="224"/>
      <c r="R324" s="222"/>
      <c r="S324" s="222"/>
      <c r="T324" s="222"/>
    </row>
    <row r="325" spans="1:20" s="19" customFormat="1" ht="45" hidden="1" customHeight="1" outlineLevel="1" x14ac:dyDescent="0.25">
      <c r="A325" s="552"/>
      <c r="B325" s="551"/>
      <c r="C325" s="552"/>
      <c r="D325" s="574"/>
      <c r="E325" s="536"/>
      <c r="F325" s="537"/>
      <c r="G325" s="233" t="s">
        <v>458</v>
      </c>
      <c r="H325" s="123"/>
      <c r="I325" s="123">
        <v>143</v>
      </c>
      <c r="J325" s="123"/>
      <c r="K325" s="123"/>
      <c r="L325" s="123"/>
      <c r="M325" s="123">
        <v>10</v>
      </c>
      <c r="N325" s="123"/>
      <c r="O325" s="332"/>
      <c r="P325" s="221"/>
      <c r="Q325" s="224"/>
      <c r="R325" s="222"/>
      <c r="S325" s="222"/>
      <c r="T325" s="222"/>
    </row>
    <row r="326" spans="1:20" s="19" customFormat="1" ht="45" hidden="1" customHeight="1" outlineLevel="1" x14ac:dyDescent="0.25">
      <c r="A326" s="552"/>
      <c r="B326" s="551"/>
      <c r="C326" s="552"/>
      <c r="D326" s="574"/>
      <c r="E326" s="536"/>
      <c r="F326" s="537"/>
      <c r="G326" s="233" t="s">
        <v>459</v>
      </c>
      <c r="H326" s="123"/>
      <c r="I326" s="123">
        <v>297</v>
      </c>
      <c r="J326" s="123"/>
      <c r="K326" s="123"/>
      <c r="L326" s="123"/>
      <c r="M326" s="123">
        <v>10</v>
      </c>
      <c r="N326" s="123"/>
      <c r="O326" s="332"/>
      <c r="P326" s="221"/>
      <c r="Q326" s="224"/>
      <c r="R326" s="222"/>
      <c r="S326" s="222"/>
      <c r="T326" s="222"/>
    </row>
    <row r="327" spans="1:20" s="19" customFormat="1" ht="45" hidden="1" customHeight="1" outlineLevel="1" x14ac:dyDescent="0.25">
      <c r="A327" s="552"/>
      <c r="B327" s="551"/>
      <c r="C327" s="552"/>
      <c r="D327" s="574"/>
      <c r="E327" s="536"/>
      <c r="F327" s="537"/>
      <c r="G327" s="233" t="s">
        <v>460</v>
      </c>
      <c r="H327" s="123"/>
      <c r="I327" s="123">
        <v>400</v>
      </c>
      <c r="J327" s="123"/>
      <c r="K327" s="123"/>
      <c r="L327" s="123"/>
      <c r="M327" s="123">
        <v>10</v>
      </c>
      <c r="N327" s="123"/>
      <c r="O327" s="332"/>
      <c r="P327" s="221"/>
      <c r="Q327" s="224"/>
      <c r="R327" s="222"/>
      <c r="S327" s="222"/>
      <c r="T327" s="222"/>
    </row>
    <row r="328" spans="1:20" s="19" customFormat="1" ht="45" hidden="1" customHeight="1" outlineLevel="1" x14ac:dyDescent="0.25">
      <c r="A328" s="552"/>
      <c r="B328" s="551"/>
      <c r="C328" s="552"/>
      <c r="D328" s="574"/>
      <c r="E328" s="536"/>
      <c r="F328" s="537"/>
      <c r="G328" s="233" t="s">
        <v>461</v>
      </c>
      <c r="H328" s="123"/>
      <c r="I328" s="123">
        <v>118</v>
      </c>
      <c r="J328" s="123"/>
      <c r="K328" s="123"/>
      <c r="L328" s="123"/>
      <c r="M328" s="123">
        <v>15</v>
      </c>
      <c r="N328" s="123"/>
      <c r="O328" s="332"/>
      <c r="P328" s="221"/>
      <c r="Q328" s="224"/>
      <c r="R328" s="222"/>
      <c r="S328" s="222"/>
      <c r="T328" s="222"/>
    </row>
    <row r="329" spans="1:20" s="19" customFormat="1" ht="45" hidden="1" customHeight="1" outlineLevel="1" x14ac:dyDescent="0.25">
      <c r="A329" s="552"/>
      <c r="B329" s="551"/>
      <c r="C329" s="552"/>
      <c r="D329" s="574"/>
      <c r="E329" s="536"/>
      <c r="F329" s="537"/>
      <c r="G329" s="233" t="s">
        <v>462</v>
      </c>
      <c r="H329" s="123"/>
      <c r="I329" s="123">
        <v>124</v>
      </c>
      <c r="J329" s="123"/>
      <c r="K329" s="123"/>
      <c r="L329" s="123"/>
      <c r="M329" s="123">
        <v>15</v>
      </c>
      <c r="N329" s="123"/>
      <c r="O329" s="332"/>
      <c r="P329" s="221"/>
      <c r="Q329" s="224"/>
      <c r="R329" s="222"/>
      <c r="S329" s="222"/>
      <c r="T329" s="222"/>
    </row>
    <row r="330" spans="1:20" s="19" customFormat="1" ht="45" hidden="1" customHeight="1" outlineLevel="1" x14ac:dyDescent="0.25">
      <c r="A330" s="552"/>
      <c r="B330" s="551"/>
      <c r="C330" s="552"/>
      <c r="D330" s="574"/>
      <c r="E330" s="536"/>
      <c r="F330" s="537"/>
      <c r="G330" s="233" t="s">
        <v>463</v>
      </c>
      <c r="H330" s="123"/>
      <c r="I330" s="123">
        <v>171</v>
      </c>
      <c r="J330" s="123"/>
      <c r="K330" s="123"/>
      <c r="L330" s="123"/>
      <c r="M330" s="123">
        <v>10</v>
      </c>
      <c r="N330" s="123"/>
      <c r="O330" s="332"/>
      <c r="P330" s="221"/>
      <c r="Q330" s="224"/>
      <c r="R330" s="222"/>
      <c r="S330" s="222"/>
      <c r="T330" s="222"/>
    </row>
    <row r="331" spans="1:20" s="19" customFormat="1" ht="45" hidden="1" customHeight="1" outlineLevel="1" x14ac:dyDescent="0.25">
      <c r="A331" s="552"/>
      <c r="B331" s="551"/>
      <c r="C331" s="552"/>
      <c r="D331" s="574"/>
      <c r="E331" s="536"/>
      <c r="F331" s="537"/>
      <c r="G331" s="233" t="s">
        <v>464</v>
      </c>
      <c r="H331" s="123"/>
      <c r="I331" s="123">
        <v>21</v>
      </c>
      <c r="J331" s="123"/>
      <c r="K331" s="123"/>
      <c r="L331" s="123"/>
      <c r="M331" s="123">
        <v>60</v>
      </c>
      <c r="N331" s="123"/>
      <c r="O331" s="332"/>
      <c r="P331" s="221"/>
      <c r="Q331" s="224"/>
      <c r="R331" s="222"/>
      <c r="S331" s="222"/>
      <c r="T331" s="222"/>
    </row>
    <row r="332" spans="1:20" s="19" customFormat="1" ht="123.75" hidden="1" customHeight="1" outlineLevel="1" x14ac:dyDescent="0.25">
      <c r="A332" s="552"/>
      <c r="B332" s="551"/>
      <c r="C332" s="552"/>
      <c r="D332" s="574"/>
      <c r="E332" s="536"/>
      <c r="F332" s="537"/>
      <c r="G332" s="61" t="s">
        <v>465</v>
      </c>
      <c r="H332" s="299"/>
      <c r="I332" s="299"/>
      <c r="J332" s="66">
        <v>240</v>
      </c>
      <c r="K332" s="299"/>
      <c r="L332" s="299"/>
      <c r="M332" s="299"/>
      <c r="N332" s="299">
        <v>30</v>
      </c>
      <c r="O332" s="328"/>
      <c r="P332" s="221"/>
      <c r="Q332" s="224"/>
      <c r="R332" s="222"/>
      <c r="S332" s="222"/>
      <c r="T332" s="222"/>
    </row>
    <row r="333" spans="1:20" s="19" customFormat="1" ht="83.25" hidden="1" customHeight="1" outlineLevel="1" x14ac:dyDescent="0.25">
      <c r="A333" s="552"/>
      <c r="B333" s="551"/>
      <c r="C333" s="552"/>
      <c r="D333" s="574"/>
      <c r="E333" s="536"/>
      <c r="F333" s="537"/>
      <c r="G333" s="61" t="s">
        <v>466</v>
      </c>
      <c r="H333" s="299"/>
      <c r="I333" s="299"/>
      <c r="J333" s="66">
        <v>220</v>
      </c>
      <c r="K333" s="299"/>
      <c r="L333" s="299"/>
      <c r="M333" s="299"/>
      <c r="N333" s="299">
        <v>15</v>
      </c>
      <c r="O333" s="328"/>
      <c r="P333" s="221"/>
      <c r="Q333" s="224"/>
      <c r="R333" s="222"/>
      <c r="S333" s="222"/>
      <c r="T333" s="222"/>
    </row>
    <row r="334" spans="1:20" s="19" customFormat="1" ht="83.25" hidden="1" customHeight="1" outlineLevel="1" x14ac:dyDescent="0.25">
      <c r="A334" s="552"/>
      <c r="B334" s="551"/>
      <c r="C334" s="552"/>
      <c r="D334" s="574"/>
      <c r="E334" s="536"/>
      <c r="F334" s="537"/>
      <c r="G334" s="61" t="s">
        <v>467</v>
      </c>
      <c r="H334" s="299"/>
      <c r="I334" s="299"/>
      <c r="J334" s="66">
        <v>421</v>
      </c>
      <c r="K334" s="299"/>
      <c r="L334" s="299"/>
      <c r="M334" s="299"/>
      <c r="N334" s="299">
        <v>115</v>
      </c>
      <c r="O334" s="328"/>
      <c r="P334" s="221"/>
      <c r="Q334" s="224"/>
      <c r="R334" s="222"/>
      <c r="S334" s="222"/>
      <c r="T334" s="222"/>
    </row>
    <row r="335" spans="1:20" s="19" customFormat="1" ht="83.25" hidden="1" customHeight="1" outlineLevel="1" x14ac:dyDescent="0.25">
      <c r="A335" s="552"/>
      <c r="B335" s="551"/>
      <c r="C335" s="552"/>
      <c r="D335" s="574"/>
      <c r="E335" s="536"/>
      <c r="F335" s="537"/>
      <c r="G335" s="61" t="s">
        <v>468</v>
      </c>
      <c r="H335" s="299"/>
      <c r="I335" s="299"/>
      <c r="J335" s="66">
        <v>550</v>
      </c>
      <c r="K335" s="299"/>
      <c r="L335" s="299"/>
      <c r="M335" s="299"/>
      <c r="N335" s="299">
        <v>15</v>
      </c>
      <c r="O335" s="328"/>
      <c r="P335" s="221"/>
      <c r="Q335" s="224"/>
      <c r="R335" s="222"/>
      <c r="S335" s="222"/>
      <c r="T335" s="222"/>
    </row>
    <row r="336" spans="1:20" s="19" customFormat="1" ht="83.25" hidden="1" customHeight="1" outlineLevel="1" x14ac:dyDescent="0.25">
      <c r="A336" s="552"/>
      <c r="B336" s="551"/>
      <c r="C336" s="552"/>
      <c r="D336" s="574"/>
      <c r="E336" s="536"/>
      <c r="F336" s="537"/>
      <c r="G336" s="61" t="s">
        <v>469</v>
      </c>
      <c r="H336" s="299"/>
      <c r="I336" s="299"/>
      <c r="J336" s="66">
        <v>30</v>
      </c>
      <c r="K336" s="299"/>
      <c r="L336" s="299"/>
      <c r="M336" s="299"/>
      <c r="N336" s="299">
        <v>15</v>
      </c>
      <c r="O336" s="328"/>
      <c r="P336" s="221"/>
      <c r="Q336" s="224"/>
      <c r="R336" s="222"/>
      <c r="S336" s="222"/>
      <c r="T336" s="222"/>
    </row>
    <row r="337" spans="1:20" s="19" customFormat="1" ht="83.25" hidden="1" customHeight="1" outlineLevel="1" x14ac:dyDescent="0.25">
      <c r="A337" s="552"/>
      <c r="B337" s="551"/>
      <c r="C337" s="552"/>
      <c r="D337" s="574"/>
      <c r="E337" s="536"/>
      <c r="F337" s="537"/>
      <c r="G337" s="61" t="s">
        <v>470</v>
      </c>
      <c r="H337" s="299"/>
      <c r="I337" s="299"/>
      <c r="J337" s="66">
        <v>25</v>
      </c>
      <c r="K337" s="299"/>
      <c r="L337" s="299"/>
      <c r="M337" s="299"/>
      <c r="N337" s="299">
        <v>15</v>
      </c>
      <c r="O337" s="328"/>
      <c r="P337" s="221"/>
      <c r="Q337" s="224"/>
      <c r="R337" s="222"/>
      <c r="S337" s="222"/>
      <c r="T337" s="222"/>
    </row>
    <row r="338" spans="1:20" s="19" customFormat="1" ht="83.25" hidden="1" customHeight="1" outlineLevel="1" x14ac:dyDescent="0.25">
      <c r="A338" s="552"/>
      <c r="B338" s="551"/>
      <c r="C338" s="552"/>
      <c r="D338" s="574"/>
      <c r="E338" s="536"/>
      <c r="F338" s="537"/>
      <c r="G338" s="61" t="s">
        <v>471</v>
      </c>
      <c r="H338" s="299"/>
      <c r="I338" s="299"/>
      <c r="J338" s="66">
        <v>10</v>
      </c>
      <c r="K338" s="299"/>
      <c r="L338" s="299"/>
      <c r="M338" s="299"/>
      <c r="N338" s="299">
        <v>25</v>
      </c>
      <c r="O338" s="328"/>
      <c r="P338" s="221"/>
      <c r="Q338" s="224"/>
      <c r="R338" s="222"/>
      <c r="S338" s="222"/>
      <c r="T338" s="222"/>
    </row>
    <row r="339" spans="1:20" s="19" customFormat="1" ht="83.25" hidden="1" customHeight="1" outlineLevel="1" x14ac:dyDescent="0.25">
      <c r="A339" s="552"/>
      <c r="B339" s="551"/>
      <c r="C339" s="552"/>
      <c r="D339" s="574"/>
      <c r="E339" s="536"/>
      <c r="F339" s="537"/>
      <c r="G339" s="61" t="s">
        <v>472</v>
      </c>
      <c r="H339" s="299"/>
      <c r="I339" s="299"/>
      <c r="J339" s="66">
        <v>60</v>
      </c>
      <c r="K339" s="299"/>
      <c r="L339" s="299"/>
      <c r="M339" s="299"/>
      <c r="N339" s="299">
        <v>15</v>
      </c>
      <c r="O339" s="328"/>
      <c r="P339" s="221"/>
      <c r="Q339" s="224"/>
      <c r="R339" s="222"/>
      <c r="S339" s="222"/>
      <c r="T339" s="222"/>
    </row>
    <row r="340" spans="1:20" s="19" customFormat="1" ht="83.25" hidden="1" customHeight="1" outlineLevel="1" x14ac:dyDescent="0.25">
      <c r="A340" s="552"/>
      <c r="B340" s="551"/>
      <c r="C340" s="552"/>
      <c r="D340" s="574"/>
      <c r="E340" s="536"/>
      <c r="F340" s="537"/>
      <c r="G340" s="61" t="s">
        <v>473</v>
      </c>
      <c r="H340" s="299"/>
      <c r="I340" s="299"/>
      <c r="J340" s="66">
        <v>30</v>
      </c>
      <c r="K340" s="299"/>
      <c r="L340" s="299"/>
      <c r="M340" s="299"/>
      <c r="N340" s="299">
        <v>46.14</v>
      </c>
      <c r="O340" s="328"/>
      <c r="P340" s="221"/>
      <c r="Q340" s="224"/>
      <c r="R340" s="222"/>
      <c r="S340" s="222"/>
      <c r="T340" s="222"/>
    </row>
    <row r="341" spans="1:20" s="19" customFormat="1" ht="83.25" hidden="1" customHeight="1" outlineLevel="1" x14ac:dyDescent="0.25">
      <c r="A341" s="552"/>
      <c r="B341" s="551"/>
      <c r="C341" s="552"/>
      <c r="D341" s="574"/>
      <c r="E341" s="536"/>
      <c r="F341" s="537"/>
      <c r="G341" s="61" t="s">
        <v>474</v>
      </c>
      <c r="H341" s="299"/>
      <c r="I341" s="299"/>
      <c r="J341" s="66">
        <v>300</v>
      </c>
      <c r="K341" s="299"/>
      <c r="L341" s="299"/>
      <c r="M341" s="299"/>
      <c r="N341" s="299">
        <v>80</v>
      </c>
      <c r="O341" s="328"/>
      <c r="P341" s="221"/>
      <c r="Q341" s="224"/>
      <c r="R341" s="222"/>
      <c r="S341" s="222"/>
      <c r="T341" s="222"/>
    </row>
    <row r="342" spans="1:20" s="19" customFormat="1" ht="83.25" hidden="1" customHeight="1" outlineLevel="1" x14ac:dyDescent="0.25">
      <c r="A342" s="552"/>
      <c r="B342" s="551"/>
      <c r="C342" s="552"/>
      <c r="D342" s="574"/>
      <c r="E342" s="536"/>
      <c r="F342" s="537"/>
      <c r="G342" s="61" t="s">
        <v>475</v>
      </c>
      <c r="H342" s="299"/>
      <c r="I342" s="299"/>
      <c r="J342" s="66">
        <v>310</v>
      </c>
      <c r="K342" s="299"/>
      <c r="L342" s="299"/>
      <c r="M342" s="299"/>
      <c r="N342" s="299">
        <v>15</v>
      </c>
      <c r="O342" s="328"/>
      <c r="P342" s="221"/>
      <c r="Q342" s="224"/>
      <c r="R342" s="222"/>
      <c r="S342" s="222"/>
      <c r="T342" s="222"/>
    </row>
    <row r="343" spans="1:20" s="19" customFormat="1" ht="83.25" hidden="1" customHeight="1" outlineLevel="1" x14ac:dyDescent="0.25">
      <c r="A343" s="552"/>
      <c r="B343" s="551"/>
      <c r="C343" s="552"/>
      <c r="D343" s="574"/>
      <c r="E343" s="536"/>
      <c r="F343" s="537"/>
      <c r="G343" s="61" t="s">
        <v>476</v>
      </c>
      <c r="H343" s="299"/>
      <c r="I343" s="299"/>
      <c r="J343" s="66">
        <v>20</v>
      </c>
      <c r="K343" s="299"/>
      <c r="L343" s="299"/>
      <c r="M343" s="299"/>
      <c r="N343" s="299">
        <v>15</v>
      </c>
      <c r="O343" s="328"/>
      <c r="P343" s="221"/>
      <c r="Q343" s="224"/>
      <c r="R343" s="222"/>
      <c r="S343" s="222"/>
      <c r="T343" s="222"/>
    </row>
    <row r="344" spans="1:20" s="19" customFormat="1" ht="83.25" hidden="1" customHeight="1" outlineLevel="1" x14ac:dyDescent="0.25">
      <c r="A344" s="552"/>
      <c r="B344" s="551"/>
      <c r="C344" s="552"/>
      <c r="D344" s="574"/>
      <c r="E344" s="536"/>
      <c r="F344" s="537"/>
      <c r="G344" s="61" t="s">
        <v>477</v>
      </c>
      <c r="H344" s="299"/>
      <c r="I344" s="299"/>
      <c r="J344" s="66">
        <v>704</v>
      </c>
      <c r="K344" s="299"/>
      <c r="L344" s="299"/>
      <c r="M344" s="299"/>
      <c r="N344" s="299">
        <v>90</v>
      </c>
      <c r="O344" s="328"/>
      <c r="P344" s="221"/>
      <c r="Q344" s="224"/>
      <c r="R344" s="222"/>
      <c r="S344" s="222"/>
      <c r="T344" s="222"/>
    </row>
    <row r="345" spans="1:20" s="19" customFormat="1" ht="83.25" hidden="1" customHeight="1" outlineLevel="1" x14ac:dyDescent="0.25">
      <c r="A345" s="552"/>
      <c r="B345" s="551"/>
      <c r="C345" s="552"/>
      <c r="D345" s="574"/>
      <c r="E345" s="536"/>
      <c r="F345" s="537"/>
      <c r="G345" s="61" t="s">
        <v>478</v>
      </c>
      <c r="H345" s="299"/>
      <c r="I345" s="299"/>
      <c r="J345" s="66">
        <v>90</v>
      </c>
      <c r="K345" s="299"/>
      <c r="L345" s="299"/>
      <c r="M345" s="299"/>
      <c r="N345" s="299">
        <v>15</v>
      </c>
      <c r="O345" s="328"/>
      <c r="P345" s="221"/>
      <c r="Q345" s="224"/>
      <c r="R345" s="222"/>
      <c r="S345" s="222"/>
      <c r="T345" s="222"/>
    </row>
    <row r="346" spans="1:20" s="19" customFormat="1" ht="83.25" hidden="1" customHeight="1" outlineLevel="1" x14ac:dyDescent="0.25">
      <c r="A346" s="552"/>
      <c r="B346" s="551"/>
      <c r="C346" s="552"/>
      <c r="D346" s="574"/>
      <c r="E346" s="536"/>
      <c r="F346" s="537"/>
      <c r="G346" s="61" t="s">
        <v>479</v>
      </c>
      <c r="H346" s="299"/>
      <c r="I346" s="299"/>
      <c r="J346" s="66">
        <v>40</v>
      </c>
      <c r="K346" s="299"/>
      <c r="L346" s="299"/>
      <c r="M346" s="299"/>
      <c r="N346" s="299">
        <v>15</v>
      </c>
      <c r="O346" s="328"/>
      <c r="P346" s="221"/>
      <c r="Q346" s="224"/>
      <c r="R346" s="222"/>
      <c r="S346" s="222"/>
      <c r="T346" s="222"/>
    </row>
    <row r="347" spans="1:20" s="19" customFormat="1" ht="83.25" hidden="1" customHeight="1" outlineLevel="1" x14ac:dyDescent="0.25">
      <c r="A347" s="552"/>
      <c r="B347" s="551"/>
      <c r="C347" s="552"/>
      <c r="D347" s="574"/>
      <c r="E347" s="536"/>
      <c r="F347" s="537"/>
      <c r="G347" s="61" t="s">
        <v>480</v>
      </c>
      <c r="H347" s="299"/>
      <c r="I347" s="299"/>
      <c r="J347" s="66">
        <v>80</v>
      </c>
      <c r="K347" s="299"/>
      <c r="L347" s="299"/>
      <c r="M347" s="299"/>
      <c r="N347" s="299">
        <v>80</v>
      </c>
      <c r="O347" s="328"/>
      <c r="P347" s="221"/>
      <c r="Q347" s="224"/>
      <c r="R347" s="222"/>
      <c r="S347" s="222"/>
      <c r="T347" s="222"/>
    </row>
    <row r="348" spans="1:20" s="19" customFormat="1" ht="83.25" hidden="1" customHeight="1" outlineLevel="1" x14ac:dyDescent="0.25">
      <c r="A348" s="552"/>
      <c r="B348" s="551"/>
      <c r="C348" s="552"/>
      <c r="D348" s="574"/>
      <c r="E348" s="536"/>
      <c r="F348" s="537"/>
      <c r="G348" s="61" t="s">
        <v>481</v>
      </c>
      <c r="H348" s="299"/>
      <c r="I348" s="299"/>
      <c r="J348" s="66">
        <v>155</v>
      </c>
      <c r="K348" s="299"/>
      <c r="L348" s="299"/>
      <c r="M348" s="299"/>
      <c r="N348" s="299">
        <v>10</v>
      </c>
      <c r="O348" s="328"/>
      <c r="P348" s="221"/>
      <c r="Q348" s="224"/>
      <c r="R348" s="222"/>
      <c r="S348" s="222"/>
      <c r="T348" s="222"/>
    </row>
    <row r="349" spans="1:20" s="19" customFormat="1" ht="83.25" hidden="1" customHeight="1" outlineLevel="1" x14ac:dyDescent="0.25">
      <c r="A349" s="552"/>
      <c r="B349" s="551"/>
      <c r="C349" s="552"/>
      <c r="D349" s="574"/>
      <c r="E349" s="536"/>
      <c r="F349" s="537"/>
      <c r="G349" s="61" t="s">
        <v>482</v>
      </c>
      <c r="H349" s="299"/>
      <c r="I349" s="299"/>
      <c r="J349" s="66">
        <v>10</v>
      </c>
      <c r="K349" s="299"/>
      <c r="L349" s="299"/>
      <c r="M349" s="299"/>
      <c r="N349" s="299">
        <v>36.369999999999997</v>
      </c>
      <c r="O349" s="328"/>
      <c r="P349" s="221"/>
      <c r="Q349" s="224"/>
      <c r="R349" s="222"/>
      <c r="S349" s="222"/>
      <c r="T349" s="222"/>
    </row>
    <row r="350" spans="1:20" s="19" customFormat="1" ht="83.25" hidden="1" customHeight="1" outlineLevel="1" x14ac:dyDescent="0.25">
      <c r="A350" s="552"/>
      <c r="B350" s="551"/>
      <c r="C350" s="552"/>
      <c r="D350" s="574"/>
      <c r="E350" s="536"/>
      <c r="F350" s="537"/>
      <c r="G350" s="61" t="s">
        <v>483</v>
      </c>
      <c r="H350" s="299"/>
      <c r="I350" s="299"/>
      <c r="J350" s="66">
        <v>35</v>
      </c>
      <c r="K350" s="299"/>
      <c r="L350" s="299"/>
      <c r="M350" s="299"/>
      <c r="N350" s="299">
        <v>120</v>
      </c>
      <c r="O350" s="328"/>
      <c r="P350" s="221"/>
      <c r="Q350" s="224"/>
      <c r="R350" s="222"/>
      <c r="S350" s="222"/>
      <c r="T350" s="222"/>
    </row>
    <row r="351" spans="1:20" s="19" customFormat="1" ht="83.25" hidden="1" customHeight="1" outlineLevel="1" x14ac:dyDescent="0.25">
      <c r="A351" s="552"/>
      <c r="B351" s="551"/>
      <c r="C351" s="552"/>
      <c r="D351" s="574"/>
      <c r="E351" s="536"/>
      <c r="F351" s="537"/>
      <c r="G351" s="61" t="s">
        <v>484</v>
      </c>
      <c r="H351" s="299"/>
      <c r="I351" s="299"/>
      <c r="J351" s="66">
        <v>50</v>
      </c>
      <c r="K351" s="299"/>
      <c r="L351" s="299"/>
      <c r="M351" s="299"/>
      <c r="N351" s="299">
        <v>15</v>
      </c>
      <c r="O351" s="328"/>
      <c r="P351" s="221"/>
      <c r="Q351" s="224"/>
      <c r="R351" s="222"/>
      <c r="S351" s="222"/>
      <c r="T351" s="222"/>
    </row>
    <row r="352" spans="1:20" s="19" customFormat="1" ht="83.25" hidden="1" customHeight="1" outlineLevel="1" x14ac:dyDescent="0.25">
      <c r="A352" s="552"/>
      <c r="B352" s="551"/>
      <c r="C352" s="552"/>
      <c r="D352" s="574"/>
      <c r="E352" s="536"/>
      <c r="F352" s="537"/>
      <c r="G352" s="61" t="s">
        <v>485</v>
      </c>
      <c r="H352" s="299"/>
      <c r="I352" s="299"/>
      <c r="J352" s="66">
        <v>220</v>
      </c>
      <c r="K352" s="299"/>
      <c r="L352" s="299"/>
      <c r="M352" s="299"/>
      <c r="N352" s="299">
        <v>15</v>
      </c>
      <c r="O352" s="328"/>
      <c r="P352" s="221"/>
      <c r="Q352" s="224"/>
      <c r="R352" s="222"/>
      <c r="S352" s="222"/>
      <c r="T352" s="222"/>
    </row>
    <row r="353" spans="1:20" s="19" customFormat="1" ht="85.5" hidden="1" customHeight="1" outlineLevel="1" x14ac:dyDescent="0.25">
      <c r="A353" s="552"/>
      <c r="B353" s="551"/>
      <c r="C353" s="552"/>
      <c r="D353" s="574"/>
      <c r="E353" s="536"/>
      <c r="F353" s="537"/>
      <c r="G353" s="76" t="s">
        <v>486</v>
      </c>
      <c r="H353" s="299"/>
      <c r="I353" s="299"/>
      <c r="J353" s="73">
        <v>371</v>
      </c>
      <c r="K353" s="74"/>
      <c r="L353" s="299"/>
      <c r="M353" s="299"/>
      <c r="N353" s="299">
        <v>15</v>
      </c>
      <c r="O353" s="328"/>
      <c r="P353" s="221"/>
      <c r="Q353" s="224"/>
      <c r="R353" s="222"/>
      <c r="S353" s="222"/>
      <c r="T353" s="222"/>
    </row>
    <row r="354" spans="1:20" s="19" customFormat="1" ht="61.5" hidden="1" customHeight="1" outlineLevel="1" x14ac:dyDescent="0.25">
      <c r="A354" s="552"/>
      <c r="B354" s="551"/>
      <c r="C354" s="552"/>
      <c r="D354" s="574"/>
      <c r="E354" s="536"/>
      <c r="F354" s="537"/>
      <c r="G354" s="80" t="s">
        <v>487</v>
      </c>
      <c r="H354" s="299"/>
      <c r="I354" s="299"/>
      <c r="J354" s="73">
        <v>665</v>
      </c>
      <c r="K354" s="74"/>
      <c r="L354" s="299"/>
      <c r="M354" s="299"/>
      <c r="N354" s="299">
        <v>15</v>
      </c>
      <c r="O354" s="328"/>
      <c r="P354" s="221"/>
      <c r="Q354" s="224"/>
      <c r="R354" s="222"/>
      <c r="S354" s="222"/>
      <c r="T354" s="222"/>
    </row>
    <row r="355" spans="1:20" s="19" customFormat="1" ht="66.75" hidden="1" customHeight="1" outlineLevel="1" x14ac:dyDescent="0.25">
      <c r="A355" s="552"/>
      <c r="B355" s="551"/>
      <c r="C355" s="552"/>
      <c r="D355" s="574"/>
      <c r="E355" s="536"/>
      <c r="F355" s="537"/>
      <c r="G355" s="80" t="s">
        <v>488</v>
      </c>
      <c r="H355" s="299"/>
      <c r="I355" s="299"/>
      <c r="J355" s="73">
        <v>202</v>
      </c>
      <c r="K355" s="70"/>
      <c r="L355" s="299"/>
      <c r="M355" s="299"/>
      <c r="N355" s="299">
        <v>15</v>
      </c>
      <c r="O355" s="328"/>
      <c r="P355" s="221"/>
      <c r="Q355" s="224"/>
      <c r="R355" s="222"/>
      <c r="S355" s="222"/>
      <c r="T355" s="222"/>
    </row>
    <row r="356" spans="1:20" s="19" customFormat="1" ht="76.5" hidden="1" customHeight="1" outlineLevel="1" x14ac:dyDescent="0.25">
      <c r="A356" s="552"/>
      <c r="B356" s="551"/>
      <c r="C356" s="552"/>
      <c r="D356" s="574"/>
      <c r="E356" s="536"/>
      <c r="F356" s="537"/>
      <c r="G356" s="80" t="s">
        <v>489</v>
      </c>
      <c r="H356" s="299"/>
      <c r="I356" s="299"/>
      <c r="J356" s="73">
        <v>690</v>
      </c>
      <c r="K356" s="70"/>
      <c r="L356" s="299"/>
      <c r="M356" s="299"/>
      <c r="N356" s="299">
        <v>15</v>
      </c>
      <c r="O356" s="328"/>
      <c r="P356" s="221"/>
      <c r="Q356" s="224"/>
      <c r="R356" s="222"/>
      <c r="S356" s="222"/>
      <c r="T356" s="222"/>
    </row>
    <row r="357" spans="1:20" s="19" customFormat="1" ht="64.5" hidden="1" customHeight="1" outlineLevel="1" x14ac:dyDescent="0.25">
      <c r="A357" s="552"/>
      <c r="B357" s="551"/>
      <c r="C357" s="552"/>
      <c r="D357" s="574"/>
      <c r="E357" s="536"/>
      <c r="F357" s="537"/>
      <c r="G357" s="80" t="s">
        <v>490</v>
      </c>
      <c r="H357" s="299"/>
      <c r="I357" s="299"/>
      <c r="J357" s="73">
        <v>440</v>
      </c>
      <c r="K357" s="70"/>
      <c r="L357" s="299"/>
      <c r="M357" s="299"/>
      <c r="N357" s="299">
        <v>15</v>
      </c>
      <c r="O357" s="328"/>
      <c r="P357" s="221"/>
      <c r="Q357" s="224"/>
      <c r="R357" s="222"/>
      <c r="S357" s="222"/>
      <c r="T357" s="222"/>
    </row>
    <row r="358" spans="1:20" s="19" customFormat="1" ht="84" hidden="1" customHeight="1" outlineLevel="1" x14ac:dyDescent="0.25">
      <c r="A358" s="552"/>
      <c r="B358" s="551"/>
      <c r="C358" s="552"/>
      <c r="D358" s="574"/>
      <c r="E358" s="536"/>
      <c r="F358" s="537"/>
      <c r="G358" s="80" t="s">
        <v>491</v>
      </c>
      <c r="H358" s="299"/>
      <c r="I358" s="299"/>
      <c r="J358" s="69">
        <v>194</v>
      </c>
      <c r="K358" s="77"/>
      <c r="L358" s="299"/>
      <c r="M358" s="299"/>
      <c r="N358" s="299">
        <v>15</v>
      </c>
      <c r="O358" s="328"/>
      <c r="P358" s="221"/>
      <c r="Q358" s="224"/>
      <c r="R358" s="222"/>
      <c r="S358" s="222"/>
      <c r="T358" s="222"/>
    </row>
    <row r="359" spans="1:20" s="19" customFormat="1" ht="63.75" hidden="1" customHeight="1" outlineLevel="1" x14ac:dyDescent="0.25">
      <c r="A359" s="552"/>
      <c r="B359" s="551"/>
      <c r="C359" s="552"/>
      <c r="D359" s="574"/>
      <c r="E359" s="536"/>
      <c r="F359" s="537"/>
      <c r="G359" s="80" t="s">
        <v>427</v>
      </c>
      <c r="H359" s="299"/>
      <c r="I359" s="299"/>
      <c r="J359" s="73">
        <v>55</v>
      </c>
      <c r="K359" s="70"/>
      <c r="L359" s="299"/>
      <c r="M359" s="299"/>
      <c r="N359" s="299">
        <v>30</v>
      </c>
      <c r="O359" s="328"/>
      <c r="P359" s="221"/>
      <c r="Q359" s="224"/>
      <c r="R359" s="222"/>
      <c r="S359" s="222"/>
      <c r="T359" s="222"/>
    </row>
    <row r="360" spans="1:20" s="19" customFormat="1" ht="88.5" hidden="1" customHeight="1" outlineLevel="1" x14ac:dyDescent="0.25">
      <c r="A360" s="552"/>
      <c r="B360" s="551"/>
      <c r="C360" s="552"/>
      <c r="D360" s="574"/>
      <c r="E360" s="536"/>
      <c r="F360" s="537"/>
      <c r="G360" s="80" t="s">
        <v>492</v>
      </c>
      <c r="H360" s="299"/>
      <c r="I360" s="299"/>
      <c r="J360" s="69">
        <v>726</v>
      </c>
      <c r="K360" s="77"/>
      <c r="L360" s="299"/>
      <c r="M360" s="299"/>
      <c r="N360" s="299">
        <v>15</v>
      </c>
      <c r="O360" s="328"/>
      <c r="P360" s="221"/>
      <c r="Q360" s="224"/>
      <c r="R360" s="222"/>
      <c r="S360" s="222"/>
      <c r="T360" s="222"/>
    </row>
    <row r="361" spans="1:20" s="19" customFormat="1" ht="89.25" hidden="1" customHeight="1" outlineLevel="1" x14ac:dyDescent="0.25">
      <c r="A361" s="552"/>
      <c r="B361" s="551"/>
      <c r="C361" s="552"/>
      <c r="D361" s="574"/>
      <c r="E361" s="536"/>
      <c r="F361" s="537"/>
      <c r="G361" s="61" t="s">
        <v>432</v>
      </c>
      <c r="H361" s="299"/>
      <c r="I361" s="299"/>
      <c r="J361" s="73">
        <v>194</v>
      </c>
      <c r="K361" s="70"/>
      <c r="L361" s="299"/>
      <c r="M361" s="299"/>
      <c r="N361" s="299">
        <v>15</v>
      </c>
      <c r="O361" s="328"/>
      <c r="P361" s="221"/>
      <c r="Q361" s="224"/>
      <c r="R361" s="222"/>
      <c r="S361" s="222"/>
      <c r="T361" s="222"/>
    </row>
    <row r="362" spans="1:20" s="19" customFormat="1" ht="107.25" hidden="1" customHeight="1" outlineLevel="1" x14ac:dyDescent="0.25">
      <c r="A362" s="552"/>
      <c r="B362" s="551"/>
      <c r="C362" s="552"/>
      <c r="D362" s="574"/>
      <c r="E362" s="536"/>
      <c r="F362" s="537"/>
      <c r="G362" s="61" t="s">
        <v>493</v>
      </c>
      <c r="H362" s="299"/>
      <c r="I362" s="299"/>
      <c r="J362" s="69">
        <v>301</v>
      </c>
      <c r="K362" s="77"/>
      <c r="L362" s="299"/>
      <c r="M362" s="299"/>
      <c r="N362" s="299">
        <v>15</v>
      </c>
      <c r="O362" s="328"/>
      <c r="P362" s="221"/>
      <c r="Q362" s="224"/>
      <c r="R362" s="222"/>
      <c r="S362" s="222"/>
      <c r="T362" s="222"/>
    </row>
    <row r="363" spans="1:20" s="19" customFormat="1" ht="59.25" hidden="1" customHeight="1" outlineLevel="1" x14ac:dyDescent="0.25">
      <c r="A363" s="552"/>
      <c r="B363" s="551"/>
      <c r="C363" s="552"/>
      <c r="D363" s="574"/>
      <c r="E363" s="536"/>
      <c r="F363" s="537"/>
      <c r="G363" s="61" t="s">
        <v>494</v>
      </c>
      <c r="H363" s="299"/>
      <c r="I363" s="299"/>
      <c r="J363" s="69">
        <v>383</v>
      </c>
      <c r="K363" s="77"/>
      <c r="L363" s="299"/>
      <c r="M363" s="299"/>
      <c r="N363" s="299">
        <v>15</v>
      </c>
      <c r="O363" s="328"/>
      <c r="P363" s="221"/>
      <c r="Q363" s="224"/>
      <c r="R363" s="222"/>
      <c r="S363" s="222"/>
      <c r="T363" s="222"/>
    </row>
    <row r="364" spans="1:20" s="19" customFormat="1" ht="97.5" hidden="1" customHeight="1" outlineLevel="1" x14ac:dyDescent="0.25">
      <c r="A364" s="552"/>
      <c r="B364" s="551"/>
      <c r="C364" s="552"/>
      <c r="D364" s="574"/>
      <c r="E364" s="536"/>
      <c r="F364" s="537"/>
      <c r="G364" s="61" t="s">
        <v>495</v>
      </c>
      <c r="H364" s="299"/>
      <c r="I364" s="299"/>
      <c r="J364" s="69">
        <v>341</v>
      </c>
      <c r="K364" s="77"/>
      <c r="L364" s="299"/>
      <c r="M364" s="299"/>
      <c r="N364" s="299">
        <v>15</v>
      </c>
      <c r="O364" s="328"/>
      <c r="P364" s="221"/>
      <c r="Q364" s="224"/>
      <c r="R364" s="222"/>
      <c r="S364" s="222"/>
      <c r="T364" s="222"/>
    </row>
    <row r="365" spans="1:20" s="19" customFormat="1" ht="66" hidden="1" customHeight="1" outlineLevel="1" x14ac:dyDescent="0.25">
      <c r="A365" s="552"/>
      <c r="B365" s="551"/>
      <c r="C365" s="552"/>
      <c r="D365" s="574"/>
      <c r="E365" s="536"/>
      <c r="F365" s="537"/>
      <c r="G365" s="61" t="s">
        <v>496</v>
      </c>
      <c r="H365" s="299"/>
      <c r="I365" s="299"/>
      <c r="J365" s="299">
        <v>103</v>
      </c>
      <c r="K365" s="299"/>
      <c r="L365" s="299"/>
      <c r="M365" s="299"/>
      <c r="N365" s="299">
        <v>110</v>
      </c>
      <c r="O365" s="328"/>
      <c r="P365" s="221"/>
      <c r="Q365" s="224"/>
      <c r="R365" s="222"/>
      <c r="S365" s="222"/>
      <c r="T365" s="222"/>
    </row>
    <row r="366" spans="1:20" s="19" customFormat="1" ht="85.5" hidden="1" customHeight="1" outlineLevel="1" x14ac:dyDescent="0.25">
      <c r="A366" s="552"/>
      <c r="B366" s="551"/>
      <c r="C366" s="552"/>
      <c r="D366" s="574"/>
      <c r="E366" s="536"/>
      <c r="F366" s="537"/>
      <c r="G366" s="61" t="s">
        <v>497</v>
      </c>
      <c r="H366" s="299"/>
      <c r="I366" s="299"/>
      <c r="J366" s="299">
        <v>63</v>
      </c>
      <c r="K366" s="299"/>
      <c r="L366" s="299"/>
      <c r="M366" s="299"/>
      <c r="N366" s="299">
        <v>90</v>
      </c>
      <c r="O366" s="328"/>
      <c r="P366" s="221"/>
      <c r="Q366" s="224"/>
      <c r="R366" s="222"/>
      <c r="S366" s="222"/>
      <c r="T366" s="222"/>
    </row>
    <row r="367" spans="1:20" s="19" customFormat="1" ht="45.75" hidden="1" customHeight="1" outlineLevel="1" x14ac:dyDescent="0.25">
      <c r="A367" s="552"/>
      <c r="B367" s="551"/>
      <c r="C367" s="552"/>
      <c r="D367" s="574"/>
      <c r="E367" s="536"/>
      <c r="F367" s="537"/>
      <c r="G367" s="133" t="s">
        <v>1966</v>
      </c>
      <c r="H367" s="299"/>
      <c r="I367" s="299"/>
      <c r="J367" s="4">
        <v>135</v>
      </c>
      <c r="K367" s="299"/>
      <c r="L367" s="299"/>
      <c r="M367" s="299"/>
      <c r="N367" s="299">
        <v>15</v>
      </c>
      <c r="O367" s="328"/>
      <c r="P367" s="221"/>
      <c r="Q367" s="224"/>
      <c r="R367" s="222"/>
      <c r="S367" s="222"/>
      <c r="T367" s="222"/>
    </row>
    <row r="368" spans="1:20" s="19" customFormat="1" ht="45.75" hidden="1" customHeight="1" outlineLevel="1" x14ac:dyDescent="0.25">
      <c r="A368" s="552"/>
      <c r="B368" s="551"/>
      <c r="C368" s="552"/>
      <c r="D368" s="574"/>
      <c r="E368" s="536"/>
      <c r="F368" s="537"/>
      <c r="G368" s="133" t="s">
        <v>1967</v>
      </c>
      <c r="H368" s="299"/>
      <c r="I368" s="299"/>
      <c r="J368" s="4">
        <v>107</v>
      </c>
      <c r="K368" s="299"/>
      <c r="L368" s="299"/>
      <c r="M368" s="299"/>
      <c r="N368" s="299">
        <v>15</v>
      </c>
      <c r="O368" s="328"/>
      <c r="P368" s="221"/>
      <c r="Q368" s="224"/>
      <c r="R368" s="222"/>
      <c r="S368" s="222"/>
      <c r="T368" s="222"/>
    </row>
    <row r="369" spans="1:20" s="19" customFormat="1" ht="45.75" hidden="1" customHeight="1" outlineLevel="1" x14ac:dyDescent="0.25">
      <c r="A369" s="552"/>
      <c r="B369" s="551"/>
      <c r="C369" s="552"/>
      <c r="D369" s="574"/>
      <c r="E369" s="536"/>
      <c r="F369" s="537"/>
      <c r="G369" s="133" t="s">
        <v>1968</v>
      </c>
      <c r="H369" s="299"/>
      <c r="I369" s="299"/>
      <c r="J369" s="4">
        <v>291</v>
      </c>
      <c r="K369" s="299"/>
      <c r="L369" s="299"/>
      <c r="M369" s="299"/>
      <c r="N369" s="299">
        <v>12</v>
      </c>
      <c r="O369" s="328"/>
      <c r="P369" s="221"/>
      <c r="Q369" s="224"/>
      <c r="R369" s="222"/>
      <c r="S369" s="222"/>
      <c r="T369" s="222"/>
    </row>
    <row r="370" spans="1:20" s="19" customFormat="1" ht="45.75" hidden="1" customHeight="1" outlineLevel="1" x14ac:dyDescent="0.25">
      <c r="A370" s="552"/>
      <c r="B370" s="551"/>
      <c r="C370" s="552"/>
      <c r="D370" s="574"/>
      <c r="E370" s="536"/>
      <c r="F370" s="537"/>
      <c r="G370" s="133" t="s">
        <v>1969</v>
      </c>
      <c r="H370" s="299"/>
      <c r="I370" s="299"/>
      <c r="J370" s="4">
        <v>83</v>
      </c>
      <c r="K370" s="299"/>
      <c r="L370" s="299"/>
      <c r="M370" s="299"/>
      <c r="N370" s="299">
        <v>15</v>
      </c>
      <c r="O370" s="328"/>
      <c r="P370" s="221"/>
      <c r="Q370" s="224"/>
      <c r="R370" s="222"/>
      <c r="S370" s="222"/>
      <c r="T370" s="222"/>
    </row>
    <row r="371" spans="1:20" s="19" customFormat="1" ht="45.75" hidden="1" customHeight="1" outlineLevel="1" x14ac:dyDescent="0.25">
      <c r="A371" s="552"/>
      <c r="B371" s="551"/>
      <c r="C371" s="552"/>
      <c r="D371" s="574"/>
      <c r="E371" s="536"/>
      <c r="F371" s="537"/>
      <c r="G371" s="133" t="s">
        <v>1970</v>
      </c>
      <c r="H371" s="299"/>
      <c r="I371" s="299"/>
      <c r="J371" s="4">
        <v>202</v>
      </c>
      <c r="K371" s="299"/>
      <c r="L371" s="299"/>
      <c r="M371" s="299"/>
      <c r="N371" s="299">
        <v>0</v>
      </c>
      <c r="O371" s="328"/>
      <c r="P371" s="221"/>
      <c r="Q371" s="224"/>
      <c r="R371" s="222"/>
      <c r="S371" s="222"/>
      <c r="T371" s="222"/>
    </row>
    <row r="372" spans="1:20" s="19" customFormat="1" ht="45.75" hidden="1" customHeight="1" outlineLevel="1" x14ac:dyDescent="0.25">
      <c r="A372" s="552"/>
      <c r="B372" s="551"/>
      <c r="C372" s="552"/>
      <c r="D372" s="574"/>
      <c r="E372" s="536"/>
      <c r="F372" s="537"/>
      <c r="G372" s="133" t="s">
        <v>1971</v>
      </c>
      <c r="H372" s="299"/>
      <c r="I372" s="299"/>
      <c r="J372" s="4">
        <v>157</v>
      </c>
      <c r="K372" s="299"/>
      <c r="L372" s="299"/>
      <c r="M372" s="299"/>
      <c r="N372" s="299">
        <v>15</v>
      </c>
      <c r="O372" s="328"/>
      <c r="P372" s="221"/>
      <c r="Q372" s="224"/>
      <c r="R372" s="222"/>
      <c r="S372" s="222"/>
      <c r="T372" s="222"/>
    </row>
    <row r="373" spans="1:20" s="19" customFormat="1" ht="45.75" hidden="1" customHeight="1" outlineLevel="1" x14ac:dyDescent="0.25">
      <c r="A373" s="552"/>
      <c r="B373" s="551"/>
      <c r="C373" s="552"/>
      <c r="D373" s="574"/>
      <c r="E373" s="536"/>
      <c r="F373" s="537"/>
      <c r="G373" s="133" t="s">
        <v>1972</v>
      </c>
      <c r="H373" s="299"/>
      <c r="I373" s="299"/>
      <c r="J373" s="4">
        <v>139</v>
      </c>
      <c r="K373" s="299"/>
      <c r="L373" s="299"/>
      <c r="M373" s="299"/>
      <c r="N373" s="299">
        <v>14</v>
      </c>
      <c r="O373" s="328"/>
      <c r="P373" s="221"/>
      <c r="Q373" s="224"/>
      <c r="R373" s="222"/>
      <c r="S373" s="222"/>
      <c r="T373" s="222"/>
    </row>
    <row r="374" spans="1:20" s="19" customFormat="1" ht="45.75" hidden="1" customHeight="1" outlineLevel="1" x14ac:dyDescent="0.25">
      <c r="A374" s="552"/>
      <c r="B374" s="551"/>
      <c r="C374" s="552"/>
      <c r="D374" s="574"/>
      <c r="E374" s="536"/>
      <c r="F374" s="537"/>
      <c r="G374" s="133" t="s">
        <v>1973</v>
      </c>
      <c r="H374" s="299"/>
      <c r="I374" s="299"/>
      <c r="J374" s="4">
        <v>46</v>
      </c>
      <c r="K374" s="299"/>
      <c r="L374" s="299"/>
      <c r="M374" s="299"/>
      <c r="N374" s="299">
        <v>15</v>
      </c>
      <c r="O374" s="328"/>
      <c r="P374" s="221"/>
      <c r="Q374" s="224"/>
      <c r="R374" s="222"/>
      <c r="S374" s="222"/>
      <c r="T374" s="222"/>
    </row>
    <row r="375" spans="1:20" s="19" customFormat="1" ht="45.75" hidden="1" customHeight="1" outlineLevel="1" x14ac:dyDescent="0.25">
      <c r="A375" s="552"/>
      <c r="B375" s="551"/>
      <c r="C375" s="552"/>
      <c r="D375" s="574"/>
      <c r="E375" s="536"/>
      <c r="F375" s="537"/>
      <c r="G375" s="133" t="s">
        <v>1974</v>
      </c>
      <c r="H375" s="299"/>
      <c r="I375" s="299"/>
      <c r="J375" s="4">
        <v>236</v>
      </c>
      <c r="K375" s="299"/>
      <c r="L375" s="299"/>
      <c r="M375" s="299"/>
      <c r="N375" s="299">
        <v>37.5</v>
      </c>
      <c r="O375" s="328"/>
      <c r="P375" s="221"/>
      <c r="Q375" s="224"/>
      <c r="R375" s="222"/>
      <c r="S375" s="222"/>
      <c r="T375" s="222"/>
    </row>
    <row r="376" spans="1:20" s="19" customFormat="1" ht="45.75" hidden="1" customHeight="1" outlineLevel="1" x14ac:dyDescent="0.25">
      <c r="A376" s="552"/>
      <c r="B376" s="551"/>
      <c r="C376" s="552"/>
      <c r="D376" s="574"/>
      <c r="E376" s="536"/>
      <c r="F376" s="537"/>
      <c r="G376" s="133" t="s">
        <v>1975</v>
      </c>
      <c r="H376" s="299"/>
      <c r="I376" s="299"/>
      <c r="J376" s="4">
        <v>118</v>
      </c>
      <c r="K376" s="299"/>
      <c r="L376" s="299"/>
      <c r="M376" s="299"/>
      <c r="N376" s="299">
        <v>15</v>
      </c>
      <c r="O376" s="328"/>
      <c r="P376" s="221"/>
      <c r="Q376" s="224"/>
      <c r="R376" s="222"/>
      <c r="S376" s="222"/>
      <c r="T376" s="222"/>
    </row>
    <row r="377" spans="1:20" s="19" customFormat="1" ht="30" hidden="1" customHeight="1" outlineLevel="1" x14ac:dyDescent="0.25">
      <c r="A377" s="552"/>
      <c r="B377" s="551"/>
      <c r="C377" s="552"/>
      <c r="D377" s="574"/>
      <c r="E377" s="536"/>
      <c r="F377" s="537"/>
      <c r="G377" s="133" t="s">
        <v>1976</v>
      </c>
      <c r="H377" s="299"/>
      <c r="I377" s="299"/>
      <c r="J377" s="4">
        <v>154</v>
      </c>
      <c r="K377" s="299"/>
      <c r="L377" s="299"/>
      <c r="M377" s="299"/>
      <c r="N377" s="299">
        <v>15</v>
      </c>
      <c r="O377" s="328"/>
      <c r="P377" s="221"/>
      <c r="Q377" s="224"/>
      <c r="R377" s="222"/>
      <c r="S377" s="222"/>
      <c r="T377" s="222"/>
    </row>
    <row r="378" spans="1:20" s="19" customFormat="1" ht="48" hidden="1" customHeight="1" outlineLevel="1" x14ac:dyDescent="0.25">
      <c r="A378" s="552"/>
      <c r="B378" s="551"/>
      <c r="C378" s="552"/>
      <c r="D378" s="574"/>
      <c r="E378" s="536"/>
      <c r="F378" s="537"/>
      <c r="G378" s="133" t="s">
        <v>1977</v>
      </c>
      <c r="H378" s="299"/>
      <c r="I378" s="299"/>
      <c r="J378" s="4">
        <v>654</v>
      </c>
      <c r="K378" s="299"/>
      <c r="L378" s="299"/>
      <c r="M378" s="299"/>
      <c r="N378" s="299">
        <v>120</v>
      </c>
      <c r="O378" s="328"/>
      <c r="P378" s="221"/>
      <c r="Q378" s="224"/>
      <c r="R378" s="222"/>
      <c r="S378" s="222"/>
      <c r="T378" s="222"/>
    </row>
    <row r="379" spans="1:20" s="19" customFormat="1" ht="48" hidden="1" customHeight="1" outlineLevel="1" x14ac:dyDescent="0.25">
      <c r="A379" s="552"/>
      <c r="B379" s="551"/>
      <c r="C379" s="552"/>
      <c r="D379" s="574"/>
      <c r="E379" s="536"/>
      <c r="F379" s="537"/>
      <c r="G379" s="133" t="s">
        <v>1978</v>
      </c>
      <c r="H379" s="299"/>
      <c r="I379" s="299"/>
      <c r="J379" s="4">
        <v>143</v>
      </c>
      <c r="K379" s="299"/>
      <c r="L379" s="299"/>
      <c r="M379" s="299"/>
      <c r="N379" s="299">
        <v>40</v>
      </c>
      <c r="O379" s="328"/>
      <c r="P379" s="221"/>
      <c r="Q379" s="224"/>
      <c r="R379" s="222"/>
      <c r="S379" s="222"/>
      <c r="T379" s="222"/>
    </row>
    <row r="380" spans="1:20" s="19" customFormat="1" ht="31.5" hidden="1" customHeight="1" outlineLevel="1" x14ac:dyDescent="0.25">
      <c r="A380" s="552"/>
      <c r="B380" s="551"/>
      <c r="C380" s="552"/>
      <c r="D380" s="574"/>
      <c r="E380" s="536"/>
      <c r="F380" s="537"/>
      <c r="G380" s="133" t="s">
        <v>1979</v>
      </c>
      <c r="H380" s="299"/>
      <c r="I380" s="299"/>
      <c r="J380" s="4">
        <v>266</v>
      </c>
      <c r="K380" s="299"/>
      <c r="L380" s="299"/>
      <c r="M380" s="299"/>
      <c r="N380" s="299">
        <v>15</v>
      </c>
      <c r="O380" s="328"/>
      <c r="P380" s="221"/>
      <c r="Q380" s="224"/>
      <c r="R380" s="222"/>
      <c r="S380" s="222"/>
      <c r="T380" s="222"/>
    </row>
    <row r="381" spans="1:20" s="19" customFormat="1" ht="33" hidden="1" customHeight="1" outlineLevel="1" x14ac:dyDescent="0.25">
      <c r="A381" s="552"/>
      <c r="B381" s="551"/>
      <c r="C381" s="552"/>
      <c r="D381" s="574"/>
      <c r="E381" s="536"/>
      <c r="F381" s="537"/>
      <c r="G381" s="133" t="s">
        <v>1980</v>
      </c>
      <c r="H381" s="299"/>
      <c r="I381" s="299"/>
      <c r="J381" s="4">
        <v>231</v>
      </c>
      <c r="K381" s="299"/>
      <c r="L381" s="299"/>
      <c r="M381" s="299"/>
      <c r="N381" s="299">
        <v>14</v>
      </c>
      <c r="O381" s="328"/>
      <c r="P381" s="221"/>
      <c r="Q381" s="224"/>
      <c r="R381" s="222"/>
      <c r="S381" s="222"/>
      <c r="T381" s="222"/>
    </row>
    <row r="382" spans="1:20" s="19" customFormat="1" ht="48" hidden="1" customHeight="1" outlineLevel="1" x14ac:dyDescent="0.25">
      <c r="A382" s="552"/>
      <c r="B382" s="551"/>
      <c r="C382" s="552"/>
      <c r="D382" s="574"/>
      <c r="E382" s="536"/>
      <c r="F382" s="537"/>
      <c r="G382" s="133" t="s">
        <v>1981</v>
      </c>
      <c r="H382" s="299"/>
      <c r="I382" s="299"/>
      <c r="J382" s="4">
        <v>225</v>
      </c>
      <c r="K382" s="299"/>
      <c r="L382" s="299"/>
      <c r="M382" s="299"/>
      <c r="N382" s="299">
        <v>150</v>
      </c>
      <c r="O382" s="328"/>
      <c r="P382" s="221"/>
      <c r="Q382" s="224"/>
      <c r="R382" s="222"/>
      <c r="S382" s="222"/>
      <c r="T382" s="222"/>
    </row>
    <row r="383" spans="1:20" s="19" customFormat="1" ht="48" hidden="1" customHeight="1" outlineLevel="1" x14ac:dyDescent="0.25">
      <c r="A383" s="552"/>
      <c r="B383" s="551"/>
      <c r="C383" s="552"/>
      <c r="D383" s="574"/>
      <c r="E383" s="536"/>
      <c r="F383" s="537"/>
      <c r="G383" s="133" t="s">
        <v>1982</v>
      </c>
      <c r="H383" s="299"/>
      <c r="I383" s="299"/>
      <c r="J383" s="4">
        <v>158</v>
      </c>
      <c r="K383" s="299"/>
      <c r="L383" s="299"/>
      <c r="M383" s="299"/>
      <c r="N383" s="299">
        <v>60</v>
      </c>
      <c r="O383" s="328"/>
      <c r="P383" s="221"/>
      <c r="Q383" s="224"/>
      <c r="R383" s="222"/>
      <c r="S383" s="222"/>
      <c r="T383" s="222"/>
    </row>
    <row r="384" spans="1:20" s="19" customFormat="1" ht="48" hidden="1" customHeight="1" outlineLevel="1" x14ac:dyDescent="0.25">
      <c r="A384" s="552"/>
      <c r="B384" s="551"/>
      <c r="C384" s="552"/>
      <c r="D384" s="574"/>
      <c r="E384" s="536"/>
      <c r="F384" s="537"/>
      <c r="G384" s="133" t="s">
        <v>1983</v>
      </c>
      <c r="H384" s="299"/>
      <c r="I384" s="299"/>
      <c r="J384" s="4">
        <v>218</v>
      </c>
      <c r="K384" s="299"/>
      <c r="L384" s="299"/>
      <c r="M384" s="299"/>
      <c r="N384" s="299">
        <v>90</v>
      </c>
      <c r="O384" s="328"/>
      <c r="P384" s="221"/>
      <c r="Q384" s="224"/>
      <c r="R384" s="222"/>
      <c r="S384" s="222"/>
      <c r="T384" s="222"/>
    </row>
    <row r="385" spans="1:20" s="19" customFormat="1" ht="48" hidden="1" customHeight="1" outlineLevel="1" x14ac:dyDescent="0.25">
      <c r="A385" s="552"/>
      <c r="B385" s="551"/>
      <c r="C385" s="552"/>
      <c r="D385" s="574"/>
      <c r="E385" s="536"/>
      <c r="F385" s="537"/>
      <c r="G385" s="133" t="s">
        <v>1984</v>
      </c>
      <c r="H385" s="299"/>
      <c r="I385" s="299"/>
      <c r="J385" s="4">
        <v>232</v>
      </c>
      <c r="K385" s="299"/>
      <c r="L385" s="299"/>
      <c r="M385" s="299"/>
      <c r="N385" s="299">
        <v>30</v>
      </c>
      <c r="O385" s="328"/>
      <c r="P385" s="221"/>
      <c r="Q385" s="224"/>
      <c r="R385" s="222"/>
      <c r="S385" s="222"/>
      <c r="T385" s="222"/>
    </row>
    <row r="386" spans="1:20" s="19" customFormat="1" ht="48" hidden="1" customHeight="1" outlineLevel="1" x14ac:dyDescent="0.25">
      <c r="A386" s="552"/>
      <c r="B386" s="551"/>
      <c r="C386" s="552"/>
      <c r="D386" s="574"/>
      <c r="E386" s="536"/>
      <c r="F386" s="537"/>
      <c r="G386" s="133" t="s">
        <v>1985</v>
      </c>
      <c r="H386" s="299"/>
      <c r="I386" s="299"/>
      <c r="J386" s="4">
        <v>157</v>
      </c>
      <c r="K386" s="299"/>
      <c r="L386" s="299"/>
      <c r="M386" s="299"/>
      <c r="N386" s="299">
        <v>15</v>
      </c>
      <c r="O386" s="328"/>
      <c r="P386" s="221"/>
      <c r="Q386" s="224"/>
      <c r="R386" s="222"/>
      <c r="S386" s="222"/>
      <c r="T386" s="222"/>
    </row>
    <row r="387" spans="1:20" s="19" customFormat="1" ht="30" hidden="1" customHeight="1" outlineLevel="1" x14ac:dyDescent="0.25">
      <c r="A387" s="552"/>
      <c r="B387" s="551"/>
      <c r="C387" s="552"/>
      <c r="D387" s="574"/>
      <c r="E387" s="536"/>
      <c r="F387" s="537"/>
      <c r="G387" s="133" t="s">
        <v>1986</v>
      </c>
      <c r="H387" s="299"/>
      <c r="I387" s="299"/>
      <c r="J387" s="4">
        <v>238</v>
      </c>
      <c r="K387" s="299"/>
      <c r="L387" s="299"/>
      <c r="M387" s="299"/>
      <c r="N387" s="299">
        <v>120</v>
      </c>
      <c r="O387" s="328"/>
      <c r="P387" s="221"/>
      <c r="Q387" s="224"/>
      <c r="R387" s="222"/>
      <c r="S387" s="222"/>
      <c r="T387" s="222"/>
    </row>
    <row r="388" spans="1:20" s="19" customFormat="1" ht="48" hidden="1" customHeight="1" outlineLevel="1" x14ac:dyDescent="0.25">
      <c r="A388" s="552"/>
      <c r="B388" s="551"/>
      <c r="C388" s="552"/>
      <c r="D388" s="574"/>
      <c r="E388" s="536"/>
      <c r="F388" s="537"/>
      <c r="G388" s="133" t="s">
        <v>1987</v>
      </c>
      <c r="H388" s="299"/>
      <c r="I388" s="299"/>
      <c r="J388" s="4">
        <v>46</v>
      </c>
      <c r="K388" s="299"/>
      <c r="L388" s="299"/>
      <c r="M388" s="299"/>
      <c r="N388" s="299">
        <v>15</v>
      </c>
      <c r="O388" s="328"/>
      <c r="P388" s="221"/>
      <c r="Q388" s="224"/>
      <c r="R388" s="222"/>
      <c r="S388" s="222"/>
      <c r="T388" s="222"/>
    </row>
    <row r="389" spans="1:20" s="19" customFormat="1" ht="48" hidden="1" customHeight="1" outlineLevel="1" x14ac:dyDescent="0.25">
      <c r="A389" s="552"/>
      <c r="B389" s="551"/>
      <c r="C389" s="552"/>
      <c r="D389" s="574"/>
      <c r="E389" s="536"/>
      <c r="F389" s="537"/>
      <c r="G389" s="133" t="s">
        <v>1988</v>
      </c>
      <c r="H389" s="299"/>
      <c r="I389" s="299"/>
      <c r="J389" s="4">
        <v>240</v>
      </c>
      <c r="K389" s="299"/>
      <c r="L389" s="299"/>
      <c r="M389" s="299"/>
      <c r="N389" s="299">
        <v>53</v>
      </c>
      <c r="O389" s="328"/>
      <c r="P389" s="221"/>
      <c r="Q389" s="224"/>
      <c r="R389" s="222"/>
      <c r="S389" s="222"/>
      <c r="T389" s="222"/>
    </row>
    <row r="390" spans="1:20" s="19" customFormat="1" ht="45.75" hidden="1" customHeight="1" outlineLevel="1" x14ac:dyDescent="0.25">
      <c r="A390" s="552"/>
      <c r="B390" s="551"/>
      <c r="C390" s="552"/>
      <c r="D390" s="574"/>
      <c r="E390" s="538"/>
      <c r="F390" s="539"/>
      <c r="G390" s="133" t="s">
        <v>1989</v>
      </c>
      <c r="H390" s="299"/>
      <c r="I390" s="299"/>
      <c r="J390" s="4">
        <v>3</v>
      </c>
      <c r="K390" s="299"/>
      <c r="L390" s="299"/>
      <c r="M390" s="299"/>
      <c r="N390" s="299">
        <v>90</v>
      </c>
      <c r="O390" s="328"/>
      <c r="P390" s="221"/>
      <c r="Q390" s="224"/>
      <c r="R390" s="222"/>
      <c r="S390" s="222"/>
      <c r="T390" s="222"/>
    </row>
    <row r="391" spans="1:20" s="19" customFormat="1" ht="15" hidden="1" customHeight="1" outlineLevel="1" x14ac:dyDescent="0.25">
      <c r="A391" s="552"/>
      <c r="B391" s="551"/>
      <c r="C391" s="552"/>
      <c r="D391" s="574"/>
      <c r="E391" s="234" t="s">
        <v>55</v>
      </c>
      <c r="F391" s="234"/>
      <c r="G391" s="233"/>
      <c r="H391" s="299"/>
      <c r="I391" s="299"/>
      <c r="J391" s="299"/>
      <c r="K391" s="299"/>
      <c r="L391" s="299"/>
      <c r="M391" s="299"/>
      <c r="N391" s="299"/>
      <c r="O391" s="328"/>
      <c r="P391" s="221"/>
      <c r="Q391" s="224"/>
      <c r="R391" s="222"/>
      <c r="S391" s="222"/>
      <c r="T391" s="222"/>
    </row>
    <row r="392" spans="1:20" s="19" customFormat="1" ht="15.75" hidden="1" customHeight="1" outlineLevel="1" x14ac:dyDescent="0.25">
      <c r="A392" s="552"/>
      <c r="B392" s="551"/>
      <c r="C392" s="552"/>
      <c r="D392" s="574"/>
      <c r="E392" s="234" t="s">
        <v>56</v>
      </c>
      <c r="F392" s="234"/>
      <c r="G392" s="233"/>
      <c r="H392" s="301"/>
      <c r="I392" s="301"/>
      <c r="J392" s="301"/>
      <c r="K392" s="301"/>
      <c r="L392" s="301"/>
      <c r="M392" s="301"/>
      <c r="N392" s="300"/>
      <c r="O392" s="327"/>
      <c r="P392" s="221"/>
      <c r="Q392" s="224"/>
      <c r="R392" s="222"/>
      <c r="S392" s="222"/>
      <c r="T392" s="222"/>
    </row>
    <row r="393" spans="1:20" s="19" customFormat="1" ht="15" hidden="1" customHeight="1" outlineLevel="1" x14ac:dyDescent="0.25">
      <c r="A393" s="552"/>
      <c r="B393" s="551"/>
      <c r="C393" s="552"/>
      <c r="D393" s="574"/>
      <c r="E393" s="233" t="s">
        <v>57</v>
      </c>
      <c r="F393" s="233"/>
      <c r="G393" s="233"/>
      <c r="H393" s="301"/>
      <c r="I393" s="301"/>
      <c r="J393" s="301"/>
      <c r="K393" s="301"/>
      <c r="L393" s="301"/>
      <c r="M393" s="301"/>
      <c r="N393" s="300"/>
      <c r="O393" s="327"/>
      <c r="P393" s="221"/>
      <c r="Q393" s="224"/>
      <c r="R393" s="222"/>
      <c r="S393" s="222"/>
      <c r="T393" s="222"/>
    </row>
    <row r="394" spans="1:20" s="19" customFormat="1" ht="15" hidden="1" customHeight="1" outlineLevel="1" x14ac:dyDescent="0.25">
      <c r="A394" s="552"/>
      <c r="B394" s="551"/>
      <c r="C394" s="552"/>
      <c r="D394" s="574"/>
      <c r="E394" s="233" t="s">
        <v>61</v>
      </c>
      <c r="F394" s="233"/>
      <c r="G394" s="233"/>
      <c r="H394" s="301"/>
      <c r="I394" s="301"/>
      <c r="J394" s="301"/>
      <c r="K394" s="301"/>
      <c r="L394" s="301"/>
      <c r="M394" s="301"/>
      <c r="N394" s="300"/>
      <c r="O394" s="327"/>
      <c r="P394" s="221"/>
      <c r="Q394" s="224"/>
      <c r="R394" s="222"/>
      <c r="S394" s="222"/>
      <c r="T394" s="222"/>
    </row>
    <row r="395" spans="1:20" s="19" customFormat="1" ht="15" hidden="1" customHeight="1" outlineLevel="1" x14ac:dyDescent="0.25">
      <c r="A395" s="552"/>
      <c r="B395" s="551"/>
      <c r="C395" s="552" t="s">
        <v>60</v>
      </c>
      <c r="D395" s="574" t="s">
        <v>58</v>
      </c>
      <c r="E395" s="234" t="s">
        <v>53</v>
      </c>
      <c r="F395" s="234"/>
      <c r="G395" s="233"/>
      <c r="H395" s="301"/>
      <c r="I395" s="301"/>
      <c r="J395" s="301"/>
      <c r="K395" s="301"/>
      <c r="L395" s="301"/>
      <c r="M395" s="301"/>
      <c r="N395" s="300"/>
      <c r="O395" s="327"/>
      <c r="P395" s="221"/>
      <c r="Q395" s="224"/>
      <c r="R395" s="222"/>
      <c r="S395" s="222"/>
      <c r="T395" s="222"/>
    </row>
    <row r="396" spans="1:20" s="19" customFormat="1" ht="15" hidden="1" customHeight="1" outlineLevel="1" x14ac:dyDescent="0.25">
      <c r="A396" s="552"/>
      <c r="B396" s="551"/>
      <c r="C396" s="552"/>
      <c r="D396" s="574"/>
      <c r="E396" s="234" t="s">
        <v>54</v>
      </c>
      <c r="F396" s="234"/>
      <c r="G396" s="233"/>
      <c r="H396" s="301"/>
      <c r="I396" s="301"/>
      <c r="J396" s="301"/>
      <c r="K396" s="301"/>
      <c r="L396" s="301"/>
      <c r="M396" s="301"/>
      <c r="N396" s="300"/>
      <c r="O396" s="327"/>
      <c r="P396" s="221"/>
      <c r="Q396" s="224"/>
      <c r="R396" s="222"/>
      <c r="S396" s="222"/>
      <c r="T396" s="222"/>
    </row>
    <row r="397" spans="1:20" s="19" customFormat="1" ht="15" hidden="1" customHeight="1" outlineLevel="1" x14ac:dyDescent="0.25">
      <c r="A397" s="552"/>
      <c r="B397" s="551"/>
      <c r="C397" s="552"/>
      <c r="D397" s="574"/>
      <c r="E397" s="234" t="s">
        <v>55</v>
      </c>
      <c r="F397" s="234"/>
      <c r="G397" s="233"/>
      <c r="H397" s="301"/>
      <c r="I397" s="301"/>
      <c r="J397" s="301"/>
      <c r="K397" s="301"/>
      <c r="L397" s="301"/>
      <c r="M397" s="301"/>
      <c r="N397" s="300"/>
      <c r="O397" s="327"/>
      <c r="P397" s="221"/>
      <c r="Q397" s="224"/>
      <c r="R397" s="222"/>
      <c r="S397" s="222"/>
      <c r="T397" s="222"/>
    </row>
    <row r="398" spans="1:20" s="19" customFormat="1" ht="15" hidden="1" customHeight="1" outlineLevel="1" x14ac:dyDescent="0.25">
      <c r="A398" s="552"/>
      <c r="B398" s="551"/>
      <c r="C398" s="552"/>
      <c r="D398" s="574"/>
      <c r="E398" s="234" t="s">
        <v>56</v>
      </c>
      <c r="F398" s="234"/>
      <c r="G398" s="233"/>
      <c r="H398" s="301"/>
      <c r="I398" s="301"/>
      <c r="J398" s="301"/>
      <c r="K398" s="301"/>
      <c r="L398" s="301"/>
      <c r="M398" s="301"/>
      <c r="N398" s="300"/>
      <c r="O398" s="327"/>
      <c r="P398" s="221"/>
      <c r="Q398" s="224"/>
      <c r="R398" s="222"/>
      <c r="S398" s="222"/>
      <c r="T398" s="222"/>
    </row>
    <row r="399" spans="1:20" s="19" customFormat="1" ht="15" hidden="1" customHeight="1" outlineLevel="1" x14ac:dyDescent="0.25">
      <c r="A399" s="552"/>
      <c r="B399" s="551"/>
      <c r="C399" s="552"/>
      <c r="D399" s="574"/>
      <c r="E399" s="233" t="s">
        <v>57</v>
      </c>
      <c r="F399" s="233"/>
      <c r="G399" s="233"/>
      <c r="H399" s="301"/>
      <c r="I399" s="301"/>
      <c r="J399" s="301"/>
      <c r="K399" s="301"/>
      <c r="L399" s="301"/>
      <c r="M399" s="301"/>
      <c r="N399" s="300"/>
      <c r="O399" s="327"/>
      <c r="P399" s="221"/>
      <c r="Q399" s="224"/>
      <c r="R399" s="222"/>
      <c r="S399" s="222"/>
      <c r="T399" s="222"/>
    </row>
    <row r="400" spans="1:20" s="19" customFormat="1" ht="15.75" hidden="1" customHeight="1" outlineLevel="1" x14ac:dyDescent="0.25">
      <c r="A400" s="552"/>
      <c r="B400" s="551"/>
      <c r="C400" s="552"/>
      <c r="D400" s="574"/>
      <c r="E400" s="233" t="s">
        <v>61</v>
      </c>
      <c r="F400" s="233"/>
      <c r="G400" s="233"/>
      <c r="H400" s="300"/>
      <c r="I400" s="300"/>
      <c r="J400" s="300"/>
      <c r="K400" s="300"/>
      <c r="L400" s="300"/>
      <c r="M400" s="300"/>
      <c r="N400" s="300"/>
      <c r="O400" s="327"/>
      <c r="P400" s="221"/>
      <c r="Q400" s="224"/>
      <c r="R400" s="222"/>
      <c r="S400" s="222"/>
      <c r="T400" s="222"/>
    </row>
    <row r="401" spans="1:20" s="19" customFormat="1" ht="15" hidden="1" customHeight="1" outlineLevel="1" x14ac:dyDescent="0.25">
      <c r="A401" s="552"/>
      <c r="B401" s="551"/>
      <c r="C401" s="552"/>
      <c r="D401" s="574" t="s">
        <v>150</v>
      </c>
      <c r="E401" s="234" t="s">
        <v>53</v>
      </c>
      <c r="F401" s="234"/>
      <c r="G401" s="233"/>
      <c r="H401" s="300"/>
      <c r="I401" s="300"/>
      <c r="J401" s="300"/>
      <c r="K401" s="300"/>
      <c r="L401" s="300"/>
      <c r="M401" s="300"/>
      <c r="N401" s="300"/>
      <c r="O401" s="327"/>
      <c r="P401" s="221"/>
      <c r="Q401" s="224"/>
      <c r="R401" s="222"/>
      <c r="S401" s="222"/>
      <c r="T401" s="222"/>
    </row>
    <row r="402" spans="1:20" s="19" customFormat="1" ht="15" hidden="1" customHeight="1" outlineLevel="1" x14ac:dyDescent="0.25">
      <c r="A402" s="552"/>
      <c r="B402" s="551"/>
      <c r="C402" s="552"/>
      <c r="D402" s="574"/>
      <c r="E402" s="234" t="s">
        <v>54</v>
      </c>
      <c r="F402" s="234"/>
      <c r="G402" s="233"/>
      <c r="H402" s="300"/>
      <c r="I402" s="300"/>
      <c r="J402" s="300"/>
      <c r="K402" s="300"/>
      <c r="L402" s="300"/>
      <c r="M402" s="300"/>
      <c r="N402" s="300"/>
      <c r="O402" s="327"/>
      <c r="P402" s="221"/>
      <c r="Q402" s="224"/>
      <c r="R402" s="222"/>
      <c r="S402" s="222"/>
      <c r="T402" s="222"/>
    </row>
    <row r="403" spans="1:20" s="19" customFormat="1" ht="15" hidden="1" customHeight="1" outlineLevel="1" x14ac:dyDescent="0.25">
      <c r="A403" s="552"/>
      <c r="B403" s="551"/>
      <c r="C403" s="552"/>
      <c r="D403" s="574"/>
      <c r="E403" s="234" t="s">
        <v>55</v>
      </c>
      <c r="F403" s="234"/>
      <c r="G403" s="233"/>
      <c r="H403" s="300"/>
      <c r="I403" s="300"/>
      <c r="J403" s="300"/>
      <c r="K403" s="300"/>
      <c r="L403" s="300"/>
      <c r="M403" s="300"/>
      <c r="N403" s="300"/>
      <c r="O403" s="327"/>
      <c r="P403" s="221"/>
      <c r="Q403" s="224"/>
      <c r="R403" s="222"/>
      <c r="S403" s="222"/>
      <c r="T403" s="222"/>
    </row>
    <row r="404" spans="1:20" s="19" customFormat="1" ht="15" hidden="1" customHeight="1" outlineLevel="1" x14ac:dyDescent="0.25">
      <c r="A404" s="552"/>
      <c r="B404" s="551"/>
      <c r="C404" s="552"/>
      <c r="D404" s="574"/>
      <c r="E404" s="234" t="s">
        <v>56</v>
      </c>
      <c r="F404" s="234"/>
      <c r="G404" s="233"/>
      <c r="H404" s="300"/>
      <c r="I404" s="300"/>
      <c r="J404" s="300"/>
      <c r="K404" s="300"/>
      <c r="L404" s="300"/>
      <c r="M404" s="300"/>
      <c r="N404" s="300"/>
      <c r="O404" s="327"/>
      <c r="P404" s="221"/>
      <c r="Q404" s="224"/>
      <c r="R404" s="222"/>
      <c r="S404" s="222"/>
      <c r="T404" s="222"/>
    </row>
    <row r="405" spans="1:20" s="19" customFormat="1" ht="15" hidden="1" customHeight="1" outlineLevel="1" x14ac:dyDescent="0.25">
      <c r="A405" s="552"/>
      <c r="B405" s="551"/>
      <c r="C405" s="552"/>
      <c r="D405" s="574"/>
      <c r="E405" s="233" t="s">
        <v>57</v>
      </c>
      <c r="F405" s="233"/>
      <c r="G405" s="233"/>
      <c r="H405" s="300"/>
      <c r="I405" s="300"/>
      <c r="J405" s="300"/>
      <c r="K405" s="300"/>
      <c r="L405" s="300"/>
      <c r="M405" s="300"/>
      <c r="N405" s="300"/>
      <c r="O405" s="327"/>
      <c r="P405" s="221"/>
      <c r="Q405" s="224"/>
      <c r="R405" s="222"/>
      <c r="S405" s="222"/>
      <c r="T405" s="222"/>
    </row>
    <row r="406" spans="1:20" s="19" customFormat="1" ht="15.75" hidden="1" customHeight="1" outlineLevel="1" x14ac:dyDescent="0.25">
      <c r="A406" s="552"/>
      <c r="B406" s="551"/>
      <c r="C406" s="552"/>
      <c r="D406" s="574"/>
      <c r="E406" s="233" t="s">
        <v>61</v>
      </c>
      <c r="F406" s="233"/>
      <c r="G406" s="233"/>
      <c r="H406" s="300"/>
      <c r="I406" s="300"/>
      <c r="J406" s="300"/>
      <c r="K406" s="300"/>
      <c r="L406" s="300"/>
      <c r="M406" s="300"/>
      <c r="N406" s="300"/>
      <c r="O406" s="327"/>
      <c r="P406" s="221"/>
      <c r="Q406" s="224"/>
      <c r="R406" s="222"/>
      <c r="S406" s="222"/>
      <c r="T406" s="222"/>
    </row>
    <row r="407" spans="1:20" s="38" customFormat="1" ht="15" customHeight="1" collapsed="1" x14ac:dyDescent="0.25">
      <c r="A407" s="552" t="s">
        <v>72</v>
      </c>
      <c r="B407" s="551" t="s">
        <v>74</v>
      </c>
      <c r="C407" s="552" t="s">
        <v>59</v>
      </c>
      <c r="D407" s="574" t="s">
        <v>58</v>
      </c>
      <c r="E407" s="534" t="s">
        <v>53</v>
      </c>
      <c r="F407" s="535"/>
      <c r="G407" s="189"/>
      <c r="H407" s="122">
        <f>SUM(H408:H419)</f>
        <v>886</v>
      </c>
      <c r="I407" s="122"/>
      <c r="J407" s="122">
        <f t="shared" ref="J407:N407" si="4">SUM(J408:J419)</f>
        <v>350</v>
      </c>
      <c r="K407" s="122"/>
      <c r="L407" s="122">
        <f t="shared" si="4"/>
        <v>83.2</v>
      </c>
      <c r="M407" s="122"/>
      <c r="N407" s="122">
        <f t="shared" si="4"/>
        <v>14</v>
      </c>
      <c r="O407" s="334"/>
      <c r="P407" s="364"/>
      <c r="Q407" s="276"/>
      <c r="R407" s="354"/>
      <c r="S407" s="355"/>
      <c r="T407" s="354"/>
    </row>
    <row r="408" spans="1:20" s="19" customFormat="1" ht="60" hidden="1" customHeight="1" outlineLevel="1" x14ac:dyDescent="0.25">
      <c r="A408" s="552"/>
      <c r="B408" s="551"/>
      <c r="C408" s="552"/>
      <c r="D408" s="574"/>
      <c r="E408" s="536"/>
      <c r="F408" s="537"/>
      <c r="G408" s="64" t="s">
        <v>498</v>
      </c>
      <c r="H408" s="122">
        <v>39</v>
      </c>
      <c r="I408" s="122"/>
      <c r="J408" s="122"/>
      <c r="K408" s="122"/>
      <c r="L408" s="122">
        <v>15</v>
      </c>
      <c r="M408" s="122"/>
      <c r="N408" s="122"/>
      <c r="O408" s="334"/>
      <c r="P408" s="221"/>
      <c r="Q408" s="224"/>
      <c r="R408" s="224"/>
      <c r="S408" s="221"/>
      <c r="T408" s="221"/>
    </row>
    <row r="409" spans="1:20" s="19" customFormat="1" ht="75" hidden="1" customHeight="1" outlineLevel="1" x14ac:dyDescent="0.25">
      <c r="A409" s="552"/>
      <c r="B409" s="551"/>
      <c r="C409" s="552"/>
      <c r="D409" s="574"/>
      <c r="E409" s="536"/>
      <c r="F409" s="537"/>
      <c r="G409" s="64" t="s">
        <v>499</v>
      </c>
      <c r="H409" s="122">
        <v>135</v>
      </c>
      <c r="I409" s="122"/>
      <c r="J409" s="122"/>
      <c r="K409" s="122"/>
      <c r="L409" s="122">
        <v>12</v>
      </c>
      <c r="M409" s="122"/>
      <c r="N409" s="122"/>
      <c r="O409" s="334"/>
      <c r="P409" s="221"/>
      <c r="Q409" s="224"/>
      <c r="R409" s="224"/>
      <c r="S409" s="221"/>
      <c r="T409" s="221"/>
    </row>
    <row r="410" spans="1:20" s="19" customFormat="1" ht="45" hidden="1" customHeight="1" outlineLevel="1" x14ac:dyDescent="0.25">
      <c r="A410" s="552"/>
      <c r="B410" s="551"/>
      <c r="C410" s="552"/>
      <c r="D410" s="574"/>
      <c r="E410" s="536"/>
      <c r="F410" s="537"/>
      <c r="G410" s="64" t="s">
        <v>500</v>
      </c>
      <c r="H410" s="122">
        <v>40</v>
      </c>
      <c r="I410" s="122"/>
      <c r="J410" s="122"/>
      <c r="K410" s="122"/>
      <c r="L410" s="122">
        <v>5</v>
      </c>
      <c r="M410" s="122"/>
      <c r="N410" s="122"/>
      <c r="O410" s="334"/>
      <c r="P410" s="221"/>
      <c r="Q410" s="224"/>
      <c r="R410" s="224"/>
      <c r="S410" s="221"/>
      <c r="T410" s="221"/>
    </row>
    <row r="411" spans="1:20" s="19" customFormat="1" ht="60" hidden="1" customHeight="1" outlineLevel="1" x14ac:dyDescent="0.25">
      <c r="A411" s="552"/>
      <c r="B411" s="551"/>
      <c r="C411" s="552"/>
      <c r="D411" s="574"/>
      <c r="E411" s="536"/>
      <c r="F411" s="537"/>
      <c r="G411" s="64" t="s">
        <v>501</v>
      </c>
      <c r="H411" s="122">
        <v>152</v>
      </c>
      <c r="I411" s="122"/>
      <c r="J411" s="122"/>
      <c r="K411" s="122"/>
      <c r="L411" s="122">
        <v>15</v>
      </c>
      <c r="M411" s="122"/>
      <c r="N411" s="122"/>
      <c r="O411" s="334"/>
      <c r="P411" s="221"/>
      <c r="Q411" s="224"/>
      <c r="R411" s="224"/>
      <c r="S411" s="221"/>
      <c r="T411" s="221"/>
    </row>
    <row r="412" spans="1:20" s="19" customFormat="1" ht="90" hidden="1" customHeight="1" outlineLevel="1" x14ac:dyDescent="0.25">
      <c r="A412" s="552"/>
      <c r="B412" s="551"/>
      <c r="C412" s="552"/>
      <c r="D412" s="574"/>
      <c r="E412" s="536"/>
      <c r="F412" s="537"/>
      <c r="G412" s="64" t="s">
        <v>502</v>
      </c>
      <c r="H412" s="122">
        <v>130</v>
      </c>
      <c r="I412" s="122"/>
      <c r="J412" s="122"/>
      <c r="K412" s="122"/>
      <c r="L412" s="122">
        <v>5</v>
      </c>
      <c r="M412" s="122"/>
      <c r="N412" s="122"/>
      <c r="O412" s="334"/>
      <c r="P412" s="221"/>
      <c r="Q412" s="224"/>
      <c r="R412" s="224"/>
      <c r="S412" s="221"/>
      <c r="T412" s="221"/>
    </row>
    <row r="413" spans="1:20" s="19" customFormat="1" ht="60" hidden="1" customHeight="1" outlineLevel="1" x14ac:dyDescent="0.25">
      <c r="A413" s="552"/>
      <c r="B413" s="551"/>
      <c r="C413" s="552"/>
      <c r="D413" s="574"/>
      <c r="E413" s="536"/>
      <c r="F413" s="537"/>
      <c r="G413" s="64" t="s">
        <v>503</v>
      </c>
      <c r="H413" s="122">
        <v>20</v>
      </c>
      <c r="I413" s="122"/>
      <c r="J413" s="122"/>
      <c r="K413" s="122"/>
      <c r="L413" s="122">
        <v>5</v>
      </c>
      <c r="M413" s="122"/>
      <c r="N413" s="122"/>
      <c r="O413" s="334"/>
      <c r="P413" s="221"/>
      <c r="Q413" s="224"/>
      <c r="R413" s="224"/>
      <c r="S413" s="221"/>
      <c r="T413" s="221"/>
    </row>
    <row r="414" spans="1:20" s="19" customFormat="1" ht="75" hidden="1" customHeight="1" outlineLevel="1" x14ac:dyDescent="0.25">
      <c r="A414" s="552"/>
      <c r="B414" s="551"/>
      <c r="C414" s="552"/>
      <c r="D414" s="574"/>
      <c r="E414" s="536"/>
      <c r="F414" s="537"/>
      <c r="G414" s="64" t="s">
        <v>504</v>
      </c>
      <c r="H414" s="122">
        <v>30</v>
      </c>
      <c r="I414" s="122"/>
      <c r="J414" s="122"/>
      <c r="K414" s="122"/>
      <c r="L414" s="122">
        <v>10</v>
      </c>
      <c r="M414" s="122"/>
      <c r="N414" s="122"/>
      <c r="O414" s="334"/>
      <c r="P414" s="221"/>
      <c r="Q414" s="224"/>
      <c r="R414" s="224"/>
      <c r="S414" s="221"/>
      <c r="T414" s="221"/>
    </row>
    <row r="415" spans="1:20" s="19" customFormat="1" ht="75" hidden="1" customHeight="1" outlineLevel="1" x14ac:dyDescent="0.25">
      <c r="A415" s="552"/>
      <c r="B415" s="551"/>
      <c r="C415" s="552"/>
      <c r="D415" s="574"/>
      <c r="E415" s="536"/>
      <c r="F415" s="537"/>
      <c r="G415" s="64" t="s">
        <v>505</v>
      </c>
      <c r="H415" s="122">
        <v>45</v>
      </c>
      <c r="I415" s="122"/>
      <c r="J415" s="122"/>
      <c r="K415" s="122"/>
      <c r="L415" s="122">
        <v>5</v>
      </c>
      <c r="M415" s="122"/>
      <c r="N415" s="122"/>
      <c r="O415" s="334"/>
      <c r="P415" s="221"/>
      <c r="Q415" s="224"/>
      <c r="R415" s="224"/>
      <c r="S415" s="221"/>
      <c r="T415" s="221"/>
    </row>
    <row r="416" spans="1:20" s="19" customFormat="1" ht="60" hidden="1" customHeight="1" outlineLevel="1" x14ac:dyDescent="0.25">
      <c r="A416" s="552"/>
      <c r="B416" s="551"/>
      <c r="C416" s="552"/>
      <c r="D416" s="574"/>
      <c r="E416" s="536"/>
      <c r="F416" s="537"/>
      <c r="G416" s="64" t="s">
        <v>506</v>
      </c>
      <c r="H416" s="122">
        <v>45</v>
      </c>
      <c r="I416" s="122"/>
      <c r="J416" s="122"/>
      <c r="K416" s="122"/>
      <c r="L416" s="122">
        <v>5</v>
      </c>
      <c r="M416" s="122"/>
      <c r="N416" s="122"/>
      <c r="O416" s="334"/>
      <c r="P416" s="221"/>
      <c r="Q416" s="224"/>
      <c r="R416" s="224"/>
      <c r="S416" s="221"/>
      <c r="T416" s="221"/>
    </row>
    <row r="417" spans="1:20" s="19" customFormat="1" ht="60" hidden="1" customHeight="1" outlineLevel="1" x14ac:dyDescent="0.25">
      <c r="A417" s="552"/>
      <c r="B417" s="551"/>
      <c r="C417" s="552"/>
      <c r="D417" s="574"/>
      <c r="E417" s="536"/>
      <c r="F417" s="537"/>
      <c r="G417" s="64" t="s">
        <v>507</v>
      </c>
      <c r="H417" s="122">
        <v>40</v>
      </c>
      <c r="I417" s="122"/>
      <c r="J417" s="122"/>
      <c r="K417" s="122"/>
      <c r="L417" s="123">
        <v>5</v>
      </c>
      <c r="M417" s="123"/>
      <c r="N417" s="123"/>
      <c r="O417" s="332"/>
      <c r="P417" s="221"/>
      <c r="Q417" s="224"/>
      <c r="R417" s="224"/>
      <c r="S417" s="221"/>
      <c r="T417" s="221"/>
    </row>
    <row r="418" spans="1:20" s="19" customFormat="1" ht="75" hidden="1" customHeight="1" outlineLevel="1" x14ac:dyDescent="0.25">
      <c r="A418" s="552"/>
      <c r="B418" s="551"/>
      <c r="C418" s="552"/>
      <c r="D418" s="574"/>
      <c r="E418" s="536"/>
      <c r="F418" s="537"/>
      <c r="G418" s="64" t="s">
        <v>508</v>
      </c>
      <c r="H418" s="122">
        <v>210</v>
      </c>
      <c r="I418" s="122"/>
      <c r="J418" s="122"/>
      <c r="K418" s="122"/>
      <c r="L418" s="123">
        <v>1.2</v>
      </c>
      <c r="M418" s="123"/>
      <c r="N418" s="123"/>
      <c r="O418" s="332"/>
      <c r="P418" s="221"/>
      <c r="Q418" s="224"/>
      <c r="R418" s="224"/>
      <c r="S418" s="221"/>
      <c r="T418" s="221"/>
    </row>
    <row r="419" spans="1:20" s="19" customFormat="1" ht="75" hidden="1" customHeight="1" outlineLevel="1" x14ac:dyDescent="0.25">
      <c r="A419" s="552"/>
      <c r="B419" s="551"/>
      <c r="C419" s="552"/>
      <c r="D419" s="574"/>
      <c r="E419" s="538"/>
      <c r="F419" s="539"/>
      <c r="G419" s="234" t="s">
        <v>2177</v>
      </c>
      <c r="H419" s="122"/>
      <c r="I419" s="122"/>
      <c r="J419" s="300">
        <v>350</v>
      </c>
      <c r="K419" s="122"/>
      <c r="L419" s="123"/>
      <c r="M419" s="123"/>
      <c r="N419" s="300">
        <v>14</v>
      </c>
      <c r="O419" s="332"/>
      <c r="P419" s="221"/>
      <c r="Q419" s="224"/>
      <c r="R419" s="224"/>
      <c r="S419" s="221"/>
      <c r="T419" s="221"/>
    </row>
    <row r="420" spans="1:20" s="38" customFormat="1" ht="15" customHeight="1" collapsed="1" x14ac:dyDescent="0.25">
      <c r="A420" s="552"/>
      <c r="B420" s="551"/>
      <c r="C420" s="552"/>
      <c r="D420" s="574"/>
      <c r="E420" s="534" t="s">
        <v>54</v>
      </c>
      <c r="F420" s="535"/>
      <c r="G420" s="189"/>
      <c r="H420" s="122">
        <f>SUM(H421:H426)</f>
        <v>234</v>
      </c>
      <c r="I420" s="122"/>
      <c r="J420" s="122">
        <f t="shared" ref="J420:N420" si="5">SUM(J421:J426)</f>
        <v>525</v>
      </c>
      <c r="K420" s="122"/>
      <c r="L420" s="122">
        <f t="shared" si="5"/>
        <v>30</v>
      </c>
      <c r="M420" s="122"/>
      <c r="N420" s="122">
        <f t="shared" si="5"/>
        <v>200</v>
      </c>
      <c r="O420" s="334"/>
      <c r="P420" s="364"/>
      <c r="Q420" s="276"/>
      <c r="R420" s="354"/>
      <c r="S420" s="355"/>
      <c r="T420" s="354"/>
    </row>
    <row r="421" spans="1:20" s="19" customFormat="1" ht="60" hidden="1" customHeight="1" outlineLevel="1" x14ac:dyDescent="0.25">
      <c r="A421" s="552"/>
      <c r="B421" s="551"/>
      <c r="C421" s="552"/>
      <c r="D421" s="574"/>
      <c r="E421" s="536"/>
      <c r="F421" s="537"/>
      <c r="G421" s="64" t="s">
        <v>509</v>
      </c>
      <c r="H421" s="122">
        <v>180</v>
      </c>
      <c r="I421" s="122"/>
      <c r="J421" s="122"/>
      <c r="K421" s="122"/>
      <c r="L421" s="122">
        <v>15</v>
      </c>
      <c r="M421" s="122"/>
      <c r="N421" s="122"/>
      <c r="O421" s="334"/>
      <c r="P421" s="221"/>
      <c r="Q421" s="224"/>
      <c r="R421" s="224"/>
      <c r="S421" s="221"/>
      <c r="T421" s="221"/>
    </row>
    <row r="422" spans="1:20" s="19" customFormat="1" ht="60" hidden="1" customHeight="1" outlineLevel="1" x14ac:dyDescent="0.25">
      <c r="A422" s="552"/>
      <c r="B422" s="551"/>
      <c r="C422" s="552"/>
      <c r="D422" s="574"/>
      <c r="E422" s="536"/>
      <c r="F422" s="537"/>
      <c r="G422" s="64" t="s">
        <v>510</v>
      </c>
      <c r="H422" s="122">
        <v>54</v>
      </c>
      <c r="I422" s="122"/>
      <c r="J422" s="122"/>
      <c r="K422" s="122"/>
      <c r="L422" s="122">
        <v>15</v>
      </c>
      <c r="M422" s="122"/>
      <c r="N422" s="122"/>
      <c r="O422" s="334"/>
      <c r="P422" s="221"/>
      <c r="Q422" s="224"/>
      <c r="R422" s="224"/>
      <c r="S422" s="221"/>
      <c r="T422" s="221"/>
    </row>
    <row r="423" spans="1:20" s="19" customFormat="1" ht="55.5" hidden="1" customHeight="1" outlineLevel="1" x14ac:dyDescent="0.25">
      <c r="A423" s="552"/>
      <c r="B423" s="551"/>
      <c r="C423" s="552"/>
      <c r="D423" s="574"/>
      <c r="E423" s="536"/>
      <c r="F423" s="537"/>
      <c r="G423" s="61" t="s">
        <v>511</v>
      </c>
      <c r="H423" s="300"/>
      <c r="I423" s="300"/>
      <c r="J423" s="300">
        <v>5</v>
      </c>
      <c r="K423" s="300"/>
      <c r="L423" s="300"/>
      <c r="M423" s="300"/>
      <c r="N423" s="300">
        <v>70</v>
      </c>
      <c r="O423" s="327"/>
      <c r="P423" s="221"/>
      <c r="Q423" s="224"/>
      <c r="R423" s="222"/>
      <c r="S423" s="222"/>
      <c r="T423" s="222"/>
    </row>
    <row r="424" spans="1:20" s="19" customFormat="1" ht="51.75" hidden="1" customHeight="1" outlineLevel="1" x14ac:dyDescent="0.25">
      <c r="A424" s="552"/>
      <c r="B424" s="551"/>
      <c r="C424" s="552"/>
      <c r="D424" s="574"/>
      <c r="E424" s="536"/>
      <c r="F424" s="537"/>
      <c r="G424" s="61" t="s">
        <v>512</v>
      </c>
      <c r="H424" s="300"/>
      <c r="I424" s="300"/>
      <c r="J424" s="300">
        <v>5</v>
      </c>
      <c r="K424" s="300"/>
      <c r="L424" s="300"/>
      <c r="M424" s="300"/>
      <c r="N424" s="300">
        <v>100</v>
      </c>
      <c r="O424" s="327"/>
      <c r="P424" s="221"/>
      <c r="Q424" s="224"/>
      <c r="R424" s="222"/>
      <c r="S424" s="222"/>
      <c r="T424" s="222"/>
    </row>
    <row r="425" spans="1:20" s="19" customFormat="1" ht="50.25" hidden="1" customHeight="1" outlineLevel="1" x14ac:dyDescent="0.25">
      <c r="A425" s="552"/>
      <c r="B425" s="551"/>
      <c r="C425" s="552"/>
      <c r="D425" s="574"/>
      <c r="E425" s="536"/>
      <c r="F425" s="537"/>
      <c r="G425" s="61"/>
      <c r="H425" s="300"/>
      <c r="I425" s="300"/>
      <c r="J425" s="300"/>
      <c r="K425" s="300"/>
      <c r="L425" s="300"/>
      <c r="M425" s="300"/>
      <c r="N425" s="300"/>
      <c r="O425" s="327"/>
      <c r="P425" s="221"/>
      <c r="Q425" s="224"/>
      <c r="R425" s="222"/>
      <c r="S425" s="222"/>
      <c r="T425" s="222"/>
    </row>
    <row r="426" spans="1:20" s="19" customFormat="1" ht="50.25" hidden="1" customHeight="1" outlineLevel="1" x14ac:dyDescent="0.25">
      <c r="A426" s="552"/>
      <c r="B426" s="551"/>
      <c r="C426" s="552"/>
      <c r="D426" s="574"/>
      <c r="E426" s="538"/>
      <c r="F426" s="539"/>
      <c r="G426" s="234" t="s">
        <v>2178</v>
      </c>
      <c r="H426" s="300"/>
      <c r="I426" s="300"/>
      <c r="J426" s="300">
        <v>515</v>
      </c>
      <c r="K426" s="300"/>
      <c r="L426" s="300"/>
      <c r="M426" s="300"/>
      <c r="N426" s="300">
        <v>30</v>
      </c>
      <c r="O426" s="327"/>
      <c r="P426" s="221"/>
      <c r="Q426" s="224"/>
      <c r="R426" s="222"/>
      <c r="S426" s="222"/>
      <c r="T426" s="222"/>
    </row>
    <row r="427" spans="1:20" s="19" customFormat="1" ht="15" hidden="1" customHeight="1" outlineLevel="1" x14ac:dyDescent="0.25">
      <c r="A427" s="552"/>
      <c r="B427" s="551"/>
      <c r="C427" s="552"/>
      <c r="D427" s="574"/>
      <c r="E427" s="234" t="s">
        <v>55</v>
      </c>
      <c r="F427" s="234"/>
      <c r="G427" s="233"/>
      <c r="H427" s="300"/>
      <c r="I427" s="300"/>
      <c r="J427" s="300"/>
      <c r="K427" s="300"/>
      <c r="L427" s="300"/>
      <c r="M427" s="300"/>
      <c r="N427" s="300"/>
      <c r="O427" s="327"/>
      <c r="P427" s="221"/>
      <c r="Q427" s="224"/>
      <c r="R427" s="222"/>
      <c r="S427" s="222"/>
      <c r="T427" s="222"/>
    </row>
    <row r="428" spans="1:20" s="19" customFormat="1" ht="15" hidden="1" customHeight="1" outlineLevel="1" x14ac:dyDescent="0.25">
      <c r="A428" s="552"/>
      <c r="B428" s="551"/>
      <c r="C428" s="552"/>
      <c r="D428" s="574"/>
      <c r="E428" s="234" t="s">
        <v>56</v>
      </c>
      <c r="F428" s="234"/>
      <c r="G428" s="233"/>
      <c r="H428" s="300"/>
      <c r="I428" s="300"/>
      <c r="J428" s="300"/>
      <c r="K428" s="300"/>
      <c r="L428" s="300"/>
      <c r="M428" s="300"/>
      <c r="N428" s="300"/>
      <c r="O428" s="327"/>
      <c r="P428" s="221"/>
      <c r="Q428" s="224"/>
      <c r="R428" s="222"/>
      <c r="S428" s="222"/>
      <c r="T428" s="222"/>
    </row>
    <row r="429" spans="1:20" s="19" customFormat="1" ht="15" hidden="1" customHeight="1" outlineLevel="1" x14ac:dyDescent="0.25">
      <c r="A429" s="552"/>
      <c r="B429" s="551"/>
      <c r="C429" s="552"/>
      <c r="D429" s="574"/>
      <c r="E429" s="233" t="s">
        <v>57</v>
      </c>
      <c r="F429" s="233"/>
      <c r="G429" s="233"/>
      <c r="H429" s="300"/>
      <c r="I429" s="300"/>
      <c r="J429" s="300"/>
      <c r="K429" s="300"/>
      <c r="L429" s="300"/>
      <c r="M429" s="300"/>
      <c r="N429" s="300"/>
      <c r="O429" s="327"/>
      <c r="P429" s="221"/>
      <c r="Q429" s="224"/>
      <c r="R429" s="222"/>
      <c r="S429" s="222"/>
      <c r="T429" s="222"/>
    </row>
    <row r="430" spans="1:20" s="19" customFormat="1" ht="15.75" hidden="1" customHeight="1" outlineLevel="1" x14ac:dyDescent="0.25">
      <c r="A430" s="552"/>
      <c r="B430" s="551"/>
      <c r="C430" s="552"/>
      <c r="D430" s="574"/>
      <c r="E430" s="233" t="s">
        <v>61</v>
      </c>
      <c r="F430" s="233"/>
      <c r="G430" s="233"/>
      <c r="H430" s="300"/>
      <c r="I430" s="300"/>
      <c r="J430" s="300"/>
      <c r="K430" s="300"/>
      <c r="L430" s="300"/>
      <c r="M430" s="300"/>
      <c r="N430" s="300"/>
      <c r="O430" s="327"/>
      <c r="P430" s="221"/>
      <c r="Q430" s="224"/>
      <c r="R430" s="222"/>
      <c r="S430" s="222"/>
      <c r="T430" s="222"/>
    </row>
    <row r="431" spans="1:20" s="38" customFormat="1" ht="15" customHeight="1" collapsed="1" x14ac:dyDescent="0.25">
      <c r="A431" s="552"/>
      <c r="B431" s="551"/>
      <c r="C431" s="552"/>
      <c r="D431" s="574" t="s">
        <v>150</v>
      </c>
      <c r="E431" s="534" t="s">
        <v>53</v>
      </c>
      <c r="F431" s="535"/>
      <c r="G431" s="189"/>
      <c r="H431" s="122">
        <f>SUM(H432:H1295)</f>
        <v>28939</v>
      </c>
      <c r="I431" s="122">
        <f t="shared" ref="I431:N431" si="6">SUM(I432:I1295)</f>
        <v>55090</v>
      </c>
      <c r="J431" s="122">
        <f t="shared" si="6"/>
        <v>29504</v>
      </c>
      <c r="K431" s="122"/>
      <c r="L431" s="122">
        <f t="shared" si="6"/>
        <v>2700.78</v>
      </c>
      <c r="M431" s="122">
        <f t="shared" si="6"/>
        <v>8126.1500000000005</v>
      </c>
      <c r="N431" s="122">
        <f t="shared" si="6"/>
        <v>6074.7</v>
      </c>
      <c r="O431" s="334"/>
      <c r="P431" s="364"/>
      <c r="Q431" s="276"/>
      <c r="R431" s="354"/>
      <c r="S431" s="355"/>
      <c r="T431" s="354"/>
    </row>
    <row r="432" spans="1:20" s="19" customFormat="1" ht="60" hidden="1" customHeight="1" outlineLevel="1" x14ac:dyDescent="0.25">
      <c r="A432" s="552"/>
      <c r="B432" s="551"/>
      <c r="C432" s="552"/>
      <c r="D432" s="574"/>
      <c r="E432" s="536"/>
      <c r="F432" s="537"/>
      <c r="G432" s="64" t="s">
        <v>513</v>
      </c>
      <c r="H432" s="122">
        <v>15</v>
      </c>
      <c r="I432" s="122"/>
      <c r="J432" s="122"/>
      <c r="K432" s="122"/>
      <c r="L432" s="122">
        <v>15</v>
      </c>
      <c r="M432" s="122"/>
      <c r="N432" s="122"/>
      <c r="O432" s="334"/>
      <c r="P432" s="221"/>
      <c r="Q432" s="224"/>
      <c r="R432" s="221"/>
      <c r="S432" s="221"/>
      <c r="T432" s="221"/>
    </row>
    <row r="433" spans="1:20" s="19" customFormat="1" ht="60" hidden="1" customHeight="1" outlineLevel="1" x14ac:dyDescent="0.25">
      <c r="A433" s="552"/>
      <c r="B433" s="551"/>
      <c r="C433" s="552"/>
      <c r="D433" s="574"/>
      <c r="E433" s="536"/>
      <c r="F433" s="537"/>
      <c r="G433" s="64" t="s">
        <v>514</v>
      </c>
      <c r="H433" s="122">
        <v>29</v>
      </c>
      <c r="I433" s="122"/>
      <c r="J433" s="122"/>
      <c r="K433" s="122"/>
      <c r="L433" s="122">
        <v>15</v>
      </c>
      <c r="M433" s="122"/>
      <c r="N433" s="122"/>
      <c r="O433" s="334"/>
      <c r="P433" s="221"/>
      <c r="Q433" s="224"/>
      <c r="R433" s="221"/>
      <c r="S433" s="221"/>
      <c r="T433" s="221"/>
    </row>
    <row r="434" spans="1:20" s="19" customFormat="1" ht="60" hidden="1" customHeight="1" outlineLevel="1" x14ac:dyDescent="0.25">
      <c r="A434" s="552"/>
      <c r="B434" s="551"/>
      <c r="C434" s="552"/>
      <c r="D434" s="574"/>
      <c r="E434" s="536"/>
      <c r="F434" s="537"/>
      <c r="G434" s="64" t="s">
        <v>515</v>
      </c>
      <c r="H434" s="122">
        <v>72</v>
      </c>
      <c r="I434" s="122"/>
      <c r="J434" s="122"/>
      <c r="K434" s="122"/>
      <c r="L434" s="122">
        <v>15</v>
      </c>
      <c r="M434" s="122"/>
      <c r="N434" s="122"/>
      <c r="O434" s="334"/>
      <c r="P434" s="221"/>
      <c r="Q434" s="224"/>
      <c r="R434" s="221"/>
      <c r="S434" s="221"/>
      <c r="T434" s="221"/>
    </row>
    <row r="435" spans="1:20" s="19" customFormat="1" ht="75" hidden="1" customHeight="1" outlineLevel="1" x14ac:dyDescent="0.25">
      <c r="A435" s="552"/>
      <c r="B435" s="551"/>
      <c r="C435" s="552"/>
      <c r="D435" s="574"/>
      <c r="E435" s="536"/>
      <c r="F435" s="537"/>
      <c r="G435" s="64" t="s">
        <v>516</v>
      </c>
      <c r="H435" s="122">
        <v>33</v>
      </c>
      <c r="I435" s="122"/>
      <c r="J435" s="122"/>
      <c r="K435" s="122"/>
      <c r="L435" s="122">
        <v>15</v>
      </c>
      <c r="M435" s="122"/>
      <c r="N435" s="122"/>
      <c r="O435" s="334"/>
      <c r="P435" s="221"/>
      <c r="Q435" s="224"/>
      <c r="R435" s="221"/>
      <c r="S435" s="221"/>
      <c r="T435" s="221"/>
    </row>
    <row r="436" spans="1:20" s="19" customFormat="1" ht="60" hidden="1" customHeight="1" outlineLevel="1" x14ac:dyDescent="0.25">
      <c r="A436" s="552"/>
      <c r="B436" s="551"/>
      <c r="C436" s="552"/>
      <c r="D436" s="574"/>
      <c r="E436" s="536"/>
      <c r="F436" s="537"/>
      <c r="G436" s="64" t="s">
        <v>517</v>
      </c>
      <c r="H436" s="122">
        <v>21</v>
      </c>
      <c r="I436" s="122"/>
      <c r="J436" s="122"/>
      <c r="K436" s="122"/>
      <c r="L436" s="122">
        <v>10</v>
      </c>
      <c r="M436" s="122"/>
      <c r="N436" s="122"/>
      <c r="O436" s="334"/>
      <c r="P436" s="221"/>
      <c r="Q436" s="224"/>
      <c r="R436" s="221"/>
      <c r="S436" s="221"/>
      <c r="T436" s="221"/>
    </row>
    <row r="437" spans="1:20" s="19" customFormat="1" ht="75" hidden="1" customHeight="1" outlineLevel="1" x14ac:dyDescent="0.25">
      <c r="A437" s="552"/>
      <c r="B437" s="551"/>
      <c r="C437" s="552"/>
      <c r="D437" s="574"/>
      <c r="E437" s="536"/>
      <c r="F437" s="537"/>
      <c r="G437" s="64" t="s">
        <v>518</v>
      </c>
      <c r="H437" s="122">
        <v>29</v>
      </c>
      <c r="I437" s="122"/>
      <c r="J437" s="122"/>
      <c r="K437" s="122"/>
      <c r="L437" s="122">
        <v>15</v>
      </c>
      <c r="M437" s="122"/>
      <c r="N437" s="122"/>
      <c r="O437" s="334"/>
      <c r="P437" s="221"/>
      <c r="Q437" s="224"/>
      <c r="R437" s="221"/>
      <c r="S437" s="221"/>
      <c r="T437" s="221"/>
    </row>
    <row r="438" spans="1:20" s="19" customFormat="1" ht="45" hidden="1" customHeight="1" outlineLevel="1" x14ac:dyDescent="0.25">
      <c r="A438" s="552"/>
      <c r="B438" s="551"/>
      <c r="C438" s="552"/>
      <c r="D438" s="574"/>
      <c r="E438" s="536"/>
      <c r="F438" s="537"/>
      <c r="G438" s="64" t="s">
        <v>519</v>
      </c>
      <c r="H438" s="122">
        <v>44</v>
      </c>
      <c r="I438" s="122"/>
      <c r="J438" s="122"/>
      <c r="K438" s="122"/>
      <c r="L438" s="122">
        <v>10</v>
      </c>
      <c r="M438" s="122"/>
      <c r="N438" s="122"/>
      <c r="O438" s="334"/>
      <c r="P438" s="221"/>
      <c r="Q438" s="224"/>
      <c r="R438" s="221"/>
      <c r="S438" s="221"/>
      <c r="T438" s="221"/>
    </row>
    <row r="439" spans="1:20" s="19" customFormat="1" ht="75" hidden="1" customHeight="1" outlineLevel="1" x14ac:dyDescent="0.25">
      <c r="A439" s="552"/>
      <c r="B439" s="551"/>
      <c r="C439" s="552"/>
      <c r="D439" s="574"/>
      <c r="E439" s="536"/>
      <c r="F439" s="537"/>
      <c r="G439" s="64" t="s">
        <v>520</v>
      </c>
      <c r="H439" s="122">
        <v>25</v>
      </c>
      <c r="I439" s="122"/>
      <c r="J439" s="122"/>
      <c r="K439" s="122"/>
      <c r="L439" s="122">
        <v>15</v>
      </c>
      <c r="M439" s="122"/>
      <c r="N439" s="122"/>
      <c r="O439" s="334"/>
      <c r="P439" s="221"/>
      <c r="Q439" s="224"/>
      <c r="R439" s="221"/>
      <c r="S439" s="221"/>
      <c r="T439" s="221"/>
    </row>
    <row r="440" spans="1:20" s="19" customFormat="1" ht="45" hidden="1" customHeight="1" outlineLevel="1" x14ac:dyDescent="0.25">
      <c r="A440" s="552"/>
      <c r="B440" s="551"/>
      <c r="C440" s="552"/>
      <c r="D440" s="574"/>
      <c r="E440" s="536"/>
      <c r="F440" s="537"/>
      <c r="G440" s="64" t="s">
        <v>521</v>
      </c>
      <c r="H440" s="122">
        <v>11</v>
      </c>
      <c r="I440" s="122"/>
      <c r="J440" s="122"/>
      <c r="K440" s="122"/>
      <c r="L440" s="122">
        <v>5</v>
      </c>
      <c r="M440" s="122"/>
      <c r="N440" s="122"/>
      <c r="O440" s="334"/>
      <c r="P440" s="221"/>
      <c r="Q440" s="224"/>
      <c r="R440" s="221"/>
      <c r="S440" s="221"/>
      <c r="T440" s="221"/>
    </row>
    <row r="441" spans="1:20" s="19" customFormat="1" ht="45" hidden="1" customHeight="1" outlineLevel="1" x14ac:dyDescent="0.25">
      <c r="A441" s="552"/>
      <c r="B441" s="551"/>
      <c r="C441" s="552"/>
      <c r="D441" s="574"/>
      <c r="E441" s="536"/>
      <c r="F441" s="537"/>
      <c r="G441" s="64" t="s">
        <v>522</v>
      </c>
      <c r="H441" s="122">
        <v>11</v>
      </c>
      <c r="I441" s="122"/>
      <c r="J441" s="122"/>
      <c r="K441" s="122"/>
      <c r="L441" s="122">
        <v>15</v>
      </c>
      <c r="M441" s="122"/>
      <c r="N441" s="122"/>
      <c r="O441" s="334"/>
      <c r="P441" s="221"/>
      <c r="Q441" s="224"/>
      <c r="R441" s="221"/>
      <c r="S441" s="221"/>
      <c r="T441" s="221"/>
    </row>
    <row r="442" spans="1:20" s="19" customFormat="1" ht="45" hidden="1" customHeight="1" outlineLevel="1" x14ac:dyDescent="0.25">
      <c r="A442" s="552"/>
      <c r="B442" s="551"/>
      <c r="C442" s="552"/>
      <c r="D442" s="574"/>
      <c r="E442" s="536"/>
      <c r="F442" s="537"/>
      <c r="G442" s="64" t="s">
        <v>523</v>
      </c>
      <c r="H442" s="122">
        <v>11</v>
      </c>
      <c r="I442" s="122"/>
      <c r="J442" s="122"/>
      <c r="K442" s="122"/>
      <c r="L442" s="122">
        <v>5</v>
      </c>
      <c r="M442" s="122"/>
      <c r="N442" s="122"/>
      <c r="O442" s="334"/>
      <c r="P442" s="221"/>
      <c r="Q442" s="224"/>
      <c r="R442" s="221"/>
      <c r="S442" s="221"/>
      <c r="T442" s="221"/>
    </row>
    <row r="443" spans="1:20" s="19" customFormat="1" ht="45" hidden="1" customHeight="1" outlineLevel="1" x14ac:dyDescent="0.25">
      <c r="A443" s="552"/>
      <c r="B443" s="551"/>
      <c r="C443" s="552"/>
      <c r="D443" s="574"/>
      <c r="E443" s="536"/>
      <c r="F443" s="537"/>
      <c r="G443" s="64" t="s">
        <v>524</v>
      </c>
      <c r="H443" s="122">
        <v>11</v>
      </c>
      <c r="I443" s="122"/>
      <c r="J443" s="122"/>
      <c r="K443" s="122"/>
      <c r="L443" s="122">
        <v>5</v>
      </c>
      <c r="M443" s="122"/>
      <c r="N443" s="122"/>
      <c r="O443" s="334"/>
      <c r="P443" s="221"/>
      <c r="Q443" s="224"/>
      <c r="R443" s="221"/>
      <c r="S443" s="221"/>
      <c r="T443" s="221"/>
    </row>
    <row r="444" spans="1:20" s="19" customFormat="1" ht="45" hidden="1" customHeight="1" outlineLevel="1" x14ac:dyDescent="0.25">
      <c r="A444" s="552"/>
      <c r="B444" s="551"/>
      <c r="C444" s="552"/>
      <c r="D444" s="574"/>
      <c r="E444" s="536"/>
      <c r="F444" s="537"/>
      <c r="G444" s="64" t="s">
        <v>525</v>
      </c>
      <c r="H444" s="122">
        <v>11</v>
      </c>
      <c r="I444" s="122"/>
      <c r="J444" s="122"/>
      <c r="K444" s="122"/>
      <c r="L444" s="122">
        <v>10</v>
      </c>
      <c r="M444" s="122"/>
      <c r="N444" s="122"/>
      <c r="O444" s="334"/>
      <c r="P444" s="221"/>
      <c r="Q444" s="224"/>
      <c r="R444" s="221"/>
      <c r="S444" s="221"/>
      <c r="T444" s="221"/>
    </row>
    <row r="445" spans="1:20" s="19" customFormat="1" ht="45" hidden="1" customHeight="1" outlineLevel="1" x14ac:dyDescent="0.25">
      <c r="A445" s="552"/>
      <c r="B445" s="551"/>
      <c r="C445" s="552"/>
      <c r="D445" s="574"/>
      <c r="E445" s="536"/>
      <c r="F445" s="537"/>
      <c r="G445" s="64" t="s">
        <v>526</v>
      </c>
      <c r="H445" s="122">
        <v>11</v>
      </c>
      <c r="I445" s="122"/>
      <c r="J445" s="122"/>
      <c r="K445" s="122"/>
      <c r="L445" s="122">
        <v>10</v>
      </c>
      <c r="M445" s="122"/>
      <c r="N445" s="122"/>
      <c r="O445" s="334"/>
      <c r="P445" s="221"/>
      <c r="Q445" s="224"/>
      <c r="R445" s="221"/>
      <c r="S445" s="221"/>
      <c r="T445" s="221"/>
    </row>
    <row r="446" spans="1:20" s="19" customFormat="1" ht="45" hidden="1" customHeight="1" outlineLevel="1" x14ac:dyDescent="0.25">
      <c r="A446" s="552"/>
      <c r="B446" s="551"/>
      <c r="C446" s="552"/>
      <c r="D446" s="574"/>
      <c r="E446" s="536"/>
      <c r="F446" s="537"/>
      <c r="G446" s="64" t="s">
        <v>527</v>
      </c>
      <c r="H446" s="122">
        <v>16</v>
      </c>
      <c r="I446" s="122"/>
      <c r="J446" s="122"/>
      <c r="K446" s="122"/>
      <c r="L446" s="122">
        <v>15</v>
      </c>
      <c r="M446" s="122"/>
      <c r="N446" s="122"/>
      <c r="O446" s="334"/>
      <c r="P446" s="221"/>
      <c r="Q446" s="224"/>
      <c r="R446" s="221"/>
      <c r="S446" s="221"/>
      <c r="T446" s="221"/>
    </row>
    <row r="447" spans="1:20" s="19" customFormat="1" ht="60" hidden="1" customHeight="1" outlineLevel="1" x14ac:dyDescent="0.25">
      <c r="A447" s="552"/>
      <c r="B447" s="551"/>
      <c r="C447" s="552"/>
      <c r="D447" s="574"/>
      <c r="E447" s="536"/>
      <c r="F447" s="537"/>
      <c r="G447" s="64" t="s">
        <v>528</v>
      </c>
      <c r="H447" s="122">
        <v>11</v>
      </c>
      <c r="I447" s="122"/>
      <c r="J447" s="122"/>
      <c r="K447" s="122"/>
      <c r="L447" s="122">
        <v>10</v>
      </c>
      <c r="M447" s="122"/>
      <c r="N447" s="122"/>
      <c r="O447" s="334"/>
      <c r="P447" s="221"/>
      <c r="Q447" s="224"/>
      <c r="R447" s="221"/>
      <c r="S447" s="221"/>
      <c r="T447" s="221"/>
    </row>
    <row r="448" spans="1:20" s="19" customFormat="1" ht="45" hidden="1" customHeight="1" outlineLevel="1" x14ac:dyDescent="0.25">
      <c r="A448" s="552"/>
      <c r="B448" s="551"/>
      <c r="C448" s="552"/>
      <c r="D448" s="574"/>
      <c r="E448" s="536"/>
      <c r="F448" s="537"/>
      <c r="G448" s="82" t="s">
        <v>529</v>
      </c>
      <c r="H448" s="122">
        <v>12</v>
      </c>
      <c r="I448" s="122"/>
      <c r="J448" s="122"/>
      <c r="K448" s="122"/>
      <c r="L448" s="122">
        <v>10</v>
      </c>
      <c r="M448" s="122"/>
      <c r="N448" s="122"/>
      <c r="O448" s="334"/>
      <c r="P448" s="221"/>
      <c r="Q448" s="224"/>
      <c r="R448" s="221"/>
      <c r="S448" s="221"/>
      <c r="T448" s="221"/>
    </row>
    <row r="449" spans="1:20" s="19" customFormat="1" ht="60" hidden="1" customHeight="1" outlineLevel="1" x14ac:dyDescent="0.25">
      <c r="A449" s="552"/>
      <c r="B449" s="551"/>
      <c r="C449" s="552"/>
      <c r="D449" s="574"/>
      <c r="E449" s="536"/>
      <c r="F449" s="537"/>
      <c r="G449" s="64" t="s">
        <v>530</v>
      </c>
      <c r="H449" s="122">
        <v>13</v>
      </c>
      <c r="I449" s="122"/>
      <c r="J449" s="122"/>
      <c r="K449" s="122"/>
      <c r="L449" s="122">
        <v>12.9</v>
      </c>
      <c r="M449" s="122"/>
      <c r="N449" s="122"/>
      <c r="O449" s="334"/>
      <c r="P449" s="221"/>
      <c r="Q449" s="224"/>
      <c r="R449" s="221"/>
      <c r="S449" s="221"/>
      <c r="T449" s="221"/>
    </row>
    <row r="450" spans="1:20" s="19" customFormat="1" ht="45" hidden="1" customHeight="1" outlineLevel="1" x14ac:dyDescent="0.25">
      <c r="A450" s="552"/>
      <c r="B450" s="551"/>
      <c r="C450" s="552"/>
      <c r="D450" s="574"/>
      <c r="E450" s="536"/>
      <c r="F450" s="537"/>
      <c r="G450" s="64" t="s">
        <v>531</v>
      </c>
      <c r="H450" s="122">
        <v>11</v>
      </c>
      <c r="I450" s="122"/>
      <c r="J450" s="122"/>
      <c r="K450" s="122"/>
      <c r="L450" s="122">
        <v>15</v>
      </c>
      <c r="M450" s="122"/>
      <c r="N450" s="122"/>
      <c r="O450" s="334"/>
      <c r="P450" s="221"/>
      <c r="Q450" s="224"/>
      <c r="R450" s="221"/>
      <c r="S450" s="221"/>
      <c r="T450" s="221"/>
    </row>
    <row r="451" spans="1:20" s="19" customFormat="1" ht="75" hidden="1" customHeight="1" outlineLevel="1" x14ac:dyDescent="0.25">
      <c r="A451" s="552"/>
      <c r="B451" s="551"/>
      <c r="C451" s="552"/>
      <c r="D451" s="574"/>
      <c r="E451" s="536"/>
      <c r="F451" s="537"/>
      <c r="G451" s="64" t="s">
        <v>532</v>
      </c>
      <c r="H451" s="122">
        <v>27</v>
      </c>
      <c r="I451" s="122"/>
      <c r="J451" s="122"/>
      <c r="K451" s="122"/>
      <c r="L451" s="122">
        <v>10</v>
      </c>
      <c r="M451" s="122"/>
      <c r="N451" s="122"/>
      <c r="O451" s="334"/>
      <c r="P451" s="221"/>
      <c r="Q451" s="224"/>
      <c r="R451" s="221"/>
      <c r="S451" s="221"/>
      <c r="T451" s="221"/>
    </row>
    <row r="452" spans="1:20" s="19" customFormat="1" ht="60" hidden="1" customHeight="1" outlineLevel="1" x14ac:dyDescent="0.25">
      <c r="A452" s="552"/>
      <c r="B452" s="551"/>
      <c r="C452" s="552"/>
      <c r="D452" s="574"/>
      <c r="E452" s="536"/>
      <c r="F452" s="537"/>
      <c r="G452" s="64" t="s">
        <v>533</v>
      </c>
      <c r="H452" s="122">
        <v>70</v>
      </c>
      <c r="I452" s="122"/>
      <c r="J452" s="122"/>
      <c r="K452" s="122"/>
      <c r="L452" s="122">
        <v>10</v>
      </c>
      <c r="M452" s="122"/>
      <c r="N452" s="122"/>
      <c r="O452" s="334"/>
      <c r="P452" s="221"/>
      <c r="Q452" s="224"/>
      <c r="R452" s="221"/>
      <c r="S452" s="221"/>
      <c r="T452" s="221"/>
    </row>
    <row r="453" spans="1:20" s="19" customFormat="1" ht="60" hidden="1" customHeight="1" outlineLevel="1" x14ac:dyDescent="0.25">
      <c r="A453" s="552"/>
      <c r="B453" s="551"/>
      <c r="C453" s="552"/>
      <c r="D453" s="574"/>
      <c r="E453" s="536"/>
      <c r="F453" s="537"/>
      <c r="G453" s="64" t="s">
        <v>534</v>
      </c>
      <c r="H453" s="122">
        <v>15</v>
      </c>
      <c r="I453" s="122"/>
      <c r="J453" s="122"/>
      <c r="K453" s="122"/>
      <c r="L453" s="122">
        <v>10</v>
      </c>
      <c r="M453" s="122"/>
      <c r="N453" s="122"/>
      <c r="O453" s="334"/>
      <c r="P453" s="221"/>
      <c r="Q453" s="224"/>
      <c r="R453" s="221"/>
      <c r="S453" s="221"/>
      <c r="T453" s="221"/>
    </row>
    <row r="454" spans="1:20" s="19" customFormat="1" ht="45" hidden="1" customHeight="1" outlineLevel="1" x14ac:dyDescent="0.25">
      <c r="A454" s="552"/>
      <c r="B454" s="551"/>
      <c r="C454" s="552"/>
      <c r="D454" s="574"/>
      <c r="E454" s="536"/>
      <c r="F454" s="537"/>
      <c r="G454" s="64" t="s">
        <v>535</v>
      </c>
      <c r="H454" s="122">
        <v>7</v>
      </c>
      <c r="I454" s="122"/>
      <c r="J454" s="122"/>
      <c r="K454" s="122"/>
      <c r="L454" s="122">
        <v>6</v>
      </c>
      <c r="M454" s="122"/>
      <c r="N454" s="122"/>
      <c r="O454" s="334"/>
      <c r="P454" s="221"/>
      <c r="Q454" s="224"/>
      <c r="R454" s="221"/>
      <c r="S454" s="221"/>
      <c r="T454" s="221"/>
    </row>
    <row r="455" spans="1:20" s="19" customFormat="1" ht="45" hidden="1" customHeight="1" outlineLevel="1" x14ac:dyDescent="0.25">
      <c r="A455" s="552"/>
      <c r="B455" s="551"/>
      <c r="C455" s="552"/>
      <c r="D455" s="574"/>
      <c r="E455" s="536"/>
      <c r="F455" s="537"/>
      <c r="G455" s="64" t="s">
        <v>536</v>
      </c>
      <c r="H455" s="122">
        <v>12</v>
      </c>
      <c r="I455" s="122"/>
      <c r="J455" s="122"/>
      <c r="K455" s="122"/>
      <c r="L455" s="122">
        <v>15</v>
      </c>
      <c r="M455" s="122"/>
      <c r="N455" s="122"/>
      <c r="O455" s="334"/>
      <c r="P455" s="221"/>
      <c r="Q455" s="224"/>
      <c r="R455" s="221"/>
      <c r="S455" s="221"/>
      <c r="T455" s="221"/>
    </row>
    <row r="456" spans="1:20" s="19" customFormat="1" ht="45" hidden="1" customHeight="1" outlineLevel="1" x14ac:dyDescent="0.25">
      <c r="A456" s="552"/>
      <c r="B456" s="551"/>
      <c r="C456" s="552"/>
      <c r="D456" s="574"/>
      <c r="E456" s="536"/>
      <c r="F456" s="537"/>
      <c r="G456" s="64" t="s">
        <v>537</v>
      </c>
      <c r="H456" s="122">
        <v>11</v>
      </c>
      <c r="I456" s="122"/>
      <c r="J456" s="122"/>
      <c r="K456" s="122"/>
      <c r="L456" s="122">
        <v>15</v>
      </c>
      <c r="M456" s="122"/>
      <c r="N456" s="122"/>
      <c r="O456" s="334"/>
      <c r="P456" s="221"/>
      <c r="Q456" s="224"/>
      <c r="R456" s="221"/>
      <c r="S456" s="221"/>
      <c r="T456" s="221"/>
    </row>
    <row r="457" spans="1:20" s="19" customFormat="1" ht="75" hidden="1" customHeight="1" outlineLevel="1" x14ac:dyDescent="0.25">
      <c r="A457" s="552"/>
      <c r="B457" s="551"/>
      <c r="C457" s="552"/>
      <c r="D457" s="574"/>
      <c r="E457" s="536"/>
      <c r="F457" s="537"/>
      <c r="G457" s="64" t="s">
        <v>538</v>
      </c>
      <c r="H457" s="122">
        <v>42</v>
      </c>
      <c r="I457" s="122"/>
      <c r="J457" s="122"/>
      <c r="K457" s="122"/>
      <c r="L457" s="122">
        <v>15</v>
      </c>
      <c r="M457" s="122"/>
      <c r="N457" s="122"/>
      <c r="O457" s="334"/>
      <c r="P457" s="221"/>
      <c r="Q457" s="224"/>
      <c r="R457" s="221"/>
      <c r="S457" s="221"/>
      <c r="T457" s="221"/>
    </row>
    <row r="458" spans="1:20" s="19" customFormat="1" ht="60" hidden="1" customHeight="1" outlineLevel="1" x14ac:dyDescent="0.25">
      <c r="A458" s="552"/>
      <c r="B458" s="551"/>
      <c r="C458" s="552"/>
      <c r="D458" s="574"/>
      <c r="E458" s="536"/>
      <c r="F458" s="537"/>
      <c r="G458" s="64" t="s">
        <v>539</v>
      </c>
      <c r="H458" s="122">
        <v>11</v>
      </c>
      <c r="I458" s="122"/>
      <c r="J458" s="122"/>
      <c r="K458" s="122"/>
      <c r="L458" s="122">
        <v>5</v>
      </c>
      <c r="M458" s="122"/>
      <c r="N458" s="122"/>
      <c r="O458" s="334"/>
      <c r="P458" s="221"/>
      <c r="Q458" s="224"/>
      <c r="R458" s="221"/>
      <c r="S458" s="221"/>
      <c r="T458" s="221"/>
    </row>
    <row r="459" spans="1:20" s="19" customFormat="1" ht="45" hidden="1" customHeight="1" outlineLevel="1" x14ac:dyDescent="0.25">
      <c r="A459" s="552"/>
      <c r="B459" s="551"/>
      <c r="C459" s="552"/>
      <c r="D459" s="574"/>
      <c r="E459" s="536"/>
      <c r="F459" s="537"/>
      <c r="G459" s="64" t="s">
        <v>540</v>
      </c>
      <c r="H459" s="122">
        <v>9</v>
      </c>
      <c r="I459" s="122"/>
      <c r="J459" s="122"/>
      <c r="K459" s="122"/>
      <c r="L459" s="122">
        <v>15</v>
      </c>
      <c r="M459" s="122"/>
      <c r="N459" s="122"/>
      <c r="O459" s="334"/>
      <c r="P459" s="221"/>
      <c r="Q459" s="224"/>
      <c r="R459" s="221"/>
      <c r="S459" s="221"/>
      <c r="T459" s="221"/>
    </row>
    <row r="460" spans="1:20" s="19" customFormat="1" ht="45" hidden="1" customHeight="1" outlineLevel="1" x14ac:dyDescent="0.25">
      <c r="A460" s="552"/>
      <c r="B460" s="551"/>
      <c r="C460" s="552"/>
      <c r="D460" s="574"/>
      <c r="E460" s="536"/>
      <c r="F460" s="537"/>
      <c r="G460" s="64" t="s">
        <v>541</v>
      </c>
      <c r="H460" s="122">
        <v>9</v>
      </c>
      <c r="I460" s="122"/>
      <c r="J460" s="122"/>
      <c r="K460" s="122"/>
      <c r="L460" s="122">
        <v>15</v>
      </c>
      <c r="M460" s="122"/>
      <c r="N460" s="122"/>
      <c r="O460" s="334"/>
      <c r="P460" s="221"/>
      <c r="Q460" s="224"/>
      <c r="R460" s="221"/>
      <c r="S460" s="221"/>
      <c r="T460" s="221"/>
    </row>
    <row r="461" spans="1:20" s="19" customFormat="1" ht="45" hidden="1" customHeight="1" outlineLevel="1" x14ac:dyDescent="0.25">
      <c r="A461" s="552"/>
      <c r="B461" s="551"/>
      <c r="C461" s="552"/>
      <c r="D461" s="574"/>
      <c r="E461" s="536"/>
      <c r="F461" s="537"/>
      <c r="G461" s="64" t="s">
        <v>542</v>
      </c>
      <c r="H461" s="122">
        <v>9</v>
      </c>
      <c r="I461" s="122"/>
      <c r="J461" s="122"/>
      <c r="K461" s="122"/>
      <c r="L461" s="122">
        <v>15</v>
      </c>
      <c r="M461" s="122"/>
      <c r="N461" s="122"/>
      <c r="O461" s="334"/>
      <c r="P461" s="221"/>
      <c r="Q461" s="224"/>
      <c r="R461" s="221"/>
      <c r="S461" s="221"/>
      <c r="T461" s="221"/>
    </row>
    <row r="462" spans="1:20" s="19" customFormat="1" ht="60" hidden="1" customHeight="1" outlineLevel="1" x14ac:dyDescent="0.25">
      <c r="A462" s="552"/>
      <c r="B462" s="551"/>
      <c r="C462" s="552"/>
      <c r="D462" s="574"/>
      <c r="E462" s="536"/>
      <c r="F462" s="537"/>
      <c r="G462" s="64" t="s">
        <v>543</v>
      </c>
      <c r="H462" s="122">
        <v>15</v>
      </c>
      <c r="I462" s="122"/>
      <c r="J462" s="122"/>
      <c r="K462" s="122"/>
      <c r="L462" s="122">
        <v>7.58</v>
      </c>
      <c r="M462" s="122"/>
      <c r="N462" s="122"/>
      <c r="O462" s="334"/>
      <c r="P462" s="221"/>
      <c r="Q462" s="224"/>
      <c r="R462" s="221"/>
      <c r="S462" s="221"/>
      <c r="T462" s="221"/>
    </row>
    <row r="463" spans="1:20" s="19" customFormat="1" ht="105" hidden="1" customHeight="1" outlineLevel="1" x14ac:dyDescent="0.25">
      <c r="A463" s="552"/>
      <c r="B463" s="551"/>
      <c r="C463" s="552"/>
      <c r="D463" s="574"/>
      <c r="E463" s="536"/>
      <c r="F463" s="537"/>
      <c r="G463" s="64" t="s">
        <v>544</v>
      </c>
      <c r="H463" s="122">
        <v>48</v>
      </c>
      <c r="I463" s="122"/>
      <c r="J463" s="122"/>
      <c r="K463" s="122"/>
      <c r="L463" s="122">
        <v>15</v>
      </c>
      <c r="M463" s="122"/>
      <c r="N463" s="122"/>
      <c r="O463" s="334"/>
      <c r="P463" s="221"/>
      <c r="Q463" s="224"/>
      <c r="R463" s="221"/>
      <c r="S463" s="221"/>
      <c r="T463" s="221"/>
    </row>
    <row r="464" spans="1:20" s="19" customFormat="1" ht="75" hidden="1" customHeight="1" outlineLevel="1" x14ac:dyDescent="0.25">
      <c r="A464" s="552"/>
      <c r="B464" s="551"/>
      <c r="C464" s="552"/>
      <c r="D464" s="574"/>
      <c r="E464" s="536"/>
      <c r="F464" s="537"/>
      <c r="G464" s="64" t="s">
        <v>545</v>
      </c>
      <c r="H464" s="122">
        <v>24</v>
      </c>
      <c r="I464" s="122"/>
      <c r="J464" s="122"/>
      <c r="K464" s="122"/>
      <c r="L464" s="122">
        <v>15</v>
      </c>
      <c r="M464" s="122"/>
      <c r="N464" s="122"/>
      <c r="O464" s="334"/>
      <c r="P464" s="221"/>
      <c r="Q464" s="224"/>
      <c r="R464" s="221"/>
      <c r="S464" s="221"/>
      <c r="T464" s="221"/>
    </row>
    <row r="465" spans="1:20" s="19" customFormat="1" ht="75" hidden="1" customHeight="1" outlineLevel="1" x14ac:dyDescent="0.25">
      <c r="A465" s="552"/>
      <c r="B465" s="551"/>
      <c r="C465" s="552"/>
      <c r="D465" s="574"/>
      <c r="E465" s="536"/>
      <c r="F465" s="537"/>
      <c r="G465" s="64" t="s">
        <v>546</v>
      </c>
      <c r="H465" s="122">
        <v>257</v>
      </c>
      <c r="I465" s="122"/>
      <c r="J465" s="122"/>
      <c r="K465" s="122"/>
      <c r="L465" s="122">
        <v>15</v>
      </c>
      <c r="M465" s="122"/>
      <c r="N465" s="122"/>
      <c r="O465" s="334"/>
      <c r="P465" s="221"/>
      <c r="Q465" s="224"/>
      <c r="R465" s="221"/>
      <c r="S465" s="221"/>
      <c r="T465" s="221"/>
    </row>
    <row r="466" spans="1:20" s="19" customFormat="1" ht="75" hidden="1" customHeight="1" outlineLevel="1" x14ac:dyDescent="0.25">
      <c r="A466" s="552"/>
      <c r="B466" s="551"/>
      <c r="C466" s="552"/>
      <c r="D466" s="574"/>
      <c r="E466" s="536"/>
      <c r="F466" s="537"/>
      <c r="G466" s="64" t="s">
        <v>547</v>
      </c>
      <c r="H466" s="122">
        <v>92</v>
      </c>
      <c r="I466" s="122"/>
      <c r="J466" s="122"/>
      <c r="K466" s="122"/>
      <c r="L466" s="122">
        <v>15</v>
      </c>
      <c r="M466" s="122"/>
      <c r="N466" s="122"/>
      <c r="O466" s="334"/>
      <c r="P466" s="221"/>
      <c r="Q466" s="224"/>
      <c r="R466" s="221"/>
      <c r="S466" s="221"/>
      <c r="T466" s="221"/>
    </row>
    <row r="467" spans="1:20" s="19" customFormat="1" ht="75" hidden="1" customHeight="1" outlineLevel="1" x14ac:dyDescent="0.25">
      <c r="A467" s="552"/>
      <c r="B467" s="551"/>
      <c r="C467" s="552"/>
      <c r="D467" s="574"/>
      <c r="E467" s="536"/>
      <c r="F467" s="537"/>
      <c r="G467" s="64" t="s">
        <v>548</v>
      </c>
      <c r="H467" s="122">
        <v>57</v>
      </c>
      <c r="I467" s="122"/>
      <c r="J467" s="122"/>
      <c r="K467" s="122"/>
      <c r="L467" s="122">
        <v>7</v>
      </c>
      <c r="M467" s="122"/>
      <c r="N467" s="122"/>
      <c r="O467" s="334"/>
      <c r="P467" s="221"/>
      <c r="Q467" s="224"/>
      <c r="R467" s="221"/>
      <c r="S467" s="221"/>
      <c r="T467" s="221"/>
    </row>
    <row r="468" spans="1:20" s="19" customFormat="1" ht="45" hidden="1" customHeight="1" outlineLevel="1" x14ac:dyDescent="0.25">
      <c r="A468" s="552"/>
      <c r="B468" s="551"/>
      <c r="C468" s="552"/>
      <c r="D468" s="574"/>
      <c r="E468" s="536"/>
      <c r="F468" s="537"/>
      <c r="G468" s="64" t="s">
        <v>549</v>
      </c>
      <c r="H468" s="122">
        <v>7</v>
      </c>
      <c r="I468" s="122"/>
      <c r="J468" s="122"/>
      <c r="K468" s="122"/>
      <c r="L468" s="122">
        <v>15</v>
      </c>
      <c r="M468" s="122"/>
      <c r="N468" s="122"/>
      <c r="O468" s="334"/>
      <c r="P468" s="221"/>
      <c r="Q468" s="224"/>
      <c r="R468" s="221"/>
      <c r="S468" s="221"/>
      <c r="T468" s="221"/>
    </row>
    <row r="469" spans="1:20" s="19" customFormat="1" ht="60" hidden="1" customHeight="1" outlineLevel="1" x14ac:dyDescent="0.25">
      <c r="A469" s="552"/>
      <c r="B469" s="551"/>
      <c r="C469" s="552"/>
      <c r="D469" s="574"/>
      <c r="E469" s="536"/>
      <c r="F469" s="537"/>
      <c r="G469" s="64" t="s">
        <v>550</v>
      </c>
      <c r="H469" s="122">
        <v>7</v>
      </c>
      <c r="I469" s="122"/>
      <c r="J469" s="122"/>
      <c r="K469" s="122"/>
      <c r="L469" s="122">
        <v>10</v>
      </c>
      <c r="M469" s="122"/>
      <c r="N469" s="122"/>
      <c r="O469" s="334"/>
      <c r="P469" s="221"/>
      <c r="Q469" s="224"/>
      <c r="R469" s="221"/>
      <c r="S469" s="221"/>
      <c r="T469" s="221"/>
    </row>
    <row r="470" spans="1:20" s="19" customFormat="1" ht="45" hidden="1" customHeight="1" outlineLevel="1" x14ac:dyDescent="0.25">
      <c r="A470" s="552"/>
      <c r="B470" s="551"/>
      <c r="C470" s="552"/>
      <c r="D470" s="574"/>
      <c r="E470" s="536"/>
      <c r="F470" s="537"/>
      <c r="G470" s="64" t="s">
        <v>551</v>
      </c>
      <c r="H470" s="122">
        <v>16</v>
      </c>
      <c r="I470" s="122"/>
      <c r="J470" s="122"/>
      <c r="K470" s="122"/>
      <c r="L470" s="122">
        <v>10</v>
      </c>
      <c r="M470" s="122"/>
      <c r="N470" s="122"/>
      <c r="O470" s="334"/>
      <c r="P470" s="221"/>
      <c r="Q470" s="224"/>
      <c r="R470" s="221"/>
      <c r="S470" s="221"/>
      <c r="T470" s="221"/>
    </row>
    <row r="471" spans="1:20" s="19" customFormat="1" ht="75" hidden="1" customHeight="1" outlineLevel="1" x14ac:dyDescent="0.25">
      <c r="A471" s="552"/>
      <c r="B471" s="551"/>
      <c r="C471" s="552"/>
      <c r="D471" s="574"/>
      <c r="E471" s="536"/>
      <c r="F471" s="537"/>
      <c r="G471" s="64" t="s">
        <v>552</v>
      </c>
      <c r="H471" s="122">
        <v>213</v>
      </c>
      <c r="I471" s="122"/>
      <c r="J471" s="122"/>
      <c r="K471" s="122"/>
      <c r="L471" s="122">
        <v>12</v>
      </c>
      <c r="M471" s="122"/>
      <c r="N471" s="122"/>
      <c r="O471" s="334"/>
      <c r="P471" s="221"/>
      <c r="Q471" s="224"/>
      <c r="R471" s="221"/>
      <c r="S471" s="221"/>
      <c r="T471" s="221"/>
    </row>
    <row r="472" spans="1:20" s="19" customFormat="1" ht="75" hidden="1" customHeight="1" outlineLevel="1" x14ac:dyDescent="0.25">
      <c r="A472" s="552"/>
      <c r="B472" s="551"/>
      <c r="C472" s="552"/>
      <c r="D472" s="574"/>
      <c r="E472" s="536"/>
      <c r="F472" s="537"/>
      <c r="G472" s="64" t="s">
        <v>553</v>
      </c>
      <c r="H472" s="122">
        <v>105</v>
      </c>
      <c r="I472" s="122"/>
      <c r="J472" s="122"/>
      <c r="K472" s="122"/>
      <c r="L472" s="122">
        <v>10</v>
      </c>
      <c r="M472" s="122"/>
      <c r="N472" s="122"/>
      <c r="O472" s="334"/>
      <c r="P472" s="221"/>
      <c r="Q472" s="224"/>
      <c r="R472" s="221"/>
      <c r="S472" s="221"/>
      <c r="T472" s="221"/>
    </row>
    <row r="473" spans="1:20" s="19" customFormat="1" ht="75" hidden="1" customHeight="1" outlineLevel="1" x14ac:dyDescent="0.25">
      <c r="A473" s="552"/>
      <c r="B473" s="551"/>
      <c r="C473" s="552"/>
      <c r="D473" s="574"/>
      <c r="E473" s="536"/>
      <c r="F473" s="537"/>
      <c r="G473" s="64" t="s">
        <v>554</v>
      </c>
      <c r="H473" s="122">
        <v>27</v>
      </c>
      <c r="I473" s="122"/>
      <c r="J473" s="122"/>
      <c r="K473" s="122"/>
      <c r="L473" s="122">
        <v>5</v>
      </c>
      <c r="M473" s="122"/>
      <c r="N473" s="122"/>
      <c r="O473" s="334"/>
      <c r="P473" s="221"/>
      <c r="Q473" s="224"/>
      <c r="R473" s="221"/>
      <c r="S473" s="221"/>
      <c r="T473" s="221"/>
    </row>
    <row r="474" spans="1:20" s="19" customFormat="1" ht="75" hidden="1" customHeight="1" outlineLevel="1" x14ac:dyDescent="0.25">
      <c r="A474" s="552"/>
      <c r="B474" s="551"/>
      <c r="C474" s="552"/>
      <c r="D474" s="574"/>
      <c r="E474" s="536"/>
      <c r="F474" s="537"/>
      <c r="G474" s="64" t="s">
        <v>555</v>
      </c>
      <c r="H474" s="122">
        <v>359</v>
      </c>
      <c r="I474" s="122"/>
      <c r="J474" s="122"/>
      <c r="K474" s="122"/>
      <c r="L474" s="122">
        <v>15</v>
      </c>
      <c r="M474" s="122"/>
      <c r="N474" s="122"/>
      <c r="O474" s="334"/>
      <c r="P474" s="221"/>
      <c r="Q474" s="224"/>
      <c r="R474" s="221"/>
      <c r="S474" s="221"/>
      <c r="T474" s="221"/>
    </row>
    <row r="475" spans="1:20" s="19" customFormat="1" ht="75" hidden="1" customHeight="1" outlineLevel="1" x14ac:dyDescent="0.25">
      <c r="A475" s="552"/>
      <c r="B475" s="551"/>
      <c r="C475" s="552"/>
      <c r="D475" s="574"/>
      <c r="E475" s="536"/>
      <c r="F475" s="537"/>
      <c r="G475" s="64" t="s">
        <v>556</v>
      </c>
      <c r="H475" s="122">
        <v>34</v>
      </c>
      <c r="I475" s="122"/>
      <c r="J475" s="122"/>
      <c r="K475" s="122"/>
      <c r="L475" s="122">
        <v>10</v>
      </c>
      <c r="M475" s="122"/>
      <c r="N475" s="122"/>
      <c r="O475" s="334"/>
      <c r="P475" s="221"/>
      <c r="Q475" s="224"/>
      <c r="R475" s="221"/>
      <c r="S475" s="221"/>
      <c r="T475" s="221"/>
    </row>
    <row r="476" spans="1:20" s="19" customFormat="1" ht="75" hidden="1" customHeight="1" outlineLevel="1" x14ac:dyDescent="0.25">
      <c r="A476" s="552"/>
      <c r="B476" s="551"/>
      <c r="C476" s="552"/>
      <c r="D476" s="574"/>
      <c r="E476" s="536"/>
      <c r="F476" s="537"/>
      <c r="G476" s="64" t="s">
        <v>557</v>
      </c>
      <c r="H476" s="122">
        <v>64</v>
      </c>
      <c r="I476" s="122"/>
      <c r="J476" s="122"/>
      <c r="K476" s="122"/>
      <c r="L476" s="122">
        <v>10</v>
      </c>
      <c r="M476" s="122"/>
      <c r="N476" s="122"/>
      <c r="O476" s="334"/>
      <c r="P476" s="221"/>
      <c r="Q476" s="224"/>
      <c r="R476" s="221"/>
      <c r="S476" s="221"/>
      <c r="T476" s="221"/>
    </row>
    <row r="477" spans="1:20" s="19" customFormat="1" ht="75" hidden="1" customHeight="1" outlineLevel="1" x14ac:dyDescent="0.25">
      <c r="A477" s="552"/>
      <c r="B477" s="551"/>
      <c r="C477" s="552"/>
      <c r="D477" s="574"/>
      <c r="E477" s="536"/>
      <c r="F477" s="537"/>
      <c r="G477" s="64" t="s">
        <v>558</v>
      </c>
      <c r="H477" s="122">
        <v>119</v>
      </c>
      <c r="I477" s="122"/>
      <c r="J477" s="122"/>
      <c r="K477" s="122"/>
      <c r="L477" s="122">
        <v>12</v>
      </c>
      <c r="M477" s="122"/>
      <c r="N477" s="122"/>
      <c r="O477" s="334"/>
      <c r="P477" s="221"/>
      <c r="Q477" s="224"/>
      <c r="R477" s="221"/>
      <c r="S477" s="221"/>
      <c r="T477" s="221"/>
    </row>
    <row r="478" spans="1:20" s="19" customFormat="1" ht="60" hidden="1" customHeight="1" outlineLevel="1" x14ac:dyDescent="0.25">
      <c r="A478" s="552"/>
      <c r="B478" s="551"/>
      <c r="C478" s="552"/>
      <c r="D478" s="574"/>
      <c r="E478" s="536"/>
      <c r="F478" s="537"/>
      <c r="G478" s="64" t="s">
        <v>559</v>
      </c>
      <c r="H478" s="122">
        <v>12</v>
      </c>
      <c r="I478" s="122"/>
      <c r="J478" s="122"/>
      <c r="K478" s="122"/>
      <c r="L478" s="122">
        <v>6</v>
      </c>
      <c r="M478" s="122"/>
      <c r="N478" s="122"/>
      <c r="O478" s="334"/>
      <c r="P478" s="221"/>
      <c r="Q478" s="224"/>
      <c r="R478" s="221"/>
      <c r="S478" s="221"/>
      <c r="T478" s="221"/>
    </row>
    <row r="479" spans="1:20" s="19" customFormat="1" ht="60" hidden="1" customHeight="1" outlineLevel="1" x14ac:dyDescent="0.25">
      <c r="A479" s="552"/>
      <c r="B479" s="551"/>
      <c r="C479" s="552"/>
      <c r="D479" s="574"/>
      <c r="E479" s="536"/>
      <c r="F479" s="537"/>
      <c r="G479" s="64" t="s">
        <v>560</v>
      </c>
      <c r="H479" s="122">
        <v>48</v>
      </c>
      <c r="I479" s="122"/>
      <c r="J479" s="122"/>
      <c r="K479" s="122"/>
      <c r="L479" s="122">
        <v>15</v>
      </c>
      <c r="M479" s="122"/>
      <c r="N479" s="122"/>
      <c r="O479" s="334"/>
      <c r="P479" s="221"/>
      <c r="Q479" s="224"/>
      <c r="R479" s="221"/>
      <c r="S479" s="221"/>
      <c r="T479" s="221"/>
    </row>
    <row r="480" spans="1:20" s="19" customFormat="1" ht="75" hidden="1" customHeight="1" outlineLevel="1" x14ac:dyDescent="0.25">
      <c r="A480" s="552"/>
      <c r="B480" s="551"/>
      <c r="C480" s="552"/>
      <c r="D480" s="574"/>
      <c r="E480" s="536"/>
      <c r="F480" s="537"/>
      <c r="G480" s="64" t="s">
        <v>561</v>
      </c>
      <c r="H480" s="122">
        <v>37</v>
      </c>
      <c r="I480" s="122"/>
      <c r="J480" s="122"/>
      <c r="K480" s="122"/>
      <c r="L480" s="122">
        <v>15</v>
      </c>
      <c r="M480" s="122"/>
      <c r="N480" s="122"/>
      <c r="O480" s="334"/>
      <c r="P480" s="221"/>
      <c r="Q480" s="224"/>
      <c r="R480" s="221"/>
      <c r="S480" s="221"/>
      <c r="T480" s="221"/>
    </row>
    <row r="481" spans="1:20" s="19" customFormat="1" ht="60" hidden="1" customHeight="1" outlineLevel="1" x14ac:dyDescent="0.25">
      <c r="A481" s="552"/>
      <c r="B481" s="551"/>
      <c r="C481" s="552"/>
      <c r="D481" s="574"/>
      <c r="E481" s="536"/>
      <c r="F481" s="537"/>
      <c r="G481" s="64" t="s">
        <v>562</v>
      </c>
      <c r="H481" s="122">
        <v>12</v>
      </c>
      <c r="I481" s="122"/>
      <c r="J481" s="122"/>
      <c r="K481" s="122"/>
      <c r="L481" s="122">
        <v>15</v>
      </c>
      <c r="M481" s="122"/>
      <c r="N481" s="122"/>
      <c r="O481" s="334"/>
      <c r="P481" s="221"/>
      <c r="Q481" s="224"/>
      <c r="R481" s="221"/>
      <c r="S481" s="221"/>
      <c r="T481" s="221"/>
    </row>
    <row r="482" spans="1:20" s="19" customFormat="1" ht="60" hidden="1" customHeight="1" outlineLevel="1" x14ac:dyDescent="0.25">
      <c r="A482" s="552"/>
      <c r="B482" s="551"/>
      <c r="C482" s="552"/>
      <c r="D482" s="574"/>
      <c r="E482" s="536"/>
      <c r="F482" s="537"/>
      <c r="G482" s="64" t="s">
        <v>563</v>
      </c>
      <c r="H482" s="122">
        <v>22</v>
      </c>
      <c r="I482" s="122"/>
      <c r="J482" s="122"/>
      <c r="K482" s="122"/>
      <c r="L482" s="122">
        <v>10</v>
      </c>
      <c r="M482" s="122"/>
      <c r="N482" s="122"/>
      <c r="O482" s="334"/>
      <c r="P482" s="221"/>
      <c r="Q482" s="224"/>
      <c r="R482" s="221"/>
      <c r="S482" s="221"/>
      <c r="T482" s="221"/>
    </row>
    <row r="483" spans="1:20" s="19" customFormat="1" ht="45" hidden="1" customHeight="1" outlineLevel="1" x14ac:dyDescent="0.25">
      <c r="A483" s="552"/>
      <c r="B483" s="551"/>
      <c r="C483" s="552"/>
      <c r="D483" s="574"/>
      <c r="E483" s="536"/>
      <c r="F483" s="537"/>
      <c r="G483" s="64" t="s">
        <v>564</v>
      </c>
      <c r="H483" s="122">
        <v>20</v>
      </c>
      <c r="I483" s="122"/>
      <c r="J483" s="122"/>
      <c r="K483" s="122"/>
      <c r="L483" s="122">
        <v>5</v>
      </c>
      <c r="M483" s="122"/>
      <c r="N483" s="122"/>
      <c r="O483" s="334"/>
      <c r="P483" s="221"/>
      <c r="Q483" s="224"/>
      <c r="R483" s="221"/>
      <c r="S483" s="221"/>
      <c r="T483" s="221"/>
    </row>
    <row r="484" spans="1:20" s="19" customFormat="1" ht="45" hidden="1" customHeight="1" outlineLevel="1" x14ac:dyDescent="0.25">
      <c r="A484" s="552"/>
      <c r="B484" s="551"/>
      <c r="C484" s="552"/>
      <c r="D484" s="574"/>
      <c r="E484" s="536"/>
      <c r="F484" s="537"/>
      <c r="G484" s="64" t="s">
        <v>565</v>
      </c>
      <c r="H484" s="122">
        <v>17</v>
      </c>
      <c r="I484" s="122"/>
      <c r="J484" s="122"/>
      <c r="K484" s="122"/>
      <c r="L484" s="122">
        <v>15</v>
      </c>
      <c r="M484" s="122"/>
      <c r="N484" s="122"/>
      <c r="O484" s="334"/>
      <c r="P484" s="221"/>
      <c r="Q484" s="224"/>
      <c r="R484" s="221"/>
      <c r="S484" s="221"/>
      <c r="T484" s="221"/>
    </row>
    <row r="485" spans="1:20" s="19" customFormat="1" ht="48.75" hidden="1" customHeight="1" outlineLevel="1" x14ac:dyDescent="0.25">
      <c r="A485" s="552"/>
      <c r="B485" s="551"/>
      <c r="C485" s="552"/>
      <c r="D485" s="574"/>
      <c r="E485" s="536"/>
      <c r="F485" s="537"/>
      <c r="G485" s="64" t="s">
        <v>566</v>
      </c>
      <c r="H485" s="122">
        <v>11</v>
      </c>
      <c r="I485" s="122"/>
      <c r="J485" s="122"/>
      <c r="K485" s="122"/>
      <c r="L485" s="122">
        <v>15</v>
      </c>
      <c r="M485" s="122"/>
      <c r="N485" s="122"/>
      <c r="O485" s="334"/>
      <c r="P485" s="221"/>
      <c r="Q485" s="224"/>
      <c r="R485" s="221"/>
      <c r="S485" s="221"/>
      <c r="T485" s="221"/>
    </row>
    <row r="486" spans="1:20" s="19" customFormat="1" ht="60" hidden="1" customHeight="1" outlineLevel="1" x14ac:dyDescent="0.25">
      <c r="A486" s="552"/>
      <c r="B486" s="551"/>
      <c r="C486" s="552"/>
      <c r="D486" s="574"/>
      <c r="E486" s="536"/>
      <c r="F486" s="537"/>
      <c r="G486" s="64" t="s">
        <v>567</v>
      </c>
      <c r="H486" s="122">
        <v>15</v>
      </c>
      <c r="I486" s="122"/>
      <c r="J486" s="122"/>
      <c r="K486" s="122"/>
      <c r="L486" s="122">
        <v>5</v>
      </c>
      <c r="M486" s="122"/>
      <c r="N486" s="122"/>
      <c r="O486" s="334"/>
      <c r="P486" s="221"/>
      <c r="Q486" s="224"/>
      <c r="R486" s="221"/>
      <c r="S486" s="221"/>
      <c r="T486" s="221"/>
    </row>
    <row r="487" spans="1:20" s="19" customFormat="1" ht="60" hidden="1" customHeight="1" outlineLevel="1" x14ac:dyDescent="0.25">
      <c r="A487" s="552"/>
      <c r="B487" s="551"/>
      <c r="C487" s="552"/>
      <c r="D487" s="574"/>
      <c r="E487" s="536"/>
      <c r="F487" s="537"/>
      <c r="G487" s="64" t="s">
        <v>568</v>
      </c>
      <c r="H487" s="122">
        <v>17</v>
      </c>
      <c r="I487" s="122"/>
      <c r="J487" s="122"/>
      <c r="K487" s="122"/>
      <c r="L487" s="122">
        <v>10</v>
      </c>
      <c r="M487" s="122"/>
      <c r="N487" s="122"/>
      <c r="O487" s="334"/>
      <c r="P487" s="221"/>
      <c r="Q487" s="224"/>
      <c r="R487" s="221"/>
      <c r="S487" s="221"/>
      <c r="T487" s="221"/>
    </row>
    <row r="488" spans="1:20" s="19" customFormat="1" ht="75" hidden="1" customHeight="1" outlineLevel="1" x14ac:dyDescent="0.25">
      <c r="A488" s="552"/>
      <c r="B488" s="551"/>
      <c r="C488" s="552"/>
      <c r="D488" s="574"/>
      <c r="E488" s="536"/>
      <c r="F488" s="537"/>
      <c r="G488" s="64" t="s">
        <v>569</v>
      </c>
      <c r="H488" s="122">
        <v>111</v>
      </c>
      <c r="I488" s="122"/>
      <c r="J488" s="122"/>
      <c r="K488" s="122"/>
      <c r="L488" s="122">
        <v>5</v>
      </c>
      <c r="M488" s="122"/>
      <c r="N488" s="122"/>
      <c r="O488" s="334"/>
      <c r="P488" s="221"/>
      <c r="Q488" s="224"/>
      <c r="R488" s="221"/>
      <c r="S488" s="221"/>
      <c r="T488" s="221"/>
    </row>
    <row r="489" spans="1:20" s="19" customFormat="1" ht="75" hidden="1" customHeight="1" outlineLevel="1" x14ac:dyDescent="0.25">
      <c r="A489" s="552"/>
      <c r="B489" s="551"/>
      <c r="C489" s="552"/>
      <c r="D489" s="574"/>
      <c r="E489" s="536"/>
      <c r="F489" s="537"/>
      <c r="G489" s="64" t="s">
        <v>570</v>
      </c>
      <c r="H489" s="122">
        <v>39</v>
      </c>
      <c r="I489" s="122"/>
      <c r="J489" s="122"/>
      <c r="K489" s="122"/>
      <c r="L489" s="122">
        <v>10</v>
      </c>
      <c r="M489" s="122"/>
      <c r="N489" s="122"/>
      <c r="O489" s="334"/>
      <c r="P489" s="221"/>
      <c r="Q489" s="224"/>
      <c r="R489" s="221"/>
      <c r="S489" s="221"/>
      <c r="T489" s="221"/>
    </row>
    <row r="490" spans="1:20" s="19" customFormat="1" ht="60" hidden="1" customHeight="1" outlineLevel="1" x14ac:dyDescent="0.25">
      <c r="A490" s="552"/>
      <c r="B490" s="551"/>
      <c r="C490" s="552"/>
      <c r="D490" s="574"/>
      <c r="E490" s="536"/>
      <c r="F490" s="537"/>
      <c r="G490" s="64" t="s">
        <v>571</v>
      </c>
      <c r="H490" s="122">
        <v>15</v>
      </c>
      <c r="I490" s="122"/>
      <c r="J490" s="122"/>
      <c r="K490" s="122"/>
      <c r="L490" s="122">
        <v>10</v>
      </c>
      <c r="M490" s="122"/>
      <c r="N490" s="122"/>
      <c r="O490" s="334"/>
      <c r="P490" s="221"/>
      <c r="Q490" s="224"/>
      <c r="R490" s="221"/>
      <c r="S490" s="221"/>
      <c r="T490" s="221"/>
    </row>
    <row r="491" spans="1:20" s="19" customFormat="1" ht="45" hidden="1" customHeight="1" outlineLevel="1" x14ac:dyDescent="0.25">
      <c r="A491" s="552"/>
      <c r="B491" s="551"/>
      <c r="C491" s="552"/>
      <c r="D491" s="574"/>
      <c r="E491" s="536"/>
      <c r="F491" s="537"/>
      <c r="G491" s="64" t="s">
        <v>572</v>
      </c>
      <c r="H491" s="122">
        <v>5</v>
      </c>
      <c r="I491" s="122"/>
      <c r="J491" s="122"/>
      <c r="K491" s="122"/>
      <c r="L491" s="122">
        <v>5</v>
      </c>
      <c r="M491" s="122"/>
      <c r="N491" s="122"/>
      <c r="O491" s="334"/>
      <c r="P491" s="221"/>
      <c r="Q491" s="224"/>
      <c r="R491" s="221"/>
      <c r="S491" s="221"/>
      <c r="T491" s="221"/>
    </row>
    <row r="492" spans="1:20" s="19" customFormat="1" ht="75" hidden="1" customHeight="1" outlineLevel="1" x14ac:dyDescent="0.25">
      <c r="A492" s="552"/>
      <c r="B492" s="551"/>
      <c r="C492" s="552"/>
      <c r="D492" s="574"/>
      <c r="E492" s="536"/>
      <c r="F492" s="537"/>
      <c r="G492" s="64" t="s">
        <v>573</v>
      </c>
      <c r="H492" s="122">
        <v>30</v>
      </c>
      <c r="I492" s="122"/>
      <c r="J492" s="122"/>
      <c r="K492" s="122"/>
      <c r="L492" s="122">
        <v>10</v>
      </c>
      <c r="M492" s="122"/>
      <c r="N492" s="122"/>
      <c r="O492" s="334"/>
      <c r="P492" s="221"/>
      <c r="Q492" s="224"/>
      <c r="R492" s="221"/>
      <c r="S492" s="221"/>
      <c r="T492" s="221"/>
    </row>
    <row r="493" spans="1:20" s="19" customFormat="1" ht="75" hidden="1" customHeight="1" outlineLevel="1" x14ac:dyDescent="0.25">
      <c r="A493" s="552"/>
      <c r="B493" s="551"/>
      <c r="C493" s="552"/>
      <c r="D493" s="574"/>
      <c r="E493" s="536"/>
      <c r="F493" s="537"/>
      <c r="G493" s="64" t="s">
        <v>574</v>
      </c>
      <c r="H493" s="122">
        <v>27</v>
      </c>
      <c r="I493" s="122"/>
      <c r="J493" s="122"/>
      <c r="K493" s="122"/>
      <c r="L493" s="122">
        <v>15</v>
      </c>
      <c r="M493" s="122"/>
      <c r="N493" s="122"/>
      <c r="O493" s="334"/>
      <c r="P493" s="221"/>
      <c r="Q493" s="224"/>
      <c r="R493" s="221"/>
      <c r="S493" s="221"/>
      <c r="T493" s="221"/>
    </row>
    <row r="494" spans="1:20" s="19" customFormat="1" ht="75" hidden="1" customHeight="1" outlineLevel="1" x14ac:dyDescent="0.25">
      <c r="A494" s="552"/>
      <c r="B494" s="551"/>
      <c r="C494" s="552"/>
      <c r="D494" s="574"/>
      <c r="E494" s="536"/>
      <c r="F494" s="537"/>
      <c r="G494" s="64" t="s">
        <v>575</v>
      </c>
      <c r="H494" s="122">
        <v>33</v>
      </c>
      <c r="I494" s="122"/>
      <c r="J494" s="122"/>
      <c r="K494" s="122"/>
      <c r="L494" s="122">
        <v>6</v>
      </c>
      <c r="M494" s="122"/>
      <c r="N494" s="122"/>
      <c r="O494" s="334"/>
      <c r="P494" s="221"/>
      <c r="Q494" s="224"/>
      <c r="R494" s="221"/>
      <c r="S494" s="221"/>
      <c r="T494" s="221"/>
    </row>
    <row r="495" spans="1:20" s="19" customFormat="1" ht="75" hidden="1" customHeight="1" outlineLevel="1" x14ac:dyDescent="0.25">
      <c r="A495" s="552"/>
      <c r="B495" s="551"/>
      <c r="C495" s="552"/>
      <c r="D495" s="574"/>
      <c r="E495" s="536"/>
      <c r="F495" s="537"/>
      <c r="G495" s="64" t="s">
        <v>576</v>
      </c>
      <c r="H495" s="122">
        <v>52</v>
      </c>
      <c r="I495" s="122"/>
      <c r="J495" s="122"/>
      <c r="K495" s="122"/>
      <c r="L495" s="122">
        <v>15</v>
      </c>
      <c r="M495" s="122"/>
      <c r="N495" s="122"/>
      <c r="O495" s="334"/>
      <c r="P495" s="221"/>
      <c r="Q495" s="224"/>
      <c r="R495" s="221"/>
      <c r="S495" s="221"/>
      <c r="T495" s="221"/>
    </row>
    <row r="496" spans="1:20" s="19" customFormat="1" ht="90" hidden="1" customHeight="1" outlineLevel="1" x14ac:dyDescent="0.25">
      <c r="A496" s="552"/>
      <c r="B496" s="551"/>
      <c r="C496" s="552"/>
      <c r="D496" s="574"/>
      <c r="E496" s="536"/>
      <c r="F496" s="537"/>
      <c r="G496" s="64" t="s">
        <v>577</v>
      </c>
      <c r="H496" s="122">
        <v>158</v>
      </c>
      <c r="I496" s="122"/>
      <c r="J496" s="122"/>
      <c r="K496" s="122"/>
      <c r="L496" s="122">
        <v>10</v>
      </c>
      <c r="M496" s="122"/>
      <c r="N496" s="122"/>
      <c r="O496" s="334"/>
      <c r="P496" s="221"/>
      <c r="Q496" s="224"/>
      <c r="R496" s="221"/>
      <c r="S496" s="221"/>
      <c r="T496" s="221"/>
    </row>
    <row r="497" spans="1:20" s="19" customFormat="1" ht="60" hidden="1" customHeight="1" outlineLevel="1" x14ac:dyDescent="0.25">
      <c r="A497" s="552"/>
      <c r="B497" s="551"/>
      <c r="C497" s="552"/>
      <c r="D497" s="574"/>
      <c r="E497" s="536"/>
      <c r="F497" s="537"/>
      <c r="G497" s="64" t="s">
        <v>578</v>
      </c>
      <c r="H497" s="122">
        <v>20</v>
      </c>
      <c r="I497" s="122"/>
      <c r="J497" s="122"/>
      <c r="K497" s="122"/>
      <c r="L497" s="122">
        <v>15</v>
      </c>
      <c r="M497" s="122"/>
      <c r="N497" s="122"/>
      <c r="O497" s="334"/>
      <c r="P497" s="221"/>
      <c r="Q497" s="224"/>
      <c r="R497" s="221"/>
      <c r="S497" s="221"/>
      <c r="T497" s="221"/>
    </row>
    <row r="498" spans="1:20" s="19" customFormat="1" ht="45" hidden="1" customHeight="1" outlineLevel="1" x14ac:dyDescent="0.25">
      <c r="A498" s="552"/>
      <c r="B498" s="551"/>
      <c r="C498" s="552"/>
      <c r="D498" s="574"/>
      <c r="E498" s="536"/>
      <c r="F498" s="537"/>
      <c r="G498" s="64" t="s">
        <v>579</v>
      </c>
      <c r="H498" s="122">
        <v>10</v>
      </c>
      <c r="I498" s="122"/>
      <c r="J498" s="122"/>
      <c r="K498" s="122"/>
      <c r="L498" s="122">
        <v>5</v>
      </c>
      <c r="M498" s="122"/>
      <c r="N498" s="122"/>
      <c r="O498" s="334"/>
      <c r="P498" s="221"/>
      <c r="Q498" s="224"/>
      <c r="R498" s="221"/>
      <c r="S498" s="221"/>
      <c r="T498" s="221"/>
    </row>
    <row r="499" spans="1:20" s="19" customFormat="1" ht="45" hidden="1" customHeight="1" outlineLevel="1" x14ac:dyDescent="0.25">
      <c r="A499" s="552"/>
      <c r="B499" s="551"/>
      <c r="C499" s="552"/>
      <c r="D499" s="574"/>
      <c r="E499" s="536"/>
      <c r="F499" s="537"/>
      <c r="G499" s="64" t="s">
        <v>580</v>
      </c>
      <c r="H499" s="122">
        <v>15</v>
      </c>
      <c r="I499" s="122"/>
      <c r="J499" s="122"/>
      <c r="K499" s="122"/>
      <c r="L499" s="122">
        <v>15</v>
      </c>
      <c r="M499" s="122"/>
      <c r="N499" s="122"/>
      <c r="O499" s="334"/>
      <c r="P499" s="221"/>
      <c r="Q499" s="224"/>
      <c r="R499" s="221"/>
      <c r="S499" s="221"/>
      <c r="T499" s="221"/>
    </row>
    <row r="500" spans="1:20" s="19" customFormat="1" ht="60" hidden="1" customHeight="1" outlineLevel="1" x14ac:dyDescent="0.25">
      <c r="A500" s="552"/>
      <c r="B500" s="551"/>
      <c r="C500" s="552"/>
      <c r="D500" s="574"/>
      <c r="E500" s="536"/>
      <c r="F500" s="537"/>
      <c r="G500" s="64" t="s">
        <v>581</v>
      </c>
      <c r="H500" s="122">
        <v>22</v>
      </c>
      <c r="I500" s="122"/>
      <c r="J500" s="122"/>
      <c r="K500" s="122"/>
      <c r="L500" s="122">
        <v>10</v>
      </c>
      <c r="M500" s="122"/>
      <c r="N500" s="122"/>
      <c r="O500" s="334"/>
      <c r="P500" s="221"/>
      <c r="Q500" s="224"/>
      <c r="R500" s="221"/>
      <c r="S500" s="221"/>
      <c r="T500" s="221"/>
    </row>
    <row r="501" spans="1:20" s="19" customFormat="1" ht="60" hidden="1" customHeight="1" outlineLevel="1" x14ac:dyDescent="0.25">
      <c r="A501" s="552"/>
      <c r="B501" s="551"/>
      <c r="C501" s="552"/>
      <c r="D501" s="574"/>
      <c r="E501" s="536"/>
      <c r="F501" s="537"/>
      <c r="G501" s="64" t="s">
        <v>582</v>
      </c>
      <c r="H501" s="122">
        <v>13</v>
      </c>
      <c r="I501" s="122"/>
      <c r="J501" s="122"/>
      <c r="K501" s="122"/>
      <c r="L501" s="122">
        <v>10</v>
      </c>
      <c r="M501" s="122"/>
      <c r="N501" s="122"/>
      <c r="O501" s="334"/>
      <c r="P501" s="221"/>
      <c r="Q501" s="224"/>
      <c r="R501" s="221"/>
      <c r="S501" s="221"/>
      <c r="T501" s="221"/>
    </row>
    <row r="502" spans="1:20" s="19" customFormat="1" ht="60" hidden="1" customHeight="1" outlineLevel="1" x14ac:dyDescent="0.25">
      <c r="A502" s="552"/>
      <c r="B502" s="551"/>
      <c r="C502" s="552"/>
      <c r="D502" s="574"/>
      <c r="E502" s="536"/>
      <c r="F502" s="537"/>
      <c r="G502" s="64" t="s">
        <v>583</v>
      </c>
      <c r="H502" s="122">
        <v>20</v>
      </c>
      <c r="I502" s="122"/>
      <c r="J502" s="122"/>
      <c r="K502" s="122"/>
      <c r="L502" s="122">
        <v>7</v>
      </c>
      <c r="M502" s="122"/>
      <c r="N502" s="122"/>
      <c r="O502" s="334"/>
      <c r="P502" s="221"/>
      <c r="Q502" s="224"/>
      <c r="R502" s="221"/>
      <c r="S502" s="221"/>
      <c r="T502" s="221"/>
    </row>
    <row r="503" spans="1:20" s="19" customFormat="1" ht="120" hidden="1" customHeight="1" outlineLevel="1" x14ac:dyDescent="0.25">
      <c r="A503" s="552"/>
      <c r="B503" s="551"/>
      <c r="C503" s="552"/>
      <c r="D503" s="574"/>
      <c r="E503" s="536"/>
      <c r="F503" s="537"/>
      <c r="G503" s="64" t="s">
        <v>584</v>
      </c>
      <c r="H503" s="122">
        <v>21</v>
      </c>
      <c r="I503" s="122"/>
      <c r="J503" s="122"/>
      <c r="K503" s="122"/>
      <c r="L503" s="122">
        <v>15</v>
      </c>
      <c r="M503" s="122"/>
      <c r="N503" s="122"/>
      <c r="O503" s="334"/>
      <c r="P503" s="221"/>
      <c r="Q503" s="224"/>
      <c r="R503" s="221"/>
      <c r="S503" s="221"/>
      <c r="T503" s="221"/>
    </row>
    <row r="504" spans="1:20" s="19" customFormat="1" ht="80.25" hidden="1" customHeight="1" outlineLevel="1" x14ac:dyDescent="0.25">
      <c r="A504" s="552"/>
      <c r="B504" s="551"/>
      <c r="C504" s="552"/>
      <c r="D504" s="574"/>
      <c r="E504" s="536"/>
      <c r="F504" s="537"/>
      <c r="G504" s="64" t="s">
        <v>585</v>
      </c>
      <c r="H504" s="122">
        <v>125</v>
      </c>
      <c r="I504" s="122"/>
      <c r="J504" s="122"/>
      <c r="K504" s="122"/>
      <c r="L504" s="122">
        <v>15</v>
      </c>
      <c r="M504" s="122"/>
      <c r="N504" s="122"/>
      <c r="O504" s="334"/>
      <c r="P504" s="221"/>
      <c r="Q504" s="224"/>
      <c r="R504" s="221"/>
      <c r="S504" s="221"/>
      <c r="T504" s="221"/>
    </row>
    <row r="505" spans="1:20" s="19" customFormat="1" ht="75" hidden="1" customHeight="1" outlineLevel="1" x14ac:dyDescent="0.25">
      <c r="A505" s="552"/>
      <c r="B505" s="551"/>
      <c r="C505" s="552"/>
      <c r="D505" s="574"/>
      <c r="E505" s="536"/>
      <c r="F505" s="537"/>
      <c r="G505" s="64" t="s">
        <v>586</v>
      </c>
      <c r="H505" s="122">
        <v>14</v>
      </c>
      <c r="I505" s="122"/>
      <c r="J505" s="122"/>
      <c r="K505" s="122"/>
      <c r="L505" s="122">
        <v>5</v>
      </c>
      <c r="M505" s="122"/>
      <c r="N505" s="122"/>
      <c r="O505" s="334"/>
      <c r="P505" s="221"/>
      <c r="Q505" s="224"/>
      <c r="R505" s="221"/>
      <c r="S505" s="221"/>
      <c r="T505" s="221"/>
    </row>
    <row r="506" spans="1:20" s="19" customFormat="1" ht="90" hidden="1" customHeight="1" outlineLevel="1" x14ac:dyDescent="0.25">
      <c r="A506" s="552"/>
      <c r="B506" s="551"/>
      <c r="C506" s="552"/>
      <c r="D506" s="574"/>
      <c r="E506" s="536"/>
      <c r="F506" s="537"/>
      <c r="G506" s="64" t="s">
        <v>587</v>
      </c>
      <c r="H506" s="122">
        <v>110</v>
      </c>
      <c r="I506" s="122"/>
      <c r="J506" s="122"/>
      <c r="K506" s="122"/>
      <c r="L506" s="122">
        <v>15</v>
      </c>
      <c r="M506" s="122"/>
      <c r="N506" s="122"/>
      <c r="O506" s="334"/>
      <c r="P506" s="221"/>
      <c r="Q506" s="224"/>
      <c r="R506" s="221"/>
      <c r="S506" s="221"/>
      <c r="T506" s="221"/>
    </row>
    <row r="507" spans="1:20" s="19" customFormat="1" ht="90" hidden="1" customHeight="1" outlineLevel="1" x14ac:dyDescent="0.25">
      <c r="A507" s="552"/>
      <c r="B507" s="551"/>
      <c r="C507" s="552"/>
      <c r="D507" s="574"/>
      <c r="E507" s="536"/>
      <c r="F507" s="537"/>
      <c r="G507" s="64" t="s">
        <v>588</v>
      </c>
      <c r="H507" s="122">
        <v>135</v>
      </c>
      <c r="I507" s="122"/>
      <c r="J507" s="122"/>
      <c r="K507" s="122"/>
      <c r="L507" s="122">
        <v>15</v>
      </c>
      <c r="M507" s="122"/>
      <c r="N507" s="122"/>
      <c r="O507" s="334"/>
      <c r="P507" s="221"/>
      <c r="Q507" s="224"/>
      <c r="R507" s="221"/>
      <c r="S507" s="221"/>
      <c r="T507" s="221"/>
    </row>
    <row r="508" spans="1:20" s="19" customFormat="1" ht="45" hidden="1" customHeight="1" outlineLevel="1" x14ac:dyDescent="0.25">
      <c r="A508" s="552"/>
      <c r="B508" s="551"/>
      <c r="C508" s="552"/>
      <c r="D508" s="574"/>
      <c r="E508" s="536"/>
      <c r="F508" s="537"/>
      <c r="G508" s="64" t="s">
        <v>589</v>
      </c>
      <c r="H508" s="122">
        <v>20</v>
      </c>
      <c r="I508" s="122"/>
      <c r="J508" s="122"/>
      <c r="K508" s="122"/>
      <c r="L508" s="122">
        <v>5</v>
      </c>
      <c r="M508" s="122"/>
      <c r="N508" s="122"/>
      <c r="O508" s="334"/>
      <c r="P508" s="221"/>
      <c r="Q508" s="224"/>
      <c r="R508" s="221"/>
      <c r="S508" s="221"/>
      <c r="T508" s="221"/>
    </row>
    <row r="509" spans="1:20" s="19" customFormat="1" ht="60" hidden="1" customHeight="1" outlineLevel="1" x14ac:dyDescent="0.25">
      <c r="A509" s="552"/>
      <c r="B509" s="551"/>
      <c r="C509" s="552"/>
      <c r="D509" s="574"/>
      <c r="E509" s="536"/>
      <c r="F509" s="537"/>
      <c r="G509" s="64" t="s">
        <v>590</v>
      </c>
      <c r="H509" s="122">
        <v>30</v>
      </c>
      <c r="I509" s="122"/>
      <c r="J509" s="122"/>
      <c r="K509" s="122"/>
      <c r="L509" s="122">
        <v>15</v>
      </c>
      <c r="M509" s="122"/>
      <c r="N509" s="122"/>
      <c r="O509" s="334"/>
      <c r="P509" s="221"/>
      <c r="Q509" s="224"/>
      <c r="R509" s="221"/>
      <c r="S509" s="221"/>
      <c r="T509" s="221"/>
    </row>
    <row r="510" spans="1:20" s="19" customFormat="1" ht="75" hidden="1" customHeight="1" outlineLevel="1" x14ac:dyDescent="0.25">
      <c r="A510" s="552"/>
      <c r="B510" s="551"/>
      <c r="C510" s="552"/>
      <c r="D510" s="574"/>
      <c r="E510" s="536"/>
      <c r="F510" s="537"/>
      <c r="G510" s="64" t="s">
        <v>591</v>
      </c>
      <c r="H510" s="122">
        <v>44</v>
      </c>
      <c r="I510" s="122"/>
      <c r="J510" s="122"/>
      <c r="K510" s="122"/>
      <c r="L510" s="122">
        <v>5</v>
      </c>
      <c r="M510" s="122"/>
      <c r="N510" s="122"/>
      <c r="O510" s="334"/>
      <c r="P510" s="221"/>
      <c r="Q510" s="224"/>
      <c r="R510" s="221"/>
      <c r="S510" s="221"/>
      <c r="T510" s="221"/>
    </row>
    <row r="511" spans="1:20" s="19" customFormat="1" ht="60" hidden="1" customHeight="1" outlineLevel="1" x14ac:dyDescent="0.25">
      <c r="A511" s="552"/>
      <c r="B511" s="551"/>
      <c r="C511" s="552"/>
      <c r="D511" s="574"/>
      <c r="E511" s="536"/>
      <c r="F511" s="537"/>
      <c r="G511" s="64" t="s">
        <v>592</v>
      </c>
      <c r="H511" s="122">
        <v>224</v>
      </c>
      <c r="I511" s="122"/>
      <c r="J511" s="122"/>
      <c r="K511" s="122"/>
      <c r="L511" s="122">
        <v>10</v>
      </c>
      <c r="M511" s="122"/>
      <c r="N511" s="122"/>
      <c r="O511" s="334"/>
      <c r="P511" s="221"/>
      <c r="Q511" s="224"/>
      <c r="R511" s="221"/>
      <c r="S511" s="221"/>
      <c r="T511" s="221"/>
    </row>
    <row r="512" spans="1:20" s="19" customFormat="1" ht="75" hidden="1" customHeight="1" outlineLevel="1" x14ac:dyDescent="0.25">
      <c r="A512" s="552"/>
      <c r="B512" s="551"/>
      <c r="C512" s="552"/>
      <c r="D512" s="574"/>
      <c r="E512" s="536"/>
      <c r="F512" s="537"/>
      <c r="G512" s="64" t="s">
        <v>593</v>
      </c>
      <c r="H512" s="122">
        <v>338</v>
      </c>
      <c r="I512" s="122"/>
      <c r="J512" s="122"/>
      <c r="K512" s="122"/>
      <c r="L512" s="122">
        <v>15</v>
      </c>
      <c r="M512" s="122"/>
      <c r="N512" s="122"/>
      <c r="O512" s="334"/>
      <c r="P512" s="221"/>
      <c r="Q512" s="224"/>
      <c r="R512" s="221"/>
      <c r="S512" s="221"/>
      <c r="T512" s="221"/>
    </row>
    <row r="513" spans="1:20" s="19" customFormat="1" ht="45" hidden="1" customHeight="1" outlineLevel="1" x14ac:dyDescent="0.25">
      <c r="A513" s="552"/>
      <c r="B513" s="551"/>
      <c r="C513" s="552"/>
      <c r="D513" s="574"/>
      <c r="E513" s="536"/>
      <c r="F513" s="537"/>
      <c r="G513" s="64" t="s">
        <v>594</v>
      </c>
      <c r="H513" s="122">
        <v>15</v>
      </c>
      <c r="I513" s="122"/>
      <c r="J513" s="122"/>
      <c r="K513" s="122"/>
      <c r="L513" s="122">
        <v>15</v>
      </c>
      <c r="M513" s="122"/>
      <c r="N513" s="122"/>
      <c r="O513" s="334"/>
      <c r="P513" s="221"/>
      <c r="Q513" s="224"/>
      <c r="R513" s="221"/>
      <c r="S513" s="221"/>
      <c r="T513" s="221"/>
    </row>
    <row r="514" spans="1:20" s="19" customFormat="1" ht="60" hidden="1" customHeight="1" outlineLevel="1" x14ac:dyDescent="0.25">
      <c r="A514" s="552"/>
      <c r="B514" s="551"/>
      <c r="C514" s="552"/>
      <c r="D514" s="574"/>
      <c r="E514" s="536"/>
      <c r="F514" s="537"/>
      <c r="G514" s="64" t="s">
        <v>595</v>
      </c>
      <c r="H514" s="122">
        <v>17</v>
      </c>
      <c r="I514" s="122"/>
      <c r="J514" s="122"/>
      <c r="K514" s="122"/>
      <c r="L514" s="122">
        <v>5</v>
      </c>
      <c r="M514" s="122"/>
      <c r="N514" s="122"/>
      <c r="O514" s="334"/>
      <c r="P514" s="221"/>
      <c r="Q514" s="224"/>
      <c r="R514" s="221"/>
      <c r="S514" s="221"/>
      <c r="T514" s="221"/>
    </row>
    <row r="515" spans="1:20" s="19" customFormat="1" ht="60" hidden="1" customHeight="1" outlineLevel="1" x14ac:dyDescent="0.25">
      <c r="A515" s="552"/>
      <c r="B515" s="551"/>
      <c r="C515" s="552"/>
      <c r="D515" s="574"/>
      <c r="E515" s="536"/>
      <c r="F515" s="537"/>
      <c r="G515" s="64" t="s">
        <v>596</v>
      </c>
      <c r="H515" s="122">
        <v>210</v>
      </c>
      <c r="I515" s="122"/>
      <c r="J515" s="122"/>
      <c r="K515" s="122"/>
      <c r="L515" s="122">
        <v>15</v>
      </c>
      <c r="M515" s="122"/>
      <c r="N515" s="122"/>
      <c r="O515" s="334"/>
      <c r="P515" s="221"/>
      <c r="Q515" s="224"/>
      <c r="R515" s="221"/>
      <c r="S515" s="221"/>
      <c r="T515" s="221"/>
    </row>
    <row r="516" spans="1:20" s="19" customFormat="1" ht="78.75" hidden="1" customHeight="1" outlineLevel="1" x14ac:dyDescent="0.25">
      <c r="A516" s="552"/>
      <c r="B516" s="551"/>
      <c r="C516" s="552"/>
      <c r="D516" s="574"/>
      <c r="E516" s="536"/>
      <c r="F516" s="537"/>
      <c r="G516" s="64" t="s">
        <v>597</v>
      </c>
      <c r="H516" s="122">
        <v>70</v>
      </c>
      <c r="I516" s="122"/>
      <c r="J516" s="122"/>
      <c r="K516" s="122"/>
      <c r="L516" s="122">
        <v>10</v>
      </c>
      <c r="M516" s="122"/>
      <c r="N516" s="122"/>
      <c r="O516" s="334"/>
      <c r="P516" s="221"/>
      <c r="Q516" s="224"/>
      <c r="R516" s="221"/>
      <c r="S516" s="221"/>
      <c r="T516" s="221"/>
    </row>
    <row r="517" spans="1:20" s="19" customFormat="1" ht="60" hidden="1" customHeight="1" outlineLevel="1" x14ac:dyDescent="0.25">
      <c r="A517" s="552"/>
      <c r="B517" s="551"/>
      <c r="C517" s="552"/>
      <c r="D517" s="574"/>
      <c r="E517" s="536"/>
      <c r="F517" s="537"/>
      <c r="G517" s="64" t="s">
        <v>598</v>
      </c>
      <c r="H517" s="122">
        <v>180</v>
      </c>
      <c r="I517" s="122"/>
      <c r="J517" s="122"/>
      <c r="K517" s="122"/>
      <c r="L517" s="122">
        <v>15</v>
      </c>
      <c r="M517" s="122"/>
      <c r="N517" s="122"/>
      <c r="O517" s="334"/>
      <c r="P517" s="221"/>
      <c r="Q517" s="224"/>
      <c r="R517" s="221"/>
      <c r="S517" s="221"/>
      <c r="T517" s="221"/>
    </row>
    <row r="518" spans="1:20" s="19" customFormat="1" ht="61.5" hidden="1" customHeight="1" outlineLevel="1" x14ac:dyDescent="0.25">
      <c r="A518" s="552"/>
      <c r="B518" s="551"/>
      <c r="C518" s="552"/>
      <c r="D518" s="574"/>
      <c r="E518" s="536"/>
      <c r="F518" s="537"/>
      <c r="G518" s="64" t="s">
        <v>599</v>
      </c>
      <c r="H518" s="122">
        <v>65</v>
      </c>
      <c r="I518" s="122"/>
      <c r="J518" s="122"/>
      <c r="K518" s="122"/>
      <c r="L518" s="122">
        <v>5</v>
      </c>
      <c r="M518" s="122"/>
      <c r="N518" s="122"/>
      <c r="O518" s="334"/>
      <c r="P518" s="221"/>
      <c r="Q518" s="224"/>
      <c r="R518" s="221"/>
      <c r="S518" s="221"/>
      <c r="T518" s="221"/>
    </row>
    <row r="519" spans="1:20" s="19" customFormat="1" ht="60" hidden="1" customHeight="1" outlineLevel="1" x14ac:dyDescent="0.25">
      <c r="A519" s="552"/>
      <c r="B519" s="551"/>
      <c r="C519" s="552"/>
      <c r="D519" s="574"/>
      <c r="E519" s="536"/>
      <c r="F519" s="537"/>
      <c r="G519" s="64" t="s">
        <v>600</v>
      </c>
      <c r="H519" s="122">
        <v>12</v>
      </c>
      <c r="I519" s="122"/>
      <c r="J519" s="122"/>
      <c r="K519" s="122"/>
      <c r="L519" s="122">
        <v>5</v>
      </c>
      <c r="M519" s="122"/>
      <c r="N519" s="122"/>
      <c r="O519" s="334"/>
      <c r="P519" s="221"/>
      <c r="Q519" s="224"/>
      <c r="R519" s="221"/>
      <c r="S519" s="221"/>
      <c r="T519" s="221"/>
    </row>
    <row r="520" spans="1:20" s="19" customFormat="1" ht="60" hidden="1" customHeight="1" outlineLevel="1" x14ac:dyDescent="0.25">
      <c r="A520" s="552"/>
      <c r="B520" s="551"/>
      <c r="C520" s="552"/>
      <c r="D520" s="574"/>
      <c r="E520" s="536"/>
      <c r="F520" s="537"/>
      <c r="G520" s="64" t="s">
        <v>601</v>
      </c>
      <c r="H520" s="122">
        <v>30</v>
      </c>
      <c r="I520" s="122"/>
      <c r="J520" s="122"/>
      <c r="K520" s="122"/>
      <c r="L520" s="122">
        <v>5</v>
      </c>
      <c r="M520" s="122"/>
      <c r="N520" s="122"/>
      <c r="O520" s="334"/>
      <c r="P520" s="221"/>
      <c r="Q520" s="224"/>
      <c r="R520" s="221"/>
      <c r="S520" s="221"/>
      <c r="T520" s="221"/>
    </row>
    <row r="521" spans="1:20" s="19" customFormat="1" ht="60" hidden="1" customHeight="1" outlineLevel="1" x14ac:dyDescent="0.25">
      <c r="A521" s="552"/>
      <c r="B521" s="551"/>
      <c r="C521" s="552"/>
      <c r="D521" s="574"/>
      <c r="E521" s="536"/>
      <c r="F521" s="537"/>
      <c r="G521" s="64" t="s">
        <v>602</v>
      </c>
      <c r="H521" s="122">
        <v>53</v>
      </c>
      <c r="I521" s="122"/>
      <c r="J521" s="122"/>
      <c r="K521" s="122"/>
      <c r="L521" s="122">
        <v>10</v>
      </c>
      <c r="M521" s="122"/>
      <c r="N521" s="122"/>
      <c r="O521" s="334"/>
      <c r="P521" s="221"/>
      <c r="Q521" s="224"/>
      <c r="R521" s="221"/>
      <c r="S521" s="221"/>
      <c r="T521" s="221"/>
    </row>
    <row r="522" spans="1:20" s="19" customFormat="1" ht="105" hidden="1" customHeight="1" outlineLevel="1" x14ac:dyDescent="0.25">
      <c r="A522" s="552"/>
      <c r="B522" s="551"/>
      <c r="C522" s="552"/>
      <c r="D522" s="574"/>
      <c r="E522" s="536"/>
      <c r="F522" s="537"/>
      <c r="G522" s="64" t="s">
        <v>603</v>
      </c>
      <c r="H522" s="122">
        <v>47</v>
      </c>
      <c r="I522" s="122"/>
      <c r="J522" s="122"/>
      <c r="K522" s="122"/>
      <c r="L522" s="122">
        <v>10</v>
      </c>
      <c r="M522" s="122"/>
      <c r="N522" s="122"/>
      <c r="O522" s="334"/>
      <c r="P522" s="221"/>
      <c r="Q522" s="224"/>
      <c r="R522" s="221"/>
      <c r="S522" s="221"/>
      <c r="T522" s="221"/>
    </row>
    <row r="523" spans="1:20" s="19" customFormat="1" ht="79.5" hidden="1" customHeight="1" outlineLevel="1" x14ac:dyDescent="0.25">
      <c r="A523" s="552"/>
      <c r="B523" s="551"/>
      <c r="C523" s="552"/>
      <c r="D523" s="574"/>
      <c r="E523" s="536"/>
      <c r="F523" s="537"/>
      <c r="G523" s="64" t="s">
        <v>604</v>
      </c>
      <c r="H523" s="122">
        <v>48</v>
      </c>
      <c r="I523" s="122"/>
      <c r="J523" s="122"/>
      <c r="K523" s="122"/>
      <c r="L523" s="122">
        <v>50</v>
      </c>
      <c r="M523" s="122"/>
      <c r="N523" s="122"/>
      <c r="O523" s="334"/>
      <c r="P523" s="221"/>
      <c r="Q523" s="224"/>
      <c r="R523" s="221"/>
      <c r="S523" s="221"/>
      <c r="T523" s="221"/>
    </row>
    <row r="524" spans="1:20" s="19" customFormat="1" ht="45" hidden="1" customHeight="1" outlineLevel="1" x14ac:dyDescent="0.25">
      <c r="A524" s="552"/>
      <c r="B524" s="551"/>
      <c r="C524" s="552"/>
      <c r="D524" s="574"/>
      <c r="E524" s="536"/>
      <c r="F524" s="537"/>
      <c r="G524" s="64" t="s">
        <v>605</v>
      </c>
      <c r="H524" s="122">
        <v>249</v>
      </c>
      <c r="I524" s="122"/>
      <c r="J524" s="122"/>
      <c r="K524" s="122"/>
      <c r="L524" s="122">
        <v>15</v>
      </c>
      <c r="M524" s="122"/>
      <c r="N524" s="122"/>
      <c r="O524" s="334"/>
      <c r="P524" s="221"/>
      <c r="Q524" s="224"/>
      <c r="R524" s="221"/>
      <c r="S524" s="221"/>
      <c r="T524" s="221"/>
    </row>
    <row r="525" spans="1:20" s="19" customFormat="1" ht="30" hidden="1" customHeight="1" outlineLevel="1" x14ac:dyDescent="0.25">
      <c r="A525" s="552"/>
      <c r="B525" s="551"/>
      <c r="C525" s="552"/>
      <c r="D525" s="574"/>
      <c r="E525" s="536"/>
      <c r="F525" s="537"/>
      <c r="G525" s="64" t="s">
        <v>606</v>
      </c>
      <c r="H525" s="122">
        <v>42</v>
      </c>
      <c r="I525" s="122"/>
      <c r="J525" s="122"/>
      <c r="K525" s="122"/>
      <c r="L525" s="122">
        <v>15</v>
      </c>
      <c r="M525" s="122"/>
      <c r="N525" s="122"/>
      <c r="O525" s="334"/>
      <c r="P525" s="221"/>
      <c r="Q525" s="224"/>
      <c r="R525" s="221"/>
      <c r="S525" s="221"/>
      <c r="T525" s="221"/>
    </row>
    <row r="526" spans="1:20" s="19" customFormat="1" ht="30" hidden="1" customHeight="1" outlineLevel="1" x14ac:dyDescent="0.25">
      <c r="A526" s="552"/>
      <c r="B526" s="551"/>
      <c r="C526" s="552"/>
      <c r="D526" s="574"/>
      <c r="E526" s="536"/>
      <c r="F526" s="537"/>
      <c r="G526" s="64" t="s">
        <v>607</v>
      </c>
      <c r="H526" s="122">
        <v>61</v>
      </c>
      <c r="I526" s="122"/>
      <c r="J526" s="122"/>
      <c r="K526" s="122"/>
      <c r="L526" s="122">
        <v>8</v>
      </c>
      <c r="M526" s="122"/>
      <c r="N526" s="122"/>
      <c r="O526" s="334"/>
      <c r="P526" s="221"/>
      <c r="Q526" s="224"/>
      <c r="R526" s="221"/>
      <c r="S526" s="221"/>
      <c r="T526" s="221"/>
    </row>
    <row r="527" spans="1:20" s="19" customFormat="1" ht="45" hidden="1" customHeight="1" outlineLevel="1" x14ac:dyDescent="0.25">
      <c r="A527" s="552"/>
      <c r="B527" s="551"/>
      <c r="C527" s="552"/>
      <c r="D527" s="574"/>
      <c r="E527" s="536"/>
      <c r="F527" s="537"/>
      <c r="G527" s="64" t="s">
        <v>608</v>
      </c>
      <c r="H527" s="122">
        <v>77</v>
      </c>
      <c r="I527" s="122"/>
      <c r="J527" s="122"/>
      <c r="K527" s="122"/>
      <c r="L527" s="122">
        <v>7</v>
      </c>
      <c r="M527" s="122"/>
      <c r="N527" s="122"/>
      <c r="O527" s="334"/>
      <c r="P527" s="221"/>
      <c r="Q527" s="224"/>
      <c r="R527" s="221"/>
      <c r="S527" s="221"/>
      <c r="T527" s="221"/>
    </row>
    <row r="528" spans="1:20" s="19" customFormat="1" ht="60" hidden="1" customHeight="1" outlineLevel="1" x14ac:dyDescent="0.25">
      <c r="A528" s="552"/>
      <c r="B528" s="551"/>
      <c r="C528" s="552"/>
      <c r="D528" s="574"/>
      <c r="E528" s="536"/>
      <c r="F528" s="537"/>
      <c r="G528" s="64" t="s">
        <v>609</v>
      </c>
      <c r="H528" s="122">
        <v>42</v>
      </c>
      <c r="I528" s="122"/>
      <c r="J528" s="122"/>
      <c r="K528" s="122"/>
      <c r="L528" s="122">
        <v>5</v>
      </c>
      <c r="M528" s="122"/>
      <c r="N528" s="122"/>
      <c r="O528" s="334"/>
      <c r="P528" s="221"/>
      <c r="Q528" s="224"/>
      <c r="R528" s="221"/>
      <c r="S528" s="221"/>
      <c r="T528" s="221"/>
    </row>
    <row r="529" spans="1:20" s="19" customFormat="1" ht="45" hidden="1" customHeight="1" outlineLevel="1" x14ac:dyDescent="0.25">
      <c r="A529" s="552"/>
      <c r="B529" s="551"/>
      <c r="C529" s="552"/>
      <c r="D529" s="574"/>
      <c r="E529" s="536"/>
      <c r="F529" s="537"/>
      <c r="G529" s="64" t="s">
        <v>610</v>
      </c>
      <c r="H529" s="122">
        <v>50</v>
      </c>
      <c r="I529" s="122"/>
      <c r="J529" s="122"/>
      <c r="K529" s="122"/>
      <c r="L529" s="122">
        <v>12</v>
      </c>
      <c r="M529" s="122"/>
      <c r="N529" s="122"/>
      <c r="O529" s="334"/>
      <c r="P529" s="221"/>
      <c r="Q529" s="224"/>
      <c r="R529" s="221"/>
      <c r="S529" s="221"/>
      <c r="T529" s="221"/>
    </row>
    <row r="530" spans="1:20" s="19" customFormat="1" ht="45" hidden="1" customHeight="1" outlineLevel="1" x14ac:dyDescent="0.25">
      <c r="A530" s="552"/>
      <c r="B530" s="551"/>
      <c r="C530" s="552"/>
      <c r="D530" s="574"/>
      <c r="E530" s="536"/>
      <c r="F530" s="537"/>
      <c r="G530" s="64" t="s">
        <v>611</v>
      </c>
      <c r="H530" s="122">
        <v>34</v>
      </c>
      <c r="I530" s="122"/>
      <c r="J530" s="122"/>
      <c r="K530" s="122"/>
      <c r="L530" s="122">
        <v>10</v>
      </c>
      <c r="M530" s="122"/>
      <c r="N530" s="122"/>
      <c r="O530" s="334"/>
      <c r="P530" s="221"/>
      <c r="Q530" s="224"/>
      <c r="R530" s="221"/>
      <c r="S530" s="221"/>
      <c r="T530" s="221"/>
    </row>
    <row r="531" spans="1:20" s="19" customFormat="1" ht="45" hidden="1" customHeight="1" outlineLevel="1" x14ac:dyDescent="0.25">
      <c r="A531" s="552"/>
      <c r="B531" s="551"/>
      <c r="C531" s="552"/>
      <c r="D531" s="574"/>
      <c r="E531" s="536"/>
      <c r="F531" s="537"/>
      <c r="G531" s="64" t="s">
        <v>612</v>
      </c>
      <c r="H531" s="122">
        <v>192</v>
      </c>
      <c r="I531" s="122"/>
      <c r="J531" s="122"/>
      <c r="K531" s="122"/>
      <c r="L531" s="122">
        <v>15</v>
      </c>
      <c r="M531" s="122"/>
      <c r="N531" s="122"/>
      <c r="O531" s="334"/>
      <c r="P531" s="221"/>
      <c r="Q531" s="224"/>
      <c r="R531" s="221"/>
      <c r="S531" s="221"/>
      <c r="T531" s="221"/>
    </row>
    <row r="532" spans="1:20" s="19" customFormat="1" ht="45" hidden="1" customHeight="1" outlineLevel="1" x14ac:dyDescent="0.25">
      <c r="A532" s="552"/>
      <c r="B532" s="551"/>
      <c r="C532" s="552"/>
      <c r="D532" s="574"/>
      <c r="E532" s="536"/>
      <c r="F532" s="537"/>
      <c r="G532" s="64" t="s">
        <v>613</v>
      </c>
      <c r="H532" s="122">
        <v>68</v>
      </c>
      <c r="I532" s="122"/>
      <c r="J532" s="122"/>
      <c r="K532" s="122"/>
      <c r="L532" s="122">
        <v>10</v>
      </c>
      <c r="M532" s="122"/>
      <c r="N532" s="122"/>
      <c r="O532" s="334"/>
      <c r="P532" s="221"/>
      <c r="Q532" s="224"/>
      <c r="R532" s="221"/>
      <c r="S532" s="221"/>
      <c r="T532" s="221"/>
    </row>
    <row r="533" spans="1:20" s="19" customFormat="1" ht="45" hidden="1" customHeight="1" outlineLevel="1" x14ac:dyDescent="0.25">
      <c r="A533" s="552"/>
      <c r="B533" s="551"/>
      <c r="C533" s="552"/>
      <c r="D533" s="574"/>
      <c r="E533" s="536"/>
      <c r="F533" s="537"/>
      <c r="G533" s="64" t="s">
        <v>614</v>
      </c>
      <c r="H533" s="122">
        <v>103</v>
      </c>
      <c r="I533" s="122"/>
      <c r="J533" s="122"/>
      <c r="K533" s="122"/>
      <c r="L533" s="122">
        <v>10</v>
      </c>
      <c r="M533" s="122"/>
      <c r="N533" s="122"/>
      <c r="O533" s="334"/>
      <c r="P533" s="221"/>
      <c r="Q533" s="224"/>
      <c r="R533" s="221"/>
      <c r="S533" s="221"/>
      <c r="T533" s="221"/>
    </row>
    <row r="534" spans="1:20" s="19" customFormat="1" ht="45" hidden="1" customHeight="1" outlineLevel="1" x14ac:dyDescent="0.25">
      <c r="A534" s="552"/>
      <c r="B534" s="551"/>
      <c r="C534" s="552"/>
      <c r="D534" s="574"/>
      <c r="E534" s="536"/>
      <c r="F534" s="537"/>
      <c r="G534" s="64" t="s">
        <v>615</v>
      </c>
      <c r="H534" s="122">
        <v>60</v>
      </c>
      <c r="I534" s="122"/>
      <c r="J534" s="122"/>
      <c r="K534" s="122"/>
      <c r="L534" s="122">
        <v>10</v>
      </c>
      <c r="M534" s="122"/>
      <c r="N534" s="122"/>
      <c r="O534" s="334"/>
      <c r="P534" s="221"/>
      <c r="Q534" s="224"/>
      <c r="R534" s="221"/>
      <c r="S534" s="221"/>
      <c r="T534" s="221"/>
    </row>
    <row r="535" spans="1:20" s="19" customFormat="1" ht="45" hidden="1" customHeight="1" outlineLevel="1" x14ac:dyDescent="0.25">
      <c r="A535" s="552"/>
      <c r="B535" s="551"/>
      <c r="C535" s="552"/>
      <c r="D535" s="574"/>
      <c r="E535" s="536"/>
      <c r="F535" s="537"/>
      <c r="G535" s="64" t="s">
        <v>616</v>
      </c>
      <c r="H535" s="122">
        <v>112</v>
      </c>
      <c r="I535" s="122"/>
      <c r="J535" s="122"/>
      <c r="K535" s="122"/>
      <c r="L535" s="122">
        <v>15</v>
      </c>
      <c r="M535" s="122"/>
      <c r="N535" s="122"/>
      <c r="O535" s="334"/>
      <c r="P535" s="221"/>
      <c r="Q535" s="224"/>
      <c r="R535" s="221"/>
      <c r="S535" s="221"/>
      <c r="T535" s="221"/>
    </row>
    <row r="536" spans="1:20" s="19" customFormat="1" ht="45" hidden="1" customHeight="1" outlineLevel="1" x14ac:dyDescent="0.25">
      <c r="A536" s="552"/>
      <c r="B536" s="551"/>
      <c r="C536" s="552"/>
      <c r="D536" s="574"/>
      <c r="E536" s="536"/>
      <c r="F536" s="537"/>
      <c r="G536" s="64" t="s">
        <v>617</v>
      </c>
      <c r="H536" s="122">
        <v>157</v>
      </c>
      <c r="I536" s="122"/>
      <c r="J536" s="122"/>
      <c r="K536" s="122"/>
      <c r="L536" s="122">
        <v>15</v>
      </c>
      <c r="M536" s="122"/>
      <c r="N536" s="122"/>
      <c r="O536" s="334"/>
      <c r="P536" s="221"/>
      <c r="Q536" s="224"/>
      <c r="R536" s="221"/>
      <c r="S536" s="221"/>
      <c r="T536" s="221"/>
    </row>
    <row r="537" spans="1:20" s="19" customFormat="1" ht="45" hidden="1" customHeight="1" outlineLevel="1" x14ac:dyDescent="0.25">
      <c r="A537" s="552"/>
      <c r="B537" s="551"/>
      <c r="C537" s="552"/>
      <c r="D537" s="574"/>
      <c r="E537" s="536"/>
      <c r="F537" s="537"/>
      <c r="G537" s="64" t="s">
        <v>618</v>
      </c>
      <c r="H537" s="122">
        <v>103</v>
      </c>
      <c r="I537" s="122"/>
      <c r="J537" s="122"/>
      <c r="K537" s="122"/>
      <c r="L537" s="122">
        <v>15</v>
      </c>
      <c r="M537" s="122"/>
      <c r="N537" s="122"/>
      <c r="O537" s="334"/>
      <c r="P537" s="221"/>
      <c r="Q537" s="224"/>
      <c r="R537" s="221"/>
      <c r="S537" s="221"/>
      <c r="T537" s="221"/>
    </row>
    <row r="538" spans="1:20" s="19" customFormat="1" ht="60" hidden="1" customHeight="1" outlineLevel="1" x14ac:dyDescent="0.25">
      <c r="A538" s="552"/>
      <c r="B538" s="551"/>
      <c r="C538" s="552"/>
      <c r="D538" s="574"/>
      <c r="E538" s="536"/>
      <c r="F538" s="537"/>
      <c r="G538" s="83" t="s">
        <v>619</v>
      </c>
      <c r="H538" s="122">
        <v>83</v>
      </c>
      <c r="I538" s="122"/>
      <c r="J538" s="122"/>
      <c r="K538" s="122"/>
      <c r="L538" s="122">
        <v>5</v>
      </c>
      <c r="M538" s="122"/>
      <c r="N538" s="122"/>
      <c r="O538" s="334"/>
      <c r="P538" s="221"/>
      <c r="Q538" s="224"/>
      <c r="R538" s="221"/>
      <c r="S538" s="221"/>
      <c r="T538" s="221"/>
    </row>
    <row r="539" spans="1:20" s="19" customFormat="1" ht="60" hidden="1" customHeight="1" outlineLevel="1" x14ac:dyDescent="0.25">
      <c r="A539" s="552"/>
      <c r="B539" s="551"/>
      <c r="C539" s="552"/>
      <c r="D539" s="574"/>
      <c r="E539" s="536"/>
      <c r="F539" s="537"/>
      <c r="G539" s="83" t="s">
        <v>620</v>
      </c>
      <c r="H539" s="122">
        <v>41</v>
      </c>
      <c r="I539" s="122"/>
      <c r="J539" s="122"/>
      <c r="K539" s="122"/>
      <c r="L539" s="122">
        <v>10</v>
      </c>
      <c r="M539" s="122"/>
      <c r="N539" s="122"/>
      <c r="O539" s="334"/>
      <c r="P539" s="221"/>
      <c r="Q539" s="224"/>
      <c r="R539" s="221"/>
      <c r="S539" s="221"/>
      <c r="T539" s="221"/>
    </row>
    <row r="540" spans="1:20" s="19" customFormat="1" ht="45" hidden="1" customHeight="1" outlineLevel="1" x14ac:dyDescent="0.25">
      <c r="A540" s="552"/>
      <c r="B540" s="551"/>
      <c r="C540" s="552"/>
      <c r="D540" s="574"/>
      <c r="E540" s="536"/>
      <c r="F540" s="537"/>
      <c r="G540" s="83" t="s">
        <v>621</v>
      </c>
      <c r="H540" s="122">
        <v>53</v>
      </c>
      <c r="I540" s="122"/>
      <c r="J540" s="122"/>
      <c r="K540" s="122"/>
      <c r="L540" s="122">
        <v>4.5</v>
      </c>
      <c r="M540" s="122"/>
      <c r="N540" s="122"/>
      <c r="O540" s="334"/>
      <c r="P540" s="221"/>
      <c r="Q540" s="224"/>
      <c r="R540" s="221"/>
      <c r="S540" s="221"/>
      <c r="T540" s="221"/>
    </row>
    <row r="541" spans="1:20" s="19" customFormat="1" ht="60" hidden="1" customHeight="1" outlineLevel="1" x14ac:dyDescent="0.25">
      <c r="A541" s="552"/>
      <c r="B541" s="551"/>
      <c r="C541" s="552"/>
      <c r="D541" s="574"/>
      <c r="E541" s="536"/>
      <c r="F541" s="537"/>
      <c r="G541" s="83" t="s">
        <v>622</v>
      </c>
      <c r="H541" s="122">
        <v>61</v>
      </c>
      <c r="I541" s="122"/>
      <c r="J541" s="122"/>
      <c r="K541" s="122"/>
      <c r="L541" s="122">
        <v>5</v>
      </c>
      <c r="M541" s="122"/>
      <c r="N541" s="122"/>
      <c r="O541" s="334"/>
      <c r="P541" s="221"/>
      <c r="Q541" s="224"/>
      <c r="R541" s="221"/>
      <c r="S541" s="221"/>
      <c r="T541" s="221"/>
    </row>
    <row r="542" spans="1:20" s="19" customFormat="1" ht="45" hidden="1" customHeight="1" outlineLevel="1" x14ac:dyDescent="0.25">
      <c r="A542" s="552"/>
      <c r="B542" s="551"/>
      <c r="C542" s="552"/>
      <c r="D542" s="574"/>
      <c r="E542" s="536"/>
      <c r="F542" s="537"/>
      <c r="G542" s="83" t="s">
        <v>623</v>
      </c>
      <c r="H542" s="122">
        <v>236</v>
      </c>
      <c r="I542" s="122"/>
      <c r="J542" s="122"/>
      <c r="K542" s="122"/>
      <c r="L542" s="122">
        <v>10.7</v>
      </c>
      <c r="M542" s="122"/>
      <c r="N542" s="122"/>
      <c r="O542" s="334"/>
      <c r="P542" s="221"/>
      <c r="Q542" s="224"/>
      <c r="R542" s="221"/>
      <c r="S542" s="221"/>
      <c r="T542" s="221"/>
    </row>
    <row r="543" spans="1:20" s="19" customFormat="1" ht="45" hidden="1" customHeight="1" outlineLevel="1" x14ac:dyDescent="0.25">
      <c r="A543" s="552"/>
      <c r="B543" s="551"/>
      <c r="C543" s="552"/>
      <c r="D543" s="574"/>
      <c r="E543" s="536"/>
      <c r="F543" s="537"/>
      <c r="G543" s="83" t="s">
        <v>624</v>
      </c>
      <c r="H543" s="122">
        <v>17</v>
      </c>
      <c r="I543" s="122"/>
      <c r="J543" s="122"/>
      <c r="K543" s="122"/>
      <c r="L543" s="122">
        <v>5</v>
      </c>
      <c r="M543" s="122"/>
      <c r="N543" s="122"/>
      <c r="O543" s="334"/>
      <c r="P543" s="221"/>
      <c r="Q543" s="224"/>
      <c r="R543" s="221"/>
      <c r="S543" s="221"/>
      <c r="T543" s="221"/>
    </row>
    <row r="544" spans="1:20" s="19" customFormat="1" ht="45" hidden="1" customHeight="1" outlineLevel="1" x14ac:dyDescent="0.25">
      <c r="A544" s="552"/>
      <c r="B544" s="551"/>
      <c r="C544" s="552"/>
      <c r="D544" s="574"/>
      <c r="E544" s="536"/>
      <c r="F544" s="537"/>
      <c r="G544" s="83" t="s">
        <v>625</v>
      </c>
      <c r="H544" s="122">
        <v>471</v>
      </c>
      <c r="I544" s="122"/>
      <c r="J544" s="122"/>
      <c r="K544" s="122"/>
      <c r="L544" s="122">
        <v>10</v>
      </c>
      <c r="M544" s="122"/>
      <c r="N544" s="122"/>
      <c r="O544" s="334"/>
      <c r="P544" s="221"/>
      <c r="Q544" s="224"/>
      <c r="R544" s="221"/>
      <c r="S544" s="221"/>
      <c r="T544" s="221"/>
    </row>
    <row r="545" spans="1:20" s="19" customFormat="1" ht="45" hidden="1" customHeight="1" outlineLevel="1" x14ac:dyDescent="0.25">
      <c r="A545" s="552"/>
      <c r="B545" s="551"/>
      <c r="C545" s="552"/>
      <c r="D545" s="574"/>
      <c r="E545" s="536"/>
      <c r="F545" s="537"/>
      <c r="G545" s="83" t="s">
        <v>626</v>
      </c>
      <c r="H545" s="122">
        <v>190</v>
      </c>
      <c r="I545" s="122"/>
      <c r="J545" s="122"/>
      <c r="K545" s="122"/>
      <c r="L545" s="122">
        <v>5</v>
      </c>
      <c r="M545" s="122"/>
      <c r="N545" s="122"/>
      <c r="O545" s="334"/>
      <c r="P545" s="221"/>
      <c r="Q545" s="224"/>
      <c r="R545" s="221"/>
      <c r="S545" s="221"/>
      <c r="T545" s="221"/>
    </row>
    <row r="546" spans="1:20" s="19" customFormat="1" ht="45" hidden="1" customHeight="1" outlineLevel="1" x14ac:dyDescent="0.25">
      <c r="A546" s="552"/>
      <c r="B546" s="551"/>
      <c r="C546" s="552"/>
      <c r="D546" s="574"/>
      <c r="E546" s="536"/>
      <c r="F546" s="537"/>
      <c r="G546" s="83" t="s">
        <v>627</v>
      </c>
      <c r="H546" s="122">
        <v>18</v>
      </c>
      <c r="I546" s="122"/>
      <c r="J546" s="122"/>
      <c r="K546" s="122"/>
      <c r="L546" s="122">
        <v>5</v>
      </c>
      <c r="M546" s="122"/>
      <c r="N546" s="122"/>
      <c r="O546" s="334"/>
      <c r="P546" s="221"/>
      <c r="Q546" s="224"/>
      <c r="R546" s="221"/>
      <c r="S546" s="221"/>
      <c r="T546" s="221"/>
    </row>
    <row r="547" spans="1:20" s="19" customFormat="1" ht="60" hidden="1" customHeight="1" outlineLevel="1" x14ac:dyDescent="0.25">
      <c r="A547" s="552"/>
      <c r="B547" s="551"/>
      <c r="C547" s="552"/>
      <c r="D547" s="574"/>
      <c r="E547" s="536"/>
      <c r="F547" s="537"/>
      <c r="G547" s="83" t="s">
        <v>628</v>
      </c>
      <c r="H547" s="122">
        <v>39</v>
      </c>
      <c r="I547" s="122"/>
      <c r="J547" s="122"/>
      <c r="K547" s="122"/>
      <c r="L547" s="122">
        <v>5</v>
      </c>
      <c r="M547" s="122"/>
      <c r="N547" s="122"/>
      <c r="O547" s="334"/>
      <c r="P547" s="221"/>
      <c r="Q547" s="224"/>
      <c r="R547" s="221"/>
      <c r="S547" s="221"/>
      <c r="T547" s="221"/>
    </row>
    <row r="548" spans="1:20" s="19" customFormat="1" ht="45" hidden="1" customHeight="1" outlineLevel="1" x14ac:dyDescent="0.25">
      <c r="A548" s="552"/>
      <c r="B548" s="551"/>
      <c r="C548" s="552"/>
      <c r="D548" s="574"/>
      <c r="E548" s="536"/>
      <c r="F548" s="537"/>
      <c r="G548" s="83" t="s">
        <v>629</v>
      </c>
      <c r="H548" s="122">
        <v>317</v>
      </c>
      <c r="I548" s="122"/>
      <c r="J548" s="122"/>
      <c r="K548" s="122"/>
      <c r="L548" s="122">
        <v>6.5</v>
      </c>
      <c r="M548" s="122"/>
      <c r="N548" s="122"/>
      <c r="O548" s="334"/>
      <c r="P548" s="221"/>
      <c r="Q548" s="224"/>
      <c r="R548" s="221"/>
      <c r="S548" s="221"/>
      <c r="T548" s="221"/>
    </row>
    <row r="549" spans="1:20" s="19" customFormat="1" ht="45" hidden="1" customHeight="1" outlineLevel="1" x14ac:dyDescent="0.25">
      <c r="A549" s="552"/>
      <c r="B549" s="551"/>
      <c r="C549" s="552"/>
      <c r="D549" s="574"/>
      <c r="E549" s="536"/>
      <c r="F549" s="537"/>
      <c r="G549" s="83" t="s">
        <v>630</v>
      </c>
      <c r="H549" s="122">
        <v>144</v>
      </c>
      <c r="I549" s="122"/>
      <c r="J549" s="122"/>
      <c r="K549" s="122"/>
      <c r="L549" s="122">
        <v>9</v>
      </c>
      <c r="M549" s="122"/>
      <c r="N549" s="122"/>
      <c r="O549" s="334"/>
      <c r="P549" s="221"/>
      <c r="Q549" s="224"/>
      <c r="R549" s="221"/>
      <c r="S549" s="221"/>
      <c r="T549" s="221"/>
    </row>
    <row r="550" spans="1:20" s="19" customFormat="1" ht="45" hidden="1" customHeight="1" outlineLevel="1" x14ac:dyDescent="0.25">
      <c r="A550" s="552"/>
      <c r="B550" s="551"/>
      <c r="C550" s="552"/>
      <c r="D550" s="574"/>
      <c r="E550" s="536"/>
      <c r="F550" s="537"/>
      <c r="G550" s="83" t="s">
        <v>631</v>
      </c>
      <c r="H550" s="122">
        <v>44</v>
      </c>
      <c r="I550" s="122"/>
      <c r="J550" s="122"/>
      <c r="K550" s="122"/>
      <c r="L550" s="122">
        <v>13.5</v>
      </c>
      <c r="M550" s="122"/>
      <c r="N550" s="122"/>
      <c r="O550" s="334"/>
      <c r="P550" s="221"/>
      <c r="Q550" s="224"/>
      <c r="R550" s="221"/>
      <c r="S550" s="221"/>
      <c r="T550" s="221"/>
    </row>
    <row r="551" spans="1:20" s="19" customFormat="1" ht="45" hidden="1" customHeight="1" outlineLevel="1" x14ac:dyDescent="0.25">
      <c r="A551" s="552"/>
      <c r="B551" s="551"/>
      <c r="C551" s="552"/>
      <c r="D551" s="574"/>
      <c r="E551" s="536"/>
      <c r="F551" s="537"/>
      <c r="G551" s="83" t="s">
        <v>632</v>
      </c>
      <c r="H551" s="122">
        <v>11</v>
      </c>
      <c r="I551" s="122"/>
      <c r="J551" s="122"/>
      <c r="K551" s="122"/>
      <c r="L551" s="122">
        <v>5</v>
      </c>
      <c r="M551" s="122"/>
      <c r="N551" s="122"/>
      <c r="O551" s="334"/>
      <c r="P551" s="221"/>
      <c r="Q551" s="224"/>
      <c r="R551" s="221"/>
      <c r="S551" s="221"/>
      <c r="T551" s="221"/>
    </row>
    <row r="552" spans="1:20" s="19" customFormat="1" ht="60" hidden="1" customHeight="1" outlineLevel="1" x14ac:dyDescent="0.25">
      <c r="A552" s="552"/>
      <c r="B552" s="551"/>
      <c r="C552" s="552"/>
      <c r="D552" s="574"/>
      <c r="E552" s="536"/>
      <c r="F552" s="537"/>
      <c r="G552" s="83" t="s">
        <v>633</v>
      </c>
      <c r="H552" s="122">
        <v>117</v>
      </c>
      <c r="I552" s="122"/>
      <c r="J552" s="122"/>
      <c r="K552" s="122"/>
      <c r="L552" s="122">
        <v>10</v>
      </c>
      <c r="M552" s="122"/>
      <c r="N552" s="122"/>
      <c r="O552" s="334"/>
      <c r="P552" s="221"/>
      <c r="Q552" s="224"/>
      <c r="R552" s="221"/>
      <c r="S552" s="221"/>
      <c r="T552" s="221"/>
    </row>
    <row r="553" spans="1:20" s="19" customFormat="1" ht="45" hidden="1" customHeight="1" outlineLevel="1" x14ac:dyDescent="0.25">
      <c r="A553" s="552"/>
      <c r="B553" s="551"/>
      <c r="C553" s="552"/>
      <c r="D553" s="574"/>
      <c r="E553" s="536"/>
      <c r="F553" s="537"/>
      <c r="G553" s="83" t="s">
        <v>634</v>
      </c>
      <c r="H553" s="122">
        <v>48</v>
      </c>
      <c r="I553" s="122"/>
      <c r="J553" s="122"/>
      <c r="K553" s="122"/>
      <c r="L553" s="122">
        <v>9</v>
      </c>
      <c r="M553" s="122"/>
      <c r="N553" s="122"/>
      <c r="O553" s="334"/>
      <c r="P553" s="221"/>
      <c r="Q553" s="224"/>
      <c r="R553" s="221"/>
      <c r="S553" s="221"/>
      <c r="T553" s="221"/>
    </row>
    <row r="554" spans="1:20" s="19" customFormat="1" ht="45" hidden="1" customHeight="1" outlineLevel="1" x14ac:dyDescent="0.25">
      <c r="A554" s="552"/>
      <c r="B554" s="551"/>
      <c r="C554" s="552"/>
      <c r="D554" s="574"/>
      <c r="E554" s="536"/>
      <c r="F554" s="537"/>
      <c r="G554" s="83" t="s">
        <v>635</v>
      </c>
      <c r="H554" s="122">
        <v>134</v>
      </c>
      <c r="I554" s="122"/>
      <c r="J554" s="122"/>
      <c r="K554" s="122"/>
      <c r="L554" s="122">
        <v>10</v>
      </c>
      <c r="M554" s="122"/>
      <c r="N554" s="122"/>
      <c r="O554" s="334"/>
      <c r="P554" s="221"/>
      <c r="Q554" s="224"/>
      <c r="R554" s="221"/>
      <c r="S554" s="221"/>
      <c r="T554" s="221"/>
    </row>
    <row r="555" spans="1:20" s="19" customFormat="1" ht="45" hidden="1" customHeight="1" outlineLevel="1" x14ac:dyDescent="0.25">
      <c r="A555" s="552"/>
      <c r="B555" s="551"/>
      <c r="C555" s="552"/>
      <c r="D555" s="574"/>
      <c r="E555" s="536"/>
      <c r="F555" s="537"/>
      <c r="G555" s="83" t="s">
        <v>636</v>
      </c>
      <c r="H555" s="122">
        <v>172</v>
      </c>
      <c r="I555" s="122"/>
      <c r="J555" s="122"/>
      <c r="K555" s="122"/>
      <c r="L555" s="122">
        <v>15</v>
      </c>
      <c r="M555" s="122"/>
      <c r="N555" s="122"/>
      <c r="O555" s="334"/>
      <c r="P555" s="221"/>
      <c r="Q555" s="224"/>
      <c r="R555" s="221"/>
      <c r="S555" s="221"/>
      <c r="T555" s="221"/>
    </row>
    <row r="556" spans="1:20" s="19" customFormat="1" ht="45" hidden="1" customHeight="1" outlineLevel="1" x14ac:dyDescent="0.25">
      <c r="A556" s="552"/>
      <c r="B556" s="551"/>
      <c r="C556" s="552"/>
      <c r="D556" s="574"/>
      <c r="E556" s="536"/>
      <c r="F556" s="537"/>
      <c r="G556" s="83" t="s">
        <v>637</v>
      </c>
      <c r="H556" s="122">
        <v>47</v>
      </c>
      <c r="I556" s="122"/>
      <c r="J556" s="122"/>
      <c r="K556" s="122"/>
      <c r="L556" s="122">
        <v>10</v>
      </c>
      <c r="M556" s="122"/>
      <c r="N556" s="122"/>
      <c r="O556" s="334"/>
      <c r="P556" s="221"/>
      <c r="Q556" s="224"/>
      <c r="R556" s="221"/>
      <c r="S556" s="221"/>
      <c r="T556" s="221"/>
    </row>
    <row r="557" spans="1:20" s="19" customFormat="1" ht="45" hidden="1" customHeight="1" outlineLevel="1" x14ac:dyDescent="0.25">
      <c r="A557" s="552"/>
      <c r="B557" s="551"/>
      <c r="C557" s="552"/>
      <c r="D557" s="574"/>
      <c r="E557" s="536"/>
      <c r="F557" s="537"/>
      <c r="G557" s="83" t="s">
        <v>638</v>
      </c>
      <c r="H557" s="122">
        <v>108</v>
      </c>
      <c r="I557" s="122"/>
      <c r="J557" s="122"/>
      <c r="K557" s="122"/>
      <c r="L557" s="122">
        <v>15</v>
      </c>
      <c r="M557" s="122"/>
      <c r="N557" s="122"/>
      <c r="O557" s="334"/>
      <c r="P557" s="221"/>
      <c r="Q557" s="224"/>
      <c r="R557" s="221"/>
      <c r="S557" s="221"/>
      <c r="T557" s="221"/>
    </row>
    <row r="558" spans="1:20" s="19" customFormat="1" ht="45" hidden="1" customHeight="1" outlineLevel="1" x14ac:dyDescent="0.25">
      <c r="A558" s="552"/>
      <c r="B558" s="551"/>
      <c r="C558" s="552"/>
      <c r="D558" s="574"/>
      <c r="E558" s="536"/>
      <c r="F558" s="537"/>
      <c r="G558" s="83" t="s">
        <v>639</v>
      </c>
      <c r="H558" s="122">
        <v>29</v>
      </c>
      <c r="I558" s="122"/>
      <c r="J558" s="122"/>
      <c r="K558" s="122"/>
      <c r="L558" s="122">
        <v>10</v>
      </c>
      <c r="M558" s="122"/>
      <c r="N558" s="122"/>
      <c r="O558" s="334"/>
      <c r="P558" s="221"/>
      <c r="Q558" s="224"/>
      <c r="R558" s="221"/>
      <c r="S558" s="221"/>
      <c r="T558" s="221"/>
    </row>
    <row r="559" spans="1:20" s="19" customFormat="1" ht="45" hidden="1" customHeight="1" outlineLevel="1" x14ac:dyDescent="0.25">
      <c r="A559" s="552"/>
      <c r="B559" s="551"/>
      <c r="C559" s="552"/>
      <c r="D559" s="574"/>
      <c r="E559" s="536"/>
      <c r="F559" s="537"/>
      <c r="G559" s="83" t="s">
        <v>640</v>
      </c>
      <c r="H559" s="122">
        <v>78</v>
      </c>
      <c r="I559" s="122"/>
      <c r="J559" s="122"/>
      <c r="K559" s="122"/>
      <c r="L559" s="122">
        <v>10</v>
      </c>
      <c r="M559" s="122"/>
      <c r="N559" s="122"/>
      <c r="O559" s="334"/>
      <c r="P559" s="221"/>
      <c r="Q559" s="224"/>
      <c r="R559" s="221"/>
      <c r="S559" s="221"/>
      <c r="T559" s="221"/>
    </row>
    <row r="560" spans="1:20" s="19" customFormat="1" ht="45" hidden="1" customHeight="1" outlineLevel="1" x14ac:dyDescent="0.25">
      <c r="A560" s="552"/>
      <c r="B560" s="551"/>
      <c r="C560" s="552"/>
      <c r="D560" s="574"/>
      <c r="E560" s="536"/>
      <c r="F560" s="537"/>
      <c r="G560" s="83" t="s">
        <v>641</v>
      </c>
      <c r="H560" s="122">
        <v>80</v>
      </c>
      <c r="I560" s="122"/>
      <c r="J560" s="122"/>
      <c r="K560" s="122"/>
      <c r="L560" s="122">
        <v>15</v>
      </c>
      <c r="M560" s="122"/>
      <c r="N560" s="122"/>
      <c r="O560" s="334"/>
      <c r="P560" s="221"/>
      <c r="Q560" s="224"/>
      <c r="R560" s="221"/>
      <c r="S560" s="221"/>
      <c r="T560" s="221"/>
    </row>
    <row r="561" spans="1:20" s="19" customFormat="1" ht="45" hidden="1" customHeight="1" outlineLevel="1" x14ac:dyDescent="0.25">
      <c r="A561" s="552"/>
      <c r="B561" s="551"/>
      <c r="C561" s="552"/>
      <c r="D561" s="574"/>
      <c r="E561" s="536"/>
      <c r="F561" s="537"/>
      <c r="G561" s="83" t="s">
        <v>642</v>
      </c>
      <c r="H561" s="122">
        <v>334</v>
      </c>
      <c r="I561" s="122"/>
      <c r="J561" s="122"/>
      <c r="K561" s="122"/>
      <c r="L561" s="122">
        <v>10</v>
      </c>
      <c r="M561" s="122"/>
      <c r="N561" s="122"/>
      <c r="O561" s="334"/>
      <c r="P561" s="221"/>
      <c r="Q561" s="224"/>
      <c r="R561" s="221"/>
      <c r="S561" s="221"/>
      <c r="T561" s="221"/>
    </row>
    <row r="562" spans="1:20" s="19" customFormat="1" ht="45" hidden="1" customHeight="1" outlineLevel="1" x14ac:dyDescent="0.25">
      <c r="A562" s="552"/>
      <c r="B562" s="551"/>
      <c r="C562" s="552"/>
      <c r="D562" s="574"/>
      <c r="E562" s="536"/>
      <c r="F562" s="537"/>
      <c r="G562" s="83" t="s">
        <v>643</v>
      </c>
      <c r="H562" s="122">
        <v>175</v>
      </c>
      <c r="I562" s="122"/>
      <c r="J562" s="122"/>
      <c r="K562" s="122"/>
      <c r="L562" s="122">
        <v>12</v>
      </c>
      <c r="M562" s="122"/>
      <c r="N562" s="122"/>
      <c r="O562" s="334"/>
      <c r="P562" s="221"/>
      <c r="Q562" s="224"/>
      <c r="R562" s="221"/>
      <c r="S562" s="221"/>
      <c r="T562" s="221"/>
    </row>
    <row r="563" spans="1:20" s="19" customFormat="1" ht="45" hidden="1" customHeight="1" outlineLevel="1" x14ac:dyDescent="0.25">
      <c r="A563" s="552"/>
      <c r="B563" s="551"/>
      <c r="C563" s="552"/>
      <c r="D563" s="574"/>
      <c r="E563" s="536"/>
      <c r="F563" s="537"/>
      <c r="G563" s="83" t="s">
        <v>644</v>
      </c>
      <c r="H563" s="122">
        <v>163</v>
      </c>
      <c r="I563" s="122"/>
      <c r="J563" s="122"/>
      <c r="K563" s="122"/>
      <c r="L563" s="122">
        <v>15</v>
      </c>
      <c r="M563" s="122"/>
      <c r="N563" s="122"/>
      <c r="O563" s="334"/>
      <c r="P563" s="221"/>
      <c r="Q563" s="224"/>
      <c r="R563" s="221"/>
      <c r="S563" s="221"/>
      <c r="T563" s="221"/>
    </row>
    <row r="564" spans="1:20" s="19" customFormat="1" ht="45" hidden="1" customHeight="1" outlineLevel="1" x14ac:dyDescent="0.25">
      <c r="A564" s="552"/>
      <c r="B564" s="551"/>
      <c r="C564" s="552"/>
      <c r="D564" s="574"/>
      <c r="E564" s="536"/>
      <c r="F564" s="537"/>
      <c r="G564" s="83" t="s">
        <v>645</v>
      </c>
      <c r="H564" s="122">
        <v>205</v>
      </c>
      <c r="I564" s="122"/>
      <c r="J564" s="122"/>
      <c r="K564" s="122"/>
      <c r="L564" s="122">
        <v>15</v>
      </c>
      <c r="M564" s="122"/>
      <c r="N564" s="122"/>
      <c r="O564" s="334"/>
      <c r="P564" s="221"/>
      <c r="Q564" s="224"/>
      <c r="R564" s="221"/>
      <c r="S564" s="221"/>
      <c r="T564" s="221"/>
    </row>
    <row r="565" spans="1:20" s="19" customFormat="1" ht="47.25" hidden="1" customHeight="1" outlineLevel="1" x14ac:dyDescent="0.25">
      <c r="A565" s="552"/>
      <c r="B565" s="551"/>
      <c r="C565" s="552"/>
      <c r="D565" s="574"/>
      <c r="E565" s="536"/>
      <c r="F565" s="537"/>
      <c r="G565" s="83" t="s">
        <v>646</v>
      </c>
      <c r="H565" s="122">
        <v>152</v>
      </c>
      <c r="I565" s="122"/>
      <c r="J565" s="122"/>
      <c r="K565" s="122"/>
      <c r="L565" s="122">
        <v>15</v>
      </c>
      <c r="M565" s="122"/>
      <c r="N565" s="122"/>
      <c r="O565" s="334"/>
      <c r="P565" s="221"/>
      <c r="Q565" s="224"/>
      <c r="R565" s="221"/>
      <c r="S565" s="221"/>
      <c r="T565" s="221"/>
    </row>
    <row r="566" spans="1:20" s="19" customFormat="1" ht="45" hidden="1" customHeight="1" outlineLevel="1" x14ac:dyDescent="0.25">
      <c r="A566" s="552"/>
      <c r="B566" s="551"/>
      <c r="C566" s="552"/>
      <c r="D566" s="574"/>
      <c r="E566" s="536"/>
      <c r="F566" s="537"/>
      <c r="G566" s="83" t="s">
        <v>647</v>
      </c>
      <c r="H566" s="122">
        <v>54</v>
      </c>
      <c r="I566" s="122"/>
      <c r="J566" s="122"/>
      <c r="K566" s="122"/>
      <c r="L566" s="122">
        <v>10</v>
      </c>
      <c r="M566" s="122"/>
      <c r="N566" s="122"/>
      <c r="O566" s="334"/>
      <c r="P566" s="221"/>
      <c r="Q566" s="224"/>
      <c r="R566" s="221"/>
      <c r="S566" s="221"/>
      <c r="T566" s="221"/>
    </row>
    <row r="567" spans="1:20" s="19" customFormat="1" ht="45" hidden="1" customHeight="1" outlineLevel="1" x14ac:dyDescent="0.25">
      <c r="A567" s="552"/>
      <c r="B567" s="551"/>
      <c r="C567" s="552"/>
      <c r="D567" s="574"/>
      <c r="E567" s="536"/>
      <c r="F567" s="537"/>
      <c r="G567" s="83" t="s">
        <v>648</v>
      </c>
      <c r="H567" s="122">
        <v>256</v>
      </c>
      <c r="I567" s="122"/>
      <c r="J567" s="122"/>
      <c r="K567" s="122"/>
      <c r="L567" s="122">
        <v>10</v>
      </c>
      <c r="M567" s="122"/>
      <c r="N567" s="122"/>
      <c r="O567" s="334"/>
      <c r="P567" s="221"/>
      <c r="Q567" s="224"/>
      <c r="R567" s="221"/>
      <c r="S567" s="221"/>
      <c r="T567" s="221"/>
    </row>
    <row r="568" spans="1:20" s="19" customFormat="1" ht="45" hidden="1" customHeight="1" outlineLevel="1" x14ac:dyDescent="0.25">
      <c r="A568" s="552"/>
      <c r="B568" s="551"/>
      <c r="C568" s="552"/>
      <c r="D568" s="574"/>
      <c r="E568" s="536"/>
      <c r="F568" s="537"/>
      <c r="G568" s="83" t="s">
        <v>649</v>
      </c>
      <c r="H568" s="122">
        <v>264</v>
      </c>
      <c r="I568" s="122"/>
      <c r="J568" s="122"/>
      <c r="K568" s="122"/>
      <c r="L568" s="122">
        <v>15</v>
      </c>
      <c r="M568" s="122"/>
      <c r="N568" s="122"/>
      <c r="O568" s="334"/>
      <c r="P568" s="221"/>
      <c r="Q568" s="224"/>
      <c r="R568" s="221"/>
      <c r="S568" s="221"/>
      <c r="T568" s="221"/>
    </row>
    <row r="569" spans="1:20" s="19" customFormat="1" ht="45" hidden="1" customHeight="1" outlineLevel="1" x14ac:dyDescent="0.25">
      <c r="A569" s="552"/>
      <c r="B569" s="551"/>
      <c r="C569" s="552"/>
      <c r="D569" s="574"/>
      <c r="E569" s="536"/>
      <c r="F569" s="537"/>
      <c r="G569" s="83" t="s">
        <v>650</v>
      </c>
      <c r="H569" s="122">
        <v>854</v>
      </c>
      <c r="I569" s="122"/>
      <c r="J569" s="122"/>
      <c r="K569" s="122"/>
      <c r="L569" s="122">
        <v>20</v>
      </c>
      <c r="M569" s="122"/>
      <c r="N569" s="122"/>
      <c r="O569" s="334"/>
      <c r="P569" s="221"/>
      <c r="Q569" s="224"/>
      <c r="R569" s="221"/>
      <c r="S569" s="221"/>
      <c r="T569" s="221"/>
    </row>
    <row r="570" spans="1:20" s="19" customFormat="1" ht="45" hidden="1" customHeight="1" outlineLevel="1" x14ac:dyDescent="0.25">
      <c r="A570" s="552"/>
      <c r="B570" s="551"/>
      <c r="C570" s="552"/>
      <c r="D570" s="574"/>
      <c r="E570" s="536"/>
      <c r="F570" s="537"/>
      <c r="G570" s="83" t="s">
        <v>651</v>
      </c>
      <c r="H570" s="122">
        <v>72</v>
      </c>
      <c r="I570" s="122"/>
      <c r="J570" s="122"/>
      <c r="K570" s="122"/>
      <c r="L570" s="122">
        <v>15</v>
      </c>
      <c r="M570" s="122"/>
      <c r="N570" s="122"/>
      <c r="O570" s="334"/>
      <c r="P570" s="221"/>
      <c r="Q570" s="224"/>
      <c r="R570" s="221"/>
      <c r="S570" s="221"/>
      <c r="T570" s="221"/>
    </row>
    <row r="571" spans="1:20" s="19" customFormat="1" ht="45" hidden="1" customHeight="1" outlineLevel="1" x14ac:dyDescent="0.25">
      <c r="A571" s="552"/>
      <c r="B571" s="551"/>
      <c r="C571" s="552"/>
      <c r="D571" s="574"/>
      <c r="E571" s="536"/>
      <c r="F571" s="537"/>
      <c r="G571" s="83" t="s">
        <v>652</v>
      </c>
      <c r="H571" s="122">
        <v>110</v>
      </c>
      <c r="I571" s="122"/>
      <c r="J571" s="122"/>
      <c r="K571" s="122"/>
      <c r="L571" s="122">
        <v>10</v>
      </c>
      <c r="M571" s="122"/>
      <c r="N571" s="122"/>
      <c r="O571" s="334"/>
      <c r="P571" s="221"/>
      <c r="Q571" s="224"/>
      <c r="R571" s="221"/>
      <c r="S571" s="221"/>
      <c r="T571" s="221"/>
    </row>
    <row r="572" spans="1:20" s="19" customFormat="1" ht="45" hidden="1" customHeight="1" outlineLevel="1" x14ac:dyDescent="0.25">
      <c r="A572" s="552"/>
      <c r="B572" s="551"/>
      <c r="C572" s="552"/>
      <c r="D572" s="574"/>
      <c r="E572" s="536"/>
      <c r="F572" s="537"/>
      <c r="G572" s="83" t="s">
        <v>653</v>
      </c>
      <c r="H572" s="122">
        <v>38</v>
      </c>
      <c r="I572" s="122"/>
      <c r="J572" s="122"/>
      <c r="K572" s="122"/>
      <c r="L572" s="122">
        <v>10</v>
      </c>
      <c r="M572" s="122"/>
      <c r="N572" s="122"/>
      <c r="O572" s="334"/>
      <c r="P572" s="221"/>
      <c r="Q572" s="224"/>
      <c r="R572" s="221"/>
      <c r="S572" s="221"/>
      <c r="T572" s="221"/>
    </row>
    <row r="573" spans="1:20" s="19" customFormat="1" ht="45" hidden="1" customHeight="1" outlineLevel="1" x14ac:dyDescent="0.25">
      <c r="A573" s="552"/>
      <c r="B573" s="551"/>
      <c r="C573" s="552"/>
      <c r="D573" s="574"/>
      <c r="E573" s="536"/>
      <c r="F573" s="537"/>
      <c r="G573" s="83" t="s">
        <v>654</v>
      </c>
      <c r="H573" s="122">
        <v>78</v>
      </c>
      <c r="I573" s="122"/>
      <c r="J573" s="122"/>
      <c r="K573" s="122"/>
      <c r="L573" s="122">
        <v>10</v>
      </c>
      <c r="M573" s="122"/>
      <c r="N573" s="122"/>
      <c r="O573" s="334"/>
      <c r="P573" s="221"/>
      <c r="Q573" s="224"/>
      <c r="R573" s="221"/>
      <c r="S573" s="221"/>
      <c r="T573" s="221"/>
    </row>
    <row r="574" spans="1:20" s="19" customFormat="1" ht="45" hidden="1" customHeight="1" outlineLevel="1" x14ac:dyDescent="0.25">
      <c r="A574" s="552"/>
      <c r="B574" s="551"/>
      <c r="C574" s="552"/>
      <c r="D574" s="574"/>
      <c r="E574" s="536"/>
      <c r="F574" s="537"/>
      <c r="G574" s="83" t="s">
        <v>655</v>
      </c>
      <c r="H574" s="122">
        <v>139</v>
      </c>
      <c r="I574" s="122"/>
      <c r="J574" s="122"/>
      <c r="K574" s="122"/>
      <c r="L574" s="122">
        <v>15</v>
      </c>
      <c r="M574" s="122"/>
      <c r="N574" s="122"/>
      <c r="O574" s="334"/>
      <c r="P574" s="221"/>
      <c r="Q574" s="224"/>
      <c r="R574" s="221"/>
      <c r="S574" s="221"/>
      <c r="T574" s="221"/>
    </row>
    <row r="575" spans="1:20" s="19" customFormat="1" ht="45" hidden="1" customHeight="1" outlineLevel="1" x14ac:dyDescent="0.25">
      <c r="A575" s="552"/>
      <c r="B575" s="551"/>
      <c r="C575" s="552"/>
      <c r="D575" s="574"/>
      <c r="E575" s="536"/>
      <c r="F575" s="537"/>
      <c r="G575" s="83" t="s">
        <v>656</v>
      </c>
      <c r="H575" s="122">
        <v>83</v>
      </c>
      <c r="I575" s="122"/>
      <c r="J575" s="122"/>
      <c r="K575" s="122"/>
      <c r="L575" s="122">
        <v>10</v>
      </c>
      <c r="M575" s="122"/>
      <c r="N575" s="122"/>
      <c r="O575" s="334"/>
      <c r="P575" s="221"/>
      <c r="Q575" s="224"/>
      <c r="R575" s="221"/>
      <c r="S575" s="221"/>
      <c r="T575" s="221"/>
    </row>
    <row r="576" spans="1:20" s="19" customFormat="1" ht="45" hidden="1" customHeight="1" outlineLevel="1" x14ac:dyDescent="0.25">
      <c r="A576" s="552"/>
      <c r="B576" s="551"/>
      <c r="C576" s="552"/>
      <c r="D576" s="574"/>
      <c r="E576" s="536"/>
      <c r="F576" s="537"/>
      <c r="G576" s="83" t="s">
        <v>657</v>
      </c>
      <c r="H576" s="122">
        <v>7</v>
      </c>
      <c r="I576" s="122"/>
      <c r="J576" s="122"/>
      <c r="K576" s="122"/>
      <c r="L576" s="122">
        <v>15</v>
      </c>
      <c r="M576" s="122"/>
      <c r="N576" s="122"/>
      <c r="O576" s="334"/>
      <c r="P576" s="221"/>
      <c r="Q576" s="224"/>
      <c r="R576" s="221"/>
      <c r="S576" s="221"/>
      <c r="T576" s="221"/>
    </row>
    <row r="577" spans="1:20" s="19" customFormat="1" ht="45" hidden="1" customHeight="1" outlineLevel="1" x14ac:dyDescent="0.25">
      <c r="A577" s="552"/>
      <c r="B577" s="551"/>
      <c r="C577" s="552"/>
      <c r="D577" s="574"/>
      <c r="E577" s="536"/>
      <c r="F577" s="537"/>
      <c r="G577" s="83" t="s">
        <v>658</v>
      </c>
      <c r="H577" s="122">
        <v>106</v>
      </c>
      <c r="I577" s="122"/>
      <c r="J577" s="122"/>
      <c r="K577" s="122"/>
      <c r="L577" s="122">
        <v>10</v>
      </c>
      <c r="M577" s="122"/>
      <c r="N577" s="122"/>
      <c r="O577" s="334"/>
      <c r="P577" s="221"/>
      <c r="Q577" s="224"/>
      <c r="R577" s="221"/>
      <c r="S577" s="221"/>
      <c r="T577" s="221"/>
    </row>
    <row r="578" spans="1:20" s="19" customFormat="1" ht="45" hidden="1" customHeight="1" outlineLevel="1" x14ac:dyDescent="0.25">
      <c r="A578" s="552"/>
      <c r="B578" s="551"/>
      <c r="C578" s="552"/>
      <c r="D578" s="574"/>
      <c r="E578" s="536"/>
      <c r="F578" s="537"/>
      <c r="G578" s="83" t="s">
        <v>659</v>
      </c>
      <c r="H578" s="122">
        <v>400</v>
      </c>
      <c r="I578" s="122"/>
      <c r="J578" s="122"/>
      <c r="K578" s="122"/>
      <c r="L578" s="122">
        <v>15</v>
      </c>
      <c r="M578" s="122"/>
      <c r="N578" s="122"/>
      <c r="O578" s="334"/>
      <c r="P578" s="221"/>
      <c r="Q578" s="224"/>
      <c r="R578" s="221"/>
      <c r="S578" s="221"/>
      <c r="T578" s="221"/>
    </row>
    <row r="579" spans="1:20" s="19" customFormat="1" ht="45" hidden="1" customHeight="1" outlineLevel="1" x14ac:dyDescent="0.25">
      <c r="A579" s="552"/>
      <c r="B579" s="551"/>
      <c r="C579" s="552"/>
      <c r="D579" s="574"/>
      <c r="E579" s="536"/>
      <c r="F579" s="537"/>
      <c r="G579" s="83" t="s">
        <v>660</v>
      </c>
      <c r="H579" s="122">
        <v>304</v>
      </c>
      <c r="I579" s="122"/>
      <c r="J579" s="122"/>
      <c r="K579" s="122"/>
      <c r="L579" s="122">
        <v>10</v>
      </c>
      <c r="M579" s="122"/>
      <c r="N579" s="122"/>
      <c r="O579" s="334"/>
      <c r="P579" s="221"/>
      <c r="Q579" s="224"/>
      <c r="R579" s="221"/>
      <c r="S579" s="221"/>
      <c r="T579" s="221"/>
    </row>
    <row r="580" spans="1:20" s="19" customFormat="1" ht="45" hidden="1" customHeight="1" outlineLevel="1" x14ac:dyDescent="0.25">
      <c r="A580" s="552"/>
      <c r="B580" s="551"/>
      <c r="C580" s="552"/>
      <c r="D580" s="574"/>
      <c r="E580" s="536"/>
      <c r="F580" s="537"/>
      <c r="G580" s="83" t="s">
        <v>661</v>
      </c>
      <c r="H580" s="122">
        <v>101</v>
      </c>
      <c r="I580" s="122"/>
      <c r="J580" s="122"/>
      <c r="K580" s="122"/>
      <c r="L580" s="122">
        <v>15</v>
      </c>
      <c r="M580" s="122"/>
      <c r="N580" s="122"/>
      <c r="O580" s="334"/>
      <c r="P580" s="221"/>
      <c r="Q580" s="224"/>
      <c r="R580" s="221"/>
      <c r="S580" s="221"/>
      <c r="T580" s="221"/>
    </row>
    <row r="581" spans="1:20" s="19" customFormat="1" ht="45" hidden="1" customHeight="1" outlineLevel="1" x14ac:dyDescent="0.25">
      <c r="A581" s="552"/>
      <c r="B581" s="551"/>
      <c r="C581" s="552"/>
      <c r="D581" s="574"/>
      <c r="E581" s="536"/>
      <c r="F581" s="537"/>
      <c r="G581" s="83" t="s">
        <v>662</v>
      </c>
      <c r="H581" s="122">
        <v>102</v>
      </c>
      <c r="I581" s="122"/>
      <c r="J581" s="122"/>
      <c r="K581" s="122"/>
      <c r="L581" s="122">
        <v>10</v>
      </c>
      <c r="M581" s="122"/>
      <c r="N581" s="122"/>
      <c r="O581" s="334"/>
      <c r="P581" s="221"/>
      <c r="Q581" s="224"/>
      <c r="R581" s="221"/>
      <c r="S581" s="221"/>
      <c r="T581" s="221"/>
    </row>
    <row r="582" spans="1:20" s="19" customFormat="1" ht="45" hidden="1" customHeight="1" outlineLevel="1" x14ac:dyDescent="0.25">
      <c r="A582" s="552"/>
      <c r="B582" s="551"/>
      <c r="C582" s="552"/>
      <c r="D582" s="574"/>
      <c r="E582" s="536"/>
      <c r="F582" s="537"/>
      <c r="G582" s="83" t="s">
        <v>663</v>
      </c>
      <c r="H582" s="122">
        <v>102</v>
      </c>
      <c r="I582" s="122"/>
      <c r="J582" s="122"/>
      <c r="K582" s="122"/>
      <c r="L582" s="122">
        <v>12</v>
      </c>
      <c r="M582" s="122"/>
      <c r="N582" s="122"/>
      <c r="O582" s="334"/>
      <c r="P582" s="221"/>
      <c r="Q582" s="224"/>
      <c r="R582" s="221"/>
      <c r="S582" s="221"/>
      <c r="T582" s="221"/>
    </row>
    <row r="583" spans="1:20" s="19" customFormat="1" ht="45" hidden="1" customHeight="1" outlineLevel="1" x14ac:dyDescent="0.25">
      <c r="A583" s="552"/>
      <c r="B583" s="551"/>
      <c r="C583" s="552"/>
      <c r="D583" s="574"/>
      <c r="E583" s="536"/>
      <c r="F583" s="537"/>
      <c r="G583" s="83" t="s">
        <v>664</v>
      </c>
      <c r="H583" s="122">
        <v>29</v>
      </c>
      <c r="I583" s="122"/>
      <c r="J583" s="122"/>
      <c r="K583" s="122"/>
      <c r="L583" s="122">
        <v>15</v>
      </c>
      <c r="M583" s="122"/>
      <c r="N583" s="122"/>
      <c r="O583" s="334"/>
      <c r="P583" s="221"/>
      <c r="Q583" s="224"/>
      <c r="R583" s="221"/>
      <c r="S583" s="221"/>
      <c r="T583" s="221"/>
    </row>
    <row r="584" spans="1:20" s="19" customFormat="1" ht="60" hidden="1" customHeight="1" outlineLevel="1" x14ac:dyDescent="0.25">
      <c r="A584" s="552"/>
      <c r="B584" s="551"/>
      <c r="C584" s="552"/>
      <c r="D584" s="574"/>
      <c r="E584" s="536"/>
      <c r="F584" s="537"/>
      <c r="G584" s="83" t="s">
        <v>665</v>
      </c>
      <c r="H584" s="122">
        <v>17</v>
      </c>
      <c r="I584" s="122"/>
      <c r="J584" s="122"/>
      <c r="K584" s="122"/>
      <c r="L584" s="122">
        <v>3</v>
      </c>
      <c r="M584" s="122"/>
      <c r="N584" s="122"/>
      <c r="O584" s="334"/>
      <c r="P584" s="221"/>
      <c r="Q584" s="224"/>
      <c r="R584" s="221"/>
      <c r="S584" s="221"/>
      <c r="T584" s="221"/>
    </row>
    <row r="585" spans="1:20" s="19" customFormat="1" ht="45" hidden="1" customHeight="1" outlineLevel="1" x14ac:dyDescent="0.25">
      <c r="A585" s="552"/>
      <c r="B585" s="551"/>
      <c r="C585" s="552"/>
      <c r="D585" s="574"/>
      <c r="E585" s="536"/>
      <c r="F585" s="537"/>
      <c r="G585" s="83" t="s">
        <v>666</v>
      </c>
      <c r="H585" s="122">
        <v>190</v>
      </c>
      <c r="I585" s="122"/>
      <c r="J585" s="122"/>
      <c r="K585" s="122"/>
      <c r="L585" s="122">
        <v>15</v>
      </c>
      <c r="M585" s="122"/>
      <c r="N585" s="122"/>
      <c r="O585" s="334"/>
      <c r="P585" s="221"/>
      <c r="Q585" s="224"/>
      <c r="R585" s="221"/>
      <c r="S585" s="221"/>
      <c r="T585" s="221"/>
    </row>
    <row r="586" spans="1:20" s="19" customFormat="1" ht="45" hidden="1" customHeight="1" outlineLevel="1" x14ac:dyDescent="0.25">
      <c r="A586" s="552"/>
      <c r="B586" s="551"/>
      <c r="C586" s="552"/>
      <c r="D586" s="574"/>
      <c r="E586" s="536"/>
      <c r="F586" s="537"/>
      <c r="G586" s="83" t="s">
        <v>667</v>
      </c>
      <c r="H586" s="122">
        <v>55</v>
      </c>
      <c r="I586" s="122"/>
      <c r="J586" s="122"/>
      <c r="K586" s="122"/>
      <c r="L586" s="122">
        <v>10</v>
      </c>
      <c r="M586" s="122"/>
      <c r="N586" s="122"/>
      <c r="O586" s="334"/>
      <c r="P586" s="221"/>
      <c r="Q586" s="224"/>
      <c r="R586" s="221"/>
      <c r="S586" s="221"/>
      <c r="T586" s="221"/>
    </row>
    <row r="587" spans="1:20" s="19" customFormat="1" ht="60" hidden="1" customHeight="1" outlineLevel="1" x14ac:dyDescent="0.25">
      <c r="A587" s="552"/>
      <c r="B587" s="551"/>
      <c r="C587" s="552"/>
      <c r="D587" s="574"/>
      <c r="E587" s="536"/>
      <c r="F587" s="537"/>
      <c r="G587" s="83" t="s">
        <v>668</v>
      </c>
      <c r="H587" s="122">
        <v>173</v>
      </c>
      <c r="I587" s="122"/>
      <c r="J587" s="122"/>
      <c r="K587" s="122"/>
      <c r="L587" s="122">
        <v>10</v>
      </c>
      <c r="M587" s="122"/>
      <c r="N587" s="122"/>
      <c r="O587" s="334"/>
      <c r="P587" s="221"/>
      <c r="Q587" s="224"/>
      <c r="R587" s="221"/>
      <c r="S587" s="221"/>
      <c r="T587" s="221"/>
    </row>
    <row r="588" spans="1:20" s="19" customFormat="1" ht="45" hidden="1" customHeight="1" outlineLevel="1" x14ac:dyDescent="0.25">
      <c r="A588" s="552"/>
      <c r="B588" s="551"/>
      <c r="C588" s="552"/>
      <c r="D588" s="574"/>
      <c r="E588" s="536"/>
      <c r="F588" s="537"/>
      <c r="G588" s="83" t="s">
        <v>669</v>
      </c>
      <c r="H588" s="122">
        <v>365</v>
      </c>
      <c r="I588" s="122"/>
      <c r="J588" s="122"/>
      <c r="K588" s="122"/>
      <c r="L588" s="122">
        <v>15</v>
      </c>
      <c r="M588" s="122"/>
      <c r="N588" s="122"/>
      <c r="O588" s="334"/>
      <c r="P588" s="221"/>
      <c r="Q588" s="224"/>
      <c r="R588" s="221"/>
      <c r="S588" s="221"/>
      <c r="T588" s="221"/>
    </row>
    <row r="589" spans="1:20" s="19" customFormat="1" ht="45" hidden="1" customHeight="1" outlineLevel="1" x14ac:dyDescent="0.25">
      <c r="A589" s="552"/>
      <c r="B589" s="551"/>
      <c r="C589" s="552"/>
      <c r="D589" s="574"/>
      <c r="E589" s="536"/>
      <c r="F589" s="537"/>
      <c r="G589" s="83" t="s">
        <v>670</v>
      </c>
      <c r="H589" s="122">
        <v>326</v>
      </c>
      <c r="I589" s="122"/>
      <c r="J589" s="122"/>
      <c r="K589" s="122"/>
      <c r="L589" s="122">
        <v>20</v>
      </c>
      <c r="M589" s="122"/>
      <c r="N589" s="122"/>
      <c r="O589" s="334"/>
      <c r="P589" s="221"/>
      <c r="Q589" s="224"/>
      <c r="R589" s="221"/>
      <c r="S589" s="221"/>
      <c r="T589" s="221"/>
    </row>
    <row r="590" spans="1:20" s="19" customFormat="1" ht="45" hidden="1" customHeight="1" outlineLevel="1" x14ac:dyDescent="0.25">
      <c r="A590" s="552"/>
      <c r="B590" s="551"/>
      <c r="C590" s="552"/>
      <c r="D590" s="574"/>
      <c r="E590" s="536"/>
      <c r="F590" s="537"/>
      <c r="G590" s="83" t="s">
        <v>671</v>
      </c>
      <c r="H590" s="122">
        <v>185</v>
      </c>
      <c r="I590" s="122"/>
      <c r="J590" s="122"/>
      <c r="K590" s="122"/>
      <c r="L590" s="122">
        <v>10</v>
      </c>
      <c r="M590" s="122"/>
      <c r="N590" s="122"/>
      <c r="O590" s="334"/>
      <c r="P590" s="221"/>
      <c r="Q590" s="224"/>
      <c r="R590" s="221"/>
      <c r="S590" s="221"/>
      <c r="T590" s="221"/>
    </row>
    <row r="591" spans="1:20" s="19" customFormat="1" ht="45" hidden="1" customHeight="1" outlineLevel="1" x14ac:dyDescent="0.25">
      <c r="A591" s="552"/>
      <c r="B591" s="551"/>
      <c r="C591" s="552"/>
      <c r="D591" s="574"/>
      <c r="E591" s="536"/>
      <c r="F591" s="537"/>
      <c r="G591" s="83" t="s">
        <v>672</v>
      </c>
      <c r="H591" s="122">
        <v>291</v>
      </c>
      <c r="I591" s="122"/>
      <c r="J591" s="122"/>
      <c r="K591" s="122"/>
      <c r="L591" s="122">
        <v>15</v>
      </c>
      <c r="M591" s="122"/>
      <c r="N591" s="122"/>
      <c r="O591" s="334"/>
      <c r="P591" s="221"/>
      <c r="Q591" s="224"/>
      <c r="R591" s="221"/>
      <c r="S591" s="221"/>
      <c r="T591" s="221"/>
    </row>
    <row r="592" spans="1:20" s="19" customFormat="1" ht="45" hidden="1" customHeight="1" outlineLevel="1" x14ac:dyDescent="0.25">
      <c r="A592" s="552"/>
      <c r="B592" s="551"/>
      <c r="C592" s="552"/>
      <c r="D592" s="574"/>
      <c r="E592" s="536"/>
      <c r="F592" s="537"/>
      <c r="G592" s="83" t="s">
        <v>673</v>
      </c>
      <c r="H592" s="122">
        <v>255</v>
      </c>
      <c r="I592" s="122"/>
      <c r="J592" s="122"/>
      <c r="K592" s="122"/>
      <c r="L592" s="122">
        <v>15</v>
      </c>
      <c r="M592" s="122"/>
      <c r="N592" s="122"/>
      <c r="O592" s="334"/>
      <c r="P592" s="221"/>
      <c r="Q592" s="224"/>
      <c r="R592" s="221"/>
      <c r="S592" s="221"/>
      <c r="T592" s="221"/>
    </row>
    <row r="593" spans="1:20" s="19" customFormat="1" ht="45" hidden="1" customHeight="1" outlineLevel="1" x14ac:dyDescent="0.25">
      <c r="A593" s="552"/>
      <c r="B593" s="551"/>
      <c r="C593" s="552"/>
      <c r="D593" s="574"/>
      <c r="E593" s="536"/>
      <c r="F593" s="537"/>
      <c r="G593" s="83" t="s">
        <v>674</v>
      </c>
      <c r="H593" s="122">
        <v>392</v>
      </c>
      <c r="I593" s="122"/>
      <c r="J593" s="122"/>
      <c r="K593" s="122"/>
      <c r="L593" s="122">
        <v>10</v>
      </c>
      <c r="M593" s="122"/>
      <c r="N593" s="122"/>
      <c r="O593" s="334"/>
      <c r="P593" s="221"/>
      <c r="Q593" s="224"/>
      <c r="R593" s="221"/>
      <c r="S593" s="221"/>
      <c r="T593" s="221"/>
    </row>
    <row r="594" spans="1:20" s="19" customFormat="1" ht="60" hidden="1" customHeight="1" outlineLevel="1" x14ac:dyDescent="0.25">
      <c r="A594" s="552"/>
      <c r="B594" s="551"/>
      <c r="C594" s="552"/>
      <c r="D594" s="574"/>
      <c r="E594" s="536"/>
      <c r="F594" s="537"/>
      <c r="G594" s="82" t="s">
        <v>675</v>
      </c>
      <c r="H594" s="122">
        <v>332</v>
      </c>
      <c r="I594" s="122"/>
      <c r="J594" s="122"/>
      <c r="K594" s="122"/>
      <c r="L594" s="122">
        <v>15</v>
      </c>
      <c r="M594" s="122"/>
      <c r="N594" s="122"/>
      <c r="O594" s="334"/>
      <c r="P594" s="221"/>
      <c r="Q594" s="224"/>
      <c r="R594" s="221"/>
      <c r="S594" s="221"/>
      <c r="T594" s="221"/>
    </row>
    <row r="595" spans="1:20" s="19" customFormat="1" ht="60" hidden="1" customHeight="1" outlineLevel="1" x14ac:dyDescent="0.25">
      <c r="A595" s="552"/>
      <c r="B595" s="551"/>
      <c r="C595" s="552"/>
      <c r="D595" s="574"/>
      <c r="E595" s="536"/>
      <c r="F595" s="537"/>
      <c r="G595" s="82" t="s">
        <v>676</v>
      </c>
      <c r="H595" s="122">
        <v>270</v>
      </c>
      <c r="I595" s="122"/>
      <c r="J595" s="122"/>
      <c r="K595" s="122"/>
      <c r="L595" s="122">
        <v>2.5</v>
      </c>
      <c r="M595" s="122"/>
      <c r="N595" s="122"/>
      <c r="O595" s="334"/>
      <c r="P595" s="221"/>
      <c r="Q595" s="224"/>
      <c r="R595" s="221"/>
      <c r="S595" s="221"/>
      <c r="T595" s="221"/>
    </row>
    <row r="596" spans="1:20" s="19" customFormat="1" ht="45" hidden="1" customHeight="1" outlineLevel="1" x14ac:dyDescent="0.25">
      <c r="A596" s="552"/>
      <c r="B596" s="551"/>
      <c r="C596" s="552"/>
      <c r="D596" s="574"/>
      <c r="E596" s="536"/>
      <c r="F596" s="537"/>
      <c r="G596" s="82" t="s">
        <v>677</v>
      </c>
      <c r="H596" s="122">
        <v>130</v>
      </c>
      <c r="I596" s="122"/>
      <c r="J596" s="122"/>
      <c r="K596" s="122"/>
      <c r="L596" s="122">
        <v>15</v>
      </c>
      <c r="M596" s="122"/>
      <c r="N596" s="122"/>
      <c r="O596" s="334"/>
      <c r="P596" s="221"/>
      <c r="Q596" s="224"/>
      <c r="R596" s="221"/>
      <c r="S596" s="221"/>
      <c r="T596" s="221"/>
    </row>
    <row r="597" spans="1:20" s="19" customFormat="1" ht="49.5" hidden="1" customHeight="1" outlineLevel="1" x14ac:dyDescent="0.25">
      <c r="A597" s="552"/>
      <c r="B597" s="551"/>
      <c r="C597" s="552"/>
      <c r="D597" s="574"/>
      <c r="E597" s="536"/>
      <c r="F597" s="537"/>
      <c r="G597" s="64" t="s">
        <v>678</v>
      </c>
      <c r="H597" s="122">
        <v>35</v>
      </c>
      <c r="I597" s="122"/>
      <c r="J597" s="122"/>
      <c r="K597" s="122"/>
      <c r="L597" s="122">
        <v>10</v>
      </c>
      <c r="M597" s="122"/>
      <c r="N597" s="122"/>
      <c r="O597" s="334"/>
      <c r="P597" s="221"/>
      <c r="Q597" s="224"/>
      <c r="R597" s="221"/>
      <c r="S597" s="221"/>
      <c r="T597" s="221"/>
    </row>
    <row r="598" spans="1:20" s="19" customFormat="1" ht="60" hidden="1" customHeight="1" outlineLevel="1" x14ac:dyDescent="0.25">
      <c r="A598" s="552"/>
      <c r="B598" s="551"/>
      <c r="C598" s="552"/>
      <c r="D598" s="574"/>
      <c r="E598" s="536"/>
      <c r="F598" s="537"/>
      <c r="G598" s="64" t="s">
        <v>679</v>
      </c>
      <c r="H598" s="122">
        <v>104</v>
      </c>
      <c r="I598" s="122"/>
      <c r="J598" s="122"/>
      <c r="K598" s="122"/>
      <c r="L598" s="122">
        <v>10</v>
      </c>
      <c r="M598" s="122"/>
      <c r="N598" s="122"/>
      <c r="O598" s="334"/>
      <c r="P598" s="221"/>
      <c r="Q598" s="224"/>
      <c r="R598" s="221"/>
      <c r="S598" s="221"/>
      <c r="T598" s="221"/>
    </row>
    <row r="599" spans="1:20" s="19" customFormat="1" ht="60" hidden="1" customHeight="1" outlineLevel="1" x14ac:dyDescent="0.25">
      <c r="A599" s="552"/>
      <c r="B599" s="551"/>
      <c r="C599" s="552"/>
      <c r="D599" s="574"/>
      <c r="E599" s="536"/>
      <c r="F599" s="537"/>
      <c r="G599" s="64" t="s">
        <v>680</v>
      </c>
      <c r="H599" s="122">
        <v>201</v>
      </c>
      <c r="I599" s="122"/>
      <c r="J599" s="122"/>
      <c r="K599" s="122"/>
      <c r="L599" s="122">
        <v>15</v>
      </c>
      <c r="M599" s="122"/>
      <c r="N599" s="122"/>
      <c r="O599" s="334"/>
      <c r="P599" s="221"/>
      <c r="Q599" s="224"/>
      <c r="R599" s="221"/>
      <c r="S599" s="221"/>
      <c r="T599" s="221"/>
    </row>
    <row r="600" spans="1:20" s="19" customFormat="1" ht="45" hidden="1" customHeight="1" outlineLevel="1" x14ac:dyDescent="0.25">
      <c r="A600" s="552"/>
      <c r="B600" s="551"/>
      <c r="C600" s="552"/>
      <c r="D600" s="574"/>
      <c r="E600" s="536"/>
      <c r="F600" s="537"/>
      <c r="G600" s="64" t="s">
        <v>681</v>
      </c>
      <c r="H600" s="122">
        <v>162</v>
      </c>
      <c r="I600" s="122"/>
      <c r="J600" s="122"/>
      <c r="K600" s="122"/>
      <c r="L600" s="122">
        <v>10</v>
      </c>
      <c r="M600" s="122"/>
      <c r="N600" s="122"/>
      <c r="O600" s="334"/>
      <c r="P600" s="221"/>
      <c r="Q600" s="224"/>
      <c r="R600" s="221"/>
      <c r="S600" s="221"/>
      <c r="T600" s="221"/>
    </row>
    <row r="601" spans="1:20" s="19" customFormat="1" ht="60" hidden="1" customHeight="1" outlineLevel="1" x14ac:dyDescent="0.25">
      <c r="A601" s="552"/>
      <c r="B601" s="551"/>
      <c r="C601" s="552"/>
      <c r="D601" s="574"/>
      <c r="E601" s="536"/>
      <c r="F601" s="537"/>
      <c r="G601" s="64" t="s">
        <v>682</v>
      </c>
      <c r="H601" s="122">
        <v>422</v>
      </c>
      <c r="I601" s="122"/>
      <c r="J601" s="122"/>
      <c r="K601" s="122"/>
      <c r="L601" s="122">
        <v>15</v>
      </c>
      <c r="M601" s="122"/>
      <c r="N601" s="122"/>
      <c r="O601" s="334"/>
      <c r="P601" s="221"/>
      <c r="Q601" s="224"/>
      <c r="R601" s="221"/>
      <c r="S601" s="221"/>
      <c r="T601" s="221"/>
    </row>
    <row r="602" spans="1:20" s="19" customFormat="1" ht="60" hidden="1" customHeight="1" outlineLevel="1" x14ac:dyDescent="0.25">
      <c r="A602" s="552"/>
      <c r="B602" s="551"/>
      <c r="C602" s="552"/>
      <c r="D602" s="574"/>
      <c r="E602" s="536"/>
      <c r="F602" s="537"/>
      <c r="G602" s="64" t="s">
        <v>683</v>
      </c>
      <c r="H602" s="122">
        <v>133</v>
      </c>
      <c r="I602" s="122"/>
      <c r="J602" s="122"/>
      <c r="K602" s="122"/>
      <c r="L602" s="122">
        <v>10</v>
      </c>
      <c r="M602" s="122"/>
      <c r="N602" s="122"/>
      <c r="O602" s="334"/>
      <c r="P602" s="221"/>
      <c r="Q602" s="224"/>
      <c r="R602" s="221"/>
      <c r="S602" s="221"/>
      <c r="T602" s="221"/>
    </row>
    <row r="603" spans="1:20" s="19" customFormat="1" ht="60" hidden="1" customHeight="1" outlineLevel="1" x14ac:dyDescent="0.25">
      <c r="A603" s="552"/>
      <c r="B603" s="551"/>
      <c r="C603" s="552"/>
      <c r="D603" s="574"/>
      <c r="E603" s="536"/>
      <c r="F603" s="537"/>
      <c r="G603" s="64" t="s">
        <v>684</v>
      </c>
      <c r="H603" s="122">
        <v>250</v>
      </c>
      <c r="I603" s="122"/>
      <c r="J603" s="122"/>
      <c r="K603" s="122"/>
      <c r="L603" s="122">
        <v>10</v>
      </c>
      <c r="M603" s="122"/>
      <c r="N603" s="122"/>
      <c r="O603" s="334"/>
      <c r="P603" s="221"/>
      <c r="Q603" s="224"/>
      <c r="R603" s="221"/>
      <c r="S603" s="221"/>
      <c r="T603" s="221"/>
    </row>
    <row r="604" spans="1:20" s="19" customFormat="1" ht="75" hidden="1" customHeight="1" outlineLevel="1" x14ac:dyDescent="0.25">
      <c r="A604" s="552"/>
      <c r="B604" s="551"/>
      <c r="C604" s="552"/>
      <c r="D604" s="574"/>
      <c r="E604" s="536"/>
      <c r="F604" s="537"/>
      <c r="G604" s="64" t="s">
        <v>685</v>
      </c>
      <c r="H604" s="122">
        <v>75</v>
      </c>
      <c r="I604" s="122"/>
      <c r="J604" s="122"/>
      <c r="K604" s="122"/>
      <c r="L604" s="122">
        <v>10</v>
      </c>
      <c r="M604" s="122"/>
      <c r="N604" s="122"/>
      <c r="O604" s="334"/>
      <c r="P604" s="221"/>
      <c r="Q604" s="224"/>
      <c r="R604" s="221"/>
      <c r="S604" s="221"/>
      <c r="T604" s="221"/>
    </row>
    <row r="605" spans="1:20" s="19" customFormat="1" ht="75" hidden="1" customHeight="1" outlineLevel="1" x14ac:dyDescent="0.25">
      <c r="A605" s="552"/>
      <c r="B605" s="551"/>
      <c r="C605" s="552"/>
      <c r="D605" s="574"/>
      <c r="E605" s="536"/>
      <c r="F605" s="537"/>
      <c r="G605" s="64" t="s">
        <v>686</v>
      </c>
      <c r="H605" s="122">
        <v>390</v>
      </c>
      <c r="I605" s="122"/>
      <c r="J605" s="122"/>
      <c r="K605" s="122"/>
      <c r="L605" s="122">
        <v>7.5</v>
      </c>
      <c r="M605" s="122"/>
      <c r="N605" s="122"/>
      <c r="O605" s="334"/>
      <c r="P605" s="221"/>
      <c r="Q605" s="224"/>
      <c r="R605" s="221"/>
      <c r="S605" s="221"/>
      <c r="T605" s="221"/>
    </row>
    <row r="606" spans="1:20" s="19" customFormat="1" ht="90" hidden="1" customHeight="1" outlineLevel="1" x14ac:dyDescent="0.25">
      <c r="A606" s="552"/>
      <c r="B606" s="551"/>
      <c r="C606" s="552"/>
      <c r="D606" s="574"/>
      <c r="E606" s="536"/>
      <c r="F606" s="537"/>
      <c r="G606" s="64" t="s">
        <v>687</v>
      </c>
      <c r="H606" s="122">
        <v>340</v>
      </c>
      <c r="I606" s="122"/>
      <c r="J606" s="122"/>
      <c r="K606" s="122"/>
      <c r="L606" s="122">
        <v>15</v>
      </c>
      <c r="M606" s="122"/>
      <c r="N606" s="122"/>
      <c r="O606" s="334"/>
      <c r="P606" s="221"/>
      <c r="Q606" s="224"/>
      <c r="R606" s="221"/>
      <c r="S606" s="221"/>
      <c r="T606" s="221"/>
    </row>
    <row r="607" spans="1:20" s="19" customFormat="1" ht="90" hidden="1" customHeight="1" outlineLevel="1" x14ac:dyDescent="0.25">
      <c r="A607" s="552"/>
      <c r="B607" s="551"/>
      <c r="C607" s="552"/>
      <c r="D607" s="574"/>
      <c r="E607" s="536"/>
      <c r="F607" s="537"/>
      <c r="G607" s="64" t="s">
        <v>688</v>
      </c>
      <c r="H607" s="122">
        <v>95</v>
      </c>
      <c r="I607" s="122"/>
      <c r="J607" s="122"/>
      <c r="K607" s="122"/>
      <c r="L607" s="122">
        <v>15</v>
      </c>
      <c r="M607" s="122"/>
      <c r="N607" s="122"/>
      <c r="O607" s="334"/>
      <c r="P607" s="221"/>
      <c r="Q607" s="224"/>
      <c r="R607" s="221"/>
      <c r="S607" s="221"/>
      <c r="T607" s="221"/>
    </row>
    <row r="608" spans="1:20" s="19" customFormat="1" ht="90" hidden="1" customHeight="1" outlineLevel="1" x14ac:dyDescent="0.25">
      <c r="A608" s="552"/>
      <c r="B608" s="551"/>
      <c r="C608" s="552"/>
      <c r="D608" s="574"/>
      <c r="E608" s="536"/>
      <c r="F608" s="537"/>
      <c r="G608" s="64" t="s">
        <v>689</v>
      </c>
      <c r="H608" s="122">
        <v>150</v>
      </c>
      <c r="I608" s="122"/>
      <c r="J608" s="122"/>
      <c r="K608" s="122"/>
      <c r="L608" s="122">
        <v>52</v>
      </c>
      <c r="M608" s="122"/>
      <c r="N608" s="122"/>
      <c r="O608" s="334"/>
      <c r="P608" s="221"/>
      <c r="Q608" s="224"/>
      <c r="R608" s="221"/>
      <c r="S608" s="221"/>
      <c r="T608" s="221"/>
    </row>
    <row r="609" spans="1:20" s="19" customFormat="1" ht="60" hidden="1" customHeight="1" outlineLevel="1" x14ac:dyDescent="0.25">
      <c r="A609" s="552"/>
      <c r="B609" s="551"/>
      <c r="C609" s="552"/>
      <c r="D609" s="574"/>
      <c r="E609" s="536"/>
      <c r="F609" s="537"/>
      <c r="G609" s="64" t="s">
        <v>690</v>
      </c>
      <c r="H609" s="122">
        <v>300</v>
      </c>
      <c r="I609" s="122"/>
      <c r="J609" s="122"/>
      <c r="K609" s="122"/>
      <c r="L609" s="122">
        <v>7.5</v>
      </c>
      <c r="M609" s="122"/>
      <c r="N609" s="122"/>
      <c r="O609" s="334"/>
      <c r="P609" s="221"/>
      <c r="Q609" s="224"/>
      <c r="R609" s="221"/>
      <c r="S609" s="221"/>
      <c r="T609" s="221"/>
    </row>
    <row r="610" spans="1:20" s="19" customFormat="1" ht="90" hidden="1" customHeight="1" outlineLevel="1" x14ac:dyDescent="0.25">
      <c r="A610" s="552"/>
      <c r="B610" s="551"/>
      <c r="C610" s="552"/>
      <c r="D610" s="574"/>
      <c r="E610" s="536"/>
      <c r="F610" s="537"/>
      <c r="G610" s="64" t="s">
        <v>691</v>
      </c>
      <c r="H610" s="122">
        <v>53</v>
      </c>
      <c r="I610" s="122"/>
      <c r="J610" s="122"/>
      <c r="K610" s="122"/>
      <c r="L610" s="122">
        <v>15</v>
      </c>
      <c r="M610" s="122"/>
      <c r="N610" s="122"/>
      <c r="O610" s="334"/>
      <c r="P610" s="221"/>
      <c r="Q610" s="224"/>
      <c r="R610" s="221"/>
      <c r="S610" s="221"/>
      <c r="T610" s="221"/>
    </row>
    <row r="611" spans="1:20" s="19" customFormat="1" ht="75" hidden="1" customHeight="1" outlineLevel="1" x14ac:dyDescent="0.25">
      <c r="A611" s="552"/>
      <c r="B611" s="551"/>
      <c r="C611" s="552"/>
      <c r="D611" s="574"/>
      <c r="E611" s="536"/>
      <c r="F611" s="537"/>
      <c r="G611" s="64" t="s">
        <v>692</v>
      </c>
      <c r="H611" s="122">
        <v>50</v>
      </c>
      <c r="I611" s="122"/>
      <c r="J611" s="122"/>
      <c r="K611" s="122"/>
      <c r="L611" s="122">
        <v>30</v>
      </c>
      <c r="M611" s="122"/>
      <c r="N611" s="122"/>
      <c r="O611" s="334"/>
      <c r="P611" s="221"/>
      <c r="Q611" s="224"/>
      <c r="R611" s="221"/>
      <c r="S611" s="221"/>
      <c r="T611" s="221"/>
    </row>
    <row r="612" spans="1:20" s="19" customFormat="1" ht="60" hidden="1" customHeight="1" outlineLevel="1" x14ac:dyDescent="0.25">
      <c r="A612" s="552"/>
      <c r="B612" s="551"/>
      <c r="C612" s="552"/>
      <c r="D612" s="574"/>
      <c r="E612" s="536"/>
      <c r="F612" s="537"/>
      <c r="G612" s="64" t="s">
        <v>693</v>
      </c>
      <c r="H612" s="122">
        <v>100</v>
      </c>
      <c r="I612" s="122"/>
      <c r="J612" s="122"/>
      <c r="K612" s="122"/>
      <c r="L612" s="122">
        <v>15</v>
      </c>
      <c r="M612" s="122"/>
      <c r="N612" s="122"/>
      <c r="O612" s="334"/>
      <c r="P612" s="221"/>
      <c r="Q612" s="224"/>
      <c r="R612" s="221"/>
      <c r="S612" s="221"/>
      <c r="T612" s="221"/>
    </row>
    <row r="613" spans="1:20" s="19" customFormat="1" ht="60" hidden="1" customHeight="1" outlineLevel="1" x14ac:dyDescent="0.25">
      <c r="A613" s="552"/>
      <c r="B613" s="551"/>
      <c r="C613" s="552"/>
      <c r="D613" s="574"/>
      <c r="E613" s="536"/>
      <c r="F613" s="537"/>
      <c r="G613" s="64" t="s">
        <v>694</v>
      </c>
      <c r="H613" s="122">
        <v>293</v>
      </c>
      <c r="I613" s="122"/>
      <c r="J613" s="122"/>
      <c r="K613" s="122"/>
      <c r="L613" s="122">
        <v>10</v>
      </c>
      <c r="M613" s="122"/>
      <c r="N613" s="122"/>
      <c r="O613" s="334"/>
      <c r="P613" s="221"/>
      <c r="Q613" s="224"/>
      <c r="R613" s="221"/>
      <c r="S613" s="221"/>
      <c r="T613" s="221"/>
    </row>
    <row r="614" spans="1:20" s="19" customFormat="1" ht="60" hidden="1" customHeight="1" outlineLevel="1" x14ac:dyDescent="0.25">
      <c r="A614" s="552"/>
      <c r="B614" s="551"/>
      <c r="C614" s="552"/>
      <c r="D614" s="574"/>
      <c r="E614" s="536"/>
      <c r="F614" s="537"/>
      <c r="G614" s="64" t="s">
        <v>695</v>
      </c>
      <c r="H614" s="122">
        <v>60</v>
      </c>
      <c r="I614" s="122"/>
      <c r="J614" s="122"/>
      <c r="K614" s="122"/>
      <c r="L614" s="122">
        <v>15</v>
      </c>
      <c r="M614" s="122"/>
      <c r="N614" s="122"/>
      <c r="O614" s="334"/>
      <c r="P614" s="221"/>
      <c r="Q614" s="224"/>
      <c r="R614" s="221"/>
      <c r="S614" s="221"/>
      <c r="T614" s="221"/>
    </row>
    <row r="615" spans="1:20" s="19" customFormat="1" ht="60" hidden="1" customHeight="1" outlineLevel="1" x14ac:dyDescent="0.25">
      <c r="A615" s="552"/>
      <c r="B615" s="551"/>
      <c r="C615" s="552"/>
      <c r="D615" s="574"/>
      <c r="E615" s="536"/>
      <c r="F615" s="537"/>
      <c r="G615" s="64" t="s">
        <v>696</v>
      </c>
      <c r="H615" s="122">
        <v>90</v>
      </c>
      <c r="I615" s="122"/>
      <c r="J615" s="122"/>
      <c r="K615" s="122"/>
      <c r="L615" s="122">
        <v>15</v>
      </c>
      <c r="M615" s="122"/>
      <c r="N615" s="122"/>
      <c r="O615" s="334"/>
      <c r="P615" s="221"/>
      <c r="Q615" s="224"/>
      <c r="R615" s="221"/>
      <c r="S615" s="221"/>
      <c r="T615" s="221"/>
    </row>
    <row r="616" spans="1:20" s="19" customFormat="1" ht="75" hidden="1" customHeight="1" outlineLevel="1" x14ac:dyDescent="0.25">
      <c r="A616" s="552"/>
      <c r="B616" s="551"/>
      <c r="C616" s="552"/>
      <c r="D616" s="574"/>
      <c r="E616" s="536"/>
      <c r="F616" s="537"/>
      <c r="G616" s="64" t="s">
        <v>697</v>
      </c>
      <c r="H616" s="122">
        <v>60</v>
      </c>
      <c r="I616" s="122"/>
      <c r="J616" s="122"/>
      <c r="K616" s="122"/>
      <c r="L616" s="122">
        <v>20</v>
      </c>
      <c r="M616" s="122"/>
      <c r="N616" s="122"/>
      <c r="O616" s="334"/>
      <c r="P616" s="221"/>
      <c r="Q616" s="224"/>
      <c r="R616" s="221"/>
      <c r="S616" s="221"/>
      <c r="T616" s="221"/>
    </row>
    <row r="617" spans="1:20" s="19" customFormat="1" ht="60" hidden="1" customHeight="1" outlineLevel="1" x14ac:dyDescent="0.25">
      <c r="A617" s="552"/>
      <c r="B617" s="551"/>
      <c r="C617" s="552"/>
      <c r="D617" s="574"/>
      <c r="E617" s="536"/>
      <c r="F617" s="537"/>
      <c r="G617" s="64" t="s">
        <v>698</v>
      </c>
      <c r="H617" s="122">
        <v>382</v>
      </c>
      <c r="I617" s="122"/>
      <c r="J617" s="122"/>
      <c r="K617" s="122"/>
      <c r="L617" s="122">
        <v>15</v>
      </c>
      <c r="M617" s="122"/>
      <c r="N617" s="122"/>
      <c r="O617" s="334"/>
      <c r="P617" s="221"/>
      <c r="Q617" s="224"/>
      <c r="R617" s="221"/>
      <c r="S617" s="221"/>
      <c r="T617" s="221"/>
    </row>
    <row r="618" spans="1:20" s="19" customFormat="1" ht="60" hidden="1" customHeight="1" outlineLevel="1" x14ac:dyDescent="0.25">
      <c r="A618" s="552"/>
      <c r="B618" s="551"/>
      <c r="C618" s="552"/>
      <c r="D618" s="574"/>
      <c r="E618" s="536"/>
      <c r="F618" s="537"/>
      <c r="G618" s="64" t="s">
        <v>699</v>
      </c>
      <c r="H618" s="122">
        <v>330</v>
      </c>
      <c r="I618" s="122"/>
      <c r="J618" s="122"/>
      <c r="K618" s="122"/>
      <c r="L618" s="122">
        <v>15</v>
      </c>
      <c r="M618" s="122"/>
      <c r="N618" s="122"/>
      <c r="O618" s="334"/>
      <c r="P618" s="221"/>
      <c r="Q618" s="224"/>
      <c r="R618" s="221"/>
      <c r="S618" s="221"/>
      <c r="T618" s="221"/>
    </row>
    <row r="619" spans="1:20" s="19" customFormat="1" ht="75" hidden="1" customHeight="1" outlineLevel="1" x14ac:dyDescent="0.25">
      <c r="A619" s="552"/>
      <c r="B619" s="551"/>
      <c r="C619" s="552"/>
      <c r="D619" s="574"/>
      <c r="E619" s="536"/>
      <c r="F619" s="537"/>
      <c r="G619" s="64" t="s">
        <v>700</v>
      </c>
      <c r="H619" s="122">
        <v>300</v>
      </c>
      <c r="I619" s="122"/>
      <c r="J619" s="122"/>
      <c r="K619" s="122"/>
      <c r="L619" s="122">
        <v>15</v>
      </c>
      <c r="M619" s="122"/>
      <c r="N619" s="122"/>
      <c r="O619" s="334"/>
      <c r="P619" s="221"/>
      <c r="Q619" s="224"/>
      <c r="R619" s="221"/>
      <c r="S619" s="221"/>
      <c r="T619" s="221"/>
    </row>
    <row r="620" spans="1:20" s="19" customFormat="1" ht="75" hidden="1" customHeight="1" outlineLevel="1" x14ac:dyDescent="0.25">
      <c r="A620" s="552"/>
      <c r="B620" s="551"/>
      <c r="C620" s="552"/>
      <c r="D620" s="574"/>
      <c r="E620" s="536"/>
      <c r="F620" s="537"/>
      <c r="G620" s="64" t="s">
        <v>701</v>
      </c>
      <c r="H620" s="122">
        <v>90</v>
      </c>
      <c r="I620" s="122"/>
      <c r="J620" s="122"/>
      <c r="K620" s="122"/>
      <c r="L620" s="122">
        <v>10</v>
      </c>
      <c r="M620" s="122"/>
      <c r="N620" s="122"/>
      <c r="O620" s="334"/>
      <c r="P620" s="221"/>
      <c r="Q620" s="224"/>
      <c r="R620" s="221"/>
      <c r="S620" s="221"/>
      <c r="T620" s="221"/>
    </row>
    <row r="621" spans="1:20" s="19" customFormat="1" ht="90" hidden="1" customHeight="1" outlineLevel="1" x14ac:dyDescent="0.25">
      <c r="A621" s="552"/>
      <c r="B621" s="551"/>
      <c r="C621" s="552"/>
      <c r="D621" s="574"/>
      <c r="E621" s="536"/>
      <c r="F621" s="537"/>
      <c r="G621" s="64" t="s">
        <v>702</v>
      </c>
      <c r="H621" s="122">
        <v>100</v>
      </c>
      <c r="I621" s="122"/>
      <c r="J621" s="122"/>
      <c r="K621" s="122"/>
      <c r="L621" s="122">
        <v>10</v>
      </c>
      <c r="M621" s="122"/>
      <c r="N621" s="122"/>
      <c r="O621" s="334"/>
      <c r="P621" s="221"/>
      <c r="Q621" s="224"/>
      <c r="R621" s="221"/>
      <c r="S621" s="221"/>
      <c r="T621" s="221"/>
    </row>
    <row r="622" spans="1:20" s="19" customFormat="1" ht="75" hidden="1" customHeight="1" outlineLevel="1" x14ac:dyDescent="0.25">
      <c r="A622" s="552"/>
      <c r="B622" s="551"/>
      <c r="C622" s="552"/>
      <c r="D622" s="574"/>
      <c r="E622" s="536"/>
      <c r="F622" s="537"/>
      <c r="G622" s="64" t="s">
        <v>703</v>
      </c>
      <c r="H622" s="122">
        <v>400</v>
      </c>
      <c r="I622" s="122"/>
      <c r="J622" s="122"/>
      <c r="K622" s="122"/>
      <c r="L622" s="122">
        <v>10</v>
      </c>
      <c r="M622" s="122"/>
      <c r="N622" s="122"/>
      <c r="O622" s="334"/>
      <c r="P622" s="221"/>
      <c r="Q622" s="224"/>
      <c r="R622" s="221"/>
      <c r="S622" s="221"/>
      <c r="T622" s="221"/>
    </row>
    <row r="623" spans="1:20" s="19" customFormat="1" ht="90" hidden="1" customHeight="1" outlineLevel="1" x14ac:dyDescent="0.25">
      <c r="A623" s="552"/>
      <c r="B623" s="551"/>
      <c r="C623" s="552"/>
      <c r="D623" s="574"/>
      <c r="E623" s="536"/>
      <c r="F623" s="537"/>
      <c r="G623" s="64" t="s">
        <v>704</v>
      </c>
      <c r="H623" s="122">
        <v>53</v>
      </c>
      <c r="I623" s="122"/>
      <c r="J623" s="122"/>
      <c r="K623" s="122"/>
      <c r="L623" s="122">
        <v>15</v>
      </c>
      <c r="M623" s="122"/>
      <c r="N623" s="122"/>
      <c r="O623" s="334"/>
      <c r="P623" s="221"/>
      <c r="Q623" s="224"/>
      <c r="R623" s="221"/>
      <c r="S623" s="221"/>
      <c r="T623" s="221"/>
    </row>
    <row r="624" spans="1:20" s="19" customFormat="1" ht="75" hidden="1" customHeight="1" outlineLevel="1" x14ac:dyDescent="0.25">
      <c r="A624" s="552"/>
      <c r="B624" s="551"/>
      <c r="C624" s="552"/>
      <c r="D624" s="574"/>
      <c r="E624" s="536"/>
      <c r="F624" s="537"/>
      <c r="G624" s="64" t="s">
        <v>705</v>
      </c>
      <c r="H624" s="122">
        <v>260</v>
      </c>
      <c r="I624" s="122"/>
      <c r="J624" s="122"/>
      <c r="K624" s="122"/>
      <c r="L624" s="122">
        <v>30</v>
      </c>
      <c r="M624" s="122"/>
      <c r="N624" s="122"/>
      <c r="O624" s="334"/>
      <c r="P624" s="221"/>
      <c r="Q624" s="224"/>
      <c r="R624" s="221"/>
      <c r="S624" s="221"/>
      <c r="T624" s="221"/>
    </row>
    <row r="625" spans="1:20" s="19" customFormat="1" ht="75" hidden="1" customHeight="1" outlineLevel="1" x14ac:dyDescent="0.25">
      <c r="A625" s="552"/>
      <c r="B625" s="551"/>
      <c r="C625" s="552"/>
      <c r="D625" s="574"/>
      <c r="E625" s="536"/>
      <c r="F625" s="537"/>
      <c r="G625" s="64" t="s">
        <v>706</v>
      </c>
      <c r="H625" s="122">
        <v>30</v>
      </c>
      <c r="I625" s="122"/>
      <c r="J625" s="122"/>
      <c r="K625" s="122"/>
      <c r="L625" s="122">
        <v>5</v>
      </c>
      <c r="M625" s="122"/>
      <c r="N625" s="122"/>
      <c r="O625" s="334"/>
      <c r="P625" s="221"/>
      <c r="Q625" s="224"/>
      <c r="R625" s="221"/>
      <c r="S625" s="221"/>
      <c r="T625" s="221"/>
    </row>
    <row r="626" spans="1:20" s="19" customFormat="1" ht="75" hidden="1" customHeight="1" outlineLevel="1" x14ac:dyDescent="0.25">
      <c r="A626" s="552"/>
      <c r="B626" s="551"/>
      <c r="C626" s="552"/>
      <c r="D626" s="574"/>
      <c r="E626" s="536"/>
      <c r="F626" s="537"/>
      <c r="G626" s="64" t="s">
        <v>707</v>
      </c>
      <c r="H626" s="122">
        <v>80</v>
      </c>
      <c r="I626" s="122"/>
      <c r="J626" s="122"/>
      <c r="K626" s="122"/>
      <c r="L626" s="122">
        <v>5</v>
      </c>
      <c r="M626" s="122"/>
      <c r="N626" s="122"/>
      <c r="O626" s="334"/>
      <c r="P626" s="221"/>
      <c r="Q626" s="224"/>
      <c r="R626" s="221"/>
      <c r="S626" s="221"/>
      <c r="T626" s="221"/>
    </row>
    <row r="627" spans="1:20" s="19" customFormat="1" ht="75" hidden="1" customHeight="1" outlineLevel="1" x14ac:dyDescent="0.25">
      <c r="A627" s="552"/>
      <c r="B627" s="551"/>
      <c r="C627" s="552"/>
      <c r="D627" s="574"/>
      <c r="E627" s="536"/>
      <c r="F627" s="537"/>
      <c r="G627" s="64" t="s">
        <v>708</v>
      </c>
      <c r="H627" s="122">
        <v>80</v>
      </c>
      <c r="I627" s="122"/>
      <c r="J627" s="122"/>
      <c r="K627" s="122"/>
      <c r="L627" s="122">
        <v>15.1</v>
      </c>
      <c r="M627" s="122"/>
      <c r="N627" s="122"/>
      <c r="O627" s="334"/>
      <c r="P627" s="221"/>
      <c r="Q627" s="224"/>
      <c r="R627" s="221"/>
      <c r="S627" s="221"/>
      <c r="T627" s="221"/>
    </row>
    <row r="628" spans="1:20" s="19" customFormat="1" ht="75" hidden="1" customHeight="1" outlineLevel="1" x14ac:dyDescent="0.25">
      <c r="A628" s="552"/>
      <c r="B628" s="551"/>
      <c r="C628" s="552"/>
      <c r="D628" s="574"/>
      <c r="E628" s="536"/>
      <c r="F628" s="537"/>
      <c r="G628" s="64" t="s">
        <v>709</v>
      </c>
      <c r="H628" s="122">
        <v>200</v>
      </c>
      <c r="I628" s="122"/>
      <c r="J628" s="122"/>
      <c r="K628" s="122"/>
      <c r="L628" s="122">
        <v>8</v>
      </c>
      <c r="M628" s="122"/>
      <c r="N628" s="122"/>
      <c r="O628" s="334"/>
      <c r="P628" s="221"/>
      <c r="Q628" s="224"/>
      <c r="R628" s="221"/>
      <c r="S628" s="221"/>
      <c r="T628" s="221"/>
    </row>
    <row r="629" spans="1:20" s="19" customFormat="1" ht="75" hidden="1" customHeight="1" outlineLevel="1" x14ac:dyDescent="0.25">
      <c r="A629" s="552"/>
      <c r="B629" s="551"/>
      <c r="C629" s="552"/>
      <c r="D629" s="574"/>
      <c r="E629" s="536"/>
      <c r="F629" s="537"/>
      <c r="G629" s="64" t="s">
        <v>710</v>
      </c>
      <c r="H629" s="122">
        <v>160</v>
      </c>
      <c r="I629" s="122"/>
      <c r="J629" s="122"/>
      <c r="K629" s="122"/>
      <c r="L629" s="122">
        <v>8</v>
      </c>
      <c r="M629" s="122"/>
      <c r="N629" s="122"/>
      <c r="O629" s="334"/>
      <c r="P629" s="221"/>
      <c r="Q629" s="224"/>
      <c r="R629" s="221"/>
      <c r="S629" s="221"/>
      <c r="T629" s="221"/>
    </row>
    <row r="630" spans="1:20" s="19" customFormat="1" ht="90" hidden="1" customHeight="1" outlineLevel="1" x14ac:dyDescent="0.25">
      <c r="A630" s="552"/>
      <c r="B630" s="551"/>
      <c r="C630" s="552"/>
      <c r="D630" s="574"/>
      <c r="E630" s="536"/>
      <c r="F630" s="537"/>
      <c r="G630" s="64" t="s">
        <v>711</v>
      </c>
      <c r="H630" s="122">
        <v>120</v>
      </c>
      <c r="I630" s="122"/>
      <c r="J630" s="122"/>
      <c r="K630" s="122"/>
      <c r="L630" s="122">
        <v>15</v>
      </c>
      <c r="M630" s="122"/>
      <c r="N630" s="122"/>
      <c r="O630" s="334"/>
      <c r="P630" s="221"/>
      <c r="Q630" s="224"/>
      <c r="R630" s="221"/>
      <c r="S630" s="221"/>
      <c r="T630" s="221"/>
    </row>
    <row r="631" spans="1:20" s="19" customFormat="1" ht="90" hidden="1" customHeight="1" outlineLevel="1" x14ac:dyDescent="0.25">
      <c r="A631" s="552"/>
      <c r="B631" s="551"/>
      <c r="C631" s="552"/>
      <c r="D631" s="574"/>
      <c r="E631" s="536"/>
      <c r="F631" s="537"/>
      <c r="G631" s="64" t="s">
        <v>712</v>
      </c>
      <c r="H631" s="122">
        <v>500</v>
      </c>
      <c r="I631" s="122"/>
      <c r="J631" s="122"/>
      <c r="K631" s="122"/>
      <c r="L631" s="122">
        <v>15</v>
      </c>
      <c r="M631" s="122"/>
      <c r="N631" s="122"/>
      <c r="O631" s="334"/>
      <c r="P631" s="221"/>
      <c r="Q631" s="224"/>
      <c r="R631" s="221"/>
      <c r="S631" s="221"/>
      <c r="T631" s="221"/>
    </row>
    <row r="632" spans="1:20" s="19" customFormat="1" ht="90" hidden="1" customHeight="1" outlineLevel="1" x14ac:dyDescent="0.25">
      <c r="A632" s="552"/>
      <c r="B632" s="551"/>
      <c r="C632" s="552"/>
      <c r="D632" s="574"/>
      <c r="E632" s="536"/>
      <c r="F632" s="537"/>
      <c r="G632" s="64" t="s">
        <v>713</v>
      </c>
      <c r="H632" s="122">
        <v>27</v>
      </c>
      <c r="I632" s="122"/>
      <c r="J632" s="122"/>
      <c r="K632" s="122"/>
      <c r="L632" s="122">
        <v>15</v>
      </c>
      <c r="M632" s="122"/>
      <c r="N632" s="122"/>
      <c r="O632" s="334"/>
      <c r="P632" s="221"/>
      <c r="Q632" s="224"/>
      <c r="R632" s="221"/>
      <c r="S632" s="221"/>
      <c r="T632" s="221"/>
    </row>
    <row r="633" spans="1:20" s="19" customFormat="1" ht="90" hidden="1" customHeight="1" outlineLevel="1" x14ac:dyDescent="0.25">
      <c r="A633" s="552"/>
      <c r="B633" s="551"/>
      <c r="C633" s="552"/>
      <c r="D633" s="574"/>
      <c r="E633" s="536"/>
      <c r="F633" s="537"/>
      <c r="G633" s="64" t="s">
        <v>714</v>
      </c>
      <c r="H633" s="122">
        <v>237</v>
      </c>
      <c r="I633" s="122"/>
      <c r="J633" s="122"/>
      <c r="K633" s="122"/>
      <c r="L633" s="122">
        <v>10</v>
      </c>
      <c r="M633" s="122"/>
      <c r="N633" s="122"/>
      <c r="O633" s="334"/>
      <c r="P633" s="221"/>
      <c r="Q633" s="224"/>
      <c r="R633" s="221"/>
      <c r="S633" s="221"/>
      <c r="T633" s="221"/>
    </row>
    <row r="634" spans="1:20" s="19" customFormat="1" ht="90" hidden="1" customHeight="1" outlineLevel="1" x14ac:dyDescent="0.25">
      <c r="A634" s="552"/>
      <c r="B634" s="551"/>
      <c r="C634" s="552"/>
      <c r="D634" s="574"/>
      <c r="E634" s="536"/>
      <c r="F634" s="537"/>
      <c r="G634" s="64" t="s">
        <v>715</v>
      </c>
      <c r="H634" s="122">
        <v>263</v>
      </c>
      <c r="I634" s="122"/>
      <c r="J634" s="122"/>
      <c r="K634" s="122"/>
      <c r="L634" s="122">
        <v>10</v>
      </c>
      <c r="M634" s="122"/>
      <c r="N634" s="122"/>
      <c r="O634" s="334"/>
      <c r="P634" s="221"/>
      <c r="Q634" s="224"/>
      <c r="R634" s="221"/>
      <c r="S634" s="221"/>
      <c r="T634" s="221"/>
    </row>
    <row r="635" spans="1:20" s="19" customFormat="1" ht="90" hidden="1" customHeight="1" outlineLevel="1" x14ac:dyDescent="0.25">
      <c r="A635" s="552"/>
      <c r="B635" s="551"/>
      <c r="C635" s="552"/>
      <c r="D635" s="574"/>
      <c r="E635" s="536"/>
      <c r="F635" s="537"/>
      <c r="G635" s="64" t="s">
        <v>716</v>
      </c>
      <c r="H635" s="122">
        <v>210</v>
      </c>
      <c r="I635" s="122"/>
      <c r="J635" s="122"/>
      <c r="K635" s="122"/>
      <c r="L635" s="122">
        <v>30</v>
      </c>
      <c r="M635" s="122"/>
      <c r="N635" s="122"/>
      <c r="O635" s="334"/>
      <c r="P635" s="221"/>
      <c r="Q635" s="224"/>
      <c r="R635" s="221"/>
      <c r="S635" s="221"/>
      <c r="T635" s="221"/>
    </row>
    <row r="636" spans="1:20" s="19" customFormat="1" ht="90" hidden="1" customHeight="1" outlineLevel="1" x14ac:dyDescent="0.25">
      <c r="A636" s="552"/>
      <c r="B636" s="551"/>
      <c r="C636" s="552"/>
      <c r="D636" s="574"/>
      <c r="E636" s="536"/>
      <c r="F636" s="537"/>
      <c r="G636" s="64" t="s">
        <v>717</v>
      </c>
      <c r="H636" s="122">
        <v>309</v>
      </c>
      <c r="I636" s="122"/>
      <c r="J636" s="122"/>
      <c r="K636" s="122"/>
      <c r="L636" s="122">
        <v>10</v>
      </c>
      <c r="M636" s="122"/>
      <c r="N636" s="122"/>
      <c r="O636" s="334"/>
      <c r="P636" s="221"/>
      <c r="Q636" s="224"/>
      <c r="R636" s="221"/>
      <c r="S636" s="221"/>
      <c r="T636" s="221"/>
    </row>
    <row r="637" spans="1:20" s="19" customFormat="1" ht="90" hidden="1" customHeight="1" outlineLevel="1" x14ac:dyDescent="0.25">
      <c r="A637" s="552"/>
      <c r="B637" s="551"/>
      <c r="C637" s="552"/>
      <c r="D637" s="574"/>
      <c r="E637" s="536"/>
      <c r="F637" s="537"/>
      <c r="G637" s="64" t="s">
        <v>718</v>
      </c>
      <c r="H637" s="122">
        <v>260</v>
      </c>
      <c r="I637" s="122"/>
      <c r="J637" s="122"/>
      <c r="K637" s="122"/>
      <c r="L637" s="122">
        <v>12</v>
      </c>
      <c r="M637" s="122"/>
      <c r="N637" s="122"/>
      <c r="O637" s="334"/>
      <c r="P637" s="221"/>
      <c r="Q637" s="224"/>
      <c r="R637" s="221"/>
      <c r="S637" s="221"/>
      <c r="T637" s="221"/>
    </row>
    <row r="638" spans="1:20" s="19" customFormat="1" ht="90" hidden="1" customHeight="1" outlineLevel="1" x14ac:dyDescent="0.25">
      <c r="A638" s="552"/>
      <c r="B638" s="551"/>
      <c r="C638" s="552"/>
      <c r="D638" s="574"/>
      <c r="E638" s="536"/>
      <c r="F638" s="537"/>
      <c r="G638" s="64" t="s">
        <v>719</v>
      </c>
      <c r="H638" s="122">
        <v>238</v>
      </c>
      <c r="I638" s="122"/>
      <c r="J638" s="122"/>
      <c r="K638" s="122"/>
      <c r="L638" s="122">
        <v>15</v>
      </c>
      <c r="M638" s="122"/>
      <c r="N638" s="122"/>
      <c r="O638" s="334"/>
      <c r="P638" s="221"/>
      <c r="Q638" s="224"/>
      <c r="R638" s="221"/>
      <c r="S638" s="221"/>
      <c r="T638" s="221"/>
    </row>
    <row r="639" spans="1:20" s="19" customFormat="1" ht="90" hidden="1" customHeight="1" outlineLevel="1" x14ac:dyDescent="0.25">
      <c r="A639" s="552"/>
      <c r="B639" s="551"/>
      <c r="C639" s="552"/>
      <c r="D639" s="574"/>
      <c r="E639" s="536"/>
      <c r="F639" s="537"/>
      <c r="G639" s="64" t="s">
        <v>720</v>
      </c>
      <c r="H639" s="123">
        <v>1267</v>
      </c>
      <c r="I639" s="123"/>
      <c r="J639" s="123"/>
      <c r="K639" s="123"/>
      <c r="L639" s="123">
        <v>15</v>
      </c>
      <c r="M639" s="123"/>
      <c r="N639" s="123"/>
      <c r="O639" s="332"/>
      <c r="P639" s="221"/>
      <c r="Q639" s="224"/>
      <c r="R639" s="221"/>
      <c r="S639" s="221"/>
      <c r="T639" s="221"/>
    </row>
    <row r="640" spans="1:20" s="19" customFormat="1" ht="90" hidden="1" customHeight="1" outlineLevel="1" x14ac:dyDescent="0.25">
      <c r="A640" s="552"/>
      <c r="B640" s="551"/>
      <c r="C640" s="552"/>
      <c r="D640" s="574"/>
      <c r="E640" s="536"/>
      <c r="F640" s="537"/>
      <c r="G640" s="64" t="s">
        <v>721</v>
      </c>
      <c r="H640" s="122">
        <v>397</v>
      </c>
      <c r="I640" s="122"/>
      <c r="J640" s="122"/>
      <c r="K640" s="122"/>
      <c r="L640" s="122">
        <v>7.5</v>
      </c>
      <c r="M640" s="122"/>
      <c r="N640" s="122"/>
      <c r="O640" s="334"/>
      <c r="P640" s="221"/>
      <c r="Q640" s="224"/>
      <c r="R640" s="221"/>
      <c r="S640" s="221"/>
      <c r="T640" s="221"/>
    </row>
    <row r="641" spans="1:20" s="19" customFormat="1" ht="90" hidden="1" customHeight="1" outlineLevel="1" x14ac:dyDescent="0.25">
      <c r="A641" s="552"/>
      <c r="B641" s="551"/>
      <c r="C641" s="552"/>
      <c r="D641" s="574"/>
      <c r="E641" s="536"/>
      <c r="F641" s="537"/>
      <c r="G641" s="64" t="s">
        <v>722</v>
      </c>
      <c r="H641" s="122">
        <v>225</v>
      </c>
      <c r="I641" s="122"/>
      <c r="J641" s="122"/>
      <c r="K641" s="122"/>
      <c r="L641" s="122">
        <v>15</v>
      </c>
      <c r="M641" s="122"/>
      <c r="N641" s="122"/>
      <c r="O641" s="334"/>
      <c r="P641" s="221"/>
      <c r="Q641" s="224"/>
      <c r="R641" s="221"/>
      <c r="S641" s="221"/>
      <c r="T641" s="221"/>
    </row>
    <row r="642" spans="1:20" s="19" customFormat="1" ht="90" hidden="1" customHeight="1" outlineLevel="1" x14ac:dyDescent="0.25">
      <c r="A642" s="552"/>
      <c r="B642" s="551"/>
      <c r="C642" s="552"/>
      <c r="D642" s="574"/>
      <c r="E642" s="536"/>
      <c r="F642" s="537"/>
      <c r="G642" s="64" t="s">
        <v>723</v>
      </c>
      <c r="H642" s="122">
        <v>300</v>
      </c>
      <c r="I642" s="122"/>
      <c r="J642" s="122"/>
      <c r="K642" s="122"/>
      <c r="L642" s="122">
        <v>15</v>
      </c>
      <c r="M642" s="122"/>
      <c r="N642" s="122"/>
      <c r="O642" s="334"/>
      <c r="P642" s="221"/>
      <c r="Q642" s="224"/>
      <c r="R642" s="221"/>
      <c r="S642" s="221"/>
      <c r="T642" s="221"/>
    </row>
    <row r="643" spans="1:20" s="19" customFormat="1" ht="90" hidden="1" customHeight="1" outlineLevel="1" x14ac:dyDescent="0.25">
      <c r="A643" s="552"/>
      <c r="B643" s="551"/>
      <c r="C643" s="552"/>
      <c r="D643" s="574"/>
      <c r="E643" s="536"/>
      <c r="F643" s="537"/>
      <c r="G643" s="64" t="s">
        <v>724</v>
      </c>
      <c r="H643" s="123">
        <v>290</v>
      </c>
      <c r="I643" s="123"/>
      <c r="J643" s="123"/>
      <c r="K643" s="123"/>
      <c r="L643" s="123">
        <v>5</v>
      </c>
      <c r="M643" s="123"/>
      <c r="N643" s="123"/>
      <c r="O643" s="332"/>
      <c r="P643" s="221"/>
      <c r="Q643" s="224"/>
      <c r="R643" s="221"/>
      <c r="S643" s="221"/>
      <c r="T643" s="221"/>
    </row>
    <row r="644" spans="1:20" s="19" customFormat="1" ht="90" hidden="1" customHeight="1" outlineLevel="1" x14ac:dyDescent="0.25">
      <c r="A644" s="552"/>
      <c r="B644" s="551"/>
      <c r="C644" s="552"/>
      <c r="D644" s="574"/>
      <c r="E644" s="536"/>
      <c r="F644" s="537"/>
      <c r="G644" s="64" t="s">
        <v>725</v>
      </c>
      <c r="H644" s="122">
        <v>180</v>
      </c>
      <c r="I644" s="122"/>
      <c r="J644" s="122"/>
      <c r="K644" s="122"/>
      <c r="L644" s="122">
        <v>15</v>
      </c>
      <c r="M644" s="122"/>
      <c r="N644" s="122"/>
      <c r="O644" s="334"/>
      <c r="P644" s="221"/>
      <c r="Q644" s="224"/>
      <c r="R644" s="221"/>
      <c r="S644" s="221"/>
      <c r="T644" s="221"/>
    </row>
    <row r="645" spans="1:20" s="19" customFormat="1" ht="90" hidden="1" customHeight="1" outlineLevel="1" x14ac:dyDescent="0.25">
      <c r="A645" s="552"/>
      <c r="B645" s="551"/>
      <c r="C645" s="552"/>
      <c r="D645" s="574"/>
      <c r="E645" s="536"/>
      <c r="F645" s="537"/>
      <c r="G645" s="64" t="s">
        <v>726</v>
      </c>
      <c r="H645" s="122">
        <v>75</v>
      </c>
      <c r="I645" s="122"/>
      <c r="J645" s="122"/>
      <c r="K645" s="122"/>
      <c r="L645" s="122">
        <v>15</v>
      </c>
      <c r="M645" s="122"/>
      <c r="N645" s="122"/>
      <c r="O645" s="334"/>
      <c r="P645" s="221"/>
      <c r="Q645" s="224"/>
      <c r="R645" s="221"/>
      <c r="S645" s="221"/>
      <c r="T645" s="221"/>
    </row>
    <row r="646" spans="1:20" s="19" customFormat="1" ht="90" hidden="1" customHeight="1" outlineLevel="1" x14ac:dyDescent="0.25">
      <c r="A646" s="552"/>
      <c r="B646" s="551"/>
      <c r="C646" s="552"/>
      <c r="D646" s="574"/>
      <c r="E646" s="536"/>
      <c r="F646" s="537"/>
      <c r="G646" s="64" t="s">
        <v>727</v>
      </c>
      <c r="H646" s="122">
        <v>150</v>
      </c>
      <c r="I646" s="122"/>
      <c r="J646" s="122"/>
      <c r="K646" s="122"/>
      <c r="L646" s="122">
        <v>15</v>
      </c>
      <c r="M646" s="122"/>
      <c r="N646" s="122"/>
      <c r="O646" s="334"/>
      <c r="P646" s="221"/>
      <c r="Q646" s="224"/>
      <c r="R646" s="221"/>
      <c r="S646" s="221"/>
      <c r="T646" s="221"/>
    </row>
    <row r="647" spans="1:20" s="19" customFormat="1" ht="90" hidden="1" customHeight="1" outlineLevel="1" x14ac:dyDescent="0.25">
      <c r="A647" s="552"/>
      <c r="B647" s="551"/>
      <c r="C647" s="552"/>
      <c r="D647" s="574"/>
      <c r="E647" s="536"/>
      <c r="F647" s="537"/>
      <c r="G647" s="64" t="s">
        <v>728</v>
      </c>
      <c r="H647" s="122">
        <v>307</v>
      </c>
      <c r="I647" s="122"/>
      <c r="J647" s="122"/>
      <c r="K647" s="122"/>
      <c r="L647" s="122">
        <v>15</v>
      </c>
      <c r="M647" s="122"/>
      <c r="N647" s="122"/>
      <c r="O647" s="334"/>
      <c r="P647" s="221"/>
      <c r="Q647" s="224"/>
      <c r="R647" s="221"/>
      <c r="S647" s="221"/>
      <c r="T647" s="221"/>
    </row>
    <row r="648" spans="1:20" s="19" customFormat="1" ht="90" hidden="1" customHeight="1" outlineLevel="1" x14ac:dyDescent="0.25">
      <c r="A648" s="552"/>
      <c r="B648" s="551"/>
      <c r="C648" s="552"/>
      <c r="D648" s="574"/>
      <c r="E648" s="536"/>
      <c r="F648" s="537"/>
      <c r="G648" s="64" t="s">
        <v>729</v>
      </c>
      <c r="H648" s="122">
        <v>135</v>
      </c>
      <c r="I648" s="122"/>
      <c r="J648" s="122"/>
      <c r="K648" s="122"/>
      <c r="L648" s="122">
        <v>15</v>
      </c>
      <c r="M648" s="122"/>
      <c r="N648" s="122"/>
      <c r="O648" s="334"/>
      <c r="P648" s="221"/>
      <c r="Q648" s="224"/>
      <c r="R648" s="221"/>
      <c r="S648" s="221"/>
      <c r="T648" s="221"/>
    </row>
    <row r="649" spans="1:20" s="19" customFormat="1" ht="90" hidden="1" customHeight="1" outlineLevel="1" x14ac:dyDescent="0.25">
      <c r="A649" s="552"/>
      <c r="B649" s="551"/>
      <c r="C649" s="552"/>
      <c r="D649" s="574"/>
      <c r="E649" s="536"/>
      <c r="F649" s="537"/>
      <c r="G649" s="64" t="s">
        <v>730</v>
      </c>
      <c r="H649" s="122">
        <v>499</v>
      </c>
      <c r="I649" s="122"/>
      <c r="J649" s="122"/>
      <c r="K649" s="122"/>
      <c r="L649" s="122">
        <v>15</v>
      </c>
      <c r="M649" s="122"/>
      <c r="N649" s="122"/>
      <c r="O649" s="334"/>
      <c r="P649" s="221"/>
      <c r="Q649" s="224"/>
      <c r="R649" s="221"/>
      <c r="S649" s="221"/>
      <c r="T649" s="221"/>
    </row>
    <row r="650" spans="1:20" s="19" customFormat="1" ht="90" hidden="1" customHeight="1" outlineLevel="1" x14ac:dyDescent="0.25">
      <c r="A650" s="552"/>
      <c r="B650" s="551"/>
      <c r="C650" s="552"/>
      <c r="D650" s="574"/>
      <c r="E650" s="536"/>
      <c r="F650" s="537"/>
      <c r="G650" s="64" t="s">
        <v>731</v>
      </c>
      <c r="H650" s="122">
        <v>226</v>
      </c>
      <c r="I650" s="122"/>
      <c r="J650" s="122"/>
      <c r="K650" s="122"/>
      <c r="L650" s="122">
        <v>15</v>
      </c>
      <c r="M650" s="122"/>
      <c r="N650" s="122"/>
      <c r="O650" s="334"/>
      <c r="P650" s="221"/>
      <c r="Q650" s="224"/>
      <c r="R650" s="221"/>
      <c r="S650" s="221"/>
      <c r="T650" s="221"/>
    </row>
    <row r="651" spans="1:20" s="19" customFormat="1" ht="90" hidden="1" customHeight="1" outlineLevel="1" x14ac:dyDescent="0.25">
      <c r="A651" s="552"/>
      <c r="B651" s="551"/>
      <c r="C651" s="552"/>
      <c r="D651" s="574"/>
      <c r="E651" s="536"/>
      <c r="F651" s="537"/>
      <c r="G651" s="64" t="s">
        <v>732</v>
      </c>
      <c r="H651" s="123">
        <v>105</v>
      </c>
      <c r="I651" s="123"/>
      <c r="J651" s="123"/>
      <c r="K651" s="123"/>
      <c r="L651" s="123">
        <v>1</v>
      </c>
      <c r="M651" s="123"/>
      <c r="N651" s="123"/>
      <c r="O651" s="332"/>
      <c r="P651" s="221"/>
      <c r="Q651" s="224"/>
      <c r="R651" s="221"/>
      <c r="S651" s="221"/>
      <c r="T651" s="221"/>
    </row>
    <row r="652" spans="1:20" s="19" customFormat="1" ht="90" hidden="1" customHeight="1" outlineLevel="1" x14ac:dyDescent="0.25">
      <c r="A652" s="552"/>
      <c r="B652" s="551"/>
      <c r="C652" s="552"/>
      <c r="D652" s="574"/>
      <c r="E652" s="536"/>
      <c r="F652" s="537"/>
      <c r="G652" s="64" t="s">
        <v>733</v>
      </c>
      <c r="H652" s="122">
        <v>317</v>
      </c>
      <c r="I652" s="122"/>
      <c r="J652" s="122"/>
      <c r="K652" s="122"/>
      <c r="L652" s="122">
        <v>20</v>
      </c>
      <c r="M652" s="122"/>
      <c r="N652" s="122"/>
      <c r="O652" s="334"/>
      <c r="P652" s="221"/>
      <c r="Q652" s="224"/>
      <c r="R652" s="221"/>
      <c r="S652" s="221"/>
      <c r="T652" s="221"/>
    </row>
    <row r="653" spans="1:20" s="19" customFormat="1" ht="90" hidden="1" customHeight="1" outlineLevel="1" x14ac:dyDescent="0.25">
      <c r="A653" s="552"/>
      <c r="B653" s="551"/>
      <c r="C653" s="552"/>
      <c r="D653" s="574"/>
      <c r="E653" s="536"/>
      <c r="F653" s="537"/>
      <c r="G653" s="64" t="s">
        <v>734</v>
      </c>
      <c r="H653" s="122">
        <v>70</v>
      </c>
      <c r="I653" s="122"/>
      <c r="J653" s="122"/>
      <c r="K653" s="122"/>
      <c r="L653" s="122">
        <v>10</v>
      </c>
      <c r="M653" s="122"/>
      <c r="N653" s="122"/>
      <c r="O653" s="334"/>
      <c r="P653" s="221"/>
      <c r="Q653" s="224"/>
      <c r="R653" s="221"/>
      <c r="S653" s="221"/>
      <c r="T653" s="221"/>
    </row>
    <row r="654" spans="1:20" s="19" customFormat="1" ht="90" hidden="1" customHeight="1" outlineLevel="1" x14ac:dyDescent="0.25">
      <c r="A654" s="552"/>
      <c r="B654" s="551"/>
      <c r="C654" s="552"/>
      <c r="D654" s="574"/>
      <c r="E654" s="536"/>
      <c r="F654" s="537"/>
      <c r="G654" s="64" t="s">
        <v>735</v>
      </c>
      <c r="H654" s="122">
        <v>419</v>
      </c>
      <c r="I654" s="122"/>
      <c r="J654" s="122"/>
      <c r="K654" s="122"/>
      <c r="L654" s="122">
        <v>20</v>
      </c>
      <c r="M654" s="122"/>
      <c r="N654" s="122"/>
      <c r="O654" s="334"/>
      <c r="P654" s="221"/>
      <c r="Q654" s="224"/>
      <c r="R654" s="221"/>
      <c r="S654" s="221"/>
      <c r="T654" s="221"/>
    </row>
    <row r="655" spans="1:20" s="19" customFormat="1" ht="90" hidden="1" customHeight="1" outlineLevel="1" x14ac:dyDescent="0.25">
      <c r="A655" s="552"/>
      <c r="B655" s="551"/>
      <c r="C655" s="552"/>
      <c r="D655" s="574"/>
      <c r="E655" s="536"/>
      <c r="F655" s="537"/>
      <c r="G655" s="64" t="s">
        <v>736</v>
      </c>
      <c r="H655" s="122">
        <v>238</v>
      </c>
      <c r="I655" s="122"/>
      <c r="J655" s="122"/>
      <c r="K655" s="122"/>
      <c r="L655" s="122">
        <v>10</v>
      </c>
      <c r="M655" s="122"/>
      <c r="N655" s="122"/>
      <c r="O655" s="334"/>
      <c r="P655" s="221"/>
      <c r="Q655" s="224"/>
      <c r="R655" s="221"/>
      <c r="S655" s="221"/>
      <c r="T655" s="221"/>
    </row>
    <row r="656" spans="1:20" s="19" customFormat="1" ht="90" hidden="1" customHeight="1" outlineLevel="1" x14ac:dyDescent="0.25">
      <c r="A656" s="552"/>
      <c r="B656" s="551"/>
      <c r="C656" s="552"/>
      <c r="D656" s="574"/>
      <c r="E656" s="536"/>
      <c r="F656" s="537"/>
      <c r="G656" s="64" t="s">
        <v>737</v>
      </c>
      <c r="H656" s="122">
        <v>98</v>
      </c>
      <c r="I656" s="122"/>
      <c r="J656" s="122"/>
      <c r="K656" s="122"/>
      <c r="L656" s="122">
        <v>6</v>
      </c>
      <c r="M656" s="122"/>
      <c r="N656" s="122"/>
      <c r="O656" s="334"/>
      <c r="P656" s="221"/>
      <c r="Q656" s="224"/>
      <c r="R656" s="221"/>
      <c r="S656" s="221"/>
      <c r="T656" s="221"/>
    </row>
    <row r="657" spans="1:20" s="19" customFormat="1" ht="92.45" hidden="1" customHeight="1" outlineLevel="1" x14ac:dyDescent="0.25">
      <c r="A657" s="552"/>
      <c r="B657" s="551"/>
      <c r="C657" s="552"/>
      <c r="D657" s="574"/>
      <c r="E657" s="536"/>
      <c r="F657" s="537"/>
      <c r="G657" s="233" t="s">
        <v>738</v>
      </c>
      <c r="H657" s="123"/>
      <c r="I657" s="123">
        <v>35</v>
      </c>
      <c r="J657" s="123"/>
      <c r="K657" s="123"/>
      <c r="L657" s="123"/>
      <c r="M657" s="123">
        <v>15</v>
      </c>
      <c r="N657" s="123"/>
      <c r="O657" s="332"/>
      <c r="P657" s="221"/>
      <c r="Q657" s="224"/>
      <c r="R657" s="222"/>
      <c r="S657" s="222"/>
      <c r="T657" s="222"/>
    </row>
    <row r="658" spans="1:20" s="19" customFormat="1" ht="45" hidden="1" customHeight="1" outlineLevel="1" x14ac:dyDescent="0.25">
      <c r="A658" s="552"/>
      <c r="B658" s="551"/>
      <c r="C658" s="552"/>
      <c r="D658" s="574"/>
      <c r="E658" s="536"/>
      <c r="F658" s="537"/>
      <c r="G658" s="233" t="s">
        <v>739</v>
      </c>
      <c r="H658" s="123"/>
      <c r="I658" s="123">
        <v>288</v>
      </c>
      <c r="J658" s="123"/>
      <c r="K658" s="123"/>
      <c r="L658" s="123"/>
      <c r="M658" s="123">
        <v>22</v>
      </c>
      <c r="N658" s="123"/>
      <c r="O658" s="332"/>
      <c r="P658" s="221"/>
      <c r="Q658" s="224"/>
      <c r="R658" s="222"/>
      <c r="S658" s="222"/>
      <c r="T658" s="222"/>
    </row>
    <row r="659" spans="1:20" s="19" customFormat="1" ht="30" hidden="1" customHeight="1" outlineLevel="1" x14ac:dyDescent="0.25">
      <c r="A659" s="552"/>
      <c r="B659" s="551"/>
      <c r="C659" s="552"/>
      <c r="D659" s="574"/>
      <c r="E659" s="536"/>
      <c r="F659" s="537"/>
      <c r="G659" s="233" t="s">
        <v>740</v>
      </c>
      <c r="H659" s="123"/>
      <c r="I659" s="123">
        <v>116</v>
      </c>
      <c r="J659" s="123"/>
      <c r="K659" s="123"/>
      <c r="L659" s="123"/>
      <c r="M659" s="123">
        <v>15</v>
      </c>
      <c r="N659" s="123"/>
      <c r="O659" s="332"/>
      <c r="P659" s="221"/>
      <c r="Q659" s="224"/>
      <c r="R659" s="222"/>
      <c r="S659" s="222"/>
      <c r="T659" s="222"/>
    </row>
    <row r="660" spans="1:20" s="19" customFormat="1" ht="45" hidden="1" customHeight="1" outlineLevel="1" x14ac:dyDescent="0.25">
      <c r="A660" s="552"/>
      <c r="B660" s="551"/>
      <c r="C660" s="552"/>
      <c r="D660" s="574"/>
      <c r="E660" s="536"/>
      <c r="F660" s="537"/>
      <c r="G660" s="233" t="s">
        <v>741</v>
      </c>
      <c r="H660" s="123"/>
      <c r="I660" s="123">
        <v>18</v>
      </c>
      <c r="J660" s="123"/>
      <c r="K660" s="123"/>
      <c r="L660" s="123"/>
      <c r="M660" s="123">
        <v>12</v>
      </c>
      <c r="N660" s="123"/>
      <c r="O660" s="332"/>
      <c r="P660" s="221"/>
      <c r="Q660" s="224"/>
      <c r="R660" s="222"/>
      <c r="S660" s="222"/>
      <c r="T660" s="222"/>
    </row>
    <row r="661" spans="1:20" s="19" customFormat="1" ht="45" hidden="1" customHeight="1" outlineLevel="1" x14ac:dyDescent="0.25">
      <c r="A661" s="552"/>
      <c r="B661" s="551"/>
      <c r="C661" s="552"/>
      <c r="D661" s="574"/>
      <c r="E661" s="536"/>
      <c r="F661" s="537"/>
      <c r="G661" s="233" t="s">
        <v>742</v>
      </c>
      <c r="H661" s="123"/>
      <c r="I661" s="123">
        <v>85</v>
      </c>
      <c r="J661" s="123"/>
      <c r="K661" s="123"/>
      <c r="L661" s="123"/>
      <c r="M661" s="123">
        <v>15</v>
      </c>
      <c r="N661" s="123"/>
      <c r="O661" s="332"/>
      <c r="P661" s="221"/>
      <c r="Q661" s="224"/>
      <c r="R661" s="222"/>
      <c r="S661" s="222"/>
      <c r="T661" s="222"/>
    </row>
    <row r="662" spans="1:20" s="19" customFormat="1" ht="45" hidden="1" customHeight="1" outlineLevel="1" x14ac:dyDescent="0.25">
      <c r="A662" s="552"/>
      <c r="B662" s="551"/>
      <c r="C662" s="552"/>
      <c r="D662" s="574"/>
      <c r="E662" s="536"/>
      <c r="F662" s="537"/>
      <c r="G662" s="233" t="s">
        <v>743</v>
      </c>
      <c r="H662" s="123"/>
      <c r="I662" s="123">
        <v>50</v>
      </c>
      <c r="J662" s="123"/>
      <c r="K662" s="123"/>
      <c r="L662" s="123"/>
      <c r="M662" s="123">
        <v>20</v>
      </c>
      <c r="N662" s="123"/>
      <c r="O662" s="332"/>
      <c r="P662" s="221"/>
      <c r="Q662" s="224"/>
      <c r="R662" s="222"/>
      <c r="S662" s="222"/>
      <c r="T662" s="222"/>
    </row>
    <row r="663" spans="1:20" s="19" customFormat="1" ht="45" hidden="1" customHeight="1" outlineLevel="1" x14ac:dyDescent="0.25">
      <c r="A663" s="552"/>
      <c r="B663" s="551"/>
      <c r="C663" s="552"/>
      <c r="D663" s="574"/>
      <c r="E663" s="536"/>
      <c r="F663" s="537"/>
      <c r="G663" s="233" t="s">
        <v>744</v>
      </c>
      <c r="H663" s="123"/>
      <c r="I663" s="123">
        <v>85</v>
      </c>
      <c r="J663" s="123"/>
      <c r="K663" s="123"/>
      <c r="L663" s="123"/>
      <c r="M663" s="123">
        <v>45</v>
      </c>
      <c r="N663" s="123"/>
      <c r="O663" s="332"/>
      <c r="P663" s="221"/>
      <c r="Q663" s="224"/>
      <c r="R663" s="222"/>
      <c r="S663" s="222"/>
      <c r="T663" s="222"/>
    </row>
    <row r="664" spans="1:20" s="19" customFormat="1" ht="45" hidden="1" customHeight="1" outlineLevel="1" x14ac:dyDescent="0.25">
      <c r="A664" s="552"/>
      <c r="B664" s="551"/>
      <c r="C664" s="552"/>
      <c r="D664" s="574"/>
      <c r="E664" s="536"/>
      <c r="F664" s="537"/>
      <c r="G664" s="233" t="s">
        <v>745</v>
      </c>
      <c r="H664" s="123"/>
      <c r="I664" s="123">
        <v>215</v>
      </c>
      <c r="J664" s="123"/>
      <c r="K664" s="123"/>
      <c r="L664" s="123"/>
      <c r="M664" s="123">
        <v>5</v>
      </c>
      <c r="N664" s="123"/>
      <c r="O664" s="332"/>
      <c r="P664" s="221"/>
      <c r="Q664" s="224"/>
      <c r="R664" s="222"/>
      <c r="S664" s="222"/>
      <c r="T664" s="222"/>
    </row>
    <row r="665" spans="1:20" s="19" customFormat="1" ht="75" hidden="1" customHeight="1" outlineLevel="1" x14ac:dyDescent="0.25">
      <c r="A665" s="552"/>
      <c r="B665" s="551"/>
      <c r="C665" s="552"/>
      <c r="D665" s="574"/>
      <c r="E665" s="536"/>
      <c r="F665" s="537"/>
      <c r="G665" s="233" t="s">
        <v>746</v>
      </c>
      <c r="H665" s="123"/>
      <c r="I665" s="123">
        <v>20</v>
      </c>
      <c r="J665" s="123"/>
      <c r="K665" s="123"/>
      <c r="L665" s="123"/>
      <c r="M665" s="123">
        <v>9</v>
      </c>
      <c r="N665" s="123"/>
      <c r="O665" s="332"/>
      <c r="P665" s="221"/>
      <c r="Q665" s="224"/>
      <c r="R665" s="222"/>
      <c r="S665" s="222"/>
      <c r="T665" s="222"/>
    </row>
    <row r="666" spans="1:20" s="19" customFormat="1" ht="45" hidden="1" customHeight="1" outlineLevel="1" x14ac:dyDescent="0.25">
      <c r="A666" s="552"/>
      <c r="B666" s="551"/>
      <c r="C666" s="552"/>
      <c r="D666" s="574"/>
      <c r="E666" s="536"/>
      <c r="F666" s="537"/>
      <c r="G666" s="233" t="s">
        <v>747</v>
      </c>
      <c r="H666" s="123"/>
      <c r="I666" s="123">
        <v>137</v>
      </c>
      <c r="J666" s="123"/>
      <c r="K666" s="123"/>
      <c r="L666" s="123"/>
      <c r="M666" s="123">
        <v>15</v>
      </c>
      <c r="N666" s="123"/>
      <c r="O666" s="332"/>
      <c r="P666" s="221"/>
      <c r="Q666" s="224"/>
      <c r="R666" s="222"/>
      <c r="S666" s="222"/>
      <c r="T666" s="222"/>
    </row>
    <row r="667" spans="1:20" s="19" customFormat="1" ht="75" hidden="1" customHeight="1" outlineLevel="1" x14ac:dyDescent="0.25">
      <c r="A667" s="552"/>
      <c r="B667" s="551"/>
      <c r="C667" s="552"/>
      <c r="D667" s="574"/>
      <c r="E667" s="536"/>
      <c r="F667" s="537"/>
      <c r="G667" s="233" t="s">
        <v>748</v>
      </c>
      <c r="H667" s="123"/>
      <c r="I667" s="123">
        <v>60</v>
      </c>
      <c r="J667" s="123"/>
      <c r="K667" s="123"/>
      <c r="L667" s="123"/>
      <c r="M667" s="123">
        <v>12</v>
      </c>
      <c r="N667" s="123"/>
      <c r="O667" s="332"/>
      <c r="P667" s="221"/>
      <c r="Q667" s="224"/>
      <c r="R667" s="222"/>
      <c r="S667" s="222"/>
      <c r="T667" s="222"/>
    </row>
    <row r="668" spans="1:20" s="19" customFormat="1" ht="45" hidden="1" customHeight="1" outlineLevel="1" x14ac:dyDescent="0.25">
      <c r="A668" s="552"/>
      <c r="B668" s="551"/>
      <c r="C668" s="552"/>
      <c r="D668" s="574"/>
      <c r="E668" s="536"/>
      <c r="F668" s="537"/>
      <c r="G668" s="233" t="s">
        <v>749</v>
      </c>
      <c r="H668" s="123"/>
      <c r="I668" s="123">
        <v>199</v>
      </c>
      <c r="J668" s="123"/>
      <c r="K668" s="123"/>
      <c r="L668" s="123"/>
      <c r="M668" s="123">
        <v>15</v>
      </c>
      <c r="N668" s="123"/>
      <c r="O668" s="332"/>
      <c r="P668" s="221"/>
      <c r="Q668" s="224"/>
      <c r="R668" s="222"/>
      <c r="S668" s="222"/>
      <c r="T668" s="222"/>
    </row>
    <row r="669" spans="1:20" s="19" customFormat="1" ht="60" hidden="1" customHeight="1" outlineLevel="1" x14ac:dyDescent="0.25">
      <c r="A669" s="552"/>
      <c r="B669" s="551"/>
      <c r="C669" s="552"/>
      <c r="D669" s="574"/>
      <c r="E669" s="536"/>
      <c r="F669" s="537"/>
      <c r="G669" s="233" t="s">
        <v>750</v>
      </c>
      <c r="H669" s="123"/>
      <c r="I669" s="123">
        <v>60</v>
      </c>
      <c r="J669" s="123"/>
      <c r="K669" s="123"/>
      <c r="L669" s="123"/>
      <c r="M669" s="123">
        <v>27</v>
      </c>
      <c r="N669" s="123"/>
      <c r="O669" s="332"/>
      <c r="P669" s="221"/>
      <c r="Q669" s="224"/>
      <c r="R669" s="222"/>
      <c r="S669" s="222"/>
      <c r="T669" s="222"/>
    </row>
    <row r="670" spans="1:20" s="19" customFormat="1" ht="45" hidden="1" customHeight="1" outlineLevel="1" x14ac:dyDescent="0.25">
      <c r="A670" s="552"/>
      <c r="B670" s="551"/>
      <c r="C670" s="552"/>
      <c r="D670" s="574"/>
      <c r="E670" s="536"/>
      <c r="F670" s="537"/>
      <c r="G670" s="233" t="s">
        <v>751</v>
      </c>
      <c r="H670" s="123"/>
      <c r="I670" s="123">
        <v>130</v>
      </c>
      <c r="J670" s="123"/>
      <c r="K670" s="123"/>
      <c r="L670" s="123"/>
      <c r="M670" s="123">
        <v>12</v>
      </c>
      <c r="N670" s="123"/>
      <c r="O670" s="332"/>
      <c r="P670" s="221"/>
      <c r="Q670" s="224"/>
      <c r="R670" s="222"/>
      <c r="S670" s="222"/>
      <c r="T670" s="222"/>
    </row>
    <row r="671" spans="1:20" s="19" customFormat="1" ht="45" hidden="1" customHeight="1" outlineLevel="1" x14ac:dyDescent="0.25">
      <c r="A671" s="552"/>
      <c r="B671" s="551"/>
      <c r="C671" s="552"/>
      <c r="D671" s="574"/>
      <c r="E671" s="536"/>
      <c r="F671" s="537"/>
      <c r="G671" s="233" t="s">
        <v>752</v>
      </c>
      <c r="H671" s="123"/>
      <c r="I671" s="123">
        <v>243</v>
      </c>
      <c r="J671" s="123"/>
      <c r="K671" s="123"/>
      <c r="L671" s="123"/>
      <c r="M671" s="123">
        <v>15</v>
      </c>
      <c r="N671" s="123"/>
      <c r="O671" s="332"/>
      <c r="P671" s="221"/>
      <c r="Q671" s="224"/>
      <c r="R671" s="222"/>
      <c r="S671" s="222"/>
      <c r="T671" s="222"/>
    </row>
    <row r="672" spans="1:20" s="19" customFormat="1" ht="105" hidden="1" customHeight="1" outlineLevel="1" x14ac:dyDescent="0.25">
      <c r="A672" s="552"/>
      <c r="B672" s="551"/>
      <c r="C672" s="552"/>
      <c r="D672" s="574"/>
      <c r="E672" s="536"/>
      <c r="F672" s="537"/>
      <c r="G672" s="233" t="s">
        <v>753</v>
      </c>
      <c r="H672" s="123"/>
      <c r="I672" s="123">
        <v>88</v>
      </c>
      <c r="J672" s="123"/>
      <c r="K672" s="123"/>
      <c r="L672" s="123"/>
      <c r="M672" s="123">
        <v>12</v>
      </c>
      <c r="N672" s="123"/>
      <c r="O672" s="332"/>
      <c r="P672" s="221"/>
      <c r="Q672" s="224"/>
      <c r="R672" s="222"/>
      <c r="S672" s="222"/>
      <c r="T672" s="222"/>
    </row>
    <row r="673" spans="1:20" s="19" customFormat="1" ht="60" hidden="1" customHeight="1" outlineLevel="1" x14ac:dyDescent="0.25">
      <c r="A673" s="552"/>
      <c r="B673" s="551"/>
      <c r="C673" s="552"/>
      <c r="D673" s="574"/>
      <c r="E673" s="536"/>
      <c r="F673" s="537"/>
      <c r="G673" s="233" t="s">
        <v>754</v>
      </c>
      <c r="H673" s="123"/>
      <c r="I673" s="123">
        <v>123</v>
      </c>
      <c r="J673" s="123"/>
      <c r="K673" s="123"/>
      <c r="L673" s="123"/>
      <c r="M673" s="123">
        <v>15</v>
      </c>
      <c r="N673" s="123"/>
      <c r="O673" s="332"/>
      <c r="P673" s="221"/>
      <c r="Q673" s="224"/>
      <c r="R673" s="222"/>
      <c r="S673" s="222"/>
      <c r="T673" s="222"/>
    </row>
    <row r="674" spans="1:20" s="19" customFormat="1" ht="45" hidden="1" customHeight="1" outlineLevel="1" x14ac:dyDescent="0.25">
      <c r="A674" s="552"/>
      <c r="B674" s="551"/>
      <c r="C674" s="552"/>
      <c r="D674" s="574"/>
      <c r="E674" s="536"/>
      <c r="F674" s="537"/>
      <c r="G674" s="233" t="s">
        <v>755</v>
      </c>
      <c r="H674" s="123"/>
      <c r="I674" s="123">
        <v>320</v>
      </c>
      <c r="J674" s="123"/>
      <c r="K674" s="123"/>
      <c r="L674" s="123"/>
      <c r="M674" s="123">
        <v>15</v>
      </c>
      <c r="N674" s="123"/>
      <c r="O674" s="332"/>
      <c r="P674" s="221"/>
      <c r="Q674" s="224"/>
      <c r="R674" s="222"/>
      <c r="S674" s="222"/>
      <c r="T674" s="222"/>
    </row>
    <row r="675" spans="1:20" s="19" customFormat="1" ht="60" hidden="1" customHeight="1" outlineLevel="1" x14ac:dyDescent="0.25">
      <c r="A675" s="552"/>
      <c r="B675" s="551"/>
      <c r="C675" s="552"/>
      <c r="D675" s="574"/>
      <c r="E675" s="536"/>
      <c r="F675" s="537"/>
      <c r="G675" s="233" t="s">
        <v>756</v>
      </c>
      <c r="H675" s="123"/>
      <c r="I675" s="123">
        <v>180</v>
      </c>
      <c r="J675" s="123"/>
      <c r="K675" s="123"/>
      <c r="L675" s="123"/>
      <c r="M675" s="123">
        <v>15</v>
      </c>
      <c r="N675" s="123"/>
      <c r="O675" s="332"/>
      <c r="P675" s="221"/>
      <c r="Q675" s="224"/>
      <c r="R675" s="222"/>
      <c r="S675" s="222"/>
      <c r="T675" s="222"/>
    </row>
    <row r="676" spans="1:20" s="19" customFormat="1" ht="45" hidden="1" customHeight="1" outlineLevel="1" x14ac:dyDescent="0.25">
      <c r="A676" s="552"/>
      <c r="B676" s="551"/>
      <c r="C676" s="552"/>
      <c r="D676" s="574"/>
      <c r="E676" s="536"/>
      <c r="F676" s="537"/>
      <c r="G676" s="233" t="s">
        <v>757</v>
      </c>
      <c r="H676" s="123"/>
      <c r="I676" s="123">
        <v>192</v>
      </c>
      <c r="J676" s="123"/>
      <c r="K676" s="123"/>
      <c r="L676" s="123"/>
      <c r="M676" s="123">
        <v>10</v>
      </c>
      <c r="N676" s="123"/>
      <c r="O676" s="332"/>
      <c r="P676" s="221"/>
      <c r="Q676" s="224"/>
      <c r="R676" s="222"/>
      <c r="S676" s="222"/>
      <c r="T676" s="222"/>
    </row>
    <row r="677" spans="1:20" s="19" customFormat="1" ht="60" hidden="1" customHeight="1" outlineLevel="1" x14ac:dyDescent="0.25">
      <c r="A677" s="552"/>
      <c r="B677" s="551"/>
      <c r="C677" s="552"/>
      <c r="D677" s="574"/>
      <c r="E677" s="536"/>
      <c r="F677" s="537"/>
      <c r="G677" s="233" t="s">
        <v>758</v>
      </c>
      <c r="H677" s="123"/>
      <c r="I677" s="123">
        <v>350</v>
      </c>
      <c r="J677" s="123"/>
      <c r="K677" s="123"/>
      <c r="L677" s="123"/>
      <c r="M677" s="123">
        <v>6</v>
      </c>
      <c r="N677" s="123"/>
      <c r="O677" s="332"/>
      <c r="P677" s="221"/>
      <c r="Q677" s="224"/>
      <c r="R677" s="222"/>
      <c r="S677" s="222"/>
      <c r="T677" s="222"/>
    </row>
    <row r="678" spans="1:20" s="19" customFormat="1" ht="60" hidden="1" customHeight="1" outlineLevel="1" x14ac:dyDescent="0.25">
      <c r="A678" s="552"/>
      <c r="B678" s="551"/>
      <c r="C678" s="552"/>
      <c r="D678" s="574"/>
      <c r="E678" s="536"/>
      <c r="F678" s="537"/>
      <c r="G678" s="233" t="s">
        <v>759</v>
      </c>
      <c r="H678" s="123"/>
      <c r="I678" s="123">
        <v>100</v>
      </c>
      <c r="J678" s="123"/>
      <c r="K678" s="123"/>
      <c r="L678" s="123"/>
      <c r="M678" s="123">
        <v>15</v>
      </c>
      <c r="N678" s="123"/>
      <c r="O678" s="332"/>
      <c r="P678" s="221"/>
      <c r="Q678" s="224"/>
      <c r="R678" s="222"/>
      <c r="S678" s="222"/>
      <c r="T678" s="222"/>
    </row>
    <row r="679" spans="1:20" s="19" customFormat="1" ht="60" hidden="1" customHeight="1" outlineLevel="1" x14ac:dyDescent="0.25">
      <c r="A679" s="552"/>
      <c r="B679" s="551"/>
      <c r="C679" s="552"/>
      <c r="D679" s="574"/>
      <c r="E679" s="536"/>
      <c r="F679" s="537"/>
      <c r="G679" s="233" t="s">
        <v>760</v>
      </c>
      <c r="H679" s="123"/>
      <c r="I679" s="123">
        <v>358</v>
      </c>
      <c r="J679" s="123"/>
      <c r="K679" s="123"/>
      <c r="L679" s="123"/>
      <c r="M679" s="123">
        <v>30</v>
      </c>
      <c r="N679" s="123"/>
      <c r="O679" s="332"/>
      <c r="P679" s="221"/>
      <c r="Q679" s="224"/>
      <c r="R679" s="222"/>
      <c r="S679" s="222"/>
      <c r="T679" s="222"/>
    </row>
    <row r="680" spans="1:20" s="19" customFormat="1" ht="60" hidden="1" customHeight="1" outlineLevel="1" x14ac:dyDescent="0.25">
      <c r="A680" s="552"/>
      <c r="B680" s="551"/>
      <c r="C680" s="552"/>
      <c r="D680" s="574"/>
      <c r="E680" s="536"/>
      <c r="F680" s="537"/>
      <c r="G680" s="233" t="s">
        <v>761</v>
      </c>
      <c r="H680" s="123"/>
      <c r="I680" s="123">
        <v>72</v>
      </c>
      <c r="J680" s="123"/>
      <c r="K680" s="123"/>
      <c r="L680" s="123"/>
      <c r="M680" s="123">
        <v>15</v>
      </c>
      <c r="N680" s="123"/>
      <c r="O680" s="332"/>
      <c r="P680" s="221"/>
      <c r="Q680" s="224"/>
      <c r="R680" s="222"/>
      <c r="S680" s="222"/>
      <c r="T680" s="222"/>
    </row>
    <row r="681" spans="1:20" s="19" customFormat="1" ht="60" hidden="1" customHeight="1" outlineLevel="1" x14ac:dyDescent="0.25">
      <c r="A681" s="552"/>
      <c r="B681" s="551"/>
      <c r="C681" s="552"/>
      <c r="D681" s="574"/>
      <c r="E681" s="536"/>
      <c r="F681" s="537"/>
      <c r="G681" s="233" t="s">
        <v>762</v>
      </c>
      <c r="H681" s="123"/>
      <c r="I681" s="123">
        <v>70</v>
      </c>
      <c r="J681" s="123"/>
      <c r="K681" s="123"/>
      <c r="L681" s="123"/>
      <c r="M681" s="123">
        <v>10</v>
      </c>
      <c r="N681" s="123"/>
      <c r="O681" s="332"/>
      <c r="P681" s="221"/>
      <c r="Q681" s="224"/>
      <c r="R681" s="222"/>
      <c r="S681" s="222"/>
      <c r="T681" s="222"/>
    </row>
    <row r="682" spans="1:20" s="19" customFormat="1" ht="45" hidden="1" customHeight="1" outlineLevel="1" x14ac:dyDescent="0.25">
      <c r="A682" s="552"/>
      <c r="B682" s="551"/>
      <c r="C682" s="552"/>
      <c r="D682" s="574"/>
      <c r="E682" s="536"/>
      <c r="F682" s="537"/>
      <c r="G682" s="233" t="s">
        <v>763</v>
      </c>
      <c r="H682" s="123"/>
      <c r="I682" s="123">
        <v>60</v>
      </c>
      <c r="J682" s="123"/>
      <c r="K682" s="123"/>
      <c r="L682" s="123"/>
      <c r="M682" s="123">
        <v>12</v>
      </c>
      <c r="N682" s="123"/>
      <c r="O682" s="332"/>
      <c r="P682" s="221"/>
      <c r="Q682" s="224"/>
      <c r="R682" s="222"/>
      <c r="S682" s="222"/>
      <c r="T682" s="222"/>
    </row>
    <row r="683" spans="1:20" s="19" customFormat="1" ht="60" hidden="1" customHeight="1" outlineLevel="1" x14ac:dyDescent="0.25">
      <c r="A683" s="552"/>
      <c r="B683" s="551"/>
      <c r="C683" s="552"/>
      <c r="D683" s="574"/>
      <c r="E683" s="536"/>
      <c r="F683" s="537"/>
      <c r="G683" s="233" t="s">
        <v>764</v>
      </c>
      <c r="H683" s="123"/>
      <c r="I683" s="123">
        <v>110</v>
      </c>
      <c r="J683" s="123"/>
      <c r="K683" s="123"/>
      <c r="L683" s="123"/>
      <c r="M683" s="123">
        <v>12</v>
      </c>
      <c r="N683" s="123"/>
      <c r="O683" s="332"/>
      <c r="P683" s="221"/>
      <c r="Q683" s="224"/>
      <c r="R683" s="222"/>
      <c r="S683" s="222"/>
      <c r="T683" s="222"/>
    </row>
    <row r="684" spans="1:20" s="19" customFormat="1" ht="60" hidden="1" customHeight="1" outlineLevel="1" x14ac:dyDescent="0.25">
      <c r="A684" s="552"/>
      <c r="B684" s="551"/>
      <c r="C684" s="552"/>
      <c r="D684" s="574"/>
      <c r="E684" s="536"/>
      <c r="F684" s="537"/>
      <c r="G684" s="233" t="s">
        <v>765</v>
      </c>
      <c r="H684" s="123"/>
      <c r="I684" s="123">
        <v>50</v>
      </c>
      <c r="J684" s="123"/>
      <c r="K684" s="123"/>
      <c r="L684" s="123"/>
      <c r="M684" s="123">
        <v>10</v>
      </c>
      <c r="N684" s="123"/>
      <c r="O684" s="332"/>
      <c r="P684" s="221"/>
      <c r="Q684" s="224"/>
      <c r="R684" s="222"/>
      <c r="S684" s="222"/>
      <c r="T684" s="222"/>
    </row>
    <row r="685" spans="1:20" s="19" customFormat="1" ht="60" hidden="1" customHeight="1" outlineLevel="1" x14ac:dyDescent="0.25">
      <c r="A685" s="552"/>
      <c r="B685" s="551"/>
      <c r="C685" s="552"/>
      <c r="D685" s="574"/>
      <c r="E685" s="536"/>
      <c r="F685" s="537"/>
      <c r="G685" s="233" t="s">
        <v>766</v>
      </c>
      <c r="H685" s="123"/>
      <c r="I685" s="123">
        <v>187</v>
      </c>
      <c r="J685" s="123"/>
      <c r="K685" s="123"/>
      <c r="L685" s="123"/>
      <c r="M685" s="123">
        <v>15</v>
      </c>
      <c r="N685" s="123"/>
      <c r="O685" s="332"/>
      <c r="P685" s="221"/>
      <c r="Q685" s="224"/>
      <c r="R685" s="222"/>
      <c r="S685" s="222"/>
      <c r="T685" s="222"/>
    </row>
    <row r="686" spans="1:20" s="19" customFormat="1" ht="60" hidden="1" customHeight="1" outlineLevel="1" x14ac:dyDescent="0.25">
      <c r="A686" s="552"/>
      <c r="B686" s="551"/>
      <c r="C686" s="552"/>
      <c r="D686" s="574"/>
      <c r="E686" s="536"/>
      <c r="F686" s="537"/>
      <c r="G686" s="233" t="s">
        <v>767</v>
      </c>
      <c r="H686" s="123"/>
      <c r="I686" s="123">
        <v>150</v>
      </c>
      <c r="J686" s="123"/>
      <c r="K686" s="123"/>
      <c r="L686" s="123"/>
      <c r="M686" s="123">
        <v>12</v>
      </c>
      <c r="N686" s="123"/>
      <c r="O686" s="332"/>
      <c r="P686" s="221"/>
      <c r="Q686" s="224"/>
      <c r="R686" s="222"/>
      <c r="S686" s="222"/>
      <c r="T686" s="222"/>
    </row>
    <row r="687" spans="1:20" s="19" customFormat="1" ht="75" hidden="1" customHeight="1" outlineLevel="1" x14ac:dyDescent="0.25">
      <c r="A687" s="552"/>
      <c r="B687" s="551"/>
      <c r="C687" s="552"/>
      <c r="D687" s="574"/>
      <c r="E687" s="536"/>
      <c r="F687" s="537"/>
      <c r="G687" s="233" t="s">
        <v>768</v>
      </c>
      <c r="H687" s="123"/>
      <c r="I687" s="123">
        <v>170</v>
      </c>
      <c r="J687" s="123"/>
      <c r="K687" s="123"/>
      <c r="L687" s="123"/>
      <c r="M687" s="123">
        <v>34</v>
      </c>
      <c r="N687" s="123"/>
      <c r="O687" s="332"/>
      <c r="P687" s="221"/>
      <c r="Q687" s="224"/>
      <c r="R687" s="222"/>
      <c r="S687" s="222"/>
      <c r="T687" s="222"/>
    </row>
    <row r="688" spans="1:20" s="84" customFormat="1" ht="60" hidden="1" customHeight="1" outlineLevel="1" x14ac:dyDescent="0.25">
      <c r="A688" s="552"/>
      <c r="B688" s="551"/>
      <c r="C688" s="552"/>
      <c r="D688" s="574"/>
      <c r="E688" s="536"/>
      <c r="F688" s="537"/>
      <c r="G688" s="233" t="s">
        <v>769</v>
      </c>
      <c r="H688" s="123"/>
      <c r="I688" s="123">
        <v>240</v>
      </c>
      <c r="J688" s="123"/>
      <c r="K688" s="123"/>
      <c r="L688" s="123"/>
      <c r="M688" s="123">
        <v>15</v>
      </c>
      <c r="N688" s="123"/>
      <c r="O688" s="332"/>
      <c r="P688" s="221"/>
      <c r="Q688" s="224"/>
      <c r="R688" s="225"/>
      <c r="S688" s="225"/>
      <c r="T688" s="222"/>
    </row>
    <row r="689" spans="1:20" s="84" customFormat="1" ht="75" hidden="1" customHeight="1" outlineLevel="1" x14ac:dyDescent="0.25">
      <c r="A689" s="552"/>
      <c r="B689" s="551"/>
      <c r="C689" s="552"/>
      <c r="D689" s="574"/>
      <c r="E689" s="536"/>
      <c r="F689" s="537"/>
      <c r="G689" s="233" t="s">
        <v>770</v>
      </c>
      <c r="H689" s="123"/>
      <c r="I689" s="123">
        <v>30</v>
      </c>
      <c r="J689" s="123"/>
      <c r="K689" s="123"/>
      <c r="L689" s="123"/>
      <c r="M689" s="123">
        <v>12</v>
      </c>
      <c r="N689" s="123"/>
      <c r="O689" s="332"/>
      <c r="P689" s="221"/>
      <c r="Q689" s="224"/>
      <c r="R689" s="225"/>
      <c r="S689" s="225"/>
      <c r="T689" s="222"/>
    </row>
    <row r="690" spans="1:20" s="84" customFormat="1" ht="75" hidden="1" customHeight="1" outlineLevel="1" x14ac:dyDescent="0.25">
      <c r="A690" s="552"/>
      <c r="B690" s="551"/>
      <c r="C690" s="552"/>
      <c r="D690" s="574"/>
      <c r="E690" s="536"/>
      <c r="F690" s="537"/>
      <c r="G690" s="233" t="s">
        <v>771</v>
      </c>
      <c r="H690" s="123"/>
      <c r="I690" s="123">
        <v>50</v>
      </c>
      <c r="J690" s="123"/>
      <c r="K690" s="123"/>
      <c r="L690" s="123"/>
      <c r="M690" s="123">
        <v>12</v>
      </c>
      <c r="N690" s="123"/>
      <c r="O690" s="332"/>
      <c r="P690" s="221"/>
      <c r="Q690" s="224"/>
      <c r="R690" s="225"/>
      <c r="S690" s="225"/>
      <c r="T690" s="222"/>
    </row>
    <row r="691" spans="1:20" s="84" customFormat="1" ht="45" hidden="1" customHeight="1" outlineLevel="1" x14ac:dyDescent="0.25">
      <c r="A691" s="552"/>
      <c r="B691" s="551"/>
      <c r="C691" s="552"/>
      <c r="D691" s="574"/>
      <c r="E691" s="536"/>
      <c r="F691" s="537"/>
      <c r="G691" s="233" t="s">
        <v>772</v>
      </c>
      <c r="H691" s="123"/>
      <c r="I691" s="123">
        <v>108</v>
      </c>
      <c r="J691" s="123"/>
      <c r="K691" s="123"/>
      <c r="L691" s="123"/>
      <c r="M691" s="123">
        <v>15</v>
      </c>
      <c r="N691" s="123"/>
      <c r="O691" s="332"/>
      <c r="P691" s="221"/>
      <c r="Q691" s="224"/>
      <c r="R691" s="225"/>
      <c r="S691" s="225"/>
      <c r="T691" s="222"/>
    </row>
    <row r="692" spans="1:20" s="84" customFormat="1" ht="60" hidden="1" customHeight="1" outlineLevel="1" x14ac:dyDescent="0.25">
      <c r="A692" s="552"/>
      <c r="B692" s="551"/>
      <c r="C692" s="552"/>
      <c r="D692" s="574"/>
      <c r="E692" s="536"/>
      <c r="F692" s="537"/>
      <c r="G692" s="233" t="s">
        <v>773</v>
      </c>
      <c r="H692" s="123"/>
      <c r="I692" s="123">
        <v>110</v>
      </c>
      <c r="J692" s="123"/>
      <c r="K692" s="123"/>
      <c r="L692" s="123"/>
      <c r="M692" s="123">
        <v>15</v>
      </c>
      <c r="N692" s="123"/>
      <c r="O692" s="332"/>
      <c r="P692" s="221"/>
      <c r="Q692" s="224"/>
      <c r="R692" s="225"/>
      <c r="S692" s="225"/>
      <c r="T692" s="222"/>
    </row>
    <row r="693" spans="1:20" s="84" customFormat="1" ht="75" hidden="1" customHeight="1" outlineLevel="1" x14ac:dyDescent="0.25">
      <c r="A693" s="552"/>
      <c r="B693" s="551"/>
      <c r="C693" s="552"/>
      <c r="D693" s="574"/>
      <c r="E693" s="536"/>
      <c r="F693" s="537"/>
      <c r="G693" s="233" t="s">
        <v>774</v>
      </c>
      <c r="H693" s="123"/>
      <c r="I693" s="123">
        <v>97</v>
      </c>
      <c r="J693" s="123"/>
      <c r="K693" s="123"/>
      <c r="L693" s="123"/>
      <c r="M693" s="123">
        <v>12</v>
      </c>
      <c r="N693" s="123"/>
      <c r="O693" s="332"/>
      <c r="P693" s="221"/>
      <c r="Q693" s="224"/>
      <c r="R693" s="225"/>
      <c r="S693" s="225"/>
      <c r="T693" s="222"/>
    </row>
    <row r="694" spans="1:20" s="84" customFormat="1" ht="60" hidden="1" customHeight="1" outlineLevel="1" x14ac:dyDescent="0.25">
      <c r="A694" s="552"/>
      <c r="B694" s="551"/>
      <c r="C694" s="552"/>
      <c r="D694" s="574"/>
      <c r="E694" s="536"/>
      <c r="F694" s="537"/>
      <c r="G694" s="233" t="s">
        <v>775</v>
      </c>
      <c r="H694" s="123"/>
      <c r="I694" s="123">
        <v>119</v>
      </c>
      <c r="J694" s="123"/>
      <c r="K694" s="123"/>
      <c r="L694" s="123"/>
      <c r="M694" s="123">
        <v>15</v>
      </c>
      <c r="N694" s="123"/>
      <c r="O694" s="332"/>
      <c r="P694" s="221"/>
      <c r="Q694" s="224"/>
      <c r="R694" s="225"/>
      <c r="S694" s="225"/>
      <c r="T694" s="222"/>
    </row>
    <row r="695" spans="1:20" s="84" customFormat="1" ht="60" hidden="1" customHeight="1" outlineLevel="1" x14ac:dyDescent="0.25">
      <c r="A695" s="552"/>
      <c r="B695" s="551"/>
      <c r="C695" s="552"/>
      <c r="D695" s="574"/>
      <c r="E695" s="536"/>
      <c r="F695" s="537"/>
      <c r="G695" s="233" t="s">
        <v>776</v>
      </c>
      <c r="H695" s="123"/>
      <c r="I695" s="123">
        <v>45</v>
      </c>
      <c r="J695" s="123"/>
      <c r="K695" s="123"/>
      <c r="L695" s="123"/>
      <c r="M695" s="123">
        <v>15</v>
      </c>
      <c r="N695" s="123"/>
      <c r="O695" s="332"/>
      <c r="P695" s="221"/>
      <c r="Q695" s="224"/>
      <c r="R695" s="225"/>
      <c r="S695" s="225"/>
      <c r="T695" s="222"/>
    </row>
    <row r="696" spans="1:20" s="84" customFormat="1" ht="60" hidden="1" customHeight="1" outlineLevel="1" x14ac:dyDescent="0.25">
      <c r="A696" s="552"/>
      <c r="B696" s="551"/>
      <c r="C696" s="552"/>
      <c r="D696" s="574"/>
      <c r="E696" s="536"/>
      <c r="F696" s="537"/>
      <c r="G696" s="233" t="s">
        <v>777</v>
      </c>
      <c r="H696" s="123"/>
      <c r="I696" s="123">
        <v>192</v>
      </c>
      <c r="J696" s="123"/>
      <c r="K696" s="123"/>
      <c r="L696" s="123"/>
      <c r="M696" s="123">
        <v>15</v>
      </c>
      <c r="N696" s="123"/>
      <c r="O696" s="332"/>
      <c r="P696" s="221"/>
      <c r="Q696" s="224"/>
      <c r="R696" s="225"/>
      <c r="S696" s="225"/>
      <c r="T696" s="222"/>
    </row>
    <row r="697" spans="1:20" s="84" customFormat="1" ht="75" hidden="1" customHeight="1" outlineLevel="1" x14ac:dyDescent="0.25">
      <c r="A697" s="552"/>
      <c r="B697" s="551"/>
      <c r="C697" s="552"/>
      <c r="D697" s="574"/>
      <c r="E697" s="536"/>
      <c r="F697" s="537"/>
      <c r="G697" s="233" t="s">
        <v>778</v>
      </c>
      <c r="H697" s="123"/>
      <c r="I697" s="123">
        <v>157</v>
      </c>
      <c r="J697" s="123"/>
      <c r="K697" s="123"/>
      <c r="L697" s="123"/>
      <c r="M697" s="123">
        <v>8</v>
      </c>
      <c r="N697" s="123"/>
      <c r="O697" s="332"/>
      <c r="P697" s="221"/>
      <c r="Q697" s="224"/>
      <c r="R697" s="225"/>
      <c r="S697" s="225"/>
      <c r="T697" s="222"/>
    </row>
    <row r="698" spans="1:20" s="84" customFormat="1" ht="75" hidden="1" customHeight="1" outlineLevel="1" x14ac:dyDescent="0.25">
      <c r="A698" s="552"/>
      <c r="B698" s="551"/>
      <c r="C698" s="552"/>
      <c r="D698" s="574"/>
      <c r="E698" s="536"/>
      <c r="F698" s="537"/>
      <c r="G698" s="233" t="s">
        <v>779</v>
      </c>
      <c r="H698" s="123"/>
      <c r="I698" s="123">
        <v>92</v>
      </c>
      <c r="J698" s="123"/>
      <c r="K698" s="123"/>
      <c r="L698" s="123"/>
      <c r="M698" s="123">
        <v>8</v>
      </c>
      <c r="N698" s="123"/>
      <c r="O698" s="332"/>
      <c r="P698" s="221"/>
      <c r="Q698" s="224"/>
      <c r="R698" s="225"/>
      <c r="S698" s="225"/>
      <c r="T698" s="222"/>
    </row>
    <row r="699" spans="1:20" s="84" customFormat="1" ht="75" hidden="1" customHeight="1" outlineLevel="1" x14ac:dyDescent="0.25">
      <c r="A699" s="552"/>
      <c r="B699" s="551"/>
      <c r="C699" s="552"/>
      <c r="D699" s="574"/>
      <c r="E699" s="536"/>
      <c r="F699" s="537"/>
      <c r="G699" s="233" t="s">
        <v>780</v>
      </c>
      <c r="H699" s="123"/>
      <c r="I699" s="123">
        <v>62</v>
      </c>
      <c r="J699" s="123"/>
      <c r="K699" s="123"/>
      <c r="L699" s="123"/>
      <c r="M699" s="123">
        <v>12</v>
      </c>
      <c r="N699" s="123"/>
      <c r="O699" s="332"/>
      <c r="P699" s="221"/>
      <c r="Q699" s="224"/>
      <c r="R699" s="225"/>
      <c r="S699" s="225"/>
      <c r="T699" s="222"/>
    </row>
    <row r="700" spans="1:20" s="84" customFormat="1" ht="30" hidden="1" customHeight="1" outlineLevel="1" x14ac:dyDescent="0.25">
      <c r="A700" s="552"/>
      <c r="B700" s="551"/>
      <c r="C700" s="552"/>
      <c r="D700" s="574"/>
      <c r="E700" s="536"/>
      <c r="F700" s="537"/>
      <c r="G700" s="233" t="s">
        <v>781</v>
      </c>
      <c r="H700" s="123"/>
      <c r="I700" s="123">
        <v>493</v>
      </c>
      <c r="J700" s="123"/>
      <c r="K700" s="123"/>
      <c r="L700" s="123"/>
      <c r="M700" s="123">
        <v>15</v>
      </c>
      <c r="N700" s="123"/>
      <c r="O700" s="332"/>
      <c r="P700" s="221"/>
      <c r="Q700" s="224"/>
      <c r="R700" s="225"/>
      <c r="S700" s="225"/>
      <c r="T700" s="222"/>
    </row>
    <row r="701" spans="1:20" s="84" customFormat="1" ht="45" hidden="1" customHeight="1" outlineLevel="1" x14ac:dyDescent="0.25">
      <c r="A701" s="552"/>
      <c r="B701" s="551"/>
      <c r="C701" s="552"/>
      <c r="D701" s="574"/>
      <c r="E701" s="536"/>
      <c r="F701" s="537"/>
      <c r="G701" s="138" t="s">
        <v>782</v>
      </c>
      <c r="H701" s="123"/>
      <c r="I701" s="123">
        <v>249</v>
      </c>
      <c r="J701" s="123"/>
      <c r="K701" s="123"/>
      <c r="L701" s="123"/>
      <c r="M701" s="123">
        <v>12</v>
      </c>
      <c r="N701" s="123"/>
      <c r="O701" s="332"/>
      <c r="P701" s="221"/>
      <c r="Q701" s="224"/>
      <c r="R701" s="225"/>
      <c r="S701" s="225"/>
      <c r="T701" s="222"/>
    </row>
    <row r="702" spans="1:20" s="84" customFormat="1" ht="75" hidden="1" customHeight="1" outlineLevel="1" x14ac:dyDescent="0.25">
      <c r="A702" s="552"/>
      <c r="B702" s="551"/>
      <c r="C702" s="552"/>
      <c r="D702" s="574"/>
      <c r="E702" s="536"/>
      <c r="F702" s="537"/>
      <c r="G702" s="233" t="s">
        <v>783</v>
      </c>
      <c r="H702" s="123"/>
      <c r="I702" s="123">
        <v>155</v>
      </c>
      <c r="J702" s="123"/>
      <c r="K702" s="123"/>
      <c r="L702" s="123"/>
      <c r="M702" s="123">
        <v>30</v>
      </c>
      <c r="N702" s="123"/>
      <c r="O702" s="332"/>
      <c r="P702" s="221"/>
      <c r="Q702" s="224"/>
      <c r="R702" s="225"/>
      <c r="S702" s="225"/>
      <c r="T702" s="222"/>
    </row>
    <row r="703" spans="1:20" s="84" customFormat="1" ht="90" hidden="1" customHeight="1" outlineLevel="1" x14ac:dyDescent="0.25">
      <c r="A703" s="552"/>
      <c r="B703" s="551"/>
      <c r="C703" s="552"/>
      <c r="D703" s="574"/>
      <c r="E703" s="536"/>
      <c r="F703" s="537"/>
      <c r="G703" s="233" t="s">
        <v>784</v>
      </c>
      <c r="H703" s="123"/>
      <c r="I703" s="123">
        <v>25</v>
      </c>
      <c r="J703" s="123"/>
      <c r="K703" s="123"/>
      <c r="L703" s="123"/>
      <c r="M703" s="123">
        <v>15</v>
      </c>
      <c r="N703" s="123"/>
      <c r="O703" s="332"/>
      <c r="P703" s="221"/>
      <c r="Q703" s="224"/>
      <c r="R703" s="225"/>
      <c r="S703" s="225"/>
      <c r="T703" s="222"/>
    </row>
    <row r="704" spans="1:20" s="84" customFormat="1" ht="45" hidden="1" customHeight="1" outlineLevel="1" x14ac:dyDescent="0.25">
      <c r="A704" s="552"/>
      <c r="B704" s="551"/>
      <c r="C704" s="552"/>
      <c r="D704" s="574"/>
      <c r="E704" s="536"/>
      <c r="F704" s="537"/>
      <c r="G704" s="233" t="s">
        <v>785</v>
      </c>
      <c r="H704" s="123"/>
      <c r="I704" s="123">
        <v>35</v>
      </c>
      <c r="J704" s="123"/>
      <c r="K704" s="123"/>
      <c r="L704" s="123"/>
      <c r="M704" s="123">
        <v>15</v>
      </c>
      <c r="N704" s="123"/>
      <c r="O704" s="332"/>
      <c r="P704" s="221"/>
      <c r="Q704" s="224"/>
      <c r="R704" s="225"/>
      <c r="S704" s="225"/>
      <c r="T704" s="222"/>
    </row>
    <row r="705" spans="1:20" s="84" customFormat="1" ht="60" hidden="1" customHeight="1" outlineLevel="1" x14ac:dyDescent="0.25">
      <c r="A705" s="552"/>
      <c r="B705" s="551"/>
      <c r="C705" s="552"/>
      <c r="D705" s="574"/>
      <c r="E705" s="536"/>
      <c r="F705" s="537"/>
      <c r="G705" s="233" t="s">
        <v>786</v>
      </c>
      <c r="H705" s="123"/>
      <c r="I705" s="123">
        <v>77</v>
      </c>
      <c r="J705" s="123"/>
      <c r="K705" s="123"/>
      <c r="L705" s="123"/>
      <c r="M705" s="123">
        <v>15</v>
      </c>
      <c r="N705" s="123"/>
      <c r="O705" s="332"/>
      <c r="P705" s="221"/>
      <c r="Q705" s="224"/>
      <c r="R705" s="225"/>
      <c r="S705" s="225"/>
      <c r="T705" s="222"/>
    </row>
    <row r="706" spans="1:20" s="84" customFormat="1" ht="45" hidden="1" customHeight="1" outlineLevel="1" x14ac:dyDescent="0.25">
      <c r="A706" s="552"/>
      <c r="B706" s="551"/>
      <c r="C706" s="552"/>
      <c r="D706" s="574"/>
      <c r="E706" s="536"/>
      <c r="F706" s="537"/>
      <c r="G706" s="233" t="s">
        <v>787</v>
      </c>
      <c r="H706" s="123"/>
      <c r="I706" s="123">
        <v>27</v>
      </c>
      <c r="J706" s="123"/>
      <c r="K706" s="123"/>
      <c r="L706" s="123"/>
      <c r="M706" s="123">
        <v>10</v>
      </c>
      <c r="N706" s="123"/>
      <c r="O706" s="332"/>
      <c r="P706" s="221"/>
      <c r="Q706" s="224"/>
      <c r="R706" s="225"/>
      <c r="S706" s="225"/>
      <c r="T706" s="222"/>
    </row>
    <row r="707" spans="1:20" s="84" customFormat="1" ht="45" hidden="1" customHeight="1" outlineLevel="1" x14ac:dyDescent="0.25">
      <c r="A707" s="552"/>
      <c r="B707" s="551"/>
      <c r="C707" s="552"/>
      <c r="D707" s="574"/>
      <c r="E707" s="536"/>
      <c r="F707" s="537"/>
      <c r="G707" s="233" t="s">
        <v>788</v>
      </c>
      <c r="H707" s="123"/>
      <c r="I707" s="123">
        <v>392</v>
      </c>
      <c r="J707" s="123"/>
      <c r="K707" s="123"/>
      <c r="L707" s="123"/>
      <c r="M707" s="123">
        <v>15</v>
      </c>
      <c r="N707" s="123"/>
      <c r="O707" s="332"/>
      <c r="P707" s="221"/>
      <c r="Q707" s="224"/>
      <c r="R707" s="225"/>
      <c r="S707" s="225"/>
      <c r="T707" s="222"/>
    </row>
    <row r="708" spans="1:20" s="84" customFormat="1" ht="45" hidden="1" customHeight="1" outlineLevel="1" x14ac:dyDescent="0.25">
      <c r="A708" s="552"/>
      <c r="B708" s="551"/>
      <c r="C708" s="552"/>
      <c r="D708" s="574"/>
      <c r="E708" s="536"/>
      <c r="F708" s="537"/>
      <c r="G708" s="233" t="s">
        <v>789</v>
      </c>
      <c r="H708" s="123"/>
      <c r="I708" s="123">
        <v>106</v>
      </c>
      <c r="J708" s="123"/>
      <c r="K708" s="123"/>
      <c r="L708" s="123"/>
      <c r="M708" s="123">
        <v>12</v>
      </c>
      <c r="N708" s="123"/>
      <c r="O708" s="332"/>
      <c r="P708" s="221"/>
      <c r="Q708" s="224"/>
      <c r="R708" s="225"/>
      <c r="S708" s="225"/>
      <c r="T708" s="222"/>
    </row>
    <row r="709" spans="1:20" s="84" customFormat="1" ht="45" hidden="1" customHeight="1" outlineLevel="1" x14ac:dyDescent="0.25">
      <c r="A709" s="552"/>
      <c r="B709" s="551"/>
      <c r="C709" s="552"/>
      <c r="D709" s="574"/>
      <c r="E709" s="536"/>
      <c r="F709" s="537"/>
      <c r="G709" s="233" t="s">
        <v>790</v>
      </c>
      <c r="H709" s="123"/>
      <c r="I709" s="123">
        <v>24</v>
      </c>
      <c r="J709" s="123"/>
      <c r="K709" s="123"/>
      <c r="L709" s="123"/>
      <c r="M709" s="123">
        <v>10</v>
      </c>
      <c r="N709" s="123"/>
      <c r="O709" s="332"/>
      <c r="P709" s="221"/>
      <c r="Q709" s="224"/>
      <c r="R709" s="225"/>
      <c r="S709" s="225"/>
      <c r="T709" s="222"/>
    </row>
    <row r="710" spans="1:20" s="84" customFormat="1" ht="45" hidden="1" customHeight="1" outlineLevel="1" x14ac:dyDescent="0.25">
      <c r="A710" s="552"/>
      <c r="B710" s="551"/>
      <c r="C710" s="552"/>
      <c r="D710" s="574"/>
      <c r="E710" s="536"/>
      <c r="F710" s="537"/>
      <c r="G710" s="233" t="s">
        <v>791</v>
      </c>
      <c r="H710" s="123"/>
      <c r="I710" s="123">
        <v>191</v>
      </c>
      <c r="J710" s="123"/>
      <c r="K710" s="123"/>
      <c r="L710" s="123"/>
      <c r="M710" s="123">
        <v>12</v>
      </c>
      <c r="N710" s="123"/>
      <c r="O710" s="332"/>
      <c r="P710" s="221"/>
      <c r="Q710" s="224"/>
      <c r="R710" s="225"/>
      <c r="S710" s="225"/>
      <c r="T710" s="222"/>
    </row>
    <row r="711" spans="1:20" s="84" customFormat="1" ht="60" hidden="1" customHeight="1" outlineLevel="1" x14ac:dyDescent="0.25">
      <c r="A711" s="552"/>
      <c r="B711" s="551"/>
      <c r="C711" s="552"/>
      <c r="D711" s="574"/>
      <c r="E711" s="536"/>
      <c r="F711" s="537"/>
      <c r="G711" s="233" t="s">
        <v>792</v>
      </c>
      <c r="H711" s="123"/>
      <c r="I711" s="123">
        <v>44</v>
      </c>
      <c r="J711" s="123"/>
      <c r="K711" s="123"/>
      <c r="L711" s="123"/>
      <c r="M711" s="123">
        <v>15</v>
      </c>
      <c r="N711" s="123"/>
      <c r="O711" s="332"/>
      <c r="P711" s="221"/>
      <c r="Q711" s="224"/>
      <c r="R711" s="225"/>
      <c r="S711" s="225"/>
      <c r="T711" s="222"/>
    </row>
    <row r="712" spans="1:20" s="84" customFormat="1" ht="75" hidden="1" customHeight="1" outlineLevel="1" x14ac:dyDescent="0.25">
      <c r="A712" s="552"/>
      <c r="B712" s="551"/>
      <c r="C712" s="552"/>
      <c r="D712" s="574"/>
      <c r="E712" s="536"/>
      <c r="F712" s="537"/>
      <c r="G712" s="233" t="s">
        <v>793</v>
      </c>
      <c r="H712" s="123"/>
      <c r="I712" s="123">
        <v>55</v>
      </c>
      <c r="J712" s="123"/>
      <c r="K712" s="123"/>
      <c r="L712" s="123"/>
      <c r="M712" s="123">
        <v>15</v>
      </c>
      <c r="N712" s="123"/>
      <c r="O712" s="332"/>
      <c r="P712" s="221"/>
      <c r="Q712" s="224"/>
      <c r="R712" s="225"/>
      <c r="S712" s="225"/>
      <c r="T712" s="222"/>
    </row>
    <row r="713" spans="1:20" s="84" customFormat="1" ht="45" hidden="1" customHeight="1" outlineLevel="1" x14ac:dyDescent="0.25">
      <c r="A713" s="552"/>
      <c r="B713" s="551"/>
      <c r="C713" s="552"/>
      <c r="D713" s="574"/>
      <c r="E713" s="536"/>
      <c r="F713" s="537"/>
      <c r="G713" s="233" t="s">
        <v>794</v>
      </c>
      <c r="H713" s="123"/>
      <c r="I713" s="123">
        <v>55</v>
      </c>
      <c r="J713" s="123"/>
      <c r="K713" s="123"/>
      <c r="L713" s="123"/>
      <c r="M713" s="123">
        <v>6</v>
      </c>
      <c r="N713" s="123"/>
      <c r="O713" s="332"/>
      <c r="P713" s="221"/>
      <c r="Q713" s="224"/>
      <c r="R713" s="225"/>
      <c r="S713" s="225"/>
      <c r="T713" s="222"/>
    </row>
    <row r="714" spans="1:20" s="19" customFormat="1" ht="45" hidden="1" customHeight="1" outlineLevel="1" x14ac:dyDescent="0.25">
      <c r="A714" s="552"/>
      <c r="B714" s="551"/>
      <c r="C714" s="552"/>
      <c r="D714" s="574"/>
      <c r="E714" s="536"/>
      <c r="F714" s="537"/>
      <c r="G714" s="233" t="s">
        <v>795</v>
      </c>
      <c r="H714" s="123"/>
      <c r="I714" s="123">
        <v>42</v>
      </c>
      <c r="J714" s="123"/>
      <c r="K714" s="123"/>
      <c r="L714" s="123"/>
      <c r="M714" s="123">
        <v>15</v>
      </c>
      <c r="N714" s="123"/>
      <c r="O714" s="332"/>
      <c r="P714" s="221"/>
      <c r="Q714" s="224"/>
      <c r="R714" s="222"/>
      <c r="S714" s="222"/>
      <c r="T714" s="222"/>
    </row>
    <row r="715" spans="1:20" s="19" customFormat="1" ht="45" hidden="1" customHeight="1" outlineLevel="1" x14ac:dyDescent="0.25">
      <c r="A715" s="552"/>
      <c r="B715" s="551"/>
      <c r="C715" s="552"/>
      <c r="D715" s="574"/>
      <c r="E715" s="536"/>
      <c r="F715" s="537"/>
      <c r="G715" s="233" t="s">
        <v>796</v>
      </c>
      <c r="H715" s="123"/>
      <c r="I715" s="123">
        <v>46</v>
      </c>
      <c r="J715" s="123"/>
      <c r="K715" s="123"/>
      <c r="L715" s="123"/>
      <c r="M715" s="123">
        <v>9</v>
      </c>
      <c r="N715" s="123"/>
      <c r="O715" s="332"/>
      <c r="P715" s="221"/>
      <c r="Q715" s="224"/>
      <c r="R715" s="222"/>
      <c r="S715" s="222"/>
      <c r="T715" s="222"/>
    </row>
    <row r="716" spans="1:20" s="19" customFormat="1" ht="45" hidden="1" customHeight="1" outlineLevel="1" x14ac:dyDescent="0.25">
      <c r="A716" s="552"/>
      <c r="B716" s="551"/>
      <c r="C716" s="552"/>
      <c r="D716" s="574"/>
      <c r="E716" s="536"/>
      <c r="F716" s="537"/>
      <c r="G716" s="233" t="s">
        <v>797</v>
      </c>
      <c r="H716" s="123"/>
      <c r="I716" s="123">
        <v>80</v>
      </c>
      <c r="J716" s="123"/>
      <c r="K716" s="123"/>
      <c r="L716" s="123"/>
      <c r="M716" s="123">
        <v>15</v>
      </c>
      <c r="N716" s="123"/>
      <c r="O716" s="332"/>
      <c r="P716" s="221"/>
      <c r="Q716" s="224"/>
      <c r="R716" s="222"/>
      <c r="S716" s="222"/>
      <c r="T716" s="222"/>
    </row>
    <row r="717" spans="1:20" s="19" customFormat="1" ht="45" hidden="1" customHeight="1" outlineLevel="1" x14ac:dyDescent="0.25">
      <c r="A717" s="552"/>
      <c r="B717" s="551"/>
      <c r="C717" s="552"/>
      <c r="D717" s="574"/>
      <c r="E717" s="536"/>
      <c r="F717" s="537"/>
      <c r="G717" s="233" t="s">
        <v>798</v>
      </c>
      <c r="H717" s="123"/>
      <c r="I717" s="123">
        <v>203</v>
      </c>
      <c r="J717" s="123"/>
      <c r="K717" s="123"/>
      <c r="L717" s="123"/>
      <c r="M717" s="123">
        <v>15</v>
      </c>
      <c r="N717" s="123"/>
      <c r="O717" s="332"/>
      <c r="P717" s="221"/>
      <c r="Q717" s="224"/>
      <c r="R717" s="222"/>
      <c r="S717" s="222"/>
      <c r="T717" s="222"/>
    </row>
    <row r="718" spans="1:20" s="19" customFormat="1" ht="30" hidden="1" customHeight="1" outlineLevel="1" x14ac:dyDescent="0.25">
      <c r="A718" s="552"/>
      <c r="B718" s="551"/>
      <c r="C718" s="552"/>
      <c r="D718" s="574"/>
      <c r="E718" s="536"/>
      <c r="F718" s="537"/>
      <c r="G718" s="233" t="s">
        <v>799</v>
      </c>
      <c r="H718" s="123"/>
      <c r="I718" s="123">
        <v>340</v>
      </c>
      <c r="J718" s="123"/>
      <c r="K718" s="123"/>
      <c r="L718" s="123"/>
      <c r="M718" s="123">
        <v>15</v>
      </c>
      <c r="N718" s="123"/>
      <c r="O718" s="332"/>
      <c r="P718" s="221"/>
      <c r="Q718" s="224"/>
      <c r="R718" s="222"/>
      <c r="S718" s="222"/>
      <c r="T718" s="222"/>
    </row>
    <row r="719" spans="1:20" s="19" customFormat="1" ht="30" hidden="1" customHeight="1" outlineLevel="1" x14ac:dyDescent="0.25">
      <c r="A719" s="552"/>
      <c r="B719" s="551"/>
      <c r="C719" s="552"/>
      <c r="D719" s="574"/>
      <c r="E719" s="536"/>
      <c r="F719" s="537"/>
      <c r="G719" s="233" t="s">
        <v>800</v>
      </c>
      <c r="H719" s="123"/>
      <c r="I719" s="123">
        <v>189</v>
      </c>
      <c r="J719" s="123"/>
      <c r="K719" s="123"/>
      <c r="L719" s="123"/>
      <c r="M719" s="123">
        <v>15</v>
      </c>
      <c r="N719" s="123"/>
      <c r="O719" s="332"/>
      <c r="P719" s="221"/>
      <c r="Q719" s="224"/>
      <c r="R719" s="222"/>
      <c r="S719" s="222"/>
      <c r="T719" s="222"/>
    </row>
    <row r="720" spans="1:20" s="19" customFormat="1" ht="45" hidden="1" customHeight="1" outlineLevel="1" x14ac:dyDescent="0.25">
      <c r="A720" s="552"/>
      <c r="B720" s="551"/>
      <c r="C720" s="552"/>
      <c r="D720" s="574"/>
      <c r="E720" s="536"/>
      <c r="F720" s="537"/>
      <c r="G720" s="233" t="s">
        <v>801</v>
      </c>
      <c r="H720" s="123"/>
      <c r="I720" s="123">
        <v>158</v>
      </c>
      <c r="J720" s="123"/>
      <c r="K720" s="123"/>
      <c r="L720" s="123"/>
      <c r="M720" s="123">
        <v>6</v>
      </c>
      <c r="N720" s="123"/>
      <c r="O720" s="332"/>
      <c r="P720" s="221"/>
      <c r="Q720" s="224"/>
      <c r="R720" s="222"/>
      <c r="S720" s="222"/>
      <c r="T720" s="222"/>
    </row>
    <row r="721" spans="1:20" s="19" customFormat="1" ht="45" hidden="1" customHeight="1" outlineLevel="1" x14ac:dyDescent="0.25">
      <c r="A721" s="552"/>
      <c r="B721" s="551"/>
      <c r="C721" s="552"/>
      <c r="D721" s="574"/>
      <c r="E721" s="536"/>
      <c r="F721" s="537"/>
      <c r="G721" s="233" t="s">
        <v>802</v>
      </c>
      <c r="H721" s="123"/>
      <c r="I721" s="123">
        <v>147</v>
      </c>
      <c r="J721" s="123"/>
      <c r="K721" s="123"/>
      <c r="L721" s="123"/>
      <c r="M721" s="123">
        <v>6</v>
      </c>
      <c r="N721" s="123"/>
      <c r="O721" s="332"/>
      <c r="P721" s="221"/>
      <c r="Q721" s="224"/>
      <c r="R721" s="222"/>
      <c r="S721" s="222"/>
      <c r="T721" s="222"/>
    </row>
    <row r="722" spans="1:20" s="19" customFormat="1" ht="45" hidden="1" customHeight="1" outlineLevel="1" x14ac:dyDescent="0.25">
      <c r="A722" s="552"/>
      <c r="B722" s="551"/>
      <c r="C722" s="552"/>
      <c r="D722" s="574"/>
      <c r="E722" s="536"/>
      <c r="F722" s="537"/>
      <c r="G722" s="233" t="s">
        <v>803</v>
      </c>
      <c r="H722" s="123"/>
      <c r="I722" s="123">
        <v>128</v>
      </c>
      <c r="J722" s="123"/>
      <c r="K722" s="123"/>
      <c r="L722" s="123"/>
      <c r="M722" s="123">
        <v>25</v>
      </c>
      <c r="N722" s="123"/>
      <c r="O722" s="332"/>
      <c r="P722" s="221"/>
      <c r="Q722" s="224"/>
      <c r="R722" s="222"/>
      <c r="S722" s="222"/>
      <c r="T722" s="222"/>
    </row>
    <row r="723" spans="1:20" s="19" customFormat="1" ht="75" hidden="1" customHeight="1" outlineLevel="1" x14ac:dyDescent="0.25">
      <c r="A723" s="552"/>
      <c r="B723" s="551"/>
      <c r="C723" s="552"/>
      <c r="D723" s="574"/>
      <c r="E723" s="536"/>
      <c r="F723" s="537"/>
      <c r="G723" s="233" t="s">
        <v>804</v>
      </c>
      <c r="H723" s="123"/>
      <c r="I723" s="123">
        <v>60</v>
      </c>
      <c r="J723" s="123"/>
      <c r="K723" s="123"/>
      <c r="L723" s="123"/>
      <c r="M723" s="123">
        <v>9</v>
      </c>
      <c r="N723" s="123"/>
      <c r="O723" s="332"/>
      <c r="P723" s="221"/>
      <c r="Q723" s="224"/>
      <c r="R723" s="222"/>
      <c r="S723" s="222"/>
      <c r="T723" s="222"/>
    </row>
    <row r="724" spans="1:20" s="19" customFormat="1" ht="75" hidden="1" customHeight="1" outlineLevel="1" x14ac:dyDescent="0.25">
      <c r="A724" s="552"/>
      <c r="B724" s="551"/>
      <c r="C724" s="552"/>
      <c r="D724" s="574"/>
      <c r="E724" s="536"/>
      <c r="F724" s="537"/>
      <c r="G724" s="233" t="s">
        <v>805</v>
      </c>
      <c r="H724" s="123"/>
      <c r="I724" s="123">
        <v>120</v>
      </c>
      <c r="J724" s="123"/>
      <c r="K724" s="123"/>
      <c r="L724" s="123"/>
      <c r="M724" s="123">
        <v>15</v>
      </c>
      <c r="N724" s="123"/>
      <c r="O724" s="332"/>
      <c r="P724" s="221"/>
      <c r="Q724" s="224"/>
      <c r="R724" s="222"/>
      <c r="S724" s="222"/>
      <c r="T724" s="222"/>
    </row>
    <row r="725" spans="1:20" s="19" customFormat="1" ht="60" hidden="1" customHeight="1" outlineLevel="1" x14ac:dyDescent="0.25">
      <c r="A725" s="552"/>
      <c r="B725" s="551"/>
      <c r="C725" s="552"/>
      <c r="D725" s="574"/>
      <c r="E725" s="536"/>
      <c r="F725" s="537"/>
      <c r="G725" s="233" t="s">
        <v>806</v>
      </c>
      <c r="H725" s="123"/>
      <c r="I725" s="123">
        <v>84</v>
      </c>
      <c r="J725" s="123"/>
      <c r="K725" s="123"/>
      <c r="L725" s="123"/>
      <c r="M725" s="123">
        <v>15</v>
      </c>
      <c r="N725" s="123"/>
      <c r="O725" s="332"/>
      <c r="P725" s="221"/>
      <c r="Q725" s="224"/>
      <c r="R725" s="222"/>
      <c r="S725" s="222"/>
      <c r="T725" s="222"/>
    </row>
    <row r="726" spans="1:20" s="19" customFormat="1" ht="60" hidden="1" customHeight="1" outlineLevel="1" x14ac:dyDescent="0.25">
      <c r="A726" s="552"/>
      <c r="B726" s="551"/>
      <c r="C726" s="552"/>
      <c r="D726" s="574"/>
      <c r="E726" s="536"/>
      <c r="F726" s="537"/>
      <c r="G726" s="233" t="s">
        <v>807</v>
      </c>
      <c r="H726" s="123"/>
      <c r="I726" s="123">
        <v>104</v>
      </c>
      <c r="J726" s="123"/>
      <c r="K726" s="123"/>
      <c r="L726" s="123"/>
      <c r="M726" s="123">
        <v>15</v>
      </c>
      <c r="N726" s="123"/>
      <c r="O726" s="332"/>
      <c r="P726" s="221"/>
      <c r="Q726" s="224"/>
      <c r="R726" s="222"/>
      <c r="S726" s="222"/>
      <c r="T726" s="222"/>
    </row>
    <row r="727" spans="1:20" s="19" customFormat="1" ht="75" hidden="1" customHeight="1" outlineLevel="1" x14ac:dyDescent="0.25">
      <c r="A727" s="552"/>
      <c r="B727" s="551"/>
      <c r="C727" s="552"/>
      <c r="D727" s="574"/>
      <c r="E727" s="536"/>
      <c r="F727" s="537"/>
      <c r="G727" s="233" t="s">
        <v>808</v>
      </c>
      <c r="H727" s="123"/>
      <c r="I727" s="123">
        <v>100</v>
      </c>
      <c r="J727" s="123"/>
      <c r="K727" s="123"/>
      <c r="L727" s="123"/>
      <c r="M727" s="123">
        <v>10</v>
      </c>
      <c r="N727" s="123"/>
      <c r="O727" s="332"/>
      <c r="P727" s="221"/>
      <c r="Q727" s="224"/>
      <c r="R727" s="222"/>
      <c r="S727" s="222"/>
      <c r="T727" s="222"/>
    </row>
    <row r="728" spans="1:20" s="19" customFormat="1" ht="60" hidden="1" customHeight="1" outlineLevel="1" x14ac:dyDescent="0.25">
      <c r="A728" s="552"/>
      <c r="B728" s="551"/>
      <c r="C728" s="552"/>
      <c r="D728" s="574"/>
      <c r="E728" s="536"/>
      <c r="F728" s="537"/>
      <c r="G728" s="233" t="s">
        <v>809</v>
      </c>
      <c r="H728" s="123"/>
      <c r="I728" s="123">
        <v>60</v>
      </c>
      <c r="J728" s="123"/>
      <c r="K728" s="123"/>
      <c r="L728" s="123"/>
      <c r="M728" s="123">
        <v>15</v>
      </c>
      <c r="N728" s="123"/>
      <c r="O728" s="332"/>
      <c r="P728" s="221"/>
      <c r="Q728" s="224"/>
      <c r="R728" s="222"/>
      <c r="S728" s="222"/>
      <c r="T728" s="222"/>
    </row>
    <row r="729" spans="1:20" s="19" customFormat="1" ht="75" hidden="1" customHeight="1" outlineLevel="1" x14ac:dyDescent="0.25">
      <c r="A729" s="552"/>
      <c r="B729" s="551"/>
      <c r="C729" s="552"/>
      <c r="D729" s="574"/>
      <c r="E729" s="536"/>
      <c r="F729" s="537"/>
      <c r="G729" s="233" t="s">
        <v>810</v>
      </c>
      <c r="H729" s="123"/>
      <c r="I729" s="123">
        <v>50</v>
      </c>
      <c r="J729" s="123"/>
      <c r="K729" s="123"/>
      <c r="L729" s="123"/>
      <c r="M729" s="123">
        <v>9</v>
      </c>
      <c r="N729" s="123"/>
      <c r="O729" s="332"/>
      <c r="P729" s="221"/>
      <c r="Q729" s="224"/>
      <c r="R729" s="222"/>
      <c r="S729" s="222"/>
      <c r="T729" s="222"/>
    </row>
    <row r="730" spans="1:20" s="19" customFormat="1" ht="45" hidden="1" customHeight="1" outlineLevel="1" x14ac:dyDescent="0.25">
      <c r="A730" s="552"/>
      <c r="B730" s="551"/>
      <c r="C730" s="552"/>
      <c r="D730" s="574"/>
      <c r="E730" s="536"/>
      <c r="F730" s="537"/>
      <c r="G730" s="233" t="s">
        <v>811</v>
      </c>
      <c r="H730" s="122"/>
      <c r="I730" s="123">
        <v>13</v>
      </c>
      <c r="J730" s="123"/>
      <c r="K730" s="123"/>
      <c r="L730" s="123"/>
      <c r="M730" s="123">
        <v>6</v>
      </c>
      <c r="N730" s="123"/>
      <c r="O730" s="332"/>
      <c r="P730" s="221"/>
      <c r="Q730" s="224"/>
      <c r="R730" s="222"/>
      <c r="S730" s="222"/>
      <c r="T730" s="222"/>
    </row>
    <row r="731" spans="1:20" s="19" customFormat="1" ht="45" hidden="1" customHeight="1" outlineLevel="1" x14ac:dyDescent="0.25">
      <c r="A731" s="552"/>
      <c r="B731" s="551"/>
      <c r="C731" s="552"/>
      <c r="D731" s="574"/>
      <c r="E731" s="536"/>
      <c r="F731" s="537"/>
      <c r="G731" s="139" t="s">
        <v>812</v>
      </c>
      <c r="H731" s="122"/>
      <c r="I731" s="125">
        <v>103</v>
      </c>
      <c r="J731" s="125"/>
      <c r="K731" s="125"/>
      <c r="L731" s="122"/>
      <c r="M731" s="122">
        <v>10</v>
      </c>
      <c r="N731" s="122"/>
      <c r="O731" s="334"/>
      <c r="P731" s="221"/>
      <c r="Q731" s="224"/>
      <c r="R731" s="222"/>
      <c r="S731" s="222"/>
      <c r="T731" s="222"/>
    </row>
    <row r="732" spans="1:20" s="19" customFormat="1" ht="60" hidden="1" customHeight="1" outlineLevel="1" x14ac:dyDescent="0.25">
      <c r="A732" s="552"/>
      <c r="B732" s="551"/>
      <c r="C732" s="552"/>
      <c r="D732" s="574"/>
      <c r="E732" s="536"/>
      <c r="F732" s="537"/>
      <c r="G732" s="139" t="s">
        <v>813</v>
      </c>
      <c r="H732" s="122"/>
      <c r="I732" s="125">
        <v>58</v>
      </c>
      <c r="J732" s="125"/>
      <c r="K732" s="125"/>
      <c r="L732" s="122"/>
      <c r="M732" s="122">
        <v>10</v>
      </c>
      <c r="N732" s="122"/>
      <c r="O732" s="334"/>
      <c r="P732" s="221"/>
      <c r="Q732" s="224"/>
      <c r="R732" s="222"/>
      <c r="S732" s="222"/>
      <c r="T732" s="222"/>
    </row>
    <row r="733" spans="1:20" s="19" customFormat="1" ht="60" hidden="1" customHeight="1" outlineLevel="1" x14ac:dyDescent="0.25">
      <c r="A733" s="552"/>
      <c r="B733" s="551"/>
      <c r="C733" s="552"/>
      <c r="D733" s="574"/>
      <c r="E733" s="536"/>
      <c r="F733" s="537"/>
      <c r="G733" s="139" t="s">
        <v>814</v>
      </c>
      <c r="H733" s="122"/>
      <c r="I733" s="125">
        <v>71</v>
      </c>
      <c r="J733" s="125"/>
      <c r="K733" s="125"/>
      <c r="L733" s="122"/>
      <c r="M733" s="122">
        <v>15</v>
      </c>
      <c r="N733" s="122"/>
      <c r="O733" s="334"/>
      <c r="P733" s="221"/>
      <c r="Q733" s="224"/>
      <c r="R733" s="222"/>
      <c r="S733" s="222"/>
      <c r="T733" s="222"/>
    </row>
    <row r="734" spans="1:20" s="19" customFormat="1" ht="60" hidden="1" customHeight="1" outlineLevel="1" x14ac:dyDescent="0.25">
      <c r="A734" s="552"/>
      <c r="B734" s="551"/>
      <c r="C734" s="552"/>
      <c r="D734" s="574"/>
      <c r="E734" s="536"/>
      <c r="F734" s="537"/>
      <c r="G734" s="233" t="s">
        <v>815</v>
      </c>
      <c r="H734" s="122"/>
      <c r="I734" s="125">
        <v>18</v>
      </c>
      <c r="J734" s="125"/>
      <c r="K734" s="125"/>
      <c r="L734" s="122"/>
      <c r="M734" s="122">
        <v>12</v>
      </c>
      <c r="N734" s="122"/>
      <c r="O734" s="334"/>
      <c r="P734" s="221"/>
      <c r="Q734" s="224"/>
      <c r="R734" s="222"/>
      <c r="S734" s="222"/>
      <c r="T734" s="222"/>
    </row>
    <row r="735" spans="1:20" s="19" customFormat="1" ht="60" hidden="1" customHeight="1" outlineLevel="1" x14ac:dyDescent="0.25">
      <c r="A735" s="552"/>
      <c r="B735" s="551"/>
      <c r="C735" s="552"/>
      <c r="D735" s="574"/>
      <c r="E735" s="536"/>
      <c r="F735" s="537"/>
      <c r="G735" s="233" t="s">
        <v>816</v>
      </c>
      <c r="H735" s="122"/>
      <c r="I735" s="125">
        <v>145</v>
      </c>
      <c r="J735" s="125"/>
      <c r="K735" s="125"/>
      <c r="L735" s="122"/>
      <c r="M735" s="122">
        <v>12</v>
      </c>
      <c r="N735" s="122"/>
      <c r="O735" s="334"/>
      <c r="P735" s="221"/>
      <c r="Q735" s="224"/>
      <c r="R735" s="222"/>
      <c r="S735" s="222"/>
      <c r="T735" s="222"/>
    </row>
    <row r="736" spans="1:20" s="19" customFormat="1" ht="60" hidden="1" customHeight="1" outlineLevel="1" x14ac:dyDescent="0.25">
      <c r="A736" s="552"/>
      <c r="B736" s="551"/>
      <c r="C736" s="552"/>
      <c r="D736" s="574"/>
      <c r="E736" s="536"/>
      <c r="F736" s="537"/>
      <c r="G736" s="233" t="s">
        <v>817</v>
      </c>
      <c r="H736" s="122"/>
      <c r="I736" s="125">
        <v>146</v>
      </c>
      <c r="J736" s="125"/>
      <c r="K736" s="125"/>
      <c r="L736" s="122"/>
      <c r="M736" s="122">
        <v>12</v>
      </c>
      <c r="N736" s="122"/>
      <c r="O736" s="334"/>
      <c r="P736" s="221"/>
      <c r="Q736" s="224"/>
      <c r="R736" s="222"/>
      <c r="S736" s="222"/>
      <c r="T736" s="222"/>
    </row>
    <row r="737" spans="1:20" s="19" customFormat="1" ht="45" hidden="1" customHeight="1" outlineLevel="1" x14ac:dyDescent="0.25">
      <c r="A737" s="552"/>
      <c r="B737" s="551"/>
      <c r="C737" s="552"/>
      <c r="D737" s="574"/>
      <c r="E737" s="536"/>
      <c r="F737" s="537"/>
      <c r="G737" s="233" t="s">
        <v>818</v>
      </c>
      <c r="H737" s="122"/>
      <c r="I737" s="125">
        <v>58</v>
      </c>
      <c r="J737" s="125"/>
      <c r="K737" s="125"/>
      <c r="L737" s="122"/>
      <c r="M737" s="122">
        <v>15</v>
      </c>
      <c r="N737" s="122"/>
      <c r="O737" s="334"/>
      <c r="P737" s="221"/>
      <c r="Q737" s="224"/>
      <c r="R737" s="222"/>
      <c r="S737" s="222"/>
      <c r="T737" s="222"/>
    </row>
    <row r="738" spans="1:20" s="19" customFormat="1" ht="75" hidden="1" customHeight="1" outlineLevel="1" x14ac:dyDescent="0.25">
      <c r="A738" s="552"/>
      <c r="B738" s="551"/>
      <c r="C738" s="552"/>
      <c r="D738" s="574"/>
      <c r="E738" s="536"/>
      <c r="F738" s="537"/>
      <c r="G738" s="233" t="s">
        <v>819</v>
      </c>
      <c r="H738" s="122"/>
      <c r="I738" s="125">
        <v>162</v>
      </c>
      <c r="J738" s="125"/>
      <c r="K738" s="125"/>
      <c r="L738" s="122"/>
      <c r="M738" s="122">
        <v>15</v>
      </c>
      <c r="N738" s="122"/>
      <c r="O738" s="334"/>
      <c r="P738" s="221"/>
      <c r="Q738" s="224"/>
      <c r="R738" s="222"/>
      <c r="S738" s="222"/>
      <c r="T738" s="222"/>
    </row>
    <row r="739" spans="1:20" s="19" customFormat="1" ht="75" hidden="1" customHeight="1" outlineLevel="1" x14ac:dyDescent="0.25">
      <c r="A739" s="552"/>
      <c r="B739" s="551"/>
      <c r="C739" s="552"/>
      <c r="D739" s="574"/>
      <c r="E739" s="536"/>
      <c r="F739" s="537"/>
      <c r="G739" s="233" t="s">
        <v>820</v>
      </c>
      <c r="H739" s="122"/>
      <c r="I739" s="125">
        <v>489</v>
      </c>
      <c r="J739" s="125"/>
      <c r="K739" s="125"/>
      <c r="L739" s="122"/>
      <c r="M739" s="122">
        <v>10</v>
      </c>
      <c r="N739" s="122"/>
      <c r="O739" s="334"/>
      <c r="P739" s="221"/>
      <c r="Q739" s="224"/>
      <c r="R739" s="222"/>
      <c r="S739" s="222"/>
      <c r="T739" s="222"/>
    </row>
    <row r="740" spans="1:20" s="19" customFormat="1" ht="60" hidden="1" customHeight="1" outlineLevel="1" x14ac:dyDescent="0.25">
      <c r="A740" s="552"/>
      <c r="B740" s="551"/>
      <c r="C740" s="552"/>
      <c r="D740" s="574"/>
      <c r="E740" s="536"/>
      <c r="F740" s="537"/>
      <c r="G740" s="233" t="s">
        <v>821</v>
      </c>
      <c r="H740" s="122"/>
      <c r="I740" s="125">
        <v>179</v>
      </c>
      <c r="J740" s="125"/>
      <c r="K740" s="125"/>
      <c r="L740" s="122"/>
      <c r="M740" s="122">
        <v>9</v>
      </c>
      <c r="N740" s="122"/>
      <c r="O740" s="334"/>
      <c r="P740" s="221"/>
      <c r="Q740" s="224"/>
      <c r="R740" s="222"/>
      <c r="S740" s="222"/>
      <c r="T740" s="222"/>
    </row>
    <row r="741" spans="1:20" s="19" customFormat="1" ht="75" hidden="1" customHeight="1" outlineLevel="1" x14ac:dyDescent="0.25">
      <c r="A741" s="552"/>
      <c r="B741" s="551"/>
      <c r="C741" s="552"/>
      <c r="D741" s="574"/>
      <c r="E741" s="536"/>
      <c r="F741" s="537"/>
      <c r="G741" s="233" t="s">
        <v>822</v>
      </c>
      <c r="H741" s="122"/>
      <c r="I741" s="125">
        <v>74</v>
      </c>
      <c r="J741" s="125"/>
      <c r="K741" s="125"/>
      <c r="L741" s="122"/>
      <c r="M741" s="122">
        <v>15</v>
      </c>
      <c r="N741" s="122"/>
      <c r="O741" s="334"/>
      <c r="P741" s="221"/>
      <c r="Q741" s="224"/>
      <c r="R741" s="222"/>
      <c r="S741" s="222"/>
      <c r="T741" s="222"/>
    </row>
    <row r="742" spans="1:20" s="19" customFormat="1" ht="60" hidden="1" customHeight="1" outlineLevel="1" x14ac:dyDescent="0.25">
      <c r="A742" s="552"/>
      <c r="B742" s="551"/>
      <c r="C742" s="552"/>
      <c r="D742" s="574"/>
      <c r="E742" s="536"/>
      <c r="F742" s="537"/>
      <c r="G742" s="233" t="s">
        <v>823</v>
      </c>
      <c r="H742" s="122"/>
      <c r="I742" s="125">
        <v>207</v>
      </c>
      <c r="J742" s="125"/>
      <c r="K742" s="125"/>
      <c r="L742" s="122"/>
      <c r="M742" s="122">
        <v>15</v>
      </c>
      <c r="N742" s="122"/>
      <c r="O742" s="334"/>
      <c r="P742" s="221"/>
      <c r="Q742" s="224"/>
      <c r="R742" s="222"/>
      <c r="S742" s="222"/>
      <c r="T742" s="222"/>
    </row>
    <row r="743" spans="1:20" s="19" customFormat="1" ht="75" hidden="1" customHeight="1" outlineLevel="1" x14ac:dyDescent="0.25">
      <c r="A743" s="552"/>
      <c r="B743" s="551"/>
      <c r="C743" s="552"/>
      <c r="D743" s="574"/>
      <c r="E743" s="536"/>
      <c r="F743" s="537"/>
      <c r="G743" s="233" t="s">
        <v>824</v>
      </c>
      <c r="H743" s="122"/>
      <c r="I743" s="125">
        <v>201</v>
      </c>
      <c r="J743" s="125"/>
      <c r="K743" s="125"/>
      <c r="L743" s="122"/>
      <c r="M743" s="122">
        <v>43.31</v>
      </c>
      <c r="N743" s="122"/>
      <c r="O743" s="334"/>
      <c r="P743" s="221"/>
      <c r="Q743" s="224"/>
      <c r="R743" s="222"/>
      <c r="S743" s="222"/>
      <c r="T743" s="222"/>
    </row>
    <row r="744" spans="1:20" s="19" customFormat="1" ht="60" hidden="1" customHeight="1" outlineLevel="1" x14ac:dyDescent="0.25">
      <c r="A744" s="552"/>
      <c r="B744" s="551"/>
      <c r="C744" s="552"/>
      <c r="D744" s="574"/>
      <c r="E744" s="536"/>
      <c r="F744" s="537"/>
      <c r="G744" s="233" t="s">
        <v>825</v>
      </c>
      <c r="H744" s="122"/>
      <c r="I744" s="125">
        <v>37</v>
      </c>
      <c r="J744" s="125"/>
      <c r="K744" s="125"/>
      <c r="L744" s="122"/>
      <c r="M744" s="122">
        <v>10</v>
      </c>
      <c r="N744" s="122"/>
      <c r="O744" s="334"/>
      <c r="P744" s="221"/>
      <c r="Q744" s="224"/>
      <c r="R744" s="222"/>
      <c r="S744" s="222"/>
      <c r="T744" s="222"/>
    </row>
    <row r="745" spans="1:20" s="19" customFormat="1" ht="60" hidden="1" customHeight="1" outlineLevel="1" x14ac:dyDescent="0.25">
      <c r="A745" s="552"/>
      <c r="B745" s="551"/>
      <c r="C745" s="552"/>
      <c r="D745" s="574"/>
      <c r="E745" s="536"/>
      <c r="F745" s="537"/>
      <c r="G745" s="233" t="s">
        <v>826</v>
      </c>
      <c r="H745" s="122"/>
      <c r="I745" s="125">
        <v>98</v>
      </c>
      <c r="J745" s="125"/>
      <c r="K745" s="125"/>
      <c r="L745" s="122"/>
      <c r="M745" s="122">
        <v>12</v>
      </c>
      <c r="N745" s="122"/>
      <c r="O745" s="334"/>
      <c r="P745" s="221"/>
      <c r="Q745" s="224"/>
      <c r="R745" s="222"/>
      <c r="S745" s="222"/>
      <c r="T745" s="222"/>
    </row>
    <row r="746" spans="1:20" s="19" customFormat="1" ht="45" hidden="1" customHeight="1" outlineLevel="1" x14ac:dyDescent="0.25">
      <c r="A746" s="552"/>
      <c r="B746" s="551"/>
      <c r="C746" s="552"/>
      <c r="D746" s="574"/>
      <c r="E746" s="536"/>
      <c r="F746" s="537"/>
      <c r="G746" s="233" t="s">
        <v>827</v>
      </c>
      <c r="H746" s="122"/>
      <c r="I746" s="125">
        <v>25</v>
      </c>
      <c r="J746" s="125"/>
      <c r="K746" s="125"/>
      <c r="L746" s="122"/>
      <c r="M746" s="122">
        <v>15</v>
      </c>
      <c r="N746" s="122"/>
      <c r="O746" s="334"/>
      <c r="P746" s="221"/>
      <c r="Q746" s="224"/>
      <c r="R746" s="222"/>
      <c r="S746" s="222"/>
      <c r="T746" s="222"/>
    </row>
    <row r="747" spans="1:20" s="19" customFormat="1" ht="45" hidden="1" customHeight="1" outlineLevel="1" x14ac:dyDescent="0.25">
      <c r="A747" s="552"/>
      <c r="B747" s="551"/>
      <c r="C747" s="552"/>
      <c r="D747" s="574"/>
      <c r="E747" s="536"/>
      <c r="F747" s="537"/>
      <c r="G747" s="233" t="s">
        <v>828</v>
      </c>
      <c r="H747" s="122"/>
      <c r="I747" s="125">
        <v>68</v>
      </c>
      <c r="J747" s="125"/>
      <c r="K747" s="125"/>
      <c r="L747" s="122"/>
      <c r="M747" s="122">
        <v>15</v>
      </c>
      <c r="N747" s="122"/>
      <c r="O747" s="334"/>
      <c r="P747" s="221"/>
      <c r="Q747" s="224"/>
      <c r="R747" s="222"/>
      <c r="S747" s="222"/>
      <c r="T747" s="222"/>
    </row>
    <row r="748" spans="1:20" s="19" customFormat="1" ht="60" hidden="1" customHeight="1" outlineLevel="1" x14ac:dyDescent="0.25">
      <c r="A748" s="552"/>
      <c r="B748" s="551"/>
      <c r="C748" s="552"/>
      <c r="D748" s="574"/>
      <c r="E748" s="536"/>
      <c r="F748" s="537"/>
      <c r="G748" s="233" t="s">
        <v>829</v>
      </c>
      <c r="H748" s="122"/>
      <c r="I748" s="125">
        <v>14</v>
      </c>
      <c r="J748" s="125"/>
      <c r="K748" s="125"/>
      <c r="L748" s="122"/>
      <c r="M748" s="122">
        <v>15</v>
      </c>
      <c r="N748" s="122"/>
      <c r="O748" s="334"/>
      <c r="P748" s="221"/>
      <c r="Q748" s="224"/>
      <c r="R748" s="222"/>
      <c r="S748" s="222"/>
      <c r="T748" s="222"/>
    </row>
    <row r="749" spans="1:20" s="19" customFormat="1" ht="60" hidden="1" customHeight="1" outlineLevel="1" x14ac:dyDescent="0.25">
      <c r="A749" s="552"/>
      <c r="B749" s="551"/>
      <c r="C749" s="552"/>
      <c r="D749" s="574"/>
      <c r="E749" s="536"/>
      <c r="F749" s="537"/>
      <c r="G749" s="233" t="s">
        <v>830</v>
      </c>
      <c r="H749" s="122"/>
      <c r="I749" s="125">
        <v>175</v>
      </c>
      <c r="J749" s="125"/>
      <c r="K749" s="125"/>
      <c r="L749" s="122"/>
      <c r="M749" s="122">
        <v>12</v>
      </c>
      <c r="N749" s="122"/>
      <c r="O749" s="334"/>
      <c r="P749" s="221"/>
      <c r="Q749" s="224"/>
      <c r="R749" s="222"/>
      <c r="S749" s="222"/>
      <c r="T749" s="222"/>
    </row>
    <row r="750" spans="1:20" s="19" customFormat="1" ht="45" hidden="1" customHeight="1" outlineLevel="1" x14ac:dyDescent="0.25">
      <c r="A750" s="552"/>
      <c r="B750" s="551"/>
      <c r="C750" s="552"/>
      <c r="D750" s="574"/>
      <c r="E750" s="536"/>
      <c r="F750" s="537"/>
      <c r="G750" s="64" t="s">
        <v>831</v>
      </c>
      <c r="H750" s="122"/>
      <c r="I750" s="125">
        <v>97</v>
      </c>
      <c r="J750" s="125"/>
      <c r="K750" s="125"/>
      <c r="L750" s="122"/>
      <c r="M750" s="122">
        <v>10</v>
      </c>
      <c r="N750" s="122"/>
      <c r="O750" s="334"/>
      <c r="P750" s="221"/>
      <c r="Q750" s="224"/>
      <c r="R750" s="222"/>
      <c r="S750" s="222"/>
      <c r="T750" s="222"/>
    </row>
    <row r="751" spans="1:20" s="19" customFormat="1" ht="45" hidden="1" customHeight="1" outlineLevel="1" x14ac:dyDescent="0.25">
      <c r="A751" s="552"/>
      <c r="B751" s="551"/>
      <c r="C751" s="552"/>
      <c r="D751" s="574"/>
      <c r="E751" s="536"/>
      <c r="F751" s="537"/>
      <c r="G751" s="64" t="s">
        <v>832</v>
      </c>
      <c r="H751" s="122"/>
      <c r="I751" s="125">
        <v>346</v>
      </c>
      <c r="J751" s="125"/>
      <c r="K751" s="125"/>
      <c r="L751" s="122"/>
      <c r="M751" s="122">
        <v>15</v>
      </c>
      <c r="N751" s="122"/>
      <c r="O751" s="334"/>
      <c r="P751" s="221"/>
      <c r="Q751" s="224"/>
      <c r="R751" s="222"/>
      <c r="S751" s="222"/>
      <c r="T751" s="222"/>
    </row>
    <row r="752" spans="1:20" s="19" customFormat="1" ht="45" hidden="1" customHeight="1" outlineLevel="1" x14ac:dyDescent="0.25">
      <c r="A752" s="552"/>
      <c r="B752" s="551"/>
      <c r="C752" s="552"/>
      <c r="D752" s="574"/>
      <c r="E752" s="536"/>
      <c r="F752" s="537"/>
      <c r="G752" s="64" t="s">
        <v>833</v>
      </c>
      <c r="H752" s="122"/>
      <c r="I752" s="125">
        <v>119</v>
      </c>
      <c r="J752" s="125"/>
      <c r="K752" s="125"/>
      <c r="L752" s="122"/>
      <c r="M752" s="122">
        <v>5.2</v>
      </c>
      <c r="N752" s="122"/>
      <c r="O752" s="334"/>
      <c r="P752" s="221"/>
      <c r="Q752" s="224"/>
      <c r="R752" s="222"/>
      <c r="S752" s="222"/>
      <c r="T752" s="222"/>
    </row>
    <row r="753" spans="1:20" s="19" customFormat="1" ht="45" hidden="1" customHeight="1" outlineLevel="1" x14ac:dyDescent="0.25">
      <c r="A753" s="552"/>
      <c r="B753" s="551"/>
      <c r="C753" s="552"/>
      <c r="D753" s="574"/>
      <c r="E753" s="536"/>
      <c r="F753" s="537"/>
      <c r="G753" s="64" t="s">
        <v>834</v>
      </c>
      <c r="H753" s="122"/>
      <c r="I753" s="125">
        <v>123</v>
      </c>
      <c r="J753" s="125"/>
      <c r="K753" s="125"/>
      <c r="L753" s="122"/>
      <c r="M753" s="122">
        <v>15</v>
      </c>
      <c r="N753" s="122"/>
      <c r="O753" s="334"/>
      <c r="P753" s="221"/>
      <c r="Q753" s="224"/>
      <c r="R753" s="222"/>
      <c r="S753" s="222"/>
      <c r="T753" s="222"/>
    </row>
    <row r="754" spans="1:20" s="19" customFormat="1" ht="45" hidden="1" customHeight="1" outlineLevel="1" x14ac:dyDescent="0.25">
      <c r="A754" s="552"/>
      <c r="B754" s="551"/>
      <c r="C754" s="552"/>
      <c r="D754" s="574"/>
      <c r="E754" s="536"/>
      <c r="F754" s="537"/>
      <c r="G754" s="64" t="s">
        <v>835</v>
      </c>
      <c r="H754" s="122"/>
      <c r="I754" s="125">
        <v>116</v>
      </c>
      <c r="J754" s="125"/>
      <c r="K754" s="125"/>
      <c r="L754" s="122"/>
      <c r="M754" s="122">
        <v>15</v>
      </c>
      <c r="N754" s="122"/>
      <c r="O754" s="334"/>
      <c r="P754" s="221"/>
      <c r="Q754" s="224"/>
      <c r="R754" s="222"/>
      <c r="S754" s="222"/>
      <c r="T754" s="222"/>
    </row>
    <row r="755" spans="1:20" s="19" customFormat="1" ht="45" hidden="1" customHeight="1" outlineLevel="1" x14ac:dyDescent="0.25">
      <c r="A755" s="552"/>
      <c r="B755" s="551"/>
      <c r="C755" s="552"/>
      <c r="D755" s="574"/>
      <c r="E755" s="536"/>
      <c r="F755" s="537"/>
      <c r="G755" s="64" t="s">
        <v>836</v>
      </c>
      <c r="H755" s="122"/>
      <c r="I755" s="125">
        <v>210</v>
      </c>
      <c r="J755" s="125"/>
      <c r="K755" s="125"/>
      <c r="L755" s="122"/>
      <c r="M755" s="122">
        <v>15</v>
      </c>
      <c r="N755" s="122"/>
      <c r="O755" s="334"/>
      <c r="P755" s="221"/>
      <c r="Q755" s="224"/>
      <c r="R755" s="222"/>
      <c r="S755" s="222"/>
      <c r="T755" s="222"/>
    </row>
    <row r="756" spans="1:20" s="19" customFormat="1" ht="45" hidden="1" customHeight="1" outlineLevel="1" x14ac:dyDescent="0.25">
      <c r="A756" s="552"/>
      <c r="B756" s="551"/>
      <c r="C756" s="552"/>
      <c r="D756" s="574"/>
      <c r="E756" s="536"/>
      <c r="F756" s="537"/>
      <c r="G756" s="64" t="s">
        <v>837</v>
      </c>
      <c r="H756" s="122"/>
      <c r="I756" s="125">
        <v>30</v>
      </c>
      <c r="J756" s="125"/>
      <c r="K756" s="125"/>
      <c r="L756" s="122"/>
      <c r="M756" s="122">
        <v>76.8</v>
      </c>
      <c r="N756" s="122"/>
      <c r="O756" s="334"/>
      <c r="P756" s="221"/>
      <c r="Q756" s="224"/>
      <c r="R756" s="222"/>
      <c r="S756" s="222"/>
      <c r="T756" s="222"/>
    </row>
    <row r="757" spans="1:20" s="19" customFormat="1" ht="45" hidden="1" customHeight="1" outlineLevel="1" x14ac:dyDescent="0.25">
      <c r="A757" s="552"/>
      <c r="B757" s="551"/>
      <c r="C757" s="552"/>
      <c r="D757" s="574"/>
      <c r="E757" s="536"/>
      <c r="F757" s="537"/>
      <c r="G757" s="64" t="s">
        <v>838</v>
      </c>
      <c r="H757" s="122"/>
      <c r="I757" s="125">
        <v>170</v>
      </c>
      <c r="J757" s="125"/>
      <c r="K757" s="125"/>
      <c r="L757" s="122"/>
      <c r="M757" s="122">
        <v>10</v>
      </c>
      <c r="N757" s="122"/>
      <c r="O757" s="334"/>
      <c r="P757" s="221"/>
      <c r="Q757" s="224"/>
      <c r="R757" s="222"/>
      <c r="S757" s="222"/>
      <c r="T757" s="222"/>
    </row>
    <row r="758" spans="1:20" s="19" customFormat="1" ht="45" hidden="1" customHeight="1" outlineLevel="1" x14ac:dyDescent="0.25">
      <c r="A758" s="552"/>
      <c r="B758" s="551"/>
      <c r="C758" s="552"/>
      <c r="D758" s="574"/>
      <c r="E758" s="536"/>
      <c r="F758" s="537"/>
      <c r="G758" s="64" t="s">
        <v>839</v>
      </c>
      <c r="H758" s="122"/>
      <c r="I758" s="125">
        <v>120</v>
      </c>
      <c r="J758" s="125"/>
      <c r="K758" s="125"/>
      <c r="L758" s="122"/>
      <c r="M758" s="122">
        <v>10</v>
      </c>
      <c r="N758" s="122"/>
      <c r="O758" s="334"/>
      <c r="P758" s="221"/>
      <c r="Q758" s="224"/>
      <c r="R758" s="222"/>
      <c r="S758" s="222"/>
      <c r="T758" s="222"/>
    </row>
    <row r="759" spans="1:20" s="19" customFormat="1" ht="45" hidden="1" customHeight="1" outlineLevel="1" x14ac:dyDescent="0.25">
      <c r="A759" s="552"/>
      <c r="B759" s="551"/>
      <c r="C759" s="552"/>
      <c r="D759" s="574"/>
      <c r="E759" s="536"/>
      <c r="F759" s="537"/>
      <c r="G759" s="64" t="s">
        <v>840</v>
      </c>
      <c r="H759" s="122"/>
      <c r="I759" s="125">
        <v>322</v>
      </c>
      <c r="J759" s="125"/>
      <c r="K759" s="125"/>
      <c r="L759" s="122"/>
      <c r="M759" s="122">
        <v>15</v>
      </c>
      <c r="N759" s="122"/>
      <c r="O759" s="334"/>
      <c r="P759" s="221"/>
      <c r="Q759" s="224"/>
      <c r="R759" s="222"/>
      <c r="S759" s="222"/>
      <c r="T759" s="222"/>
    </row>
    <row r="760" spans="1:20" s="19" customFormat="1" ht="45" hidden="1" customHeight="1" outlineLevel="1" x14ac:dyDescent="0.25">
      <c r="A760" s="552"/>
      <c r="B760" s="551"/>
      <c r="C760" s="552"/>
      <c r="D760" s="574"/>
      <c r="E760" s="536"/>
      <c r="F760" s="537"/>
      <c r="G760" s="64" t="s">
        <v>841</v>
      </c>
      <c r="H760" s="122"/>
      <c r="I760" s="125">
        <v>258</v>
      </c>
      <c r="J760" s="125"/>
      <c r="K760" s="125"/>
      <c r="L760" s="122"/>
      <c r="M760" s="122">
        <v>15</v>
      </c>
      <c r="N760" s="122"/>
      <c r="O760" s="334"/>
      <c r="P760" s="221"/>
      <c r="Q760" s="224"/>
      <c r="R760" s="222"/>
      <c r="S760" s="222"/>
      <c r="T760" s="222"/>
    </row>
    <row r="761" spans="1:20" s="19" customFormat="1" ht="45" hidden="1" customHeight="1" outlineLevel="1" x14ac:dyDescent="0.25">
      <c r="A761" s="552"/>
      <c r="B761" s="551"/>
      <c r="C761" s="552"/>
      <c r="D761" s="574"/>
      <c r="E761" s="536"/>
      <c r="F761" s="537"/>
      <c r="G761" s="64" t="s">
        <v>842</v>
      </c>
      <c r="H761" s="122"/>
      <c r="I761" s="125">
        <v>331</v>
      </c>
      <c r="J761" s="125"/>
      <c r="K761" s="125"/>
      <c r="L761" s="122"/>
      <c r="M761" s="122">
        <v>10</v>
      </c>
      <c r="N761" s="122"/>
      <c r="O761" s="334"/>
      <c r="P761" s="221"/>
      <c r="Q761" s="224"/>
      <c r="R761" s="222"/>
      <c r="S761" s="222"/>
      <c r="T761" s="222"/>
    </row>
    <row r="762" spans="1:20" s="19" customFormat="1" ht="45" hidden="1" customHeight="1" outlineLevel="1" x14ac:dyDescent="0.25">
      <c r="A762" s="552"/>
      <c r="B762" s="551"/>
      <c r="C762" s="552"/>
      <c r="D762" s="574"/>
      <c r="E762" s="536"/>
      <c r="F762" s="537"/>
      <c r="G762" s="64" t="s">
        <v>843</v>
      </c>
      <c r="H762" s="122"/>
      <c r="I762" s="125">
        <v>15</v>
      </c>
      <c r="J762" s="125"/>
      <c r="K762" s="125"/>
      <c r="L762" s="122"/>
      <c r="M762" s="122">
        <v>12.5</v>
      </c>
      <c r="N762" s="122"/>
      <c r="O762" s="334"/>
      <c r="P762" s="221"/>
      <c r="Q762" s="224"/>
      <c r="R762" s="222"/>
      <c r="S762" s="222"/>
      <c r="T762" s="222"/>
    </row>
    <row r="763" spans="1:20" s="19" customFormat="1" ht="45" hidden="1" customHeight="1" outlineLevel="1" x14ac:dyDescent="0.25">
      <c r="A763" s="552"/>
      <c r="B763" s="551"/>
      <c r="C763" s="552"/>
      <c r="D763" s="574"/>
      <c r="E763" s="536"/>
      <c r="F763" s="537"/>
      <c r="G763" s="64" t="s">
        <v>844</v>
      </c>
      <c r="H763" s="122"/>
      <c r="I763" s="125">
        <v>270</v>
      </c>
      <c r="J763" s="125"/>
      <c r="K763" s="125"/>
      <c r="L763" s="122"/>
      <c r="M763" s="122">
        <v>60</v>
      </c>
      <c r="N763" s="122"/>
      <c r="O763" s="334"/>
      <c r="P763" s="221"/>
      <c r="Q763" s="224"/>
      <c r="R763" s="222"/>
      <c r="S763" s="222"/>
      <c r="T763" s="222"/>
    </row>
    <row r="764" spans="1:20" s="19" customFormat="1" ht="45" hidden="1" customHeight="1" outlineLevel="1" x14ac:dyDescent="0.25">
      <c r="A764" s="552"/>
      <c r="B764" s="551"/>
      <c r="C764" s="552"/>
      <c r="D764" s="574"/>
      <c r="E764" s="536"/>
      <c r="F764" s="537"/>
      <c r="G764" s="64" t="s">
        <v>845</v>
      </c>
      <c r="H764" s="122"/>
      <c r="I764" s="125">
        <v>116</v>
      </c>
      <c r="J764" s="125"/>
      <c r="K764" s="125"/>
      <c r="L764" s="122"/>
      <c r="M764" s="122">
        <v>15</v>
      </c>
      <c r="N764" s="122"/>
      <c r="O764" s="334"/>
      <c r="P764" s="221"/>
      <c r="Q764" s="224"/>
      <c r="R764" s="222"/>
      <c r="S764" s="222"/>
      <c r="T764" s="222"/>
    </row>
    <row r="765" spans="1:20" s="19" customFormat="1" ht="45" hidden="1" customHeight="1" outlineLevel="1" x14ac:dyDescent="0.25">
      <c r="A765" s="552"/>
      <c r="B765" s="551"/>
      <c r="C765" s="552"/>
      <c r="D765" s="574"/>
      <c r="E765" s="536"/>
      <c r="F765" s="537"/>
      <c r="G765" s="64" t="s">
        <v>846</v>
      </c>
      <c r="H765" s="122"/>
      <c r="I765" s="125">
        <v>119</v>
      </c>
      <c r="J765" s="125"/>
      <c r="K765" s="125"/>
      <c r="L765" s="122"/>
      <c r="M765" s="122">
        <v>15</v>
      </c>
      <c r="N765" s="122"/>
      <c r="O765" s="334"/>
      <c r="P765" s="221"/>
      <c r="Q765" s="224"/>
      <c r="R765" s="222"/>
      <c r="S765" s="222"/>
      <c r="T765" s="222"/>
    </row>
    <row r="766" spans="1:20" s="19" customFormat="1" ht="45" hidden="1" customHeight="1" outlineLevel="1" x14ac:dyDescent="0.25">
      <c r="A766" s="552"/>
      <c r="B766" s="551"/>
      <c r="C766" s="552"/>
      <c r="D766" s="574"/>
      <c r="E766" s="536"/>
      <c r="F766" s="537"/>
      <c r="G766" s="64" t="s">
        <v>847</v>
      </c>
      <c r="H766" s="122"/>
      <c r="I766" s="125">
        <v>39</v>
      </c>
      <c r="J766" s="125"/>
      <c r="K766" s="125"/>
      <c r="L766" s="122"/>
      <c r="M766" s="122">
        <v>15</v>
      </c>
      <c r="N766" s="122"/>
      <c r="O766" s="334"/>
      <c r="P766" s="221"/>
      <c r="Q766" s="224"/>
      <c r="R766" s="222"/>
      <c r="S766" s="222"/>
      <c r="T766" s="222"/>
    </row>
    <row r="767" spans="1:20" s="19" customFormat="1" ht="45" hidden="1" customHeight="1" outlineLevel="1" x14ac:dyDescent="0.25">
      <c r="A767" s="552"/>
      <c r="B767" s="551"/>
      <c r="C767" s="552"/>
      <c r="D767" s="574"/>
      <c r="E767" s="536"/>
      <c r="F767" s="537"/>
      <c r="G767" s="64" t="s">
        <v>848</v>
      </c>
      <c r="H767" s="122"/>
      <c r="I767" s="125">
        <v>290</v>
      </c>
      <c r="J767" s="125"/>
      <c r="K767" s="125"/>
      <c r="L767" s="122"/>
      <c r="M767" s="122">
        <v>12</v>
      </c>
      <c r="N767" s="122"/>
      <c r="O767" s="334"/>
      <c r="P767" s="221"/>
      <c r="Q767" s="224"/>
      <c r="R767" s="222"/>
      <c r="S767" s="222"/>
      <c r="T767" s="222"/>
    </row>
    <row r="768" spans="1:20" s="19" customFormat="1" ht="45" hidden="1" customHeight="1" outlineLevel="1" x14ac:dyDescent="0.25">
      <c r="A768" s="552"/>
      <c r="B768" s="551"/>
      <c r="C768" s="552"/>
      <c r="D768" s="574"/>
      <c r="E768" s="536"/>
      <c r="F768" s="537"/>
      <c r="G768" s="64" t="s">
        <v>849</v>
      </c>
      <c r="H768" s="122"/>
      <c r="I768" s="125">
        <v>265</v>
      </c>
      <c r="J768" s="125"/>
      <c r="K768" s="125"/>
      <c r="L768" s="122"/>
      <c r="M768" s="122">
        <v>7.5</v>
      </c>
      <c r="N768" s="122"/>
      <c r="O768" s="334"/>
      <c r="P768" s="221"/>
      <c r="Q768" s="224"/>
      <c r="R768" s="222"/>
      <c r="S768" s="222"/>
      <c r="T768" s="222"/>
    </row>
    <row r="769" spans="1:20" s="19" customFormat="1" ht="45" hidden="1" customHeight="1" outlineLevel="1" x14ac:dyDescent="0.25">
      <c r="A769" s="552"/>
      <c r="B769" s="551"/>
      <c r="C769" s="552"/>
      <c r="D769" s="574"/>
      <c r="E769" s="536"/>
      <c r="F769" s="537"/>
      <c r="G769" s="64" t="s">
        <v>850</v>
      </c>
      <c r="H769" s="122"/>
      <c r="I769" s="125">
        <v>57</v>
      </c>
      <c r="J769" s="125"/>
      <c r="K769" s="125"/>
      <c r="L769" s="122"/>
      <c r="M769" s="122">
        <v>5</v>
      </c>
      <c r="N769" s="122"/>
      <c r="O769" s="334"/>
      <c r="P769" s="221"/>
      <c r="Q769" s="224"/>
      <c r="R769" s="222"/>
      <c r="S769" s="222"/>
      <c r="T769" s="222"/>
    </row>
    <row r="770" spans="1:20" s="19" customFormat="1" ht="45" hidden="1" customHeight="1" outlineLevel="1" x14ac:dyDescent="0.25">
      <c r="A770" s="552"/>
      <c r="B770" s="551"/>
      <c r="C770" s="552"/>
      <c r="D770" s="574"/>
      <c r="E770" s="536"/>
      <c r="F770" s="537"/>
      <c r="G770" s="64" t="s">
        <v>851</v>
      </c>
      <c r="H770" s="122"/>
      <c r="I770" s="125">
        <v>86</v>
      </c>
      <c r="J770" s="125"/>
      <c r="K770" s="125"/>
      <c r="L770" s="122"/>
      <c r="M770" s="122">
        <v>15</v>
      </c>
      <c r="N770" s="122"/>
      <c r="O770" s="334"/>
      <c r="P770" s="221"/>
      <c r="Q770" s="224"/>
      <c r="R770" s="222"/>
      <c r="S770" s="222"/>
      <c r="T770" s="222"/>
    </row>
    <row r="771" spans="1:20" s="19" customFormat="1" ht="45" hidden="1" customHeight="1" outlineLevel="1" x14ac:dyDescent="0.25">
      <c r="A771" s="552"/>
      <c r="B771" s="551"/>
      <c r="C771" s="552"/>
      <c r="D771" s="574"/>
      <c r="E771" s="536"/>
      <c r="F771" s="537"/>
      <c r="G771" s="64" t="s">
        <v>852</v>
      </c>
      <c r="H771" s="122"/>
      <c r="I771" s="125">
        <v>38</v>
      </c>
      <c r="J771" s="125"/>
      <c r="K771" s="125"/>
      <c r="L771" s="122"/>
      <c r="M771" s="122">
        <v>14</v>
      </c>
      <c r="N771" s="122"/>
      <c r="O771" s="334"/>
      <c r="P771" s="221"/>
      <c r="Q771" s="224"/>
      <c r="R771" s="222"/>
      <c r="S771" s="222"/>
      <c r="T771" s="222"/>
    </row>
    <row r="772" spans="1:20" s="19" customFormat="1" ht="45" hidden="1" customHeight="1" outlineLevel="1" x14ac:dyDescent="0.25">
      <c r="A772" s="552"/>
      <c r="B772" s="551"/>
      <c r="C772" s="552"/>
      <c r="D772" s="574"/>
      <c r="E772" s="536"/>
      <c r="F772" s="537"/>
      <c r="G772" s="64" t="s">
        <v>853</v>
      </c>
      <c r="H772" s="122"/>
      <c r="I772" s="125">
        <v>192</v>
      </c>
      <c r="J772" s="125"/>
      <c r="K772" s="125"/>
      <c r="L772" s="122"/>
      <c r="M772" s="122">
        <v>15</v>
      </c>
      <c r="N772" s="122"/>
      <c r="O772" s="334"/>
      <c r="P772" s="221"/>
      <c r="Q772" s="224"/>
      <c r="R772" s="222"/>
      <c r="S772" s="222"/>
      <c r="T772" s="222"/>
    </row>
    <row r="773" spans="1:20" s="19" customFormat="1" ht="45" hidden="1" customHeight="1" outlineLevel="1" x14ac:dyDescent="0.25">
      <c r="A773" s="552"/>
      <c r="B773" s="551"/>
      <c r="C773" s="552"/>
      <c r="D773" s="574"/>
      <c r="E773" s="536"/>
      <c r="F773" s="537"/>
      <c r="G773" s="64" t="s">
        <v>854</v>
      </c>
      <c r="H773" s="122"/>
      <c r="I773" s="125">
        <v>240</v>
      </c>
      <c r="J773" s="125"/>
      <c r="K773" s="125"/>
      <c r="L773" s="122"/>
      <c r="M773" s="122">
        <v>110</v>
      </c>
      <c r="N773" s="122"/>
      <c r="O773" s="334"/>
      <c r="P773" s="221"/>
      <c r="Q773" s="224"/>
      <c r="R773" s="222"/>
      <c r="S773" s="222"/>
      <c r="T773" s="222"/>
    </row>
    <row r="774" spans="1:20" s="19" customFormat="1" ht="45" hidden="1" customHeight="1" outlineLevel="1" x14ac:dyDescent="0.25">
      <c r="A774" s="552"/>
      <c r="B774" s="551"/>
      <c r="C774" s="552"/>
      <c r="D774" s="574"/>
      <c r="E774" s="536"/>
      <c r="F774" s="537"/>
      <c r="G774" s="64" t="s">
        <v>855</v>
      </c>
      <c r="H774" s="122"/>
      <c r="I774" s="125">
        <v>95</v>
      </c>
      <c r="J774" s="125"/>
      <c r="K774" s="125"/>
      <c r="L774" s="122"/>
      <c r="M774" s="122">
        <v>10</v>
      </c>
      <c r="N774" s="122"/>
      <c r="O774" s="334"/>
      <c r="P774" s="221"/>
      <c r="Q774" s="224"/>
      <c r="R774" s="222"/>
      <c r="S774" s="222"/>
      <c r="T774" s="222"/>
    </row>
    <row r="775" spans="1:20" s="19" customFormat="1" ht="45" hidden="1" customHeight="1" outlineLevel="1" x14ac:dyDescent="0.25">
      <c r="A775" s="552"/>
      <c r="B775" s="551"/>
      <c r="C775" s="552"/>
      <c r="D775" s="574"/>
      <c r="E775" s="536"/>
      <c r="F775" s="537"/>
      <c r="G775" s="64" t="s">
        <v>856</v>
      </c>
      <c r="H775" s="122"/>
      <c r="I775" s="125">
        <v>165</v>
      </c>
      <c r="J775" s="125"/>
      <c r="K775" s="125"/>
      <c r="L775" s="122"/>
      <c r="M775" s="122">
        <v>15</v>
      </c>
      <c r="N775" s="122"/>
      <c r="O775" s="334"/>
      <c r="P775" s="221"/>
      <c r="Q775" s="224"/>
      <c r="R775" s="222"/>
      <c r="S775" s="222"/>
      <c r="T775" s="222"/>
    </row>
    <row r="776" spans="1:20" s="19" customFormat="1" ht="45" hidden="1" customHeight="1" outlineLevel="1" x14ac:dyDescent="0.25">
      <c r="A776" s="552"/>
      <c r="B776" s="551"/>
      <c r="C776" s="552"/>
      <c r="D776" s="574"/>
      <c r="E776" s="536"/>
      <c r="F776" s="537"/>
      <c r="G776" s="64" t="s">
        <v>857</v>
      </c>
      <c r="H776" s="122"/>
      <c r="I776" s="125">
        <v>505</v>
      </c>
      <c r="J776" s="125"/>
      <c r="K776" s="125"/>
      <c r="L776" s="122"/>
      <c r="M776" s="122">
        <v>1.2</v>
      </c>
      <c r="N776" s="122"/>
      <c r="O776" s="334"/>
      <c r="P776" s="221"/>
      <c r="Q776" s="224"/>
      <c r="R776" s="222"/>
      <c r="S776" s="222"/>
      <c r="T776" s="222"/>
    </row>
    <row r="777" spans="1:20" s="19" customFormat="1" ht="60" hidden="1" customHeight="1" outlineLevel="1" x14ac:dyDescent="0.25">
      <c r="A777" s="552"/>
      <c r="B777" s="551"/>
      <c r="C777" s="552"/>
      <c r="D777" s="574"/>
      <c r="E777" s="536"/>
      <c r="F777" s="537"/>
      <c r="G777" s="233" t="s">
        <v>858</v>
      </c>
      <c r="H777" s="123"/>
      <c r="I777" s="123">
        <v>168</v>
      </c>
      <c r="J777" s="123"/>
      <c r="K777" s="123"/>
      <c r="L777" s="123"/>
      <c r="M777" s="123">
        <v>15</v>
      </c>
      <c r="N777" s="123"/>
      <c r="O777" s="332"/>
      <c r="P777" s="221"/>
      <c r="Q777" s="224"/>
      <c r="R777" s="222"/>
      <c r="S777" s="222"/>
      <c r="T777" s="222"/>
    </row>
    <row r="778" spans="1:20" s="19" customFormat="1" ht="45" hidden="1" customHeight="1" outlineLevel="1" x14ac:dyDescent="0.25">
      <c r="A778" s="552"/>
      <c r="B778" s="551"/>
      <c r="C778" s="552"/>
      <c r="D778" s="574"/>
      <c r="E778" s="536"/>
      <c r="F778" s="537"/>
      <c r="G778" s="233" t="s">
        <v>859</v>
      </c>
      <c r="H778" s="123"/>
      <c r="I778" s="123">
        <v>25</v>
      </c>
      <c r="J778" s="123"/>
      <c r="K778" s="123"/>
      <c r="L778" s="123"/>
      <c r="M778" s="123">
        <v>50</v>
      </c>
      <c r="N778" s="123"/>
      <c r="O778" s="332"/>
      <c r="P778" s="221"/>
      <c r="Q778" s="224"/>
      <c r="R778" s="222"/>
      <c r="S778" s="222"/>
      <c r="T778" s="222"/>
    </row>
    <row r="779" spans="1:20" s="19" customFormat="1" ht="45" hidden="1" customHeight="1" outlineLevel="1" x14ac:dyDescent="0.25">
      <c r="A779" s="552"/>
      <c r="B779" s="551"/>
      <c r="C779" s="552"/>
      <c r="D779" s="574"/>
      <c r="E779" s="536"/>
      <c r="F779" s="537"/>
      <c r="G779" s="233" t="s">
        <v>860</v>
      </c>
      <c r="H779" s="123"/>
      <c r="I779" s="123">
        <v>10</v>
      </c>
      <c r="J779" s="123"/>
      <c r="K779" s="123"/>
      <c r="L779" s="123"/>
      <c r="M779" s="123">
        <v>15</v>
      </c>
      <c r="N779" s="123"/>
      <c r="O779" s="332"/>
      <c r="P779" s="221"/>
      <c r="Q779" s="224"/>
      <c r="R779" s="222"/>
      <c r="S779" s="222"/>
      <c r="T779" s="222"/>
    </row>
    <row r="780" spans="1:20" s="19" customFormat="1" ht="30" hidden="1" customHeight="1" outlineLevel="1" x14ac:dyDescent="0.25">
      <c r="A780" s="552"/>
      <c r="B780" s="551"/>
      <c r="C780" s="552"/>
      <c r="D780" s="574"/>
      <c r="E780" s="536"/>
      <c r="F780" s="537"/>
      <c r="G780" s="233" t="s">
        <v>861</v>
      </c>
      <c r="H780" s="123"/>
      <c r="I780" s="123">
        <v>352</v>
      </c>
      <c r="J780" s="123"/>
      <c r="K780" s="123"/>
      <c r="L780" s="123"/>
      <c r="M780" s="123">
        <v>15</v>
      </c>
      <c r="N780" s="123"/>
      <c r="O780" s="332"/>
      <c r="P780" s="221"/>
      <c r="Q780" s="224"/>
      <c r="R780" s="222"/>
      <c r="S780" s="222"/>
      <c r="T780" s="222"/>
    </row>
    <row r="781" spans="1:20" s="19" customFormat="1" ht="45" hidden="1" customHeight="1" outlineLevel="1" x14ac:dyDescent="0.25">
      <c r="A781" s="552"/>
      <c r="B781" s="551"/>
      <c r="C781" s="552"/>
      <c r="D781" s="574"/>
      <c r="E781" s="536"/>
      <c r="F781" s="537"/>
      <c r="G781" s="233" t="s">
        <v>862</v>
      </c>
      <c r="H781" s="123"/>
      <c r="I781" s="123">
        <v>180</v>
      </c>
      <c r="J781" s="123"/>
      <c r="K781" s="123"/>
      <c r="L781" s="123"/>
      <c r="M781" s="123">
        <v>15</v>
      </c>
      <c r="N781" s="123"/>
      <c r="O781" s="332"/>
      <c r="P781" s="221"/>
      <c r="Q781" s="224"/>
      <c r="R781" s="222"/>
      <c r="S781" s="222"/>
      <c r="T781" s="222"/>
    </row>
    <row r="782" spans="1:20" s="19" customFormat="1" ht="90" hidden="1" customHeight="1" outlineLevel="1" x14ac:dyDescent="0.25">
      <c r="A782" s="552"/>
      <c r="B782" s="551"/>
      <c r="C782" s="552"/>
      <c r="D782" s="574"/>
      <c r="E782" s="536"/>
      <c r="F782" s="537"/>
      <c r="G782" s="233" t="s">
        <v>863</v>
      </c>
      <c r="H782" s="123"/>
      <c r="I782" s="123">
        <v>30</v>
      </c>
      <c r="J782" s="123"/>
      <c r="K782" s="123"/>
      <c r="L782" s="123"/>
      <c r="M782" s="123">
        <v>50</v>
      </c>
      <c r="N782" s="123"/>
      <c r="O782" s="332"/>
      <c r="P782" s="221"/>
      <c r="Q782" s="224"/>
      <c r="R782" s="222"/>
      <c r="S782" s="222"/>
      <c r="T782" s="222"/>
    </row>
    <row r="783" spans="1:20" s="19" customFormat="1" ht="75" hidden="1" customHeight="1" outlineLevel="1" x14ac:dyDescent="0.25">
      <c r="A783" s="552"/>
      <c r="B783" s="551"/>
      <c r="C783" s="552"/>
      <c r="D783" s="574"/>
      <c r="E783" s="536"/>
      <c r="F783" s="537"/>
      <c r="G783" s="233" t="s">
        <v>864</v>
      </c>
      <c r="H783" s="123"/>
      <c r="I783" s="123">
        <v>30</v>
      </c>
      <c r="J783" s="123"/>
      <c r="K783" s="123"/>
      <c r="L783" s="123"/>
      <c r="M783" s="123">
        <v>15</v>
      </c>
      <c r="N783" s="123"/>
      <c r="O783" s="332"/>
      <c r="P783" s="221"/>
      <c r="Q783" s="224"/>
      <c r="R783" s="222"/>
      <c r="S783" s="222"/>
      <c r="T783" s="222"/>
    </row>
    <row r="784" spans="1:20" s="19" customFormat="1" ht="60" hidden="1" customHeight="1" outlineLevel="1" x14ac:dyDescent="0.25">
      <c r="A784" s="552"/>
      <c r="B784" s="551"/>
      <c r="C784" s="552"/>
      <c r="D784" s="574"/>
      <c r="E784" s="536"/>
      <c r="F784" s="537"/>
      <c r="G784" s="233" t="s">
        <v>865</v>
      </c>
      <c r="H784" s="123"/>
      <c r="I784" s="123">
        <v>350</v>
      </c>
      <c r="J784" s="123"/>
      <c r="K784" s="123"/>
      <c r="L784" s="123"/>
      <c r="M784" s="123">
        <v>15</v>
      </c>
      <c r="N784" s="123"/>
      <c r="O784" s="332"/>
      <c r="P784" s="221"/>
      <c r="Q784" s="224"/>
      <c r="R784" s="222"/>
      <c r="S784" s="222"/>
      <c r="T784" s="222"/>
    </row>
    <row r="785" spans="1:20" s="19" customFormat="1" ht="75" hidden="1" customHeight="1" outlineLevel="1" x14ac:dyDescent="0.25">
      <c r="A785" s="552"/>
      <c r="B785" s="551"/>
      <c r="C785" s="552"/>
      <c r="D785" s="574"/>
      <c r="E785" s="536"/>
      <c r="F785" s="537"/>
      <c r="G785" s="233" t="s">
        <v>866</v>
      </c>
      <c r="H785" s="123"/>
      <c r="I785" s="123">
        <v>10</v>
      </c>
      <c r="J785" s="123"/>
      <c r="K785" s="123"/>
      <c r="L785" s="123"/>
      <c r="M785" s="123">
        <v>15</v>
      </c>
      <c r="N785" s="123"/>
      <c r="O785" s="332"/>
      <c r="P785" s="221"/>
      <c r="Q785" s="224"/>
      <c r="R785" s="222"/>
      <c r="S785" s="222"/>
      <c r="T785" s="222"/>
    </row>
    <row r="786" spans="1:20" s="19" customFormat="1" ht="45" hidden="1" customHeight="1" outlineLevel="1" x14ac:dyDescent="0.25">
      <c r="A786" s="552"/>
      <c r="B786" s="551"/>
      <c r="C786" s="552"/>
      <c r="D786" s="574"/>
      <c r="E786" s="536"/>
      <c r="F786" s="537"/>
      <c r="G786" s="233" t="s">
        <v>867</v>
      </c>
      <c r="H786" s="123"/>
      <c r="I786" s="123">
        <v>15</v>
      </c>
      <c r="J786" s="123"/>
      <c r="K786" s="123"/>
      <c r="L786" s="123"/>
      <c r="M786" s="123">
        <v>10</v>
      </c>
      <c r="N786" s="123"/>
      <c r="O786" s="332"/>
      <c r="P786" s="221"/>
      <c r="Q786" s="224"/>
      <c r="R786" s="222"/>
      <c r="S786" s="222"/>
      <c r="T786" s="222"/>
    </row>
    <row r="787" spans="1:20" s="19" customFormat="1" ht="75" hidden="1" customHeight="1" outlineLevel="1" x14ac:dyDescent="0.25">
      <c r="A787" s="552"/>
      <c r="B787" s="551"/>
      <c r="C787" s="552"/>
      <c r="D787" s="574"/>
      <c r="E787" s="536"/>
      <c r="F787" s="537"/>
      <c r="G787" s="233" t="s">
        <v>868</v>
      </c>
      <c r="H787" s="123"/>
      <c r="I787" s="123">
        <v>100</v>
      </c>
      <c r="J787" s="123"/>
      <c r="K787" s="123"/>
      <c r="L787" s="123"/>
      <c r="M787" s="123">
        <v>15</v>
      </c>
      <c r="N787" s="123"/>
      <c r="O787" s="332"/>
      <c r="P787" s="221"/>
      <c r="Q787" s="224"/>
      <c r="R787" s="222"/>
      <c r="S787" s="222"/>
      <c r="T787" s="222"/>
    </row>
    <row r="788" spans="1:20" s="19" customFormat="1" ht="60" hidden="1" customHeight="1" outlineLevel="1" x14ac:dyDescent="0.25">
      <c r="A788" s="552"/>
      <c r="B788" s="551"/>
      <c r="C788" s="552"/>
      <c r="D788" s="574"/>
      <c r="E788" s="536"/>
      <c r="F788" s="537"/>
      <c r="G788" s="233" t="s">
        <v>869</v>
      </c>
      <c r="H788" s="123"/>
      <c r="I788" s="123">
        <v>130</v>
      </c>
      <c r="J788" s="123"/>
      <c r="K788" s="123"/>
      <c r="L788" s="123"/>
      <c r="M788" s="123">
        <v>15</v>
      </c>
      <c r="N788" s="123"/>
      <c r="O788" s="332"/>
      <c r="P788" s="221"/>
      <c r="Q788" s="224"/>
      <c r="R788" s="222"/>
      <c r="S788" s="222"/>
      <c r="T788" s="222"/>
    </row>
    <row r="789" spans="1:20" s="19" customFormat="1" ht="75" hidden="1" customHeight="1" outlineLevel="1" x14ac:dyDescent="0.25">
      <c r="A789" s="552"/>
      <c r="B789" s="551"/>
      <c r="C789" s="552"/>
      <c r="D789" s="574"/>
      <c r="E789" s="536"/>
      <c r="F789" s="537"/>
      <c r="G789" s="233" t="s">
        <v>870</v>
      </c>
      <c r="H789" s="123"/>
      <c r="I789" s="123">
        <v>500</v>
      </c>
      <c r="J789" s="123"/>
      <c r="K789" s="123"/>
      <c r="L789" s="123"/>
      <c r="M789" s="123">
        <v>45</v>
      </c>
      <c r="N789" s="123"/>
      <c r="O789" s="332"/>
      <c r="P789" s="221"/>
      <c r="Q789" s="224"/>
      <c r="R789" s="222"/>
      <c r="S789" s="222"/>
      <c r="T789" s="222"/>
    </row>
    <row r="790" spans="1:20" s="19" customFormat="1" ht="90" hidden="1" customHeight="1" outlineLevel="1" x14ac:dyDescent="0.25">
      <c r="A790" s="552"/>
      <c r="B790" s="551"/>
      <c r="C790" s="552"/>
      <c r="D790" s="574"/>
      <c r="E790" s="536"/>
      <c r="F790" s="537"/>
      <c r="G790" s="233" t="s">
        <v>871</v>
      </c>
      <c r="H790" s="123"/>
      <c r="I790" s="123">
        <v>30</v>
      </c>
      <c r="J790" s="123"/>
      <c r="K790" s="123"/>
      <c r="L790" s="123"/>
      <c r="M790" s="123">
        <v>15</v>
      </c>
      <c r="N790" s="123"/>
      <c r="O790" s="332"/>
      <c r="P790" s="221"/>
      <c r="Q790" s="224"/>
      <c r="R790" s="222"/>
      <c r="S790" s="222"/>
      <c r="T790" s="222"/>
    </row>
    <row r="791" spans="1:20" s="19" customFormat="1" ht="75" hidden="1" customHeight="1" outlineLevel="1" x14ac:dyDescent="0.25">
      <c r="A791" s="552"/>
      <c r="B791" s="551"/>
      <c r="C791" s="552"/>
      <c r="D791" s="574"/>
      <c r="E791" s="536"/>
      <c r="F791" s="537"/>
      <c r="G791" s="233" t="s">
        <v>872</v>
      </c>
      <c r="H791" s="123"/>
      <c r="I791" s="123">
        <v>200</v>
      </c>
      <c r="J791" s="123"/>
      <c r="K791" s="123"/>
      <c r="L791" s="123"/>
      <c r="M791" s="123">
        <v>15</v>
      </c>
      <c r="N791" s="123"/>
      <c r="O791" s="332"/>
      <c r="P791" s="221"/>
      <c r="Q791" s="224"/>
      <c r="R791" s="222"/>
      <c r="S791" s="222"/>
      <c r="T791" s="222"/>
    </row>
    <row r="792" spans="1:20" s="19" customFormat="1" ht="75" hidden="1" customHeight="1" outlineLevel="1" x14ac:dyDescent="0.25">
      <c r="A792" s="552"/>
      <c r="B792" s="551"/>
      <c r="C792" s="552"/>
      <c r="D792" s="574"/>
      <c r="E792" s="536"/>
      <c r="F792" s="537"/>
      <c r="G792" s="233" t="s">
        <v>873</v>
      </c>
      <c r="H792" s="123"/>
      <c r="I792" s="123">
        <v>35</v>
      </c>
      <c r="J792" s="123"/>
      <c r="K792" s="123"/>
      <c r="L792" s="123"/>
      <c r="M792" s="123">
        <v>15</v>
      </c>
      <c r="N792" s="123"/>
      <c r="O792" s="332"/>
      <c r="P792" s="221"/>
      <c r="Q792" s="224"/>
      <c r="R792" s="222"/>
      <c r="S792" s="222"/>
      <c r="T792" s="222"/>
    </row>
    <row r="793" spans="1:20" s="19" customFormat="1" ht="75" hidden="1" customHeight="1" outlineLevel="1" x14ac:dyDescent="0.25">
      <c r="A793" s="552"/>
      <c r="B793" s="551"/>
      <c r="C793" s="552"/>
      <c r="D793" s="574"/>
      <c r="E793" s="536"/>
      <c r="F793" s="537"/>
      <c r="G793" s="233" t="s">
        <v>874</v>
      </c>
      <c r="H793" s="123"/>
      <c r="I793" s="123">
        <v>214</v>
      </c>
      <c r="J793" s="123"/>
      <c r="K793" s="123"/>
      <c r="L793" s="123"/>
      <c r="M793" s="123">
        <v>15</v>
      </c>
      <c r="N793" s="123"/>
      <c r="O793" s="332"/>
      <c r="P793" s="221"/>
      <c r="Q793" s="224"/>
      <c r="R793" s="222"/>
      <c r="S793" s="222"/>
      <c r="T793" s="222"/>
    </row>
    <row r="794" spans="1:20" s="19" customFormat="1" ht="75" hidden="1" customHeight="1" outlineLevel="1" x14ac:dyDescent="0.25">
      <c r="A794" s="552"/>
      <c r="B794" s="551"/>
      <c r="C794" s="552"/>
      <c r="D794" s="574"/>
      <c r="E794" s="536"/>
      <c r="F794" s="537"/>
      <c r="G794" s="233" t="s">
        <v>875</v>
      </c>
      <c r="H794" s="123"/>
      <c r="I794" s="123">
        <v>150</v>
      </c>
      <c r="J794" s="123"/>
      <c r="K794" s="123"/>
      <c r="L794" s="123"/>
      <c r="M794" s="123">
        <v>15</v>
      </c>
      <c r="N794" s="123"/>
      <c r="O794" s="332"/>
      <c r="P794" s="221"/>
      <c r="Q794" s="224"/>
      <c r="R794" s="222"/>
      <c r="S794" s="222"/>
      <c r="T794" s="222"/>
    </row>
    <row r="795" spans="1:20" s="19" customFormat="1" ht="90" hidden="1" customHeight="1" outlineLevel="1" x14ac:dyDescent="0.25">
      <c r="A795" s="552"/>
      <c r="B795" s="551"/>
      <c r="C795" s="552"/>
      <c r="D795" s="574"/>
      <c r="E795" s="536"/>
      <c r="F795" s="537"/>
      <c r="G795" s="233" t="s">
        <v>876</v>
      </c>
      <c r="H795" s="123"/>
      <c r="I795" s="123">
        <v>15</v>
      </c>
      <c r="J795" s="123"/>
      <c r="K795" s="123"/>
      <c r="L795" s="123"/>
      <c r="M795" s="123">
        <v>20</v>
      </c>
      <c r="N795" s="123"/>
      <c r="O795" s="332"/>
      <c r="P795" s="221"/>
      <c r="Q795" s="224"/>
      <c r="R795" s="222"/>
      <c r="S795" s="222"/>
      <c r="T795" s="222"/>
    </row>
    <row r="796" spans="1:20" s="19" customFormat="1" ht="75" hidden="1" customHeight="1" outlineLevel="1" x14ac:dyDescent="0.25">
      <c r="A796" s="552"/>
      <c r="B796" s="551"/>
      <c r="C796" s="552"/>
      <c r="D796" s="574"/>
      <c r="E796" s="536"/>
      <c r="F796" s="537"/>
      <c r="G796" s="233" t="s">
        <v>877</v>
      </c>
      <c r="H796" s="123"/>
      <c r="I796" s="123">
        <v>90</v>
      </c>
      <c r="J796" s="123"/>
      <c r="K796" s="123"/>
      <c r="L796" s="123"/>
      <c r="M796" s="123">
        <v>15</v>
      </c>
      <c r="N796" s="123"/>
      <c r="O796" s="332"/>
      <c r="P796" s="221"/>
      <c r="Q796" s="224"/>
      <c r="R796" s="222"/>
      <c r="S796" s="222"/>
      <c r="T796" s="222"/>
    </row>
    <row r="797" spans="1:20" s="19" customFormat="1" ht="90" hidden="1" customHeight="1" outlineLevel="1" x14ac:dyDescent="0.25">
      <c r="A797" s="552"/>
      <c r="B797" s="551"/>
      <c r="C797" s="552"/>
      <c r="D797" s="574"/>
      <c r="E797" s="536"/>
      <c r="F797" s="537"/>
      <c r="G797" s="233" t="s">
        <v>878</v>
      </c>
      <c r="H797" s="123"/>
      <c r="I797" s="123">
        <v>270</v>
      </c>
      <c r="J797" s="123"/>
      <c r="K797" s="123"/>
      <c r="L797" s="123"/>
      <c r="M797" s="123">
        <v>60</v>
      </c>
      <c r="N797" s="123"/>
      <c r="O797" s="332"/>
      <c r="P797" s="221"/>
      <c r="Q797" s="224"/>
      <c r="R797" s="222"/>
      <c r="S797" s="222"/>
      <c r="T797" s="222"/>
    </row>
    <row r="798" spans="1:20" s="19" customFormat="1" ht="75" hidden="1" customHeight="1" outlineLevel="1" x14ac:dyDescent="0.25">
      <c r="A798" s="552"/>
      <c r="B798" s="551"/>
      <c r="C798" s="552"/>
      <c r="D798" s="574"/>
      <c r="E798" s="536"/>
      <c r="F798" s="537"/>
      <c r="G798" s="233" t="s">
        <v>879</v>
      </c>
      <c r="H798" s="123"/>
      <c r="I798" s="123">
        <v>35</v>
      </c>
      <c r="J798" s="123"/>
      <c r="K798" s="123"/>
      <c r="L798" s="123"/>
      <c r="M798" s="123">
        <v>15</v>
      </c>
      <c r="N798" s="123"/>
      <c r="O798" s="332"/>
      <c r="P798" s="221"/>
      <c r="Q798" s="224"/>
      <c r="R798" s="222"/>
      <c r="S798" s="222"/>
      <c r="T798" s="222"/>
    </row>
    <row r="799" spans="1:20" s="19" customFormat="1" ht="90" hidden="1" customHeight="1" outlineLevel="1" x14ac:dyDescent="0.25">
      <c r="A799" s="552"/>
      <c r="B799" s="551"/>
      <c r="C799" s="552"/>
      <c r="D799" s="574"/>
      <c r="E799" s="536"/>
      <c r="F799" s="537"/>
      <c r="G799" s="233" t="s">
        <v>880</v>
      </c>
      <c r="H799" s="123"/>
      <c r="I799" s="123">
        <v>70</v>
      </c>
      <c r="J799" s="123"/>
      <c r="K799" s="123"/>
      <c r="L799" s="123"/>
      <c r="M799" s="123">
        <v>15</v>
      </c>
      <c r="N799" s="123"/>
      <c r="O799" s="332"/>
      <c r="P799" s="221"/>
      <c r="Q799" s="224"/>
      <c r="R799" s="222"/>
      <c r="S799" s="222"/>
      <c r="T799" s="222"/>
    </row>
    <row r="800" spans="1:20" s="19" customFormat="1" ht="90" hidden="1" customHeight="1" outlineLevel="1" x14ac:dyDescent="0.25">
      <c r="A800" s="552"/>
      <c r="B800" s="551"/>
      <c r="C800" s="552"/>
      <c r="D800" s="574"/>
      <c r="E800" s="536"/>
      <c r="F800" s="537"/>
      <c r="G800" s="233" t="s">
        <v>881</v>
      </c>
      <c r="H800" s="123"/>
      <c r="I800" s="123">
        <v>130</v>
      </c>
      <c r="J800" s="123"/>
      <c r="K800" s="123"/>
      <c r="L800" s="123"/>
      <c r="M800" s="126">
        <v>10</v>
      </c>
      <c r="N800" s="126"/>
      <c r="O800" s="477"/>
      <c r="P800" s="221"/>
      <c r="Q800" s="224"/>
      <c r="R800" s="222"/>
      <c r="S800" s="222"/>
      <c r="T800" s="222"/>
    </row>
    <row r="801" spans="1:20" s="19" customFormat="1" ht="90" hidden="1" customHeight="1" outlineLevel="1" x14ac:dyDescent="0.25">
      <c r="A801" s="552"/>
      <c r="B801" s="551"/>
      <c r="C801" s="552"/>
      <c r="D801" s="574"/>
      <c r="E801" s="536"/>
      <c r="F801" s="537"/>
      <c r="G801" s="233" t="s">
        <v>882</v>
      </c>
      <c r="H801" s="123"/>
      <c r="I801" s="123">
        <v>450</v>
      </c>
      <c r="J801" s="123"/>
      <c r="K801" s="123"/>
      <c r="L801" s="123"/>
      <c r="M801" s="126">
        <v>15</v>
      </c>
      <c r="N801" s="126"/>
      <c r="O801" s="477"/>
      <c r="P801" s="221"/>
      <c r="Q801" s="224"/>
      <c r="R801" s="222"/>
      <c r="S801" s="222"/>
      <c r="T801" s="222"/>
    </row>
    <row r="802" spans="1:20" s="19" customFormat="1" ht="90" hidden="1" customHeight="1" outlineLevel="1" x14ac:dyDescent="0.25">
      <c r="A802" s="552"/>
      <c r="B802" s="551"/>
      <c r="C802" s="552"/>
      <c r="D802" s="574"/>
      <c r="E802" s="536"/>
      <c r="F802" s="537"/>
      <c r="G802" s="233" t="s">
        <v>883</v>
      </c>
      <c r="H802" s="123"/>
      <c r="I802" s="123">
        <v>40</v>
      </c>
      <c r="J802" s="123"/>
      <c r="K802" s="123"/>
      <c r="L802" s="123"/>
      <c r="M802" s="126">
        <v>7</v>
      </c>
      <c r="N802" s="126"/>
      <c r="O802" s="477"/>
      <c r="P802" s="221"/>
      <c r="Q802" s="224"/>
      <c r="R802" s="222"/>
      <c r="S802" s="222"/>
      <c r="T802" s="222"/>
    </row>
    <row r="803" spans="1:20" s="19" customFormat="1" ht="90" hidden="1" customHeight="1" outlineLevel="1" x14ac:dyDescent="0.25">
      <c r="A803" s="552"/>
      <c r="B803" s="551"/>
      <c r="C803" s="552"/>
      <c r="D803" s="574"/>
      <c r="E803" s="536"/>
      <c r="F803" s="537"/>
      <c r="G803" s="233" t="s">
        <v>884</v>
      </c>
      <c r="H803" s="123"/>
      <c r="I803" s="123">
        <v>60</v>
      </c>
      <c r="J803" s="123"/>
      <c r="K803" s="123"/>
      <c r="L803" s="123"/>
      <c r="M803" s="126">
        <v>15</v>
      </c>
      <c r="N803" s="126"/>
      <c r="O803" s="477"/>
      <c r="P803" s="221"/>
      <c r="Q803" s="224"/>
      <c r="R803" s="222"/>
      <c r="S803" s="222"/>
      <c r="T803" s="222"/>
    </row>
    <row r="804" spans="1:20" s="19" customFormat="1" ht="90" hidden="1" customHeight="1" outlineLevel="1" x14ac:dyDescent="0.25">
      <c r="A804" s="552"/>
      <c r="B804" s="551"/>
      <c r="C804" s="552"/>
      <c r="D804" s="574"/>
      <c r="E804" s="536"/>
      <c r="F804" s="537"/>
      <c r="G804" s="233" t="s">
        <v>885</v>
      </c>
      <c r="H804" s="123"/>
      <c r="I804" s="123">
        <v>35</v>
      </c>
      <c r="J804" s="123"/>
      <c r="K804" s="123"/>
      <c r="L804" s="123"/>
      <c r="M804" s="126">
        <v>15</v>
      </c>
      <c r="N804" s="126"/>
      <c r="O804" s="477"/>
      <c r="P804" s="221"/>
      <c r="Q804" s="224"/>
      <c r="R804" s="222"/>
      <c r="S804" s="222"/>
      <c r="T804" s="222"/>
    </row>
    <row r="805" spans="1:20" s="19" customFormat="1" ht="90" hidden="1" customHeight="1" outlineLevel="1" x14ac:dyDescent="0.25">
      <c r="A805" s="552"/>
      <c r="B805" s="551"/>
      <c r="C805" s="552"/>
      <c r="D805" s="574"/>
      <c r="E805" s="536"/>
      <c r="F805" s="537"/>
      <c r="G805" s="233" t="s">
        <v>886</v>
      </c>
      <c r="H805" s="123"/>
      <c r="I805" s="123">
        <v>30</v>
      </c>
      <c r="J805" s="123"/>
      <c r="K805" s="123"/>
      <c r="L805" s="123"/>
      <c r="M805" s="126">
        <v>10</v>
      </c>
      <c r="N805" s="126"/>
      <c r="O805" s="477"/>
      <c r="P805" s="221"/>
      <c r="Q805" s="224"/>
      <c r="R805" s="222"/>
      <c r="S805" s="222"/>
      <c r="T805" s="222"/>
    </row>
    <row r="806" spans="1:20" s="19" customFormat="1" ht="90" hidden="1" customHeight="1" outlineLevel="1" x14ac:dyDescent="0.25">
      <c r="A806" s="552"/>
      <c r="B806" s="551"/>
      <c r="C806" s="552"/>
      <c r="D806" s="574"/>
      <c r="E806" s="536"/>
      <c r="F806" s="537"/>
      <c r="G806" s="233" t="s">
        <v>887</v>
      </c>
      <c r="H806" s="123"/>
      <c r="I806" s="123">
        <v>500</v>
      </c>
      <c r="J806" s="123"/>
      <c r="K806" s="123"/>
      <c r="L806" s="123"/>
      <c r="M806" s="123">
        <v>15</v>
      </c>
      <c r="N806" s="123"/>
      <c r="O806" s="332"/>
      <c r="P806" s="221"/>
      <c r="Q806" s="224"/>
      <c r="R806" s="222"/>
      <c r="S806" s="222"/>
      <c r="T806" s="222"/>
    </row>
    <row r="807" spans="1:20" s="19" customFormat="1" ht="105" hidden="1" customHeight="1" outlineLevel="1" x14ac:dyDescent="0.25">
      <c r="A807" s="552"/>
      <c r="B807" s="551"/>
      <c r="C807" s="552"/>
      <c r="D807" s="574"/>
      <c r="E807" s="536"/>
      <c r="F807" s="537"/>
      <c r="G807" s="233" t="s">
        <v>888</v>
      </c>
      <c r="H807" s="123"/>
      <c r="I807" s="123">
        <v>300</v>
      </c>
      <c r="J807" s="123"/>
      <c r="K807" s="123"/>
      <c r="L807" s="123"/>
      <c r="M807" s="123">
        <v>15</v>
      </c>
      <c r="N807" s="123"/>
      <c r="O807" s="332"/>
      <c r="P807" s="221"/>
      <c r="Q807" s="224"/>
      <c r="R807" s="222"/>
      <c r="S807" s="222"/>
      <c r="T807" s="222"/>
    </row>
    <row r="808" spans="1:20" s="19" customFormat="1" ht="105" hidden="1" customHeight="1" outlineLevel="1" x14ac:dyDescent="0.25">
      <c r="A808" s="552"/>
      <c r="B808" s="551"/>
      <c r="C808" s="552"/>
      <c r="D808" s="574"/>
      <c r="E808" s="536"/>
      <c r="F808" s="537"/>
      <c r="G808" s="233" t="s">
        <v>889</v>
      </c>
      <c r="H808" s="123"/>
      <c r="I808" s="123">
        <v>560</v>
      </c>
      <c r="J808" s="123"/>
      <c r="K808" s="123"/>
      <c r="L808" s="123"/>
      <c r="M808" s="123">
        <v>15</v>
      </c>
      <c r="N808" s="123"/>
      <c r="O808" s="332"/>
      <c r="P808" s="221"/>
      <c r="Q808" s="224"/>
      <c r="R808" s="222"/>
      <c r="S808" s="222"/>
      <c r="T808" s="222"/>
    </row>
    <row r="809" spans="1:20" s="19" customFormat="1" ht="75" hidden="1" customHeight="1" outlineLevel="1" x14ac:dyDescent="0.25">
      <c r="A809" s="552"/>
      <c r="B809" s="551"/>
      <c r="C809" s="552"/>
      <c r="D809" s="574"/>
      <c r="E809" s="536"/>
      <c r="F809" s="537"/>
      <c r="G809" s="233" t="s">
        <v>890</v>
      </c>
      <c r="H809" s="123"/>
      <c r="I809" s="123">
        <v>570</v>
      </c>
      <c r="J809" s="123"/>
      <c r="K809" s="123"/>
      <c r="L809" s="123"/>
      <c r="M809" s="123">
        <v>15</v>
      </c>
      <c r="N809" s="123"/>
      <c r="O809" s="332"/>
      <c r="P809" s="221"/>
      <c r="Q809" s="224"/>
      <c r="R809" s="222"/>
      <c r="S809" s="222"/>
      <c r="T809" s="222"/>
    </row>
    <row r="810" spans="1:20" s="19" customFormat="1" ht="105" hidden="1" customHeight="1" outlineLevel="1" x14ac:dyDescent="0.25">
      <c r="A810" s="552"/>
      <c r="B810" s="551"/>
      <c r="C810" s="552"/>
      <c r="D810" s="574"/>
      <c r="E810" s="536"/>
      <c r="F810" s="537"/>
      <c r="G810" s="233" t="s">
        <v>891</v>
      </c>
      <c r="H810" s="123"/>
      <c r="I810" s="123">
        <v>350</v>
      </c>
      <c r="J810" s="123"/>
      <c r="K810" s="123"/>
      <c r="L810" s="123"/>
      <c r="M810" s="123">
        <v>15</v>
      </c>
      <c r="N810" s="123"/>
      <c r="O810" s="332"/>
      <c r="P810" s="221"/>
      <c r="Q810" s="224"/>
      <c r="R810" s="222"/>
      <c r="S810" s="222"/>
      <c r="T810" s="222"/>
    </row>
    <row r="811" spans="1:20" s="19" customFormat="1" ht="120" hidden="1" customHeight="1" outlineLevel="1" x14ac:dyDescent="0.25">
      <c r="A811" s="552"/>
      <c r="B811" s="551"/>
      <c r="C811" s="552"/>
      <c r="D811" s="574"/>
      <c r="E811" s="536"/>
      <c r="F811" s="537"/>
      <c r="G811" s="233" t="s">
        <v>892</v>
      </c>
      <c r="H811" s="123"/>
      <c r="I811" s="123">
        <v>10</v>
      </c>
      <c r="J811" s="123"/>
      <c r="K811" s="123"/>
      <c r="L811" s="123"/>
      <c r="M811" s="123">
        <v>149</v>
      </c>
      <c r="N811" s="123"/>
      <c r="O811" s="332"/>
      <c r="P811" s="221"/>
      <c r="Q811" s="224"/>
      <c r="R811" s="222"/>
      <c r="S811" s="222"/>
      <c r="T811" s="222"/>
    </row>
    <row r="812" spans="1:20" s="19" customFormat="1" ht="90" hidden="1" customHeight="1" outlineLevel="1" x14ac:dyDescent="0.25">
      <c r="A812" s="552"/>
      <c r="B812" s="551"/>
      <c r="C812" s="552"/>
      <c r="D812" s="574"/>
      <c r="E812" s="536"/>
      <c r="F812" s="537"/>
      <c r="G812" s="233" t="s">
        <v>893</v>
      </c>
      <c r="H812" s="123"/>
      <c r="I812" s="123">
        <v>100</v>
      </c>
      <c r="J812" s="123"/>
      <c r="K812" s="123"/>
      <c r="L812" s="123"/>
      <c r="M812" s="123">
        <v>13</v>
      </c>
      <c r="N812" s="123"/>
      <c r="O812" s="332"/>
      <c r="P812" s="221"/>
      <c r="Q812" s="224"/>
      <c r="R812" s="222"/>
      <c r="S812" s="222"/>
      <c r="T812" s="222"/>
    </row>
    <row r="813" spans="1:20" s="19" customFormat="1" ht="75" hidden="1" customHeight="1" outlineLevel="1" x14ac:dyDescent="0.25">
      <c r="A813" s="552"/>
      <c r="B813" s="551"/>
      <c r="C813" s="552"/>
      <c r="D813" s="574"/>
      <c r="E813" s="536"/>
      <c r="F813" s="537"/>
      <c r="G813" s="233" t="s">
        <v>894</v>
      </c>
      <c r="H813" s="123"/>
      <c r="I813" s="123">
        <v>40</v>
      </c>
      <c r="J813" s="123"/>
      <c r="K813" s="123"/>
      <c r="L813" s="123"/>
      <c r="M813" s="123">
        <v>85</v>
      </c>
      <c r="N813" s="123"/>
      <c r="O813" s="332"/>
      <c r="P813" s="221"/>
      <c r="Q813" s="224"/>
      <c r="R813" s="222"/>
      <c r="S813" s="222"/>
      <c r="T813" s="222"/>
    </row>
    <row r="814" spans="1:20" s="19" customFormat="1" ht="75" hidden="1" customHeight="1" outlineLevel="1" x14ac:dyDescent="0.25">
      <c r="A814" s="552"/>
      <c r="B814" s="551"/>
      <c r="C814" s="552"/>
      <c r="D814" s="574"/>
      <c r="E814" s="536"/>
      <c r="F814" s="537"/>
      <c r="G814" s="233" t="s">
        <v>895</v>
      </c>
      <c r="H814" s="123"/>
      <c r="I814" s="123">
        <v>1053</v>
      </c>
      <c r="J814" s="123"/>
      <c r="K814" s="123"/>
      <c r="L814" s="123"/>
      <c r="M814" s="123">
        <v>15</v>
      </c>
      <c r="N814" s="123"/>
      <c r="O814" s="332"/>
      <c r="P814" s="221"/>
      <c r="Q814" s="224"/>
      <c r="R814" s="222"/>
      <c r="S814" s="222"/>
      <c r="T814" s="222"/>
    </row>
    <row r="815" spans="1:20" s="19" customFormat="1" ht="75" hidden="1" customHeight="1" outlineLevel="1" x14ac:dyDescent="0.25">
      <c r="A815" s="552"/>
      <c r="B815" s="551"/>
      <c r="C815" s="552"/>
      <c r="D815" s="574"/>
      <c r="E815" s="536"/>
      <c r="F815" s="537"/>
      <c r="G815" s="233" t="s">
        <v>896</v>
      </c>
      <c r="H815" s="123"/>
      <c r="I815" s="123">
        <v>70</v>
      </c>
      <c r="J815" s="123"/>
      <c r="K815" s="123"/>
      <c r="L815" s="123"/>
      <c r="M815" s="123">
        <v>14</v>
      </c>
      <c r="N815" s="123"/>
      <c r="O815" s="332"/>
      <c r="P815" s="221"/>
      <c r="Q815" s="224"/>
      <c r="R815" s="222"/>
      <c r="S815" s="222"/>
      <c r="T815" s="222"/>
    </row>
    <row r="816" spans="1:20" s="19" customFormat="1" ht="105" hidden="1" customHeight="1" outlineLevel="1" x14ac:dyDescent="0.25">
      <c r="A816" s="552"/>
      <c r="B816" s="551"/>
      <c r="C816" s="552"/>
      <c r="D816" s="574"/>
      <c r="E816" s="536"/>
      <c r="F816" s="537"/>
      <c r="G816" s="233" t="s">
        <v>897</v>
      </c>
      <c r="H816" s="123"/>
      <c r="I816" s="123">
        <v>15</v>
      </c>
      <c r="J816" s="123"/>
      <c r="K816" s="123"/>
      <c r="L816" s="123"/>
      <c r="M816" s="123">
        <v>20</v>
      </c>
      <c r="N816" s="123"/>
      <c r="O816" s="332"/>
      <c r="P816" s="221"/>
      <c r="Q816" s="224"/>
      <c r="R816" s="222"/>
      <c r="S816" s="222"/>
      <c r="T816" s="222"/>
    </row>
    <row r="817" spans="1:20" s="19" customFormat="1" ht="75" hidden="1" customHeight="1" outlineLevel="1" x14ac:dyDescent="0.25">
      <c r="A817" s="552"/>
      <c r="B817" s="551"/>
      <c r="C817" s="552"/>
      <c r="D817" s="574"/>
      <c r="E817" s="536"/>
      <c r="F817" s="537"/>
      <c r="G817" s="233" t="s">
        <v>898</v>
      </c>
      <c r="H817" s="123"/>
      <c r="I817" s="123">
        <v>210</v>
      </c>
      <c r="J817" s="123"/>
      <c r="K817" s="123"/>
      <c r="L817" s="123"/>
      <c r="M817" s="123">
        <v>7</v>
      </c>
      <c r="N817" s="123"/>
      <c r="O817" s="332"/>
      <c r="P817" s="221"/>
      <c r="Q817" s="224"/>
      <c r="R817" s="222"/>
      <c r="S817" s="222"/>
      <c r="T817" s="222"/>
    </row>
    <row r="818" spans="1:20" s="19" customFormat="1" ht="75" hidden="1" customHeight="1" outlineLevel="1" x14ac:dyDescent="0.25">
      <c r="A818" s="552"/>
      <c r="B818" s="551"/>
      <c r="C818" s="552"/>
      <c r="D818" s="574"/>
      <c r="E818" s="536"/>
      <c r="F818" s="537"/>
      <c r="G818" s="233" t="s">
        <v>899</v>
      </c>
      <c r="H818" s="123"/>
      <c r="I818" s="123">
        <v>120</v>
      </c>
      <c r="J818" s="123"/>
      <c r="K818" s="123"/>
      <c r="L818" s="123"/>
      <c r="M818" s="123">
        <v>12</v>
      </c>
      <c r="N818" s="123"/>
      <c r="O818" s="332"/>
      <c r="P818" s="221"/>
      <c r="Q818" s="224"/>
      <c r="R818" s="222"/>
      <c r="S818" s="222"/>
      <c r="T818" s="222"/>
    </row>
    <row r="819" spans="1:20" s="19" customFormat="1" ht="105" hidden="1" customHeight="1" outlineLevel="1" x14ac:dyDescent="0.25">
      <c r="A819" s="552"/>
      <c r="B819" s="551"/>
      <c r="C819" s="552"/>
      <c r="D819" s="574"/>
      <c r="E819" s="536"/>
      <c r="F819" s="537"/>
      <c r="G819" s="233" t="s">
        <v>900</v>
      </c>
      <c r="H819" s="123"/>
      <c r="I819" s="123">
        <v>400</v>
      </c>
      <c r="J819" s="123"/>
      <c r="K819" s="123"/>
      <c r="L819" s="123"/>
      <c r="M819" s="123">
        <v>9.9</v>
      </c>
      <c r="N819" s="123"/>
      <c r="O819" s="332"/>
      <c r="P819" s="221"/>
      <c r="Q819" s="224"/>
      <c r="R819" s="222"/>
      <c r="S819" s="222"/>
      <c r="T819" s="222"/>
    </row>
    <row r="820" spans="1:20" s="19" customFormat="1" ht="120" hidden="1" customHeight="1" outlineLevel="1" x14ac:dyDescent="0.25">
      <c r="A820" s="552"/>
      <c r="B820" s="551"/>
      <c r="C820" s="552"/>
      <c r="D820" s="574"/>
      <c r="E820" s="536"/>
      <c r="F820" s="537"/>
      <c r="G820" s="233" t="s">
        <v>901</v>
      </c>
      <c r="H820" s="123"/>
      <c r="I820" s="123">
        <v>220</v>
      </c>
      <c r="J820" s="123"/>
      <c r="K820" s="123"/>
      <c r="L820" s="123"/>
      <c r="M820" s="123">
        <v>9.5</v>
      </c>
      <c r="N820" s="123"/>
      <c r="O820" s="332"/>
      <c r="P820" s="221"/>
      <c r="Q820" s="224"/>
      <c r="R820" s="222"/>
      <c r="S820" s="222"/>
      <c r="T820" s="222"/>
    </row>
    <row r="821" spans="1:20" s="19" customFormat="1" ht="90" hidden="1" customHeight="1" outlineLevel="1" x14ac:dyDescent="0.25">
      <c r="A821" s="552"/>
      <c r="B821" s="551"/>
      <c r="C821" s="552"/>
      <c r="D821" s="574"/>
      <c r="E821" s="536"/>
      <c r="F821" s="537"/>
      <c r="G821" s="233" t="s">
        <v>902</v>
      </c>
      <c r="H821" s="122"/>
      <c r="I821" s="122">
        <v>261</v>
      </c>
      <c r="J821" s="122"/>
      <c r="K821" s="122"/>
      <c r="L821" s="122"/>
      <c r="M821" s="122">
        <v>187.5</v>
      </c>
      <c r="N821" s="122"/>
      <c r="O821" s="334"/>
      <c r="P821" s="221"/>
      <c r="Q821" s="224"/>
      <c r="R821" s="222"/>
      <c r="S821" s="222"/>
      <c r="T821" s="222"/>
    </row>
    <row r="822" spans="1:20" s="19" customFormat="1" ht="90" hidden="1" customHeight="1" outlineLevel="1" x14ac:dyDescent="0.25">
      <c r="A822" s="552"/>
      <c r="B822" s="551"/>
      <c r="C822" s="552"/>
      <c r="D822" s="574"/>
      <c r="E822" s="536"/>
      <c r="F822" s="537"/>
      <c r="G822" s="233" t="s">
        <v>903</v>
      </c>
      <c r="H822" s="122"/>
      <c r="I822" s="122">
        <v>288</v>
      </c>
      <c r="J822" s="122"/>
      <c r="K822" s="122"/>
      <c r="L822" s="122"/>
      <c r="M822" s="122">
        <v>196.5</v>
      </c>
      <c r="N822" s="122"/>
      <c r="O822" s="334"/>
      <c r="P822" s="221"/>
      <c r="Q822" s="224"/>
      <c r="R822" s="222"/>
      <c r="S822" s="222"/>
      <c r="T822" s="222"/>
    </row>
    <row r="823" spans="1:20" s="19" customFormat="1" ht="60" hidden="1" customHeight="1" outlineLevel="1" x14ac:dyDescent="0.25">
      <c r="A823" s="552"/>
      <c r="B823" s="551"/>
      <c r="C823" s="552"/>
      <c r="D823" s="574"/>
      <c r="E823" s="536"/>
      <c r="F823" s="537"/>
      <c r="G823" s="233" t="s">
        <v>904</v>
      </c>
      <c r="H823" s="122"/>
      <c r="I823" s="122">
        <v>11</v>
      </c>
      <c r="J823" s="122"/>
      <c r="K823" s="122"/>
      <c r="L823" s="122"/>
      <c r="M823" s="122">
        <v>12</v>
      </c>
      <c r="N823" s="122"/>
      <c r="O823" s="334"/>
      <c r="P823" s="221"/>
      <c r="Q823" s="224"/>
      <c r="R823" s="222"/>
      <c r="S823" s="222"/>
      <c r="T823" s="222"/>
    </row>
    <row r="824" spans="1:20" s="19" customFormat="1" ht="45" hidden="1" customHeight="1" outlineLevel="1" x14ac:dyDescent="0.25">
      <c r="A824" s="552"/>
      <c r="B824" s="551"/>
      <c r="C824" s="552"/>
      <c r="D824" s="574"/>
      <c r="E824" s="536"/>
      <c r="F824" s="537"/>
      <c r="G824" s="233" t="s">
        <v>905</v>
      </c>
      <c r="H824" s="122"/>
      <c r="I824" s="122">
        <v>309</v>
      </c>
      <c r="J824" s="122"/>
      <c r="K824" s="122"/>
      <c r="L824" s="122"/>
      <c r="M824" s="122">
        <v>25</v>
      </c>
      <c r="N824" s="122"/>
      <c r="O824" s="334"/>
      <c r="P824" s="221"/>
      <c r="Q824" s="224"/>
      <c r="R824" s="222"/>
      <c r="S824" s="222"/>
      <c r="T824" s="222"/>
    </row>
    <row r="825" spans="1:20" s="19" customFormat="1" ht="75" hidden="1" customHeight="1" outlineLevel="1" x14ac:dyDescent="0.25">
      <c r="A825" s="552"/>
      <c r="B825" s="551"/>
      <c r="C825" s="552"/>
      <c r="D825" s="574"/>
      <c r="E825" s="536"/>
      <c r="F825" s="537"/>
      <c r="G825" s="233" t="s">
        <v>906</v>
      </c>
      <c r="H825" s="122"/>
      <c r="I825" s="122">
        <v>198</v>
      </c>
      <c r="J825" s="122"/>
      <c r="K825" s="122"/>
      <c r="L825" s="122"/>
      <c r="M825" s="122">
        <v>69</v>
      </c>
      <c r="N825" s="122"/>
      <c r="O825" s="334"/>
      <c r="P825" s="221"/>
      <c r="Q825" s="224"/>
      <c r="R825" s="222"/>
      <c r="S825" s="222"/>
      <c r="T825" s="222"/>
    </row>
    <row r="826" spans="1:20" s="19" customFormat="1" ht="45" hidden="1" customHeight="1" outlineLevel="1" x14ac:dyDescent="0.25">
      <c r="A826" s="552"/>
      <c r="B826" s="551"/>
      <c r="C826" s="552"/>
      <c r="D826" s="574"/>
      <c r="E826" s="536"/>
      <c r="F826" s="537"/>
      <c r="G826" s="233" t="s">
        <v>907</v>
      </c>
      <c r="H826" s="122"/>
      <c r="I826" s="122">
        <v>233</v>
      </c>
      <c r="J826" s="122"/>
      <c r="K826" s="122"/>
      <c r="L826" s="122"/>
      <c r="M826" s="122">
        <v>15</v>
      </c>
      <c r="N826" s="122"/>
      <c r="O826" s="334"/>
      <c r="P826" s="221"/>
      <c r="Q826" s="224"/>
      <c r="R826" s="222"/>
      <c r="S826" s="222"/>
      <c r="T826" s="222"/>
    </row>
    <row r="827" spans="1:20" s="19" customFormat="1" ht="90" hidden="1" customHeight="1" outlineLevel="1" x14ac:dyDescent="0.25">
      <c r="A827" s="552"/>
      <c r="B827" s="551"/>
      <c r="C827" s="552"/>
      <c r="D827" s="574"/>
      <c r="E827" s="536"/>
      <c r="F827" s="537"/>
      <c r="G827" s="233" t="s">
        <v>908</v>
      </c>
      <c r="H827" s="122"/>
      <c r="I827" s="122">
        <v>519</v>
      </c>
      <c r="J827" s="122"/>
      <c r="K827" s="122"/>
      <c r="L827" s="122"/>
      <c r="M827" s="122">
        <v>41.25</v>
      </c>
      <c r="N827" s="122"/>
      <c r="O827" s="334"/>
      <c r="P827" s="221"/>
      <c r="Q827" s="224"/>
      <c r="R827" s="222"/>
      <c r="S827" s="222"/>
      <c r="T827" s="222"/>
    </row>
    <row r="828" spans="1:20" s="19" customFormat="1" ht="45" hidden="1" customHeight="1" outlineLevel="1" x14ac:dyDescent="0.25">
      <c r="A828" s="552"/>
      <c r="B828" s="551"/>
      <c r="C828" s="552"/>
      <c r="D828" s="574"/>
      <c r="E828" s="536"/>
      <c r="F828" s="537"/>
      <c r="G828" s="233" t="s">
        <v>909</v>
      </c>
      <c r="H828" s="122"/>
      <c r="I828" s="122">
        <v>511</v>
      </c>
      <c r="J828" s="122"/>
      <c r="K828" s="122"/>
      <c r="L828" s="122"/>
      <c r="M828" s="122">
        <v>75</v>
      </c>
      <c r="N828" s="122"/>
      <c r="O828" s="334"/>
      <c r="P828" s="221"/>
      <c r="Q828" s="224"/>
      <c r="R828" s="222"/>
      <c r="S828" s="222"/>
      <c r="T828" s="222"/>
    </row>
    <row r="829" spans="1:20" s="19" customFormat="1" ht="45" hidden="1" customHeight="1" outlineLevel="1" x14ac:dyDescent="0.25">
      <c r="A829" s="552"/>
      <c r="B829" s="551"/>
      <c r="C829" s="552"/>
      <c r="D829" s="574"/>
      <c r="E829" s="536"/>
      <c r="F829" s="537"/>
      <c r="G829" s="233" t="s">
        <v>910</v>
      </c>
      <c r="H829" s="122"/>
      <c r="I829" s="122">
        <v>286</v>
      </c>
      <c r="J829" s="122"/>
      <c r="K829" s="122"/>
      <c r="L829" s="122"/>
      <c r="M829" s="122">
        <v>30</v>
      </c>
      <c r="N829" s="122"/>
      <c r="O829" s="334"/>
      <c r="P829" s="221"/>
      <c r="Q829" s="224"/>
      <c r="R829" s="222"/>
      <c r="S829" s="222"/>
      <c r="T829" s="222"/>
    </row>
    <row r="830" spans="1:20" s="19" customFormat="1" ht="90" hidden="1" customHeight="1" outlineLevel="1" x14ac:dyDescent="0.25">
      <c r="A830" s="552"/>
      <c r="B830" s="551"/>
      <c r="C830" s="552"/>
      <c r="D830" s="574"/>
      <c r="E830" s="536"/>
      <c r="F830" s="537"/>
      <c r="G830" s="233" t="s">
        <v>911</v>
      </c>
      <c r="H830" s="122"/>
      <c r="I830" s="122">
        <v>76</v>
      </c>
      <c r="J830" s="122"/>
      <c r="K830" s="122"/>
      <c r="L830" s="122"/>
      <c r="M830" s="122">
        <v>12</v>
      </c>
      <c r="N830" s="122"/>
      <c r="O830" s="334"/>
      <c r="P830" s="221"/>
      <c r="Q830" s="224"/>
      <c r="R830" s="222"/>
      <c r="S830" s="222"/>
      <c r="T830" s="222"/>
    </row>
    <row r="831" spans="1:20" s="19" customFormat="1" ht="45" hidden="1" customHeight="1" outlineLevel="1" x14ac:dyDescent="0.25">
      <c r="A831" s="552"/>
      <c r="B831" s="551"/>
      <c r="C831" s="552"/>
      <c r="D831" s="574"/>
      <c r="E831" s="536"/>
      <c r="F831" s="537"/>
      <c r="G831" s="233" t="s">
        <v>912</v>
      </c>
      <c r="H831" s="122"/>
      <c r="I831" s="122">
        <v>653</v>
      </c>
      <c r="J831" s="122"/>
      <c r="K831" s="122"/>
      <c r="L831" s="122"/>
      <c r="M831" s="122">
        <v>123</v>
      </c>
      <c r="N831" s="122"/>
      <c r="O831" s="334"/>
      <c r="P831" s="221"/>
      <c r="Q831" s="224"/>
      <c r="R831" s="222"/>
      <c r="S831" s="222"/>
      <c r="T831" s="222"/>
    </row>
    <row r="832" spans="1:20" s="19" customFormat="1" ht="45" hidden="1" customHeight="1" outlineLevel="1" x14ac:dyDescent="0.25">
      <c r="A832" s="552"/>
      <c r="B832" s="551"/>
      <c r="C832" s="552"/>
      <c r="D832" s="574"/>
      <c r="E832" s="536"/>
      <c r="F832" s="537"/>
      <c r="G832" s="233" t="s">
        <v>913</v>
      </c>
      <c r="H832" s="122"/>
      <c r="I832" s="122">
        <v>35</v>
      </c>
      <c r="J832" s="122"/>
      <c r="K832" s="122"/>
      <c r="L832" s="122"/>
      <c r="M832" s="122">
        <v>25</v>
      </c>
      <c r="N832" s="122"/>
      <c r="O832" s="334"/>
      <c r="P832" s="221"/>
      <c r="Q832" s="224"/>
      <c r="R832" s="222"/>
      <c r="S832" s="222"/>
      <c r="T832" s="222"/>
    </row>
    <row r="833" spans="1:20" s="19" customFormat="1" ht="45" hidden="1" customHeight="1" outlineLevel="1" x14ac:dyDescent="0.25">
      <c r="A833" s="552"/>
      <c r="B833" s="551"/>
      <c r="C833" s="552"/>
      <c r="D833" s="574"/>
      <c r="E833" s="536"/>
      <c r="F833" s="537"/>
      <c r="G833" s="233" t="s">
        <v>914</v>
      </c>
      <c r="H833" s="122"/>
      <c r="I833" s="122">
        <v>54</v>
      </c>
      <c r="J833" s="122"/>
      <c r="K833" s="122"/>
      <c r="L833" s="122"/>
      <c r="M833" s="122">
        <v>15</v>
      </c>
      <c r="N833" s="122"/>
      <c r="O833" s="334"/>
      <c r="P833" s="221"/>
      <c r="Q833" s="224"/>
      <c r="R833" s="222"/>
      <c r="S833" s="222"/>
      <c r="T833" s="222"/>
    </row>
    <row r="834" spans="1:20" s="19" customFormat="1" ht="45" hidden="1" customHeight="1" outlineLevel="1" x14ac:dyDescent="0.25">
      <c r="A834" s="552"/>
      <c r="B834" s="551"/>
      <c r="C834" s="552"/>
      <c r="D834" s="574"/>
      <c r="E834" s="536"/>
      <c r="F834" s="537"/>
      <c r="G834" s="233" t="s">
        <v>915</v>
      </c>
      <c r="H834" s="122"/>
      <c r="I834" s="122">
        <v>193</v>
      </c>
      <c r="J834" s="122"/>
      <c r="K834" s="122"/>
      <c r="L834" s="122"/>
      <c r="M834" s="122">
        <v>36</v>
      </c>
      <c r="N834" s="122"/>
      <c r="O834" s="334"/>
      <c r="P834" s="221"/>
      <c r="Q834" s="224"/>
      <c r="R834" s="222"/>
      <c r="S834" s="222"/>
      <c r="T834" s="222"/>
    </row>
    <row r="835" spans="1:20" s="19" customFormat="1" ht="45" hidden="1" customHeight="1" outlineLevel="1" x14ac:dyDescent="0.25">
      <c r="A835" s="552"/>
      <c r="B835" s="551"/>
      <c r="C835" s="552"/>
      <c r="D835" s="574"/>
      <c r="E835" s="536"/>
      <c r="F835" s="537"/>
      <c r="G835" s="233" t="s">
        <v>916</v>
      </c>
      <c r="H835" s="122"/>
      <c r="I835" s="122">
        <v>78</v>
      </c>
      <c r="J835" s="122"/>
      <c r="K835" s="122"/>
      <c r="L835" s="122"/>
      <c r="M835" s="122">
        <v>24</v>
      </c>
      <c r="N835" s="122"/>
      <c r="O835" s="334"/>
      <c r="P835" s="221"/>
      <c r="Q835" s="224"/>
      <c r="R835" s="222"/>
      <c r="S835" s="222"/>
      <c r="T835" s="222"/>
    </row>
    <row r="836" spans="1:20" s="19" customFormat="1" ht="45" hidden="1" customHeight="1" outlineLevel="1" x14ac:dyDescent="0.25">
      <c r="A836" s="552"/>
      <c r="B836" s="551"/>
      <c r="C836" s="552"/>
      <c r="D836" s="574"/>
      <c r="E836" s="536"/>
      <c r="F836" s="537"/>
      <c r="G836" s="233" t="s">
        <v>917</v>
      </c>
      <c r="H836" s="122"/>
      <c r="I836" s="122">
        <v>338</v>
      </c>
      <c r="J836" s="122"/>
      <c r="K836" s="122"/>
      <c r="L836" s="122"/>
      <c r="M836" s="122">
        <v>25</v>
      </c>
      <c r="N836" s="122"/>
      <c r="O836" s="334"/>
      <c r="P836" s="221"/>
      <c r="Q836" s="224"/>
      <c r="R836" s="222"/>
      <c r="S836" s="222"/>
      <c r="T836" s="222"/>
    </row>
    <row r="837" spans="1:20" s="19" customFormat="1" ht="45" hidden="1" customHeight="1" outlineLevel="1" x14ac:dyDescent="0.25">
      <c r="A837" s="552"/>
      <c r="B837" s="551"/>
      <c r="C837" s="552"/>
      <c r="D837" s="574"/>
      <c r="E837" s="536"/>
      <c r="F837" s="537"/>
      <c r="G837" s="233" t="s">
        <v>918</v>
      </c>
      <c r="H837" s="122"/>
      <c r="I837" s="122">
        <v>38</v>
      </c>
      <c r="J837" s="122"/>
      <c r="K837" s="122"/>
      <c r="L837" s="122"/>
      <c r="M837" s="122">
        <v>21</v>
      </c>
      <c r="N837" s="122"/>
      <c r="O837" s="334"/>
      <c r="P837" s="221"/>
      <c r="Q837" s="224"/>
      <c r="R837" s="222"/>
      <c r="S837" s="222"/>
      <c r="T837" s="222"/>
    </row>
    <row r="838" spans="1:20" s="19" customFormat="1" ht="45" hidden="1" customHeight="1" outlineLevel="1" x14ac:dyDescent="0.25">
      <c r="A838" s="552"/>
      <c r="B838" s="551"/>
      <c r="C838" s="552"/>
      <c r="D838" s="574"/>
      <c r="E838" s="536"/>
      <c r="F838" s="537"/>
      <c r="G838" s="233" t="s">
        <v>919</v>
      </c>
      <c r="H838" s="122"/>
      <c r="I838" s="122">
        <v>125</v>
      </c>
      <c r="J838" s="122"/>
      <c r="K838" s="122"/>
      <c r="L838" s="122"/>
      <c r="M838" s="122">
        <v>10</v>
      </c>
      <c r="N838" s="122"/>
      <c r="O838" s="334"/>
      <c r="P838" s="221"/>
      <c r="Q838" s="224"/>
      <c r="R838" s="222"/>
      <c r="S838" s="222"/>
      <c r="T838" s="222"/>
    </row>
    <row r="839" spans="1:20" s="19" customFormat="1" ht="45" hidden="1" customHeight="1" outlineLevel="1" x14ac:dyDescent="0.25">
      <c r="A839" s="552"/>
      <c r="B839" s="551"/>
      <c r="C839" s="552"/>
      <c r="D839" s="574"/>
      <c r="E839" s="536"/>
      <c r="F839" s="537"/>
      <c r="G839" s="233" t="s">
        <v>920</v>
      </c>
      <c r="H839" s="122"/>
      <c r="I839" s="122">
        <v>111</v>
      </c>
      <c r="J839" s="122"/>
      <c r="K839" s="122"/>
      <c r="L839" s="122"/>
      <c r="M839" s="122">
        <v>10</v>
      </c>
      <c r="N839" s="122"/>
      <c r="O839" s="334"/>
      <c r="P839" s="221"/>
      <c r="Q839" s="224"/>
      <c r="R839" s="222"/>
      <c r="S839" s="222"/>
      <c r="T839" s="222"/>
    </row>
    <row r="840" spans="1:20" s="19" customFormat="1" ht="45" hidden="1" customHeight="1" outlineLevel="1" x14ac:dyDescent="0.25">
      <c r="A840" s="552"/>
      <c r="B840" s="551"/>
      <c r="C840" s="552"/>
      <c r="D840" s="574"/>
      <c r="E840" s="536"/>
      <c r="F840" s="537"/>
      <c r="G840" s="233" t="s">
        <v>921</v>
      </c>
      <c r="H840" s="122"/>
      <c r="I840" s="122">
        <v>444</v>
      </c>
      <c r="J840" s="122"/>
      <c r="K840" s="122"/>
      <c r="L840" s="122"/>
      <c r="M840" s="122">
        <v>15</v>
      </c>
      <c r="N840" s="122"/>
      <c r="O840" s="334"/>
      <c r="P840" s="221"/>
      <c r="Q840" s="224"/>
      <c r="R840" s="222"/>
      <c r="S840" s="222"/>
      <c r="T840" s="222"/>
    </row>
    <row r="841" spans="1:20" s="19" customFormat="1" ht="30" hidden="1" customHeight="1" outlineLevel="1" x14ac:dyDescent="0.25">
      <c r="A841" s="552"/>
      <c r="B841" s="551"/>
      <c r="C841" s="552"/>
      <c r="D841" s="574"/>
      <c r="E841" s="536"/>
      <c r="F841" s="537"/>
      <c r="G841" s="233" t="s">
        <v>922</v>
      </c>
      <c r="H841" s="122"/>
      <c r="I841" s="122">
        <v>39</v>
      </c>
      <c r="J841" s="122"/>
      <c r="K841" s="122"/>
      <c r="L841" s="122"/>
      <c r="M841" s="122">
        <v>10</v>
      </c>
      <c r="N841" s="122"/>
      <c r="O841" s="334"/>
      <c r="P841" s="221"/>
      <c r="Q841" s="224"/>
      <c r="R841" s="222"/>
      <c r="S841" s="222"/>
      <c r="T841" s="222"/>
    </row>
    <row r="842" spans="1:20" s="19" customFormat="1" ht="30" hidden="1" customHeight="1" outlineLevel="1" x14ac:dyDescent="0.25">
      <c r="A842" s="552"/>
      <c r="B842" s="551"/>
      <c r="C842" s="552"/>
      <c r="D842" s="574"/>
      <c r="E842" s="536"/>
      <c r="F842" s="537"/>
      <c r="G842" s="233" t="s">
        <v>923</v>
      </c>
      <c r="H842" s="122"/>
      <c r="I842" s="122">
        <v>136</v>
      </c>
      <c r="J842" s="122"/>
      <c r="K842" s="122"/>
      <c r="L842" s="122"/>
      <c r="M842" s="122">
        <v>15</v>
      </c>
      <c r="N842" s="122"/>
      <c r="O842" s="334"/>
      <c r="P842" s="221"/>
      <c r="Q842" s="224"/>
      <c r="R842" s="222"/>
      <c r="S842" s="222"/>
      <c r="T842" s="222"/>
    </row>
    <row r="843" spans="1:20" s="19" customFormat="1" ht="30" hidden="1" customHeight="1" outlineLevel="1" x14ac:dyDescent="0.25">
      <c r="A843" s="552"/>
      <c r="B843" s="551"/>
      <c r="C843" s="552"/>
      <c r="D843" s="574"/>
      <c r="E843" s="536"/>
      <c r="F843" s="537"/>
      <c r="G843" s="233" t="s">
        <v>924</v>
      </c>
      <c r="H843" s="122"/>
      <c r="I843" s="122">
        <v>126</v>
      </c>
      <c r="J843" s="122"/>
      <c r="K843" s="122"/>
      <c r="L843" s="122"/>
      <c r="M843" s="122">
        <v>15</v>
      </c>
      <c r="N843" s="122"/>
      <c r="O843" s="334"/>
      <c r="P843" s="221"/>
      <c r="Q843" s="224"/>
      <c r="R843" s="222"/>
      <c r="S843" s="222"/>
      <c r="T843" s="222"/>
    </row>
    <row r="844" spans="1:20" s="19" customFormat="1" ht="45" hidden="1" customHeight="1" outlineLevel="1" x14ac:dyDescent="0.25">
      <c r="A844" s="552"/>
      <c r="B844" s="551"/>
      <c r="C844" s="552"/>
      <c r="D844" s="574"/>
      <c r="E844" s="536"/>
      <c r="F844" s="537"/>
      <c r="G844" s="233" t="s">
        <v>925</v>
      </c>
      <c r="H844" s="122"/>
      <c r="I844" s="122">
        <v>82</v>
      </c>
      <c r="J844" s="122"/>
      <c r="K844" s="122"/>
      <c r="L844" s="122"/>
      <c r="M844" s="122">
        <v>10</v>
      </c>
      <c r="N844" s="122"/>
      <c r="O844" s="334"/>
      <c r="P844" s="221"/>
      <c r="Q844" s="224"/>
      <c r="R844" s="222"/>
      <c r="S844" s="222"/>
      <c r="T844" s="222"/>
    </row>
    <row r="845" spans="1:20" s="19" customFormat="1" ht="45" hidden="1" customHeight="1" outlineLevel="1" x14ac:dyDescent="0.25">
      <c r="A845" s="552"/>
      <c r="B845" s="551"/>
      <c r="C845" s="552"/>
      <c r="D845" s="574"/>
      <c r="E845" s="536"/>
      <c r="F845" s="537"/>
      <c r="G845" s="233" t="s">
        <v>926</v>
      </c>
      <c r="H845" s="122"/>
      <c r="I845" s="122">
        <v>28</v>
      </c>
      <c r="J845" s="122"/>
      <c r="K845" s="122"/>
      <c r="L845" s="122"/>
      <c r="M845" s="122">
        <v>15</v>
      </c>
      <c r="N845" s="122"/>
      <c r="O845" s="334"/>
      <c r="P845" s="221"/>
      <c r="Q845" s="224"/>
      <c r="R845" s="222"/>
      <c r="S845" s="222"/>
      <c r="T845" s="222"/>
    </row>
    <row r="846" spans="1:20" s="19" customFormat="1" ht="45" hidden="1" customHeight="1" outlineLevel="1" x14ac:dyDescent="0.25">
      <c r="A846" s="552"/>
      <c r="B846" s="551"/>
      <c r="C846" s="552"/>
      <c r="D846" s="574"/>
      <c r="E846" s="536"/>
      <c r="F846" s="537"/>
      <c r="G846" s="233" t="s">
        <v>927</v>
      </c>
      <c r="H846" s="122"/>
      <c r="I846" s="122">
        <v>92</v>
      </c>
      <c r="J846" s="122"/>
      <c r="K846" s="122"/>
      <c r="L846" s="122"/>
      <c r="M846" s="122">
        <v>15</v>
      </c>
      <c r="N846" s="122"/>
      <c r="O846" s="334"/>
      <c r="P846" s="221"/>
      <c r="Q846" s="224"/>
      <c r="R846" s="222"/>
      <c r="S846" s="222"/>
      <c r="T846" s="222"/>
    </row>
    <row r="847" spans="1:20" s="19" customFormat="1" ht="45" hidden="1" customHeight="1" outlineLevel="1" x14ac:dyDescent="0.25">
      <c r="A847" s="552"/>
      <c r="B847" s="551"/>
      <c r="C847" s="552"/>
      <c r="D847" s="574"/>
      <c r="E847" s="536"/>
      <c r="F847" s="537"/>
      <c r="G847" s="233" t="s">
        <v>928</v>
      </c>
      <c r="H847" s="122"/>
      <c r="I847" s="122">
        <v>172</v>
      </c>
      <c r="J847" s="122"/>
      <c r="K847" s="122"/>
      <c r="L847" s="122"/>
      <c r="M847" s="122">
        <v>85</v>
      </c>
      <c r="N847" s="122"/>
      <c r="O847" s="334"/>
      <c r="P847" s="221"/>
      <c r="Q847" s="224"/>
      <c r="R847" s="222"/>
      <c r="S847" s="222"/>
      <c r="T847" s="222"/>
    </row>
    <row r="848" spans="1:20" s="19" customFormat="1" ht="45" hidden="1" customHeight="1" outlineLevel="1" x14ac:dyDescent="0.25">
      <c r="A848" s="552"/>
      <c r="B848" s="551"/>
      <c r="C848" s="552"/>
      <c r="D848" s="574"/>
      <c r="E848" s="536"/>
      <c r="F848" s="537"/>
      <c r="G848" s="233" t="s">
        <v>929</v>
      </c>
      <c r="H848" s="122"/>
      <c r="I848" s="122">
        <v>146</v>
      </c>
      <c r="J848" s="122"/>
      <c r="K848" s="122"/>
      <c r="L848" s="122"/>
      <c r="M848" s="122">
        <v>10</v>
      </c>
      <c r="N848" s="122"/>
      <c r="O848" s="334"/>
      <c r="P848" s="221"/>
      <c r="Q848" s="224"/>
      <c r="R848" s="222"/>
      <c r="S848" s="222"/>
      <c r="T848" s="222"/>
    </row>
    <row r="849" spans="1:20" s="19" customFormat="1" ht="45" hidden="1" customHeight="1" outlineLevel="1" x14ac:dyDescent="0.25">
      <c r="A849" s="552"/>
      <c r="B849" s="551"/>
      <c r="C849" s="552"/>
      <c r="D849" s="574"/>
      <c r="E849" s="536"/>
      <c r="F849" s="537"/>
      <c r="G849" s="233" t="s">
        <v>930</v>
      </c>
      <c r="H849" s="122"/>
      <c r="I849" s="122">
        <v>40</v>
      </c>
      <c r="J849" s="122"/>
      <c r="K849" s="122"/>
      <c r="L849" s="122"/>
      <c r="M849" s="122">
        <v>15</v>
      </c>
      <c r="N849" s="122"/>
      <c r="O849" s="334"/>
      <c r="P849" s="221"/>
      <c r="Q849" s="224"/>
      <c r="R849" s="222"/>
      <c r="S849" s="222"/>
      <c r="T849" s="222"/>
    </row>
    <row r="850" spans="1:20" s="19" customFormat="1" ht="45" hidden="1" customHeight="1" outlineLevel="1" x14ac:dyDescent="0.25">
      <c r="A850" s="552"/>
      <c r="B850" s="551"/>
      <c r="C850" s="552"/>
      <c r="D850" s="574"/>
      <c r="E850" s="536"/>
      <c r="F850" s="537"/>
      <c r="G850" s="233" t="s">
        <v>931</v>
      </c>
      <c r="H850" s="122"/>
      <c r="I850" s="122">
        <v>149</v>
      </c>
      <c r="J850" s="122"/>
      <c r="K850" s="122"/>
      <c r="L850" s="122"/>
      <c r="M850" s="122">
        <v>15</v>
      </c>
      <c r="N850" s="122"/>
      <c r="O850" s="334"/>
      <c r="P850" s="221"/>
      <c r="Q850" s="224"/>
      <c r="R850" s="222"/>
      <c r="S850" s="222"/>
      <c r="T850" s="222"/>
    </row>
    <row r="851" spans="1:20" s="19" customFormat="1" ht="45" hidden="1" customHeight="1" outlineLevel="1" x14ac:dyDescent="0.25">
      <c r="A851" s="552"/>
      <c r="B851" s="551"/>
      <c r="C851" s="552"/>
      <c r="D851" s="574"/>
      <c r="E851" s="536"/>
      <c r="F851" s="537"/>
      <c r="G851" s="233" t="s">
        <v>932</v>
      </c>
      <c r="H851" s="122"/>
      <c r="I851" s="122">
        <v>96</v>
      </c>
      <c r="J851" s="122"/>
      <c r="K851" s="122"/>
      <c r="L851" s="122"/>
      <c r="M851" s="122">
        <v>15</v>
      </c>
      <c r="N851" s="122"/>
      <c r="O851" s="334"/>
      <c r="P851" s="221"/>
      <c r="Q851" s="224"/>
      <c r="R851" s="222"/>
      <c r="S851" s="222"/>
      <c r="T851" s="222"/>
    </row>
    <row r="852" spans="1:20" s="19" customFormat="1" ht="45" hidden="1" customHeight="1" outlineLevel="1" x14ac:dyDescent="0.25">
      <c r="A852" s="552"/>
      <c r="B852" s="551"/>
      <c r="C852" s="552"/>
      <c r="D852" s="574"/>
      <c r="E852" s="536"/>
      <c r="F852" s="537"/>
      <c r="G852" s="233" t="s">
        <v>933</v>
      </c>
      <c r="H852" s="122"/>
      <c r="I852" s="122">
        <v>45</v>
      </c>
      <c r="J852" s="122"/>
      <c r="K852" s="122"/>
      <c r="L852" s="122"/>
      <c r="M852" s="122">
        <v>20</v>
      </c>
      <c r="N852" s="122"/>
      <c r="O852" s="334"/>
      <c r="P852" s="221"/>
      <c r="Q852" s="224"/>
      <c r="R852" s="222"/>
      <c r="S852" s="222"/>
      <c r="T852" s="222"/>
    </row>
    <row r="853" spans="1:20" s="19" customFormat="1" ht="45" hidden="1" customHeight="1" outlineLevel="1" x14ac:dyDescent="0.25">
      <c r="A853" s="552"/>
      <c r="B853" s="551"/>
      <c r="C853" s="552"/>
      <c r="D853" s="574"/>
      <c r="E853" s="536"/>
      <c r="F853" s="537"/>
      <c r="G853" s="233" t="s">
        <v>934</v>
      </c>
      <c r="H853" s="122"/>
      <c r="I853" s="122">
        <v>89</v>
      </c>
      <c r="J853" s="122"/>
      <c r="K853" s="122"/>
      <c r="L853" s="122"/>
      <c r="M853" s="122">
        <v>15</v>
      </c>
      <c r="N853" s="122"/>
      <c r="O853" s="334"/>
      <c r="P853" s="221"/>
      <c r="Q853" s="224"/>
      <c r="R853" s="222"/>
      <c r="S853" s="222"/>
      <c r="T853" s="222"/>
    </row>
    <row r="854" spans="1:20" s="19" customFormat="1" ht="45" hidden="1" customHeight="1" outlineLevel="1" x14ac:dyDescent="0.25">
      <c r="A854" s="552"/>
      <c r="B854" s="551"/>
      <c r="C854" s="552"/>
      <c r="D854" s="574"/>
      <c r="E854" s="536"/>
      <c r="F854" s="537"/>
      <c r="G854" s="233" t="s">
        <v>935</v>
      </c>
      <c r="H854" s="122"/>
      <c r="I854" s="122">
        <v>127</v>
      </c>
      <c r="J854" s="122"/>
      <c r="K854" s="122"/>
      <c r="L854" s="122"/>
      <c r="M854" s="122">
        <v>30</v>
      </c>
      <c r="N854" s="122"/>
      <c r="O854" s="334"/>
      <c r="P854" s="221"/>
      <c r="Q854" s="224"/>
      <c r="R854" s="222"/>
      <c r="S854" s="222"/>
      <c r="T854" s="222"/>
    </row>
    <row r="855" spans="1:20" s="19" customFormat="1" ht="45" hidden="1" customHeight="1" outlineLevel="1" x14ac:dyDescent="0.25">
      <c r="A855" s="552"/>
      <c r="B855" s="551"/>
      <c r="C855" s="552"/>
      <c r="D855" s="574"/>
      <c r="E855" s="536"/>
      <c r="F855" s="537"/>
      <c r="G855" s="233" t="s">
        <v>936</v>
      </c>
      <c r="H855" s="122"/>
      <c r="I855" s="122">
        <v>113</v>
      </c>
      <c r="J855" s="122"/>
      <c r="K855" s="122"/>
      <c r="L855" s="122"/>
      <c r="M855" s="122">
        <v>10</v>
      </c>
      <c r="N855" s="122"/>
      <c r="O855" s="334"/>
      <c r="P855" s="221"/>
      <c r="Q855" s="224"/>
      <c r="R855" s="222"/>
      <c r="S855" s="222"/>
      <c r="T855" s="222"/>
    </row>
    <row r="856" spans="1:20" s="19" customFormat="1" ht="45" hidden="1" customHeight="1" outlineLevel="1" x14ac:dyDescent="0.25">
      <c r="A856" s="552"/>
      <c r="B856" s="551"/>
      <c r="C856" s="552"/>
      <c r="D856" s="574"/>
      <c r="E856" s="536"/>
      <c r="F856" s="537"/>
      <c r="G856" s="233" t="s">
        <v>937</v>
      </c>
      <c r="H856" s="122"/>
      <c r="I856" s="122">
        <v>36</v>
      </c>
      <c r="J856" s="122"/>
      <c r="K856" s="122"/>
      <c r="L856" s="122"/>
      <c r="M856" s="122">
        <v>10</v>
      </c>
      <c r="N856" s="122"/>
      <c r="O856" s="334"/>
      <c r="P856" s="221"/>
      <c r="Q856" s="224"/>
      <c r="R856" s="222"/>
      <c r="S856" s="222"/>
      <c r="T856" s="222"/>
    </row>
    <row r="857" spans="1:20" s="19" customFormat="1" ht="45" hidden="1" customHeight="1" outlineLevel="1" x14ac:dyDescent="0.25">
      <c r="A857" s="552"/>
      <c r="B857" s="551"/>
      <c r="C857" s="552"/>
      <c r="D857" s="574"/>
      <c r="E857" s="536"/>
      <c r="F857" s="537"/>
      <c r="G857" s="233" t="s">
        <v>938</v>
      </c>
      <c r="H857" s="122"/>
      <c r="I857" s="122">
        <v>101</v>
      </c>
      <c r="J857" s="122"/>
      <c r="K857" s="122"/>
      <c r="L857" s="122"/>
      <c r="M857" s="122">
        <v>10</v>
      </c>
      <c r="N857" s="122"/>
      <c r="O857" s="334"/>
      <c r="P857" s="221"/>
      <c r="Q857" s="224"/>
      <c r="R857" s="222"/>
      <c r="S857" s="222"/>
      <c r="T857" s="222"/>
    </row>
    <row r="858" spans="1:20" s="19" customFormat="1" ht="45" hidden="1" customHeight="1" outlineLevel="1" x14ac:dyDescent="0.25">
      <c r="A858" s="552"/>
      <c r="B858" s="551"/>
      <c r="C858" s="552"/>
      <c r="D858" s="574"/>
      <c r="E858" s="536"/>
      <c r="F858" s="537"/>
      <c r="G858" s="233" t="s">
        <v>939</v>
      </c>
      <c r="H858" s="122"/>
      <c r="I858" s="122">
        <v>186</v>
      </c>
      <c r="J858" s="122"/>
      <c r="K858" s="122"/>
      <c r="L858" s="122"/>
      <c r="M858" s="122">
        <v>15</v>
      </c>
      <c r="N858" s="122"/>
      <c r="O858" s="334"/>
      <c r="P858" s="221"/>
      <c r="Q858" s="224"/>
      <c r="R858" s="222"/>
      <c r="S858" s="222"/>
      <c r="T858" s="222"/>
    </row>
    <row r="859" spans="1:20" s="19" customFormat="1" ht="45" hidden="1" customHeight="1" outlineLevel="1" x14ac:dyDescent="0.25">
      <c r="A859" s="552"/>
      <c r="B859" s="551"/>
      <c r="C859" s="552"/>
      <c r="D859" s="574"/>
      <c r="E859" s="536"/>
      <c r="F859" s="537"/>
      <c r="G859" s="233" t="s">
        <v>940</v>
      </c>
      <c r="H859" s="122"/>
      <c r="I859" s="122">
        <v>220</v>
      </c>
      <c r="J859" s="122"/>
      <c r="K859" s="122"/>
      <c r="L859" s="122"/>
      <c r="M859" s="122">
        <v>12</v>
      </c>
      <c r="N859" s="122"/>
      <c r="O859" s="334"/>
      <c r="P859" s="221"/>
      <c r="Q859" s="224"/>
      <c r="R859" s="222"/>
      <c r="S859" s="222"/>
      <c r="T859" s="222"/>
    </row>
    <row r="860" spans="1:20" s="19" customFormat="1" ht="45" hidden="1" customHeight="1" outlineLevel="1" x14ac:dyDescent="0.25">
      <c r="A860" s="552"/>
      <c r="B860" s="551"/>
      <c r="C860" s="552"/>
      <c r="D860" s="574"/>
      <c r="E860" s="536"/>
      <c r="F860" s="537"/>
      <c r="G860" s="233" t="s">
        <v>941</v>
      </c>
      <c r="H860" s="122"/>
      <c r="I860" s="122">
        <v>107</v>
      </c>
      <c r="J860" s="122"/>
      <c r="K860" s="122"/>
      <c r="L860" s="122"/>
      <c r="M860" s="122">
        <v>23</v>
      </c>
      <c r="N860" s="122"/>
      <c r="O860" s="334"/>
      <c r="P860" s="221"/>
      <c r="Q860" s="224"/>
      <c r="R860" s="222"/>
      <c r="S860" s="222"/>
      <c r="T860" s="222"/>
    </row>
    <row r="861" spans="1:20" s="19" customFormat="1" ht="45" hidden="1" customHeight="1" outlineLevel="1" x14ac:dyDescent="0.25">
      <c r="A861" s="552"/>
      <c r="B861" s="551"/>
      <c r="C861" s="552"/>
      <c r="D861" s="574"/>
      <c r="E861" s="536"/>
      <c r="F861" s="537"/>
      <c r="G861" s="233" t="s">
        <v>942</v>
      </c>
      <c r="H861" s="122"/>
      <c r="I861" s="122">
        <v>90</v>
      </c>
      <c r="J861" s="122"/>
      <c r="K861" s="122"/>
      <c r="L861" s="122"/>
      <c r="M861" s="122">
        <v>30</v>
      </c>
      <c r="N861" s="122"/>
      <c r="O861" s="334"/>
      <c r="P861" s="221"/>
      <c r="Q861" s="224"/>
      <c r="R861" s="222"/>
      <c r="S861" s="222"/>
      <c r="T861" s="222"/>
    </row>
    <row r="862" spans="1:20" s="19" customFormat="1" ht="45" hidden="1" customHeight="1" outlineLevel="1" x14ac:dyDescent="0.25">
      <c r="A862" s="552"/>
      <c r="B862" s="551"/>
      <c r="C862" s="552"/>
      <c r="D862" s="574"/>
      <c r="E862" s="536"/>
      <c r="F862" s="537"/>
      <c r="G862" s="233" t="s">
        <v>943</v>
      </c>
      <c r="H862" s="122"/>
      <c r="I862" s="122">
        <v>14</v>
      </c>
      <c r="J862" s="122"/>
      <c r="K862" s="122"/>
      <c r="L862" s="122"/>
      <c r="M862" s="122">
        <v>15</v>
      </c>
      <c r="N862" s="122"/>
      <c r="O862" s="334"/>
      <c r="P862" s="221"/>
      <c r="Q862" s="224"/>
      <c r="R862" s="222"/>
      <c r="S862" s="222"/>
      <c r="T862" s="222"/>
    </row>
    <row r="863" spans="1:20" s="19" customFormat="1" ht="45" hidden="1" customHeight="1" outlineLevel="1" x14ac:dyDescent="0.25">
      <c r="A863" s="552"/>
      <c r="B863" s="551"/>
      <c r="C863" s="552"/>
      <c r="D863" s="574"/>
      <c r="E863" s="536"/>
      <c r="F863" s="537"/>
      <c r="G863" s="233" t="s">
        <v>944</v>
      </c>
      <c r="H863" s="122"/>
      <c r="I863" s="122">
        <v>141</v>
      </c>
      <c r="J863" s="122"/>
      <c r="K863" s="122"/>
      <c r="L863" s="122"/>
      <c r="M863" s="122">
        <v>25</v>
      </c>
      <c r="N863" s="122"/>
      <c r="O863" s="334"/>
      <c r="P863" s="221"/>
      <c r="Q863" s="224"/>
      <c r="R863" s="222"/>
      <c r="S863" s="222"/>
      <c r="T863" s="222"/>
    </row>
    <row r="864" spans="1:20" s="19" customFormat="1" ht="45" hidden="1" customHeight="1" outlineLevel="1" x14ac:dyDescent="0.25">
      <c r="A864" s="552"/>
      <c r="B864" s="551"/>
      <c r="C864" s="552"/>
      <c r="D864" s="574"/>
      <c r="E864" s="536"/>
      <c r="F864" s="537"/>
      <c r="G864" s="233" t="s">
        <v>945</v>
      </c>
      <c r="H864" s="122"/>
      <c r="I864" s="122">
        <v>267</v>
      </c>
      <c r="J864" s="122"/>
      <c r="K864" s="122"/>
      <c r="L864" s="122"/>
      <c r="M864" s="122">
        <v>90</v>
      </c>
      <c r="N864" s="122"/>
      <c r="O864" s="334"/>
      <c r="P864" s="221"/>
      <c r="Q864" s="224"/>
      <c r="R864" s="222"/>
      <c r="S864" s="222"/>
      <c r="T864" s="222"/>
    </row>
    <row r="865" spans="1:20" s="19" customFormat="1" ht="45" hidden="1" customHeight="1" outlineLevel="1" x14ac:dyDescent="0.25">
      <c r="A865" s="552"/>
      <c r="B865" s="551"/>
      <c r="C865" s="552"/>
      <c r="D865" s="574"/>
      <c r="E865" s="536"/>
      <c r="F865" s="537"/>
      <c r="G865" s="233" t="s">
        <v>946</v>
      </c>
      <c r="H865" s="122"/>
      <c r="I865" s="122">
        <v>156</v>
      </c>
      <c r="J865" s="122"/>
      <c r="K865" s="122"/>
      <c r="L865" s="122"/>
      <c r="M865" s="122">
        <v>10</v>
      </c>
      <c r="N865" s="122"/>
      <c r="O865" s="334"/>
      <c r="P865" s="221"/>
      <c r="Q865" s="224"/>
      <c r="R865" s="222"/>
      <c r="S865" s="222"/>
      <c r="T865" s="222"/>
    </row>
    <row r="866" spans="1:20" s="19" customFormat="1" ht="45" hidden="1" customHeight="1" outlineLevel="1" x14ac:dyDescent="0.25">
      <c r="A866" s="552"/>
      <c r="B866" s="551"/>
      <c r="C866" s="552"/>
      <c r="D866" s="574"/>
      <c r="E866" s="536"/>
      <c r="F866" s="537"/>
      <c r="G866" s="233" t="s">
        <v>947</v>
      </c>
      <c r="H866" s="122"/>
      <c r="I866" s="122">
        <v>807</v>
      </c>
      <c r="J866" s="122"/>
      <c r="K866" s="122"/>
      <c r="L866" s="122"/>
      <c r="M866" s="122">
        <v>84</v>
      </c>
      <c r="N866" s="122"/>
      <c r="O866" s="334"/>
      <c r="P866" s="221"/>
      <c r="Q866" s="224"/>
      <c r="R866" s="222"/>
      <c r="S866" s="222"/>
      <c r="T866" s="222"/>
    </row>
    <row r="867" spans="1:20" s="19" customFormat="1" ht="45" hidden="1" customHeight="1" outlineLevel="1" x14ac:dyDescent="0.25">
      <c r="A867" s="552"/>
      <c r="B867" s="551"/>
      <c r="C867" s="552"/>
      <c r="D867" s="574"/>
      <c r="E867" s="536"/>
      <c r="F867" s="537"/>
      <c r="G867" s="233" t="s">
        <v>948</v>
      </c>
      <c r="H867" s="122"/>
      <c r="I867" s="122">
        <v>59</v>
      </c>
      <c r="J867" s="122"/>
      <c r="K867" s="122"/>
      <c r="L867" s="122"/>
      <c r="M867" s="122">
        <v>5</v>
      </c>
      <c r="N867" s="122"/>
      <c r="O867" s="334"/>
      <c r="P867" s="221"/>
      <c r="Q867" s="224"/>
      <c r="R867" s="222"/>
      <c r="S867" s="222"/>
      <c r="T867" s="222"/>
    </row>
    <row r="868" spans="1:20" s="19" customFormat="1" ht="45" hidden="1" customHeight="1" outlineLevel="1" x14ac:dyDescent="0.25">
      <c r="A868" s="552"/>
      <c r="B868" s="551"/>
      <c r="C868" s="552"/>
      <c r="D868" s="574"/>
      <c r="E868" s="536"/>
      <c r="F868" s="537"/>
      <c r="G868" s="233" t="s">
        <v>949</v>
      </c>
      <c r="H868" s="122"/>
      <c r="I868" s="122">
        <v>70</v>
      </c>
      <c r="J868" s="122"/>
      <c r="K868" s="122"/>
      <c r="L868" s="122"/>
      <c r="M868" s="122">
        <v>10</v>
      </c>
      <c r="N868" s="122"/>
      <c r="O868" s="334"/>
      <c r="P868" s="221"/>
      <c r="Q868" s="224"/>
      <c r="R868" s="222"/>
      <c r="S868" s="222"/>
      <c r="T868" s="222"/>
    </row>
    <row r="869" spans="1:20" s="19" customFormat="1" ht="45" hidden="1" customHeight="1" outlineLevel="1" x14ac:dyDescent="0.25">
      <c r="A869" s="552"/>
      <c r="B869" s="551"/>
      <c r="C869" s="552"/>
      <c r="D869" s="574"/>
      <c r="E869" s="536"/>
      <c r="F869" s="537"/>
      <c r="G869" s="233" t="s">
        <v>950</v>
      </c>
      <c r="H869" s="122"/>
      <c r="I869" s="122">
        <v>215</v>
      </c>
      <c r="J869" s="122"/>
      <c r="K869" s="122"/>
      <c r="L869" s="122"/>
      <c r="M869" s="122">
        <v>10</v>
      </c>
      <c r="N869" s="122"/>
      <c r="O869" s="334"/>
      <c r="P869" s="221"/>
      <c r="Q869" s="224"/>
      <c r="R869" s="222"/>
      <c r="S869" s="222"/>
      <c r="T869" s="222"/>
    </row>
    <row r="870" spans="1:20" s="19" customFormat="1" ht="45" hidden="1" customHeight="1" outlineLevel="1" x14ac:dyDescent="0.25">
      <c r="A870" s="552"/>
      <c r="B870" s="551"/>
      <c r="C870" s="552"/>
      <c r="D870" s="574"/>
      <c r="E870" s="536"/>
      <c r="F870" s="537"/>
      <c r="G870" s="233" t="s">
        <v>951</v>
      </c>
      <c r="H870" s="122"/>
      <c r="I870" s="122">
        <v>207</v>
      </c>
      <c r="J870" s="122"/>
      <c r="K870" s="122"/>
      <c r="L870" s="122"/>
      <c r="M870" s="122">
        <v>45</v>
      </c>
      <c r="N870" s="122"/>
      <c r="O870" s="334"/>
      <c r="P870" s="221"/>
      <c r="Q870" s="224"/>
      <c r="R870" s="222"/>
      <c r="S870" s="222"/>
      <c r="T870" s="222"/>
    </row>
    <row r="871" spans="1:20" s="19" customFormat="1" ht="30" hidden="1" customHeight="1" outlineLevel="1" x14ac:dyDescent="0.25">
      <c r="A871" s="552"/>
      <c r="B871" s="551"/>
      <c r="C871" s="552"/>
      <c r="D871" s="574"/>
      <c r="E871" s="536"/>
      <c r="F871" s="537"/>
      <c r="G871" s="233" t="s">
        <v>952</v>
      </c>
      <c r="H871" s="122"/>
      <c r="I871" s="122">
        <v>91</v>
      </c>
      <c r="J871" s="122"/>
      <c r="K871" s="122"/>
      <c r="L871" s="122"/>
      <c r="M871" s="122">
        <v>15</v>
      </c>
      <c r="N871" s="122"/>
      <c r="O871" s="334"/>
      <c r="P871" s="221"/>
      <c r="Q871" s="224"/>
      <c r="R871" s="222"/>
      <c r="S871" s="222"/>
      <c r="T871" s="222"/>
    </row>
    <row r="872" spans="1:20" s="19" customFormat="1" ht="45" hidden="1" customHeight="1" outlineLevel="1" x14ac:dyDescent="0.25">
      <c r="A872" s="552"/>
      <c r="B872" s="551"/>
      <c r="C872" s="552"/>
      <c r="D872" s="574"/>
      <c r="E872" s="536"/>
      <c r="F872" s="537"/>
      <c r="G872" s="233" t="s">
        <v>953</v>
      </c>
      <c r="H872" s="122"/>
      <c r="I872" s="122">
        <v>165</v>
      </c>
      <c r="J872" s="122"/>
      <c r="K872" s="122"/>
      <c r="L872" s="122"/>
      <c r="M872" s="122">
        <v>15</v>
      </c>
      <c r="N872" s="122"/>
      <c r="O872" s="334"/>
      <c r="P872" s="221"/>
      <c r="Q872" s="224"/>
      <c r="R872" s="222"/>
      <c r="S872" s="222"/>
      <c r="T872" s="222"/>
    </row>
    <row r="873" spans="1:20" s="19" customFormat="1" ht="30" hidden="1" customHeight="1" outlineLevel="1" x14ac:dyDescent="0.25">
      <c r="A873" s="552"/>
      <c r="B873" s="551"/>
      <c r="C873" s="552"/>
      <c r="D873" s="574"/>
      <c r="E873" s="536"/>
      <c r="F873" s="537"/>
      <c r="G873" s="233" t="s">
        <v>954</v>
      </c>
      <c r="H873" s="122"/>
      <c r="I873" s="122">
        <v>110</v>
      </c>
      <c r="J873" s="122"/>
      <c r="K873" s="122"/>
      <c r="L873" s="122"/>
      <c r="M873" s="122">
        <v>15</v>
      </c>
      <c r="N873" s="122"/>
      <c r="O873" s="334"/>
      <c r="P873" s="221"/>
      <c r="Q873" s="224"/>
      <c r="R873" s="222"/>
      <c r="S873" s="222"/>
      <c r="T873" s="222"/>
    </row>
    <row r="874" spans="1:20" s="19" customFormat="1" ht="45" hidden="1" customHeight="1" outlineLevel="1" x14ac:dyDescent="0.25">
      <c r="A874" s="552"/>
      <c r="B874" s="551"/>
      <c r="C874" s="552"/>
      <c r="D874" s="574"/>
      <c r="E874" s="536"/>
      <c r="F874" s="537"/>
      <c r="G874" s="233" t="s">
        <v>955</v>
      </c>
      <c r="H874" s="122"/>
      <c r="I874" s="122">
        <v>44</v>
      </c>
      <c r="J874" s="122"/>
      <c r="K874" s="122"/>
      <c r="L874" s="122"/>
      <c r="M874" s="122">
        <v>15</v>
      </c>
      <c r="N874" s="122"/>
      <c r="O874" s="334"/>
      <c r="P874" s="221"/>
      <c r="Q874" s="224"/>
      <c r="R874" s="222"/>
      <c r="S874" s="222"/>
      <c r="T874" s="222"/>
    </row>
    <row r="875" spans="1:20" s="19" customFormat="1" ht="45" hidden="1" customHeight="1" outlineLevel="1" x14ac:dyDescent="0.25">
      <c r="A875" s="552"/>
      <c r="B875" s="551"/>
      <c r="C875" s="552"/>
      <c r="D875" s="574"/>
      <c r="E875" s="536"/>
      <c r="F875" s="537"/>
      <c r="G875" s="233" t="s">
        <v>956</v>
      </c>
      <c r="H875" s="122"/>
      <c r="I875" s="122">
        <v>1668</v>
      </c>
      <c r="J875" s="122"/>
      <c r="K875" s="122"/>
      <c r="L875" s="122"/>
      <c r="M875" s="122">
        <v>736</v>
      </c>
      <c r="N875" s="122"/>
      <c r="O875" s="334"/>
      <c r="P875" s="221"/>
      <c r="Q875" s="224"/>
      <c r="R875" s="222"/>
      <c r="S875" s="222"/>
      <c r="T875" s="222"/>
    </row>
    <row r="876" spans="1:20" s="19" customFormat="1" ht="45" hidden="1" customHeight="1" outlineLevel="1" x14ac:dyDescent="0.25">
      <c r="A876" s="552"/>
      <c r="B876" s="551"/>
      <c r="C876" s="552"/>
      <c r="D876" s="574"/>
      <c r="E876" s="536"/>
      <c r="F876" s="537"/>
      <c r="G876" s="233" t="s">
        <v>957</v>
      </c>
      <c r="H876" s="122"/>
      <c r="I876" s="122">
        <v>50</v>
      </c>
      <c r="J876" s="122"/>
      <c r="K876" s="122"/>
      <c r="L876" s="122"/>
      <c r="M876" s="122">
        <v>25</v>
      </c>
      <c r="N876" s="122"/>
      <c r="O876" s="334"/>
      <c r="P876" s="221"/>
      <c r="Q876" s="224"/>
      <c r="R876" s="222"/>
      <c r="S876" s="222"/>
      <c r="T876" s="222"/>
    </row>
    <row r="877" spans="1:20" s="19" customFormat="1" ht="45" hidden="1" customHeight="1" outlineLevel="1" x14ac:dyDescent="0.25">
      <c r="A877" s="552"/>
      <c r="B877" s="551"/>
      <c r="C877" s="552"/>
      <c r="D877" s="574"/>
      <c r="E877" s="536"/>
      <c r="F877" s="537"/>
      <c r="G877" s="233" t="s">
        <v>958</v>
      </c>
      <c r="H877" s="122"/>
      <c r="I877" s="122">
        <v>91</v>
      </c>
      <c r="J877" s="122"/>
      <c r="K877" s="122"/>
      <c r="L877" s="122"/>
      <c r="M877" s="122">
        <v>10</v>
      </c>
      <c r="N877" s="122"/>
      <c r="O877" s="334"/>
      <c r="P877" s="221"/>
      <c r="Q877" s="224"/>
      <c r="R877" s="222"/>
      <c r="S877" s="222"/>
      <c r="T877" s="222"/>
    </row>
    <row r="878" spans="1:20" s="19" customFormat="1" ht="45" hidden="1" customHeight="1" outlineLevel="1" x14ac:dyDescent="0.25">
      <c r="A878" s="552"/>
      <c r="B878" s="551"/>
      <c r="C878" s="552"/>
      <c r="D878" s="574"/>
      <c r="E878" s="536"/>
      <c r="F878" s="537"/>
      <c r="G878" s="233" t="s">
        <v>959</v>
      </c>
      <c r="H878" s="122"/>
      <c r="I878" s="122">
        <v>83</v>
      </c>
      <c r="J878" s="122"/>
      <c r="K878" s="122"/>
      <c r="L878" s="122"/>
      <c r="M878" s="122">
        <v>25</v>
      </c>
      <c r="N878" s="122"/>
      <c r="O878" s="334"/>
      <c r="P878" s="221"/>
      <c r="Q878" s="224"/>
      <c r="R878" s="222"/>
      <c r="S878" s="222"/>
      <c r="T878" s="222"/>
    </row>
    <row r="879" spans="1:20" s="19" customFormat="1" ht="45" hidden="1" customHeight="1" outlineLevel="1" x14ac:dyDescent="0.25">
      <c r="A879" s="552"/>
      <c r="B879" s="551"/>
      <c r="C879" s="552"/>
      <c r="D879" s="574"/>
      <c r="E879" s="536"/>
      <c r="F879" s="537"/>
      <c r="G879" s="233" t="s">
        <v>960</v>
      </c>
      <c r="H879" s="122"/>
      <c r="I879" s="122">
        <v>68</v>
      </c>
      <c r="J879" s="122"/>
      <c r="K879" s="122"/>
      <c r="L879" s="122"/>
      <c r="M879" s="122">
        <v>10</v>
      </c>
      <c r="N879" s="122"/>
      <c r="O879" s="334"/>
      <c r="P879" s="221"/>
      <c r="Q879" s="224"/>
      <c r="R879" s="222"/>
      <c r="S879" s="222"/>
      <c r="T879" s="222"/>
    </row>
    <row r="880" spans="1:20" s="19" customFormat="1" ht="45" hidden="1" customHeight="1" outlineLevel="1" x14ac:dyDescent="0.25">
      <c r="A880" s="552"/>
      <c r="B880" s="551"/>
      <c r="C880" s="552"/>
      <c r="D880" s="574"/>
      <c r="E880" s="536"/>
      <c r="F880" s="537"/>
      <c r="G880" s="233" t="s">
        <v>961</v>
      </c>
      <c r="H880" s="123"/>
      <c r="I880" s="123">
        <v>213</v>
      </c>
      <c r="J880" s="123"/>
      <c r="K880" s="123"/>
      <c r="L880" s="123"/>
      <c r="M880" s="123">
        <v>15</v>
      </c>
      <c r="N880" s="123"/>
      <c r="O880" s="332"/>
      <c r="P880" s="221"/>
      <c r="Q880" s="224"/>
      <c r="R880" s="222"/>
      <c r="S880" s="222"/>
      <c r="T880" s="222"/>
    </row>
    <row r="881" spans="1:20" s="19" customFormat="1" ht="60" hidden="1" customHeight="1" outlineLevel="1" x14ac:dyDescent="0.25">
      <c r="A881" s="552"/>
      <c r="B881" s="551"/>
      <c r="C881" s="552"/>
      <c r="D881" s="574"/>
      <c r="E881" s="536"/>
      <c r="F881" s="537"/>
      <c r="G881" s="233" t="s">
        <v>962</v>
      </c>
      <c r="H881" s="123"/>
      <c r="I881" s="123">
        <v>265</v>
      </c>
      <c r="J881" s="123"/>
      <c r="K881" s="123"/>
      <c r="L881" s="123"/>
      <c r="M881" s="123">
        <v>10</v>
      </c>
      <c r="N881" s="123"/>
      <c r="O881" s="332"/>
      <c r="P881" s="221"/>
      <c r="Q881" s="224"/>
      <c r="R881" s="222"/>
      <c r="S881" s="222"/>
      <c r="T881" s="222"/>
    </row>
    <row r="882" spans="1:20" s="19" customFormat="1" ht="75" hidden="1" customHeight="1" outlineLevel="1" x14ac:dyDescent="0.25">
      <c r="A882" s="552"/>
      <c r="B882" s="551"/>
      <c r="C882" s="552"/>
      <c r="D882" s="574"/>
      <c r="E882" s="536"/>
      <c r="F882" s="537"/>
      <c r="G882" s="233" t="s">
        <v>963</v>
      </c>
      <c r="H882" s="123"/>
      <c r="I882" s="123">
        <v>126</v>
      </c>
      <c r="J882" s="123"/>
      <c r="K882" s="123"/>
      <c r="L882" s="123"/>
      <c r="M882" s="123">
        <v>10</v>
      </c>
      <c r="N882" s="123"/>
      <c r="O882" s="332"/>
      <c r="P882" s="221"/>
      <c r="Q882" s="224"/>
      <c r="R882" s="222"/>
      <c r="S882" s="222"/>
      <c r="T882" s="222"/>
    </row>
    <row r="883" spans="1:20" s="19" customFormat="1" ht="45" hidden="1" customHeight="1" outlineLevel="1" x14ac:dyDescent="0.25">
      <c r="A883" s="552"/>
      <c r="B883" s="551"/>
      <c r="C883" s="552"/>
      <c r="D883" s="574"/>
      <c r="E883" s="536"/>
      <c r="F883" s="537"/>
      <c r="G883" s="233" t="s">
        <v>964</v>
      </c>
      <c r="H883" s="123"/>
      <c r="I883" s="123">
        <v>145</v>
      </c>
      <c r="J883" s="123"/>
      <c r="K883" s="123"/>
      <c r="L883" s="123"/>
      <c r="M883" s="123">
        <v>25</v>
      </c>
      <c r="N883" s="123"/>
      <c r="O883" s="332"/>
      <c r="P883" s="221"/>
      <c r="Q883" s="224"/>
      <c r="R883" s="222"/>
      <c r="S883" s="222"/>
      <c r="T883" s="222"/>
    </row>
    <row r="884" spans="1:20" s="19" customFormat="1" ht="60" hidden="1" customHeight="1" outlineLevel="1" x14ac:dyDescent="0.25">
      <c r="A884" s="552"/>
      <c r="B884" s="551"/>
      <c r="C884" s="552"/>
      <c r="D884" s="574"/>
      <c r="E884" s="536"/>
      <c r="F884" s="537"/>
      <c r="G884" s="233" t="s">
        <v>965</v>
      </c>
      <c r="H884" s="123"/>
      <c r="I884" s="123">
        <v>15</v>
      </c>
      <c r="J884" s="123"/>
      <c r="K884" s="123"/>
      <c r="L884" s="123"/>
      <c r="M884" s="123">
        <v>6</v>
      </c>
      <c r="N884" s="123"/>
      <c r="O884" s="332"/>
      <c r="P884" s="221"/>
      <c r="Q884" s="224"/>
      <c r="R884" s="222"/>
      <c r="S884" s="222"/>
      <c r="T884" s="222"/>
    </row>
    <row r="885" spans="1:20" s="19" customFormat="1" ht="60" hidden="1" customHeight="1" outlineLevel="1" x14ac:dyDescent="0.25">
      <c r="A885" s="552"/>
      <c r="B885" s="551"/>
      <c r="C885" s="552"/>
      <c r="D885" s="574"/>
      <c r="E885" s="536"/>
      <c r="F885" s="537"/>
      <c r="G885" s="233" t="s">
        <v>966</v>
      </c>
      <c r="H885" s="123"/>
      <c r="I885" s="123">
        <v>14</v>
      </c>
      <c r="J885" s="123"/>
      <c r="K885" s="123"/>
      <c r="L885" s="123"/>
      <c r="M885" s="123">
        <v>13.77</v>
      </c>
      <c r="N885" s="123"/>
      <c r="O885" s="332"/>
      <c r="P885" s="221"/>
      <c r="Q885" s="224"/>
      <c r="R885" s="222"/>
      <c r="S885" s="222"/>
      <c r="T885" s="222"/>
    </row>
    <row r="886" spans="1:20" s="19" customFormat="1" ht="60" hidden="1" customHeight="1" outlineLevel="1" x14ac:dyDescent="0.25">
      <c r="A886" s="552"/>
      <c r="B886" s="551"/>
      <c r="C886" s="552"/>
      <c r="D886" s="574"/>
      <c r="E886" s="536"/>
      <c r="F886" s="537"/>
      <c r="G886" s="233" t="s">
        <v>967</v>
      </c>
      <c r="H886" s="123"/>
      <c r="I886" s="123">
        <v>17</v>
      </c>
      <c r="J886" s="123"/>
      <c r="K886" s="123"/>
      <c r="L886" s="123"/>
      <c r="M886" s="123">
        <v>10</v>
      </c>
      <c r="N886" s="123"/>
      <c r="O886" s="332"/>
      <c r="P886" s="221"/>
      <c r="Q886" s="224"/>
      <c r="R886" s="222"/>
      <c r="S886" s="222"/>
      <c r="T886" s="222"/>
    </row>
    <row r="887" spans="1:20" s="19" customFormat="1" ht="60" hidden="1" customHeight="1" outlineLevel="1" x14ac:dyDescent="0.25">
      <c r="A887" s="552"/>
      <c r="B887" s="551"/>
      <c r="C887" s="552"/>
      <c r="D887" s="574"/>
      <c r="E887" s="536"/>
      <c r="F887" s="537"/>
      <c r="G887" s="233" t="s">
        <v>968</v>
      </c>
      <c r="H887" s="123"/>
      <c r="I887" s="123">
        <v>25</v>
      </c>
      <c r="J887" s="123"/>
      <c r="K887" s="123"/>
      <c r="L887" s="123"/>
      <c r="M887" s="123">
        <v>10</v>
      </c>
      <c r="N887" s="123"/>
      <c r="O887" s="332"/>
      <c r="P887" s="221"/>
      <c r="Q887" s="224"/>
      <c r="R887" s="222"/>
      <c r="S887" s="222"/>
      <c r="T887" s="222"/>
    </row>
    <row r="888" spans="1:20" s="19" customFormat="1" ht="90" hidden="1" customHeight="1" outlineLevel="1" x14ac:dyDescent="0.25">
      <c r="A888" s="552"/>
      <c r="B888" s="551"/>
      <c r="C888" s="552"/>
      <c r="D888" s="574"/>
      <c r="E888" s="536"/>
      <c r="F888" s="537"/>
      <c r="G888" s="233" t="s">
        <v>969</v>
      </c>
      <c r="H888" s="123"/>
      <c r="I888" s="123">
        <v>25</v>
      </c>
      <c r="J888" s="123"/>
      <c r="K888" s="123"/>
      <c r="L888" s="123"/>
      <c r="M888" s="123">
        <v>10</v>
      </c>
      <c r="N888" s="123"/>
      <c r="O888" s="332"/>
      <c r="P888" s="221"/>
      <c r="Q888" s="224"/>
      <c r="R888" s="222"/>
      <c r="S888" s="222"/>
      <c r="T888" s="222"/>
    </row>
    <row r="889" spans="1:20" s="19" customFormat="1" ht="60" hidden="1" customHeight="1" outlineLevel="1" x14ac:dyDescent="0.25">
      <c r="A889" s="552"/>
      <c r="B889" s="551"/>
      <c r="C889" s="552"/>
      <c r="D889" s="574"/>
      <c r="E889" s="536"/>
      <c r="F889" s="537"/>
      <c r="G889" s="233" t="s">
        <v>970</v>
      </c>
      <c r="H889" s="123"/>
      <c r="I889" s="123">
        <v>15</v>
      </c>
      <c r="J889" s="123"/>
      <c r="K889" s="123"/>
      <c r="L889" s="123"/>
      <c r="M889" s="123">
        <v>15</v>
      </c>
      <c r="N889" s="123"/>
      <c r="O889" s="332"/>
      <c r="P889" s="221"/>
      <c r="Q889" s="224"/>
      <c r="R889" s="222"/>
      <c r="S889" s="222"/>
      <c r="T889" s="222"/>
    </row>
    <row r="890" spans="1:20" s="19" customFormat="1" ht="60" hidden="1" customHeight="1" outlineLevel="1" x14ac:dyDescent="0.25">
      <c r="A890" s="552"/>
      <c r="B890" s="551"/>
      <c r="C890" s="552"/>
      <c r="D890" s="574"/>
      <c r="E890" s="536"/>
      <c r="F890" s="537"/>
      <c r="G890" s="233" t="s">
        <v>971</v>
      </c>
      <c r="H890" s="123"/>
      <c r="I890" s="123">
        <v>20</v>
      </c>
      <c r="J890" s="123"/>
      <c r="K890" s="123"/>
      <c r="L890" s="123"/>
      <c r="M890" s="123">
        <v>10</v>
      </c>
      <c r="N890" s="123"/>
      <c r="O890" s="332"/>
      <c r="P890" s="221"/>
      <c r="Q890" s="224"/>
      <c r="R890" s="222"/>
      <c r="S890" s="222"/>
      <c r="T890" s="222"/>
    </row>
    <row r="891" spans="1:20" s="19" customFormat="1" ht="60" hidden="1" customHeight="1" outlineLevel="1" x14ac:dyDescent="0.25">
      <c r="A891" s="552"/>
      <c r="B891" s="551"/>
      <c r="C891" s="552"/>
      <c r="D891" s="574"/>
      <c r="E891" s="536"/>
      <c r="F891" s="537"/>
      <c r="G891" s="233" t="s">
        <v>972</v>
      </c>
      <c r="H891" s="123"/>
      <c r="I891" s="123">
        <v>15</v>
      </c>
      <c r="J891" s="123"/>
      <c r="K891" s="123"/>
      <c r="L891" s="123"/>
      <c r="M891" s="123">
        <v>15</v>
      </c>
      <c r="N891" s="123"/>
      <c r="O891" s="332"/>
      <c r="P891" s="221"/>
      <c r="Q891" s="224"/>
      <c r="R891" s="222"/>
      <c r="S891" s="222"/>
      <c r="T891" s="222"/>
    </row>
    <row r="892" spans="1:20" s="19" customFormat="1" ht="60" hidden="1" customHeight="1" outlineLevel="1" x14ac:dyDescent="0.25">
      <c r="A892" s="552"/>
      <c r="B892" s="551"/>
      <c r="C892" s="552"/>
      <c r="D892" s="574"/>
      <c r="E892" s="536"/>
      <c r="F892" s="537"/>
      <c r="G892" s="233" t="s">
        <v>973</v>
      </c>
      <c r="H892" s="122"/>
      <c r="I892" s="122">
        <v>31</v>
      </c>
      <c r="J892" s="122"/>
      <c r="K892" s="122"/>
      <c r="L892" s="122"/>
      <c r="M892" s="122">
        <v>5</v>
      </c>
      <c r="N892" s="122"/>
      <c r="O892" s="334"/>
      <c r="P892" s="221"/>
      <c r="Q892" s="224"/>
      <c r="R892" s="222"/>
      <c r="S892" s="222"/>
      <c r="T892" s="222"/>
    </row>
    <row r="893" spans="1:20" s="19" customFormat="1" ht="75" hidden="1" customHeight="1" outlineLevel="1" x14ac:dyDescent="0.25">
      <c r="A893" s="552"/>
      <c r="B893" s="551"/>
      <c r="C893" s="552"/>
      <c r="D893" s="574"/>
      <c r="E893" s="536"/>
      <c r="F893" s="537"/>
      <c r="G893" s="233" t="s">
        <v>974</v>
      </c>
      <c r="H893" s="122"/>
      <c r="I893" s="122">
        <v>121</v>
      </c>
      <c r="J893" s="122"/>
      <c r="K893" s="122"/>
      <c r="L893" s="122"/>
      <c r="M893" s="122">
        <v>13</v>
      </c>
      <c r="N893" s="122"/>
      <c r="O893" s="334"/>
      <c r="P893" s="221"/>
      <c r="Q893" s="224"/>
      <c r="R893" s="222"/>
      <c r="S893" s="222"/>
      <c r="T893" s="222"/>
    </row>
    <row r="894" spans="1:20" s="19" customFormat="1" ht="60" hidden="1" customHeight="1" outlineLevel="1" x14ac:dyDescent="0.25">
      <c r="A894" s="552"/>
      <c r="B894" s="551"/>
      <c r="C894" s="552"/>
      <c r="D894" s="574"/>
      <c r="E894" s="536"/>
      <c r="F894" s="537"/>
      <c r="G894" s="233" t="s">
        <v>975</v>
      </c>
      <c r="H894" s="122"/>
      <c r="I894" s="122">
        <v>11</v>
      </c>
      <c r="J894" s="122"/>
      <c r="K894" s="122"/>
      <c r="L894" s="122"/>
      <c r="M894" s="122">
        <v>5</v>
      </c>
      <c r="N894" s="122"/>
      <c r="O894" s="334"/>
      <c r="P894" s="221"/>
      <c r="Q894" s="224"/>
      <c r="R894" s="222"/>
      <c r="S894" s="222"/>
      <c r="T894" s="222"/>
    </row>
    <row r="895" spans="1:20" s="19" customFormat="1" ht="60" hidden="1" customHeight="1" outlineLevel="1" x14ac:dyDescent="0.25">
      <c r="A895" s="552"/>
      <c r="B895" s="551"/>
      <c r="C895" s="552"/>
      <c r="D895" s="574"/>
      <c r="E895" s="536"/>
      <c r="F895" s="537"/>
      <c r="G895" s="233" t="s">
        <v>976</v>
      </c>
      <c r="H895" s="122"/>
      <c r="I895" s="122">
        <v>165</v>
      </c>
      <c r="J895" s="122"/>
      <c r="K895" s="122"/>
      <c r="L895" s="122"/>
      <c r="M895" s="122">
        <v>30</v>
      </c>
      <c r="N895" s="122"/>
      <c r="O895" s="334"/>
      <c r="P895" s="221"/>
      <c r="Q895" s="224"/>
      <c r="R895" s="222"/>
      <c r="S895" s="222"/>
      <c r="T895" s="222"/>
    </row>
    <row r="896" spans="1:20" s="19" customFormat="1" ht="60" hidden="1" customHeight="1" outlineLevel="1" x14ac:dyDescent="0.25">
      <c r="A896" s="552"/>
      <c r="B896" s="551"/>
      <c r="C896" s="552"/>
      <c r="D896" s="574"/>
      <c r="E896" s="536"/>
      <c r="F896" s="537"/>
      <c r="G896" s="233" t="s">
        <v>977</v>
      </c>
      <c r="H896" s="122"/>
      <c r="I896" s="122">
        <v>95</v>
      </c>
      <c r="J896" s="122"/>
      <c r="K896" s="122"/>
      <c r="L896" s="122"/>
      <c r="M896" s="122">
        <v>5</v>
      </c>
      <c r="N896" s="122"/>
      <c r="O896" s="334"/>
      <c r="P896" s="221"/>
      <c r="Q896" s="224"/>
      <c r="R896" s="222"/>
      <c r="S896" s="222"/>
      <c r="T896" s="222"/>
    </row>
    <row r="897" spans="1:20" s="19" customFormat="1" ht="60" hidden="1" customHeight="1" outlineLevel="1" x14ac:dyDescent="0.25">
      <c r="A897" s="552"/>
      <c r="B897" s="551"/>
      <c r="C897" s="552"/>
      <c r="D897" s="574"/>
      <c r="E897" s="536"/>
      <c r="F897" s="537"/>
      <c r="G897" s="233" t="s">
        <v>978</v>
      </c>
      <c r="H897" s="122"/>
      <c r="I897" s="122">
        <v>25</v>
      </c>
      <c r="J897" s="122"/>
      <c r="K897" s="122"/>
      <c r="L897" s="122"/>
      <c r="M897" s="122">
        <v>10</v>
      </c>
      <c r="N897" s="122"/>
      <c r="O897" s="334"/>
      <c r="P897" s="221"/>
      <c r="Q897" s="224"/>
      <c r="R897" s="222"/>
      <c r="S897" s="222"/>
      <c r="T897" s="222"/>
    </row>
    <row r="898" spans="1:20" s="19" customFormat="1" ht="60" hidden="1" customHeight="1" outlineLevel="1" x14ac:dyDescent="0.25">
      <c r="A898" s="552"/>
      <c r="B898" s="551"/>
      <c r="C898" s="552"/>
      <c r="D898" s="574"/>
      <c r="E898" s="536"/>
      <c r="F898" s="537"/>
      <c r="G898" s="233" t="s">
        <v>979</v>
      </c>
      <c r="H898" s="122"/>
      <c r="I898" s="122">
        <v>30</v>
      </c>
      <c r="J898" s="122"/>
      <c r="K898" s="122"/>
      <c r="L898" s="122"/>
      <c r="M898" s="122">
        <v>10</v>
      </c>
      <c r="N898" s="122"/>
      <c r="O898" s="334"/>
      <c r="P898" s="221"/>
      <c r="Q898" s="224"/>
      <c r="R898" s="222"/>
      <c r="S898" s="222"/>
      <c r="T898" s="222"/>
    </row>
    <row r="899" spans="1:20" s="19" customFormat="1" ht="45" hidden="1" customHeight="1" outlineLevel="1" x14ac:dyDescent="0.25">
      <c r="A899" s="552"/>
      <c r="B899" s="551"/>
      <c r="C899" s="552"/>
      <c r="D899" s="574"/>
      <c r="E899" s="536"/>
      <c r="F899" s="537"/>
      <c r="G899" s="233" t="s">
        <v>980</v>
      </c>
      <c r="H899" s="122"/>
      <c r="I899" s="122">
        <v>27</v>
      </c>
      <c r="J899" s="122"/>
      <c r="K899" s="122"/>
      <c r="L899" s="122"/>
      <c r="M899" s="122">
        <v>5</v>
      </c>
      <c r="N899" s="122"/>
      <c r="O899" s="334"/>
      <c r="P899" s="221"/>
      <c r="Q899" s="224"/>
      <c r="R899" s="222"/>
      <c r="S899" s="222"/>
      <c r="T899" s="222"/>
    </row>
    <row r="900" spans="1:20" s="19" customFormat="1" ht="60" hidden="1" customHeight="1" outlineLevel="1" x14ac:dyDescent="0.25">
      <c r="A900" s="552"/>
      <c r="B900" s="551"/>
      <c r="C900" s="552"/>
      <c r="D900" s="574"/>
      <c r="E900" s="536"/>
      <c r="F900" s="537"/>
      <c r="G900" s="233" t="s">
        <v>981</v>
      </c>
      <c r="H900" s="122"/>
      <c r="I900" s="122">
        <v>18</v>
      </c>
      <c r="J900" s="122"/>
      <c r="K900" s="122"/>
      <c r="L900" s="122"/>
      <c r="M900" s="122">
        <v>15</v>
      </c>
      <c r="N900" s="122"/>
      <c r="O900" s="334"/>
      <c r="P900" s="221"/>
      <c r="Q900" s="224"/>
      <c r="R900" s="222"/>
      <c r="S900" s="222"/>
      <c r="T900" s="222"/>
    </row>
    <row r="901" spans="1:20" s="19" customFormat="1" ht="105" hidden="1" customHeight="1" outlineLevel="1" x14ac:dyDescent="0.25">
      <c r="A901" s="552"/>
      <c r="B901" s="551"/>
      <c r="C901" s="552"/>
      <c r="D901" s="574"/>
      <c r="E901" s="536"/>
      <c r="F901" s="537"/>
      <c r="G901" s="233" t="s">
        <v>982</v>
      </c>
      <c r="H901" s="122"/>
      <c r="I901" s="122">
        <v>5</v>
      </c>
      <c r="J901" s="122"/>
      <c r="K901" s="122"/>
      <c r="L901" s="122"/>
      <c r="M901" s="122">
        <v>15</v>
      </c>
      <c r="N901" s="122"/>
      <c r="O901" s="334"/>
      <c r="P901" s="221"/>
      <c r="Q901" s="224"/>
      <c r="R901" s="222"/>
      <c r="S901" s="222"/>
      <c r="T901" s="222"/>
    </row>
    <row r="902" spans="1:20" s="19" customFormat="1" ht="60" hidden="1" customHeight="1" outlineLevel="1" x14ac:dyDescent="0.25">
      <c r="A902" s="552"/>
      <c r="B902" s="551"/>
      <c r="C902" s="552"/>
      <c r="D902" s="574"/>
      <c r="E902" s="536"/>
      <c r="F902" s="537"/>
      <c r="G902" s="233" t="s">
        <v>983</v>
      </c>
      <c r="H902" s="122"/>
      <c r="I902" s="122">
        <v>134</v>
      </c>
      <c r="J902" s="122"/>
      <c r="K902" s="122"/>
      <c r="L902" s="122"/>
      <c r="M902" s="122">
        <v>30</v>
      </c>
      <c r="N902" s="122"/>
      <c r="O902" s="334"/>
      <c r="P902" s="221"/>
      <c r="Q902" s="224"/>
      <c r="R902" s="222"/>
      <c r="S902" s="222"/>
      <c r="T902" s="222"/>
    </row>
    <row r="903" spans="1:20" s="19" customFormat="1" ht="60" hidden="1" customHeight="1" outlineLevel="1" x14ac:dyDescent="0.25">
      <c r="A903" s="552"/>
      <c r="B903" s="551"/>
      <c r="C903" s="552"/>
      <c r="D903" s="574"/>
      <c r="E903" s="536"/>
      <c r="F903" s="537"/>
      <c r="G903" s="233" t="s">
        <v>984</v>
      </c>
      <c r="H903" s="122"/>
      <c r="I903" s="122">
        <v>120</v>
      </c>
      <c r="J903" s="122"/>
      <c r="K903" s="122"/>
      <c r="L903" s="122"/>
      <c r="M903" s="122">
        <v>30</v>
      </c>
      <c r="N903" s="122"/>
      <c r="O903" s="334"/>
      <c r="P903" s="221"/>
      <c r="Q903" s="224"/>
      <c r="R903" s="222"/>
      <c r="S903" s="222"/>
      <c r="T903" s="222"/>
    </row>
    <row r="904" spans="1:20" s="19" customFormat="1" ht="105" hidden="1" customHeight="1" outlineLevel="1" x14ac:dyDescent="0.25">
      <c r="A904" s="552"/>
      <c r="B904" s="551"/>
      <c r="C904" s="552"/>
      <c r="D904" s="574"/>
      <c r="E904" s="536"/>
      <c r="F904" s="537"/>
      <c r="G904" s="233" t="s">
        <v>985</v>
      </c>
      <c r="H904" s="122"/>
      <c r="I904" s="122">
        <v>25</v>
      </c>
      <c r="J904" s="122"/>
      <c r="K904" s="122"/>
      <c r="L904" s="122"/>
      <c r="M904" s="122">
        <v>8</v>
      </c>
      <c r="N904" s="122"/>
      <c r="O904" s="334"/>
      <c r="P904" s="221"/>
      <c r="Q904" s="224"/>
      <c r="R904" s="222"/>
      <c r="S904" s="222"/>
      <c r="T904" s="222"/>
    </row>
    <row r="905" spans="1:20" s="19" customFormat="1" ht="60" hidden="1" customHeight="1" outlineLevel="1" x14ac:dyDescent="0.25">
      <c r="A905" s="552"/>
      <c r="B905" s="551"/>
      <c r="C905" s="552"/>
      <c r="D905" s="574"/>
      <c r="E905" s="536"/>
      <c r="F905" s="537"/>
      <c r="G905" s="233" t="s">
        <v>986</v>
      </c>
      <c r="H905" s="123"/>
      <c r="I905" s="123">
        <v>154</v>
      </c>
      <c r="J905" s="123"/>
      <c r="K905" s="123"/>
      <c r="L905" s="123"/>
      <c r="M905" s="123">
        <v>15</v>
      </c>
      <c r="N905" s="123"/>
      <c r="O905" s="332"/>
      <c r="P905" s="221"/>
      <c r="Q905" s="224"/>
      <c r="R905" s="222"/>
      <c r="S905" s="222"/>
      <c r="T905" s="222"/>
    </row>
    <row r="906" spans="1:20" s="19" customFormat="1" ht="60" hidden="1" customHeight="1" outlineLevel="1" x14ac:dyDescent="0.25">
      <c r="A906" s="552"/>
      <c r="B906" s="551"/>
      <c r="C906" s="552"/>
      <c r="D906" s="574"/>
      <c r="E906" s="536"/>
      <c r="F906" s="537"/>
      <c r="G906" s="233" t="s">
        <v>987</v>
      </c>
      <c r="H906" s="123"/>
      <c r="I906" s="123">
        <v>80</v>
      </c>
      <c r="J906" s="123"/>
      <c r="K906" s="123"/>
      <c r="L906" s="123"/>
      <c r="M906" s="123">
        <v>15</v>
      </c>
      <c r="N906" s="123"/>
      <c r="O906" s="332"/>
      <c r="P906" s="221"/>
      <c r="Q906" s="224"/>
      <c r="R906" s="222"/>
      <c r="S906" s="222"/>
      <c r="T906" s="222"/>
    </row>
    <row r="907" spans="1:20" s="19" customFormat="1" ht="60" hidden="1" customHeight="1" outlineLevel="1" x14ac:dyDescent="0.25">
      <c r="A907" s="552"/>
      <c r="B907" s="551"/>
      <c r="C907" s="552"/>
      <c r="D907" s="574"/>
      <c r="E907" s="536"/>
      <c r="F907" s="537"/>
      <c r="G907" s="233" t="s">
        <v>988</v>
      </c>
      <c r="H907" s="123"/>
      <c r="I907" s="123">
        <v>85</v>
      </c>
      <c r="J907" s="123"/>
      <c r="K907" s="123"/>
      <c r="L907" s="123"/>
      <c r="M907" s="123">
        <v>15</v>
      </c>
      <c r="N907" s="123"/>
      <c r="O907" s="332"/>
      <c r="P907" s="221"/>
      <c r="Q907" s="224"/>
      <c r="R907" s="222"/>
      <c r="S907" s="222"/>
      <c r="T907" s="222"/>
    </row>
    <row r="908" spans="1:20" s="19" customFormat="1" ht="90" hidden="1" customHeight="1" outlineLevel="1" x14ac:dyDescent="0.25">
      <c r="A908" s="552"/>
      <c r="B908" s="551"/>
      <c r="C908" s="552"/>
      <c r="D908" s="574"/>
      <c r="E908" s="536"/>
      <c r="F908" s="537"/>
      <c r="G908" s="233" t="s">
        <v>989</v>
      </c>
      <c r="H908" s="123"/>
      <c r="I908" s="123">
        <v>168</v>
      </c>
      <c r="J908" s="123"/>
      <c r="K908" s="123"/>
      <c r="L908" s="123"/>
      <c r="M908" s="123">
        <v>5.92</v>
      </c>
      <c r="N908" s="123"/>
      <c r="O908" s="332"/>
      <c r="P908" s="221"/>
      <c r="Q908" s="224"/>
      <c r="R908" s="222"/>
      <c r="S908" s="222"/>
      <c r="T908" s="222"/>
    </row>
    <row r="909" spans="1:20" s="19" customFormat="1" ht="60" hidden="1" customHeight="1" outlineLevel="1" x14ac:dyDescent="0.25">
      <c r="A909" s="552"/>
      <c r="B909" s="551"/>
      <c r="C909" s="552"/>
      <c r="D909" s="574"/>
      <c r="E909" s="536"/>
      <c r="F909" s="537"/>
      <c r="G909" s="233" t="s">
        <v>990</v>
      </c>
      <c r="H909" s="123"/>
      <c r="I909" s="123">
        <v>15</v>
      </c>
      <c r="J909" s="123"/>
      <c r="K909" s="123"/>
      <c r="L909" s="123"/>
      <c r="M909" s="123">
        <v>10</v>
      </c>
      <c r="N909" s="123"/>
      <c r="O909" s="332"/>
      <c r="P909" s="221"/>
      <c r="Q909" s="224"/>
      <c r="R909" s="222"/>
      <c r="S909" s="222"/>
      <c r="T909" s="222"/>
    </row>
    <row r="910" spans="1:20" s="19" customFormat="1" ht="105" hidden="1" customHeight="1" outlineLevel="1" x14ac:dyDescent="0.25">
      <c r="A910" s="552"/>
      <c r="B910" s="551"/>
      <c r="C910" s="552"/>
      <c r="D910" s="574"/>
      <c r="E910" s="536"/>
      <c r="F910" s="537"/>
      <c r="G910" s="233" t="s">
        <v>991</v>
      </c>
      <c r="H910" s="123"/>
      <c r="I910" s="123">
        <v>3</v>
      </c>
      <c r="J910" s="123"/>
      <c r="K910" s="123"/>
      <c r="L910" s="123"/>
      <c r="M910" s="123">
        <v>15</v>
      </c>
      <c r="N910" s="123"/>
      <c r="O910" s="332"/>
      <c r="P910" s="221"/>
      <c r="Q910" s="224"/>
      <c r="R910" s="222"/>
      <c r="S910" s="222"/>
      <c r="T910" s="222"/>
    </row>
    <row r="911" spans="1:20" s="19" customFormat="1" ht="105" hidden="1" customHeight="1" outlineLevel="1" x14ac:dyDescent="0.25">
      <c r="A911" s="552"/>
      <c r="B911" s="551"/>
      <c r="C911" s="552"/>
      <c r="D911" s="574"/>
      <c r="E911" s="536"/>
      <c r="F911" s="537"/>
      <c r="G911" s="233" t="s">
        <v>992</v>
      </c>
      <c r="H911" s="123"/>
      <c r="I911" s="123">
        <v>85</v>
      </c>
      <c r="J911" s="123"/>
      <c r="K911" s="123"/>
      <c r="L911" s="123"/>
      <c r="M911" s="123">
        <v>15</v>
      </c>
      <c r="N911" s="123"/>
      <c r="O911" s="332"/>
      <c r="P911" s="221"/>
      <c r="Q911" s="224"/>
      <c r="R911" s="222"/>
      <c r="S911" s="222"/>
      <c r="T911" s="222"/>
    </row>
    <row r="912" spans="1:20" s="19" customFormat="1" ht="90" hidden="1" customHeight="1" outlineLevel="1" x14ac:dyDescent="0.25">
      <c r="A912" s="552"/>
      <c r="B912" s="551"/>
      <c r="C912" s="552"/>
      <c r="D912" s="574"/>
      <c r="E912" s="536"/>
      <c r="F912" s="537"/>
      <c r="G912" s="233" t="s">
        <v>993</v>
      </c>
      <c r="H912" s="123"/>
      <c r="I912" s="123">
        <v>6</v>
      </c>
      <c r="J912" s="123"/>
      <c r="K912" s="123"/>
      <c r="L912" s="123"/>
      <c r="M912" s="123">
        <v>30</v>
      </c>
      <c r="N912" s="123"/>
      <c r="O912" s="332"/>
      <c r="P912" s="221"/>
      <c r="Q912" s="224"/>
      <c r="R912" s="222"/>
      <c r="S912" s="222"/>
      <c r="T912" s="222"/>
    </row>
    <row r="913" spans="1:20" s="19" customFormat="1" ht="60" hidden="1" customHeight="1" outlineLevel="1" x14ac:dyDescent="0.25">
      <c r="A913" s="552"/>
      <c r="B913" s="551"/>
      <c r="C913" s="552"/>
      <c r="D913" s="574"/>
      <c r="E913" s="536"/>
      <c r="F913" s="537"/>
      <c r="G913" s="233" t="s">
        <v>994</v>
      </c>
      <c r="H913" s="123"/>
      <c r="I913" s="123">
        <v>21</v>
      </c>
      <c r="J913" s="123"/>
      <c r="K913" s="123"/>
      <c r="L913" s="123"/>
      <c r="M913" s="123">
        <v>5</v>
      </c>
      <c r="N913" s="123"/>
      <c r="O913" s="332"/>
      <c r="P913" s="221"/>
      <c r="Q913" s="224"/>
      <c r="R913" s="222"/>
      <c r="S913" s="222"/>
      <c r="T913" s="222"/>
    </row>
    <row r="914" spans="1:20" s="19" customFormat="1" ht="60" hidden="1" customHeight="1" outlineLevel="1" x14ac:dyDescent="0.25">
      <c r="A914" s="552"/>
      <c r="B914" s="551"/>
      <c r="C914" s="552"/>
      <c r="D914" s="574"/>
      <c r="E914" s="536"/>
      <c r="F914" s="537"/>
      <c r="G914" s="233" t="s">
        <v>995</v>
      </c>
      <c r="H914" s="123"/>
      <c r="I914" s="123">
        <v>57</v>
      </c>
      <c r="J914" s="123"/>
      <c r="K914" s="123"/>
      <c r="L914" s="123"/>
      <c r="M914" s="123">
        <v>15</v>
      </c>
      <c r="N914" s="123"/>
      <c r="O914" s="332"/>
      <c r="P914" s="221"/>
      <c r="Q914" s="224"/>
      <c r="R914" s="222"/>
      <c r="S914" s="222"/>
      <c r="T914" s="222"/>
    </row>
    <row r="915" spans="1:20" s="19" customFormat="1" ht="60" hidden="1" customHeight="1" outlineLevel="1" x14ac:dyDescent="0.25">
      <c r="A915" s="552"/>
      <c r="B915" s="551"/>
      <c r="C915" s="552"/>
      <c r="D915" s="574"/>
      <c r="E915" s="536"/>
      <c r="F915" s="537"/>
      <c r="G915" s="233" t="s">
        <v>996</v>
      </c>
      <c r="H915" s="123"/>
      <c r="I915" s="123">
        <v>150</v>
      </c>
      <c r="J915" s="123"/>
      <c r="K915" s="123"/>
      <c r="L915" s="123"/>
      <c r="M915" s="123">
        <v>5</v>
      </c>
      <c r="N915" s="123"/>
      <c r="O915" s="332"/>
      <c r="P915" s="221"/>
      <c r="Q915" s="224"/>
      <c r="R915" s="222"/>
      <c r="S915" s="222"/>
      <c r="T915" s="222"/>
    </row>
    <row r="916" spans="1:20" s="19" customFormat="1" ht="60" hidden="1" customHeight="1" outlineLevel="1" x14ac:dyDescent="0.25">
      <c r="A916" s="552"/>
      <c r="B916" s="551"/>
      <c r="C916" s="552"/>
      <c r="D916" s="574"/>
      <c r="E916" s="536"/>
      <c r="F916" s="537"/>
      <c r="G916" s="233" t="s">
        <v>997</v>
      </c>
      <c r="H916" s="123"/>
      <c r="I916" s="123">
        <v>75</v>
      </c>
      <c r="J916" s="123"/>
      <c r="K916" s="123"/>
      <c r="L916" s="123"/>
      <c r="M916" s="123">
        <v>5</v>
      </c>
      <c r="N916" s="123"/>
      <c r="O916" s="332"/>
      <c r="P916" s="221"/>
      <c r="Q916" s="224"/>
      <c r="R916" s="222"/>
      <c r="S916" s="222"/>
      <c r="T916" s="222"/>
    </row>
    <row r="917" spans="1:20" s="19" customFormat="1" ht="60" hidden="1" customHeight="1" outlineLevel="1" x14ac:dyDescent="0.25">
      <c r="A917" s="552"/>
      <c r="B917" s="551"/>
      <c r="C917" s="552"/>
      <c r="D917" s="574"/>
      <c r="E917" s="536"/>
      <c r="F917" s="537"/>
      <c r="G917" s="233" t="s">
        <v>998</v>
      </c>
      <c r="H917" s="123"/>
      <c r="I917" s="123">
        <v>451</v>
      </c>
      <c r="J917" s="123"/>
      <c r="K917" s="123"/>
      <c r="L917" s="123"/>
      <c r="M917" s="123">
        <v>10</v>
      </c>
      <c r="N917" s="123"/>
      <c r="O917" s="332"/>
      <c r="P917" s="221"/>
      <c r="Q917" s="224"/>
      <c r="R917" s="222"/>
      <c r="S917" s="222"/>
      <c r="T917" s="222"/>
    </row>
    <row r="918" spans="1:20" s="19" customFormat="1" ht="60" hidden="1" customHeight="1" outlineLevel="1" x14ac:dyDescent="0.25">
      <c r="A918" s="552"/>
      <c r="B918" s="551"/>
      <c r="C918" s="552"/>
      <c r="D918" s="574"/>
      <c r="E918" s="536"/>
      <c r="F918" s="537"/>
      <c r="G918" s="233" t="s">
        <v>999</v>
      </c>
      <c r="H918" s="123"/>
      <c r="I918" s="123">
        <v>65</v>
      </c>
      <c r="J918" s="123"/>
      <c r="K918" s="123"/>
      <c r="L918" s="123"/>
      <c r="M918" s="123">
        <v>15</v>
      </c>
      <c r="N918" s="123"/>
      <c r="O918" s="332"/>
      <c r="P918" s="221"/>
      <c r="Q918" s="224"/>
      <c r="R918" s="222"/>
      <c r="S918" s="222"/>
      <c r="T918" s="222"/>
    </row>
    <row r="919" spans="1:20" s="19" customFormat="1" ht="60" hidden="1" customHeight="1" outlineLevel="1" x14ac:dyDescent="0.25">
      <c r="A919" s="552"/>
      <c r="B919" s="551"/>
      <c r="C919" s="552"/>
      <c r="D919" s="574"/>
      <c r="E919" s="536"/>
      <c r="F919" s="537"/>
      <c r="G919" s="233" t="s">
        <v>1000</v>
      </c>
      <c r="H919" s="123"/>
      <c r="I919" s="123">
        <v>90</v>
      </c>
      <c r="J919" s="123"/>
      <c r="K919" s="123"/>
      <c r="L919" s="123"/>
      <c r="M919" s="123">
        <v>10</v>
      </c>
      <c r="N919" s="123"/>
      <c r="O919" s="332"/>
      <c r="P919" s="221"/>
      <c r="Q919" s="224"/>
      <c r="R919" s="222"/>
      <c r="S919" s="222"/>
      <c r="T919" s="222"/>
    </row>
    <row r="920" spans="1:20" s="19" customFormat="1" ht="60" hidden="1" customHeight="1" outlineLevel="1" x14ac:dyDescent="0.25">
      <c r="A920" s="552"/>
      <c r="B920" s="551"/>
      <c r="C920" s="552"/>
      <c r="D920" s="574"/>
      <c r="E920" s="536"/>
      <c r="F920" s="537"/>
      <c r="G920" s="233" t="s">
        <v>1001</v>
      </c>
      <c r="H920" s="123"/>
      <c r="I920" s="123">
        <v>252</v>
      </c>
      <c r="J920" s="123"/>
      <c r="K920" s="123"/>
      <c r="L920" s="123"/>
      <c r="M920" s="123">
        <v>15</v>
      </c>
      <c r="N920" s="123"/>
      <c r="O920" s="332"/>
      <c r="P920" s="221"/>
      <c r="Q920" s="224"/>
      <c r="R920" s="222"/>
      <c r="S920" s="222"/>
      <c r="T920" s="222"/>
    </row>
    <row r="921" spans="1:20" s="19" customFormat="1" ht="60" hidden="1" customHeight="1" outlineLevel="1" x14ac:dyDescent="0.25">
      <c r="A921" s="552"/>
      <c r="B921" s="551"/>
      <c r="C921" s="552"/>
      <c r="D921" s="574"/>
      <c r="E921" s="536"/>
      <c r="F921" s="537"/>
      <c r="G921" s="233" t="s">
        <v>1002</v>
      </c>
      <c r="H921" s="123"/>
      <c r="I921" s="123">
        <v>490</v>
      </c>
      <c r="J921" s="123"/>
      <c r="K921" s="123"/>
      <c r="L921" s="123"/>
      <c r="M921" s="123">
        <v>30</v>
      </c>
      <c r="N921" s="123"/>
      <c r="O921" s="332"/>
      <c r="P921" s="221"/>
      <c r="Q921" s="224"/>
      <c r="R921" s="222"/>
      <c r="S921" s="222"/>
      <c r="T921" s="222"/>
    </row>
    <row r="922" spans="1:20" s="19" customFormat="1" ht="60" hidden="1" customHeight="1" outlineLevel="1" x14ac:dyDescent="0.25">
      <c r="A922" s="552"/>
      <c r="B922" s="551"/>
      <c r="C922" s="552"/>
      <c r="D922" s="574"/>
      <c r="E922" s="536"/>
      <c r="F922" s="537"/>
      <c r="G922" s="233" t="s">
        <v>1003</v>
      </c>
      <c r="H922" s="123"/>
      <c r="I922" s="123">
        <v>148</v>
      </c>
      <c r="J922" s="123"/>
      <c r="K922" s="123"/>
      <c r="L922" s="123"/>
      <c r="M922" s="123">
        <v>10</v>
      </c>
      <c r="N922" s="123"/>
      <c r="O922" s="332"/>
      <c r="P922" s="221"/>
      <c r="Q922" s="224"/>
      <c r="R922" s="222"/>
      <c r="S922" s="222"/>
      <c r="T922" s="222"/>
    </row>
    <row r="923" spans="1:20" s="19" customFormat="1" ht="60" hidden="1" customHeight="1" outlineLevel="1" x14ac:dyDescent="0.25">
      <c r="A923" s="552"/>
      <c r="B923" s="551"/>
      <c r="C923" s="552"/>
      <c r="D923" s="574"/>
      <c r="E923" s="536"/>
      <c r="F923" s="537"/>
      <c r="G923" s="233" t="s">
        <v>1004</v>
      </c>
      <c r="H923" s="123"/>
      <c r="I923" s="123">
        <v>200</v>
      </c>
      <c r="J923" s="123"/>
      <c r="K923" s="123"/>
      <c r="L923" s="123"/>
      <c r="M923" s="123">
        <v>15</v>
      </c>
      <c r="N923" s="123"/>
      <c r="O923" s="332"/>
      <c r="P923" s="221"/>
      <c r="Q923" s="224"/>
      <c r="R923" s="222"/>
      <c r="S923" s="222"/>
      <c r="T923" s="222"/>
    </row>
    <row r="924" spans="1:20" s="19" customFormat="1" ht="60" hidden="1" customHeight="1" outlineLevel="1" x14ac:dyDescent="0.25">
      <c r="A924" s="552"/>
      <c r="B924" s="551"/>
      <c r="C924" s="552"/>
      <c r="D924" s="574"/>
      <c r="E924" s="536"/>
      <c r="F924" s="537"/>
      <c r="G924" s="233" t="s">
        <v>1005</v>
      </c>
      <c r="H924" s="123"/>
      <c r="I924" s="123">
        <v>105</v>
      </c>
      <c r="J924" s="123"/>
      <c r="K924" s="123"/>
      <c r="L924" s="123"/>
      <c r="M924" s="123">
        <v>15</v>
      </c>
      <c r="N924" s="123"/>
      <c r="O924" s="332"/>
      <c r="P924" s="221"/>
      <c r="Q924" s="224"/>
      <c r="R924" s="222"/>
      <c r="S924" s="222"/>
      <c r="T924" s="222"/>
    </row>
    <row r="925" spans="1:20" s="19" customFormat="1" ht="60" hidden="1" customHeight="1" outlineLevel="1" x14ac:dyDescent="0.25">
      <c r="A925" s="552"/>
      <c r="B925" s="551"/>
      <c r="C925" s="552"/>
      <c r="D925" s="574"/>
      <c r="E925" s="536"/>
      <c r="F925" s="537"/>
      <c r="G925" s="233" t="s">
        <v>1006</v>
      </c>
      <c r="H925" s="123"/>
      <c r="I925" s="123">
        <v>30</v>
      </c>
      <c r="J925" s="123"/>
      <c r="K925" s="123"/>
      <c r="L925" s="123"/>
      <c r="M925" s="123">
        <v>15</v>
      </c>
      <c r="N925" s="123"/>
      <c r="O925" s="332"/>
      <c r="P925" s="221"/>
      <c r="Q925" s="224"/>
      <c r="R925" s="222"/>
      <c r="S925" s="222"/>
      <c r="T925" s="222"/>
    </row>
    <row r="926" spans="1:20" s="19" customFormat="1" ht="60" hidden="1" customHeight="1" outlineLevel="1" x14ac:dyDescent="0.25">
      <c r="A926" s="552"/>
      <c r="B926" s="551"/>
      <c r="C926" s="552"/>
      <c r="D926" s="574"/>
      <c r="E926" s="536"/>
      <c r="F926" s="537"/>
      <c r="G926" s="233" t="s">
        <v>1007</v>
      </c>
      <c r="H926" s="123"/>
      <c r="I926" s="123">
        <v>40</v>
      </c>
      <c r="J926" s="123"/>
      <c r="K926" s="123"/>
      <c r="L926" s="123"/>
      <c r="M926" s="123">
        <v>10</v>
      </c>
      <c r="N926" s="123"/>
      <c r="O926" s="332"/>
      <c r="P926" s="221"/>
      <c r="Q926" s="224"/>
      <c r="R926" s="222"/>
      <c r="S926" s="222"/>
      <c r="T926" s="222"/>
    </row>
    <row r="927" spans="1:20" s="19" customFormat="1" ht="60" hidden="1" customHeight="1" outlineLevel="1" x14ac:dyDescent="0.25">
      <c r="A927" s="552"/>
      <c r="B927" s="551"/>
      <c r="C927" s="552"/>
      <c r="D927" s="574"/>
      <c r="E927" s="536"/>
      <c r="F927" s="537"/>
      <c r="G927" s="233" t="s">
        <v>1008</v>
      </c>
      <c r="H927" s="123"/>
      <c r="I927" s="123">
        <v>18</v>
      </c>
      <c r="J927" s="123"/>
      <c r="K927" s="123"/>
      <c r="L927" s="123"/>
      <c r="M927" s="123">
        <v>15</v>
      </c>
      <c r="N927" s="123"/>
      <c r="O927" s="332"/>
      <c r="P927" s="221"/>
      <c r="Q927" s="224"/>
      <c r="R927" s="222"/>
      <c r="S927" s="222"/>
      <c r="T927" s="222"/>
    </row>
    <row r="928" spans="1:20" s="19" customFormat="1" ht="60" hidden="1" customHeight="1" outlineLevel="1" x14ac:dyDescent="0.25">
      <c r="A928" s="552"/>
      <c r="B928" s="551"/>
      <c r="C928" s="552"/>
      <c r="D928" s="574"/>
      <c r="E928" s="536"/>
      <c r="F928" s="537"/>
      <c r="G928" s="233" t="s">
        <v>1009</v>
      </c>
      <c r="H928" s="123"/>
      <c r="I928" s="123">
        <v>84</v>
      </c>
      <c r="J928" s="123"/>
      <c r="K928" s="123"/>
      <c r="L928" s="123"/>
      <c r="M928" s="123">
        <v>15</v>
      </c>
      <c r="N928" s="123"/>
      <c r="O928" s="332"/>
      <c r="P928" s="221"/>
      <c r="Q928" s="224"/>
      <c r="R928" s="222"/>
      <c r="S928" s="222"/>
      <c r="T928" s="222"/>
    </row>
    <row r="929" spans="1:20" s="19" customFormat="1" ht="60" hidden="1" customHeight="1" outlineLevel="1" x14ac:dyDescent="0.25">
      <c r="A929" s="552"/>
      <c r="B929" s="551"/>
      <c r="C929" s="552"/>
      <c r="D929" s="574"/>
      <c r="E929" s="536"/>
      <c r="F929" s="537"/>
      <c r="G929" s="233" t="s">
        <v>1010</v>
      </c>
      <c r="H929" s="123"/>
      <c r="I929" s="123">
        <v>15</v>
      </c>
      <c r="J929" s="123"/>
      <c r="K929" s="123"/>
      <c r="L929" s="123"/>
      <c r="M929" s="123">
        <v>5</v>
      </c>
      <c r="N929" s="123"/>
      <c r="O929" s="332"/>
      <c r="P929" s="221"/>
      <c r="Q929" s="224"/>
      <c r="R929" s="222"/>
      <c r="S929" s="222"/>
      <c r="T929" s="222"/>
    </row>
    <row r="930" spans="1:20" s="19" customFormat="1" ht="75" hidden="1" customHeight="1" outlineLevel="1" x14ac:dyDescent="0.25">
      <c r="A930" s="552"/>
      <c r="B930" s="551"/>
      <c r="C930" s="552"/>
      <c r="D930" s="574"/>
      <c r="E930" s="536"/>
      <c r="F930" s="537"/>
      <c r="G930" s="233" t="s">
        <v>1011</v>
      </c>
      <c r="H930" s="123"/>
      <c r="I930" s="123">
        <v>29</v>
      </c>
      <c r="J930" s="123"/>
      <c r="K930" s="123"/>
      <c r="L930" s="123"/>
      <c r="M930" s="123">
        <v>5</v>
      </c>
      <c r="N930" s="123"/>
      <c r="O930" s="332"/>
      <c r="P930" s="221"/>
      <c r="Q930" s="224"/>
      <c r="R930" s="222"/>
      <c r="S930" s="222"/>
      <c r="T930" s="222"/>
    </row>
    <row r="931" spans="1:20" s="19" customFormat="1" ht="90" hidden="1" customHeight="1" outlineLevel="1" x14ac:dyDescent="0.25">
      <c r="A931" s="552"/>
      <c r="B931" s="551"/>
      <c r="C931" s="552"/>
      <c r="D931" s="574"/>
      <c r="E931" s="536"/>
      <c r="F931" s="537"/>
      <c r="G931" s="233" t="s">
        <v>1012</v>
      </c>
      <c r="H931" s="123"/>
      <c r="I931" s="123">
        <v>51</v>
      </c>
      <c r="J931" s="123"/>
      <c r="K931" s="123"/>
      <c r="L931" s="123"/>
      <c r="M931" s="123">
        <v>5</v>
      </c>
      <c r="N931" s="123"/>
      <c r="O931" s="332"/>
      <c r="P931" s="221"/>
      <c r="Q931" s="224"/>
      <c r="R931" s="222"/>
      <c r="S931" s="222"/>
      <c r="T931" s="222"/>
    </row>
    <row r="932" spans="1:20" s="19" customFormat="1" ht="60" hidden="1" customHeight="1" outlineLevel="1" x14ac:dyDescent="0.25">
      <c r="A932" s="552"/>
      <c r="B932" s="551"/>
      <c r="C932" s="552"/>
      <c r="D932" s="574"/>
      <c r="E932" s="536"/>
      <c r="F932" s="537"/>
      <c r="G932" s="233" t="s">
        <v>1013</v>
      </c>
      <c r="H932" s="123"/>
      <c r="I932" s="123">
        <v>30</v>
      </c>
      <c r="J932" s="123"/>
      <c r="K932" s="123"/>
      <c r="L932" s="123"/>
      <c r="M932" s="123">
        <v>5</v>
      </c>
      <c r="N932" s="123"/>
      <c r="O932" s="332"/>
      <c r="P932" s="221"/>
      <c r="Q932" s="224"/>
      <c r="R932" s="222"/>
      <c r="S932" s="222"/>
      <c r="T932" s="222"/>
    </row>
    <row r="933" spans="1:20" s="19" customFormat="1" ht="60" hidden="1" customHeight="1" outlineLevel="1" x14ac:dyDescent="0.25">
      <c r="A933" s="552"/>
      <c r="B933" s="551"/>
      <c r="C933" s="552"/>
      <c r="D933" s="574"/>
      <c r="E933" s="536"/>
      <c r="F933" s="537"/>
      <c r="G933" s="233" t="s">
        <v>1014</v>
      </c>
      <c r="H933" s="123"/>
      <c r="I933" s="123">
        <v>149</v>
      </c>
      <c r="J933" s="123"/>
      <c r="K933" s="123"/>
      <c r="L933" s="123"/>
      <c r="M933" s="123">
        <v>15</v>
      </c>
      <c r="N933" s="123"/>
      <c r="O933" s="332"/>
      <c r="P933" s="221"/>
      <c r="Q933" s="224"/>
      <c r="R933" s="222"/>
      <c r="S933" s="222"/>
      <c r="T933" s="222"/>
    </row>
    <row r="934" spans="1:20" s="19" customFormat="1" ht="75" hidden="1" customHeight="1" outlineLevel="1" x14ac:dyDescent="0.25">
      <c r="A934" s="552"/>
      <c r="B934" s="551"/>
      <c r="C934" s="552"/>
      <c r="D934" s="574"/>
      <c r="E934" s="536"/>
      <c r="F934" s="537"/>
      <c r="G934" s="233" t="s">
        <v>1015</v>
      </c>
      <c r="H934" s="123"/>
      <c r="I934" s="123">
        <v>60</v>
      </c>
      <c r="J934" s="123"/>
      <c r="K934" s="123"/>
      <c r="L934" s="123"/>
      <c r="M934" s="123">
        <v>10</v>
      </c>
      <c r="N934" s="123"/>
      <c r="O934" s="332"/>
      <c r="P934" s="221"/>
      <c r="Q934" s="224"/>
      <c r="R934" s="222"/>
      <c r="S934" s="222"/>
      <c r="T934" s="222"/>
    </row>
    <row r="935" spans="1:20" s="19" customFormat="1" ht="60" hidden="1" customHeight="1" outlineLevel="1" x14ac:dyDescent="0.25">
      <c r="A935" s="552"/>
      <c r="B935" s="551"/>
      <c r="C935" s="552"/>
      <c r="D935" s="574"/>
      <c r="E935" s="536"/>
      <c r="F935" s="537"/>
      <c r="G935" s="233" t="s">
        <v>1016</v>
      </c>
      <c r="H935" s="123"/>
      <c r="I935" s="123">
        <v>42</v>
      </c>
      <c r="J935" s="123"/>
      <c r="K935" s="123"/>
      <c r="L935" s="123"/>
      <c r="M935" s="123">
        <v>10</v>
      </c>
      <c r="N935" s="123"/>
      <c r="O935" s="332"/>
      <c r="P935" s="221"/>
      <c r="Q935" s="224"/>
      <c r="R935" s="222"/>
      <c r="S935" s="222"/>
      <c r="T935" s="222"/>
    </row>
    <row r="936" spans="1:20" s="19" customFormat="1" ht="45" hidden="1" customHeight="1" outlineLevel="1" x14ac:dyDescent="0.25">
      <c r="A936" s="552"/>
      <c r="B936" s="551"/>
      <c r="C936" s="552"/>
      <c r="D936" s="574"/>
      <c r="E936" s="536"/>
      <c r="F936" s="537"/>
      <c r="G936" s="233" t="s">
        <v>1017</v>
      </c>
      <c r="H936" s="123"/>
      <c r="I936" s="123">
        <v>24</v>
      </c>
      <c r="J936" s="123"/>
      <c r="K936" s="123"/>
      <c r="L936" s="123"/>
      <c r="M936" s="123">
        <v>15</v>
      </c>
      <c r="N936" s="123"/>
      <c r="O936" s="332"/>
      <c r="P936" s="221"/>
      <c r="Q936" s="224"/>
      <c r="R936" s="222"/>
      <c r="S936" s="222"/>
      <c r="T936" s="222"/>
    </row>
    <row r="937" spans="1:20" s="19" customFormat="1" ht="75" hidden="1" customHeight="1" outlineLevel="1" x14ac:dyDescent="0.25">
      <c r="A937" s="552"/>
      <c r="B937" s="551"/>
      <c r="C937" s="552"/>
      <c r="D937" s="574"/>
      <c r="E937" s="536"/>
      <c r="F937" s="537"/>
      <c r="G937" s="233" t="s">
        <v>1018</v>
      </c>
      <c r="H937" s="123"/>
      <c r="I937" s="123">
        <v>175</v>
      </c>
      <c r="J937" s="123"/>
      <c r="K937" s="123"/>
      <c r="L937" s="123"/>
      <c r="M937" s="123">
        <v>15</v>
      </c>
      <c r="N937" s="123"/>
      <c r="O937" s="332"/>
      <c r="P937" s="221"/>
      <c r="Q937" s="224"/>
      <c r="R937" s="222"/>
      <c r="S937" s="222"/>
      <c r="T937" s="222"/>
    </row>
    <row r="938" spans="1:20" s="19" customFormat="1" ht="60" hidden="1" customHeight="1" outlineLevel="1" x14ac:dyDescent="0.25">
      <c r="A938" s="552"/>
      <c r="B938" s="551"/>
      <c r="C938" s="552"/>
      <c r="D938" s="574"/>
      <c r="E938" s="536"/>
      <c r="F938" s="537"/>
      <c r="G938" s="233" t="s">
        <v>1019</v>
      </c>
      <c r="H938" s="123"/>
      <c r="I938" s="123">
        <v>30</v>
      </c>
      <c r="J938" s="123"/>
      <c r="K938" s="123"/>
      <c r="L938" s="123"/>
      <c r="M938" s="123">
        <v>15</v>
      </c>
      <c r="N938" s="123"/>
      <c r="O938" s="332"/>
      <c r="P938" s="221"/>
      <c r="Q938" s="224"/>
      <c r="R938" s="222"/>
      <c r="S938" s="222"/>
      <c r="T938" s="222"/>
    </row>
    <row r="939" spans="1:20" s="19" customFormat="1" ht="60" hidden="1" customHeight="1" outlineLevel="1" x14ac:dyDescent="0.25">
      <c r="A939" s="552"/>
      <c r="B939" s="551"/>
      <c r="C939" s="552"/>
      <c r="D939" s="574"/>
      <c r="E939" s="536"/>
      <c r="F939" s="537"/>
      <c r="G939" s="233" t="s">
        <v>1020</v>
      </c>
      <c r="H939" s="123"/>
      <c r="I939" s="123">
        <v>270</v>
      </c>
      <c r="J939" s="123"/>
      <c r="K939" s="123"/>
      <c r="L939" s="123"/>
      <c r="M939" s="123">
        <v>15</v>
      </c>
      <c r="N939" s="123"/>
      <c r="O939" s="332"/>
      <c r="P939" s="221"/>
      <c r="Q939" s="224"/>
      <c r="R939" s="222"/>
      <c r="S939" s="222"/>
      <c r="T939" s="222"/>
    </row>
    <row r="940" spans="1:20" s="19" customFormat="1" ht="75" hidden="1" customHeight="1" outlineLevel="1" x14ac:dyDescent="0.25">
      <c r="A940" s="552"/>
      <c r="B940" s="551"/>
      <c r="C940" s="552"/>
      <c r="D940" s="574"/>
      <c r="E940" s="536"/>
      <c r="F940" s="537"/>
      <c r="G940" s="233" t="s">
        <v>1021</v>
      </c>
      <c r="H940" s="123"/>
      <c r="I940" s="123">
        <v>39</v>
      </c>
      <c r="J940" s="123"/>
      <c r="K940" s="123"/>
      <c r="L940" s="123"/>
      <c r="M940" s="123">
        <v>15</v>
      </c>
      <c r="N940" s="123"/>
      <c r="O940" s="332"/>
      <c r="P940" s="221"/>
      <c r="Q940" s="224"/>
      <c r="R940" s="222"/>
      <c r="S940" s="222"/>
      <c r="T940" s="222"/>
    </row>
    <row r="941" spans="1:20" s="19" customFormat="1" ht="60" hidden="1" customHeight="1" outlineLevel="1" x14ac:dyDescent="0.25">
      <c r="A941" s="552"/>
      <c r="B941" s="551"/>
      <c r="C941" s="552"/>
      <c r="D941" s="574"/>
      <c r="E941" s="536"/>
      <c r="F941" s="537"/>
      <c r="G941" s="233" t="s">
        <v>1022</v>
      </c>
      <c r="H941" s="123"/>
      <c r="I941" s="123">
        <v>81</v>
      </c>
      <c r="J941" s="123"/>
      <c r="K941" s="123"/>
      <c r="L941" s="123"/>
      <c r="M941" s="123">
        <v>15</v>
      </c>
      <c r="N941" s="123"/>
      <c r="O941" s="332"/>
      <c r="P941" s="221"/>
      <c r="Q941" s="224"/>
      <c r="R941" s="222"/>
      <c r="S941" s="222"/>
      <c r="T941" s="222"/>
    </row>
    <row r="942" spans="1:20" s="19" customFormat="1" ht="60" hidden="1" customHeight="1" outlineLevel="1" x14ac:dyDescent="0.25">
      <c r="A942" s="552"/>
      <c r="B942" s="551"/>
      <c r="C942" s="552"/>
      <c r="D942" s="574"/>
      <c r="E942" s="536"/>
      <c r="F942" s="537"/>
      <c r="G942" s="233" t="s">
        <v>1023</v>
      </c>
      <c r="H942" s="123"/>
      <c r="I942" s="123">
        <v>30</v>
      </c>
      <c r="J942" s="123"/>
      <c r="K942" s="123"/>
      <c r="L942" s="123"/>
      <c r="M942" s="123">
        <v>10</v>
      </c>
      <c r="N942" s="123"/>
      <c r="O942" s="332"/>
      <c r="P942" s="221"/>
      <c r="Q942" s="224"/>
      <c r="R942" s="222"/>
      <c r="S942" s="222"/>
      <c r="T942" s="222"/>
    </row>
    <row r="943" spans="1:20" s="19" customFormat="1" ht="60" hidden="1" customHeight="1" outlineLevel="1" x14ac:dyDescent="0.25">
      <c r="A943" s="552"/>
      <c r="B943" s="551"/>
      <c r="C943" s="552"/>
      <c r="D943" s="574"/>
      <c r="E943" s="536"/>
      <c r="F943" s="537"/>
      <c r="G943" s="233" t="s">
        <v>1024</v>
      </c>
      <c r="H943" s="123"/>
      <c r="I943" s="123">
        <v>417</v>
      </c>
      <c r="J943" s="123"/>
      <c r="K943" s="123"/>
      <c r="L943" s="123"/>
      <c r="M943" s="123">
        <v>30</v>
      </c>
      <c r="N943" s="123"/>
      <c r="O943" s="332"/>
      <c r="P943" s="221"/>
      <c r="Q943" s="224"/>
      <c r="R943" s="222"/>
      <c r="S943" s="222"/>
      <c r="T943" s="222"/>
    </row>
    <row r="944" spans="1:20" s="19" customFormat="1" ht="60" hidden="1" customHeight="1" outlineLevel="1" x14ac:dyDescent="0.25">
      <c r="A944" s="552"/>
      <c r="B944" s="551"/>
      <c r="C944" s="552"/>
      <c r="D944" s="574"/>
      <c r="E944" s="536"/>
      <c r="F944" s="537"/>
      <c r="G944" s="233" t="s">
        <v>1025</v>
      </c>
      <c r="H944" s="123"/>
      <c r="I944" s="123">
        <v>15</v>
      </c>
      <c r="J944" s="123"/>
      <c r="K944" s="123"/>
      <c r="L944" s="123"/>
      <c r="M944" s="123">
        <v>5</v>
      </c>
      <c r="N944" s="123"/>
      <c r="O944" s="332"/>
      <c r="P944" s="221"/>
      <c r="Q944" s="224"/>
      <c r="R944" s="222"/>
      <c r="S944" s="222"/>
      <c r="T944" s="222"/>
    </row>
    <row r="945" spans="1:20" s="19" customFormat="1" ht="60" hidden="1" customHeight="1" outlineLevel="1" x14ac:dyDescent="0.25">
      <c r="A945" s="552"/>
      <c r="B945" s="551"/>
      <c r="C945" s="552"/>
      <c r="D945" s="574"/>
      <c r="E945" s="536"/>
      <c r="F945" s="537"/>
      <c r="G945" s="233" t="s">
        <v>1026</v>
      </c>
      <c r="H945" s="123"/>
      <c r="I945" s="123">
        <v>15</v>
      </c>
      <c r="J945" s="123"/>
      <c r="K945" s="123"/>
      <c r="L945" s="123"/>
      <c r="M945" s="123">
        <v>5</v>
      </c>
      <c r="N945" s="123"/>
      <c r="O945" s="332"/>
      <c r="P945" s="221"/>
      <c r="Q945" s="224"/>
      <c r="R945" s="222"/>
      <c r="S945" s="222"/>
      <c r="T945" s="222"/>
    </row>
    <row r="946" spans="1:20" s="19" customFormat="1" ht="60" hidden="1" customHeight="1" outlineLevel="1" x14ac:dyDescent="0.25">
      <c r="A946" s="552"/>
      <c r="B946" s="551"/>
      <c r="C946" s="552"/>
      <c r="D946" s="574"/>
      <c r="E946" s="536"/>
      <c r="F946" s="537"/>
      <c r="G946" s="233" t="s">
        <v>1027</v>
      </c>
      <c r="H946" s="123"/>
      <c r="I946" s="123">
        <v>34</v>
      </c>
      <c r="J946" s="123"/>
      <c r="K946" s="123"/>
      <c r="L946" s="123"/>
      <c r="M946" s="123">
        <v>15</v>
      </c>
      <c r="N946" s="123"/>
      <c r="O946" s="332"/>
      <c r="P946" s="221"/>
      <c r="Q946" s="224"/>
      <c r="R946" s="222"/>
      <c r="S946" s="222"/>
      <c r="T946" s="222"/>
    </row>
    <row r="947" spans="1:20" s="19" customFormat="1" ht="60" hidden="1" customHeight="1" outlineLevel="1" x14ac:dyDescent="0.25">
      <c r="A947" s="552"/>
      <c r="B947" s="551"/>
      <c r="C947" s="552"/>
      <c r="D947" s="574"/>
      <c r="E947" s="536"/>
      <c r="F947" s="537"/>
      <c r="G947" s="233" t="s">
        <v>1028</v>
      </c>
      <c r="H947" s="123"/>
      <c r="I947" s="123">
        <v>23</v>
      </c>
      <c r="J947" s="123"/>
      <c r="K947" s="123"/>
      <c r="L947" s="123"/>
      <c r="M947" s="123">
        <v>10</v>
      </c>
      <c r="N947" s="123"/>
      <c r="O947" s="332"/>
      <c r="P947" s="221"/>
      <c r="Q947" s="224"/>
      <c r="R947" s="222"/>
      <c r="S947" s="222"/>
      <c r="T947" s="222"/>
    </row>
    <row r="948" spans="1:20" s="19" customFormat="1" ht="90" hidden="1" customHeight="1" outlineLevel="1" x14ac:dyDescent="0.25">
      <c r="A948" s="552"/>
      <c r="B948" s="551"/>
      <c r="C948" s="552"/>
      <c r="D948" s="574"/>
      <c r="E948" s="536"/>
      <c r="F948" s="537"/>
      <c r="G948" s="233" t="s">
        <v>1029</v>
      </c>
      <c r="H948" s="123"/>
      <c r="I948" s="123">
        <v>14</v>
      </c>
      <c r="J948" s="123"/>
      <c r="K948" s="123"/>
      <c r="L948" s="123"/>
      <c r="M948" s="123">
        <v>10</v>
      </c>
      <c r="N948" s="123"/>
      <c r="O948" s="332"/>
      <c r="P948" s="221"/>
      <c r="Q948" s="224"/>
      <c r="R948" s="222"/>
      <c r="S948" s="222"/>
      <c r="T948" s="222"/>
    </row>
    <row r="949" spans="1:20" s="19" customFormat="1" ht="60" hidden="1" customHeight="1" outlineLevel="1" x14ac:dyDescent="0.25">
      <c r="A949" s="552"/>
      <c r="B949" s="551"/>
      <c r="C949" s="552"/>
      <c r="D949" s="574"/>
      <c r="E949" s="536"/>
      <c r="F949" s="537"/>
      <c r="G949" s="233" t="s">
        <v>1030</v>
      </c>
      <c r="H949" s="123"/>
      <c r="I949" s="123">
        <v>15</v>
      </c>
      <c r="J949" s="123"/>
      <c r="K949" s="123"/>
      <c r="L949" s="123"/>
      <c r="M949" s="123">
        <v>15</v>
      </c>
      <c r="N949" s="123"/>
      <c r="O949" s="332"/>
      <c r="P949" s="221"/>
      <c r="Q949" s="224"/>
      <c r="R949" s="222"/>
      <c r="S949" s="222"/>
      <c r="T949" s="222"/>
    </row>
    <row r="950" spans="1:20" s="19" customFormat="1" ht="60" hidden="1" customHeight="1" outlineLevel="1" x14ac:dyDescent="0.25">
      <c r="A950" s="552"/>
      <c r="B950" s="551"/>
      <c r="C950" s="552"/>
      <c r="D950" s="574"/>
      <c r="E950" s="536"/>
      <c r="F950" s="537"/>
      <c r="G950" s="233" t="s">
        <v>1031</v>
      </c>
      <c r="H950" s="123"/>
      <c r="I950" s="123">
        <v>134</v>
      </c>
      <c r="J950" s="123"/>
      <c r="K950" s="123"/>
      <c r="L950" s="123"/>
      <c r="M950" s="123">
        <v>10</v>
      </c>
      <c r="N950" s="123"/>
      <c r="O950" s="332"/>
      <c r="P950" s="221"/>
      <c r="Q950" s="224"/>
      <c r="R950" s="222"/>
      <c r="S950" s="222"/>
      <c r="T950" s="222"/>
    </row>
    <row r="951" spans="1:20" s="19" customFormat="1" ht="60" hidden="1" customHeight="1" outlineLevel="1" x14ac:dyDescent="0.25">
      <c r="A951" s="552"/>
      <c r="B951" s="551"/>
      <c r="C951" s="552"/>
      <c r="D951" s="574"/>
      <c r="E951" s="536"/>
      <c r="F951" s="537"/>
      <c r="G951" s="233" t="s">
        <v>1032</v>
      </c>
      <c r="H951" s="123"/>
      <c r="I951" s="123">
        <v>84</v>
      </c>
      <c r="J951" s="123"/>
      <c r="K951" s="123"/>
      <c r="L951" s="123"/>
      <c r="M951" s="123">
        <v>10</v>
      </c>
      <c r="N951" s="123"/>
      <c r="O951" s="332"/>
      <c r="P951" s="221"/>
      <c r="Q951" s="224"/>
      <c r="R951" s="222"/>
      <c r="S951" s="222"/>
      <c r="T951" s="222"/>
    </row>
    <row r="952" spans="1:20" s="19" customFormat="1" ht="60" hidden="1" customHeight="1" outlineLevel="1" x14ac:dyDescent="0.25">
      <c r="A952" s="552"/>
      <c r="B952" s="551"/>
      <c r="C952" s="552"/>
      <c r="D952" s="574"/>
      <c r="E952" s="536"/>
      <c r="F952" s="537"/>
      <c r="G952" s="233" t="s">
        <v>1033</v>
      </c>
      <c r="H952" s="123"/>
      <c r="I952" s="123">
        <v>283</v>
      </c>
      <c r="J952" s="123"/>
      <c r="K952" s="123"/>
      <c r="L952" s="123"/>
      <c r="M952" s="123">
        <v>15</v>
      </c>
      <c r="N952" s="123"/>
      <c r="O952" s="332"/>
      <c r="P952" s="221"/>
      <c r="Q952" s="224"/>
      <c r="R952" s="222"/>
      <c r="S952" s="222"/>
      <c r="T952" s="222"/>
    </row>
    <row r="953" spans="1:20" s="19" customFormat="1" ht="90" hidden="1" customHeight="1" outlineLevel="1" x14ac:dyDescent="0.25">
      <c r="A953" s="552"/>
      <c r="B953" s="551"/>
      <c r="C953" s="552"/>
      <c r="D953" s="574"/>
      <c r="E953" s="536"/>
      <c r="F953" s="537"/>
      <c r="G953" s="233" t="s">
        <v>1034</v>
      </c>
      <c r="H953" s="123"/>
      <c r="I953" s="123">
        <v>21</v>
      </c>
      <c r="J953" s="123"/>
      <c r="K953" s="123"/>
      <c r="L953" s="123"/>
      <c r="M953" s="123">
        <v>5</v>
      </c>
      <c r="N953" s="123"/>
      <c r="O953" s="332"/>
      <c r="P953" s="221"/>
      <c r="Q953" s="224"/>
      <c r="R953" s="222"/>
      <c r="S953" s="222"/>
      <c r="T953" s="222"/>
    </row>
    <row r="954" spans="1:20" s="19" customFormat="1" ht="105" hidden="1" customHeight="1" outlineLevel="1" x14ac:dyDescent="0.25">
      <c r="A954" s="552"/>
      <c r="B954" s="551"/>
      <c r="C954" s="552"/>
      <c r="D954" s="574"/>
      <c r="E954" s="536"/>
      <c r="F954" s="537"/>
      <c r="G954" s="233" t="s">
        <v>1035</v>
      </c>
      <c r="H954" s="123"/>
      <c r="I954" s="123">
        <v>6</v>
      </c>
      <c r="J954" s="123"/>
      <c r="K954" s="123"/>
      <c r="L954" s="123"/>
      <c r="M954" s="123">
        <v>15</v>
      </c>
      <c r="N954" s="123"/>
      <c r="O954" s="332"/>
      <c r="P954" s="221"/>
      <c r="Q954" s="224"/>
      <c r="R954" s="222"/>
      <c r="S954" s="222"/>
      <c r="T954" s="222"/>
    </row>
    <row r="955" spans="1:20" s="19" customFormat="1" ht="60" hidden="1" customHeight="1" outlineLevel="1" x14ac:dyDescent="0.25">
      <c r="A955" s="552"/>
      <c r="B955" s="551"/>
      <c r="C955" s="552"/>
      <c r="D955" s="574"/>
      <c r="E955" s="536"/>
      <c r="F955" s="537"/>
      <c r="G955" s="233" t="s">
        <v>1036</v>
      </c>
      <c r="H955" s="123"/>
      <c r="I955" s="123">
        <v>15</v>
      </c>
      <c r="J955" s="123"/>
      <c r="K955" s="123"/>
      <c r="L955" s="123"/>
      <c r="M955" s="123">
        <v>5</v>
      </c>
      <c r="N955" s="123"/>
      <c r="O955" s="332"/>
      <c r="P955" s="221"/>
      <c r="Q955" s="224"/>
      <c r="R955" s="222"/>
      <c r="S955" s="222"/>
      <c r="T955" s="222"/>
    </row>
    <row r="956" spans="1:20" s="19" customFormat="1" ht="60" hidden="1" customHeight="1" outlineLevel="1" x14ac:dyDescent="0.25">
      <c r="A956" s="552"/>
      <c r="B956" s="551"/>
      <c r="C956" s="552"/>
      <c r="D956" s="574"/>
      <c r="E956" s="536"/>
      <c r="F956" s="537"/>
      <c r="G956" s="233" t="s">
        <v>1037</v>
      </c>
      <c r="H956" s="123"/>
      <c r="I956" s="123">
        <v>210</v>
      </c>
      <c r="J956" s="123"/>
      <c r="K956" s="123"/>
      <c r="L956" s="123"/>
      <c r="M956" s="123">
        <v>10</v>
      </c>
      <c r="N956" s="123"/>
      <c r="O956" s="332"/>
      <c r="P956" s="221"/>
      <c r="Q956" s="224"/>
      <c r="R956" s="222"/>
      <c r="S956" s="222"/>
      <c r="T956" s="222"/>
    </row>
    <row r="957" spans="1:20" s="19" customFormat="1" ht="75" hidden="1" customHeight="1" outlineLevel="1" x14ac:dyDescent="0.25">
      <c r="A957" s="552"/>
      <c r="B957" s="551"/>
      <c r="C957" s="552"/>
      <c r="D957" s="574"/>
      <c r="E957" s="536"/>
      <c r="F957" s="537"/>
      <c r="G957" s="233" t="s">
        <v>1038</v>
      </c>
      <c r="H957" s="123"/>
      <c r="I957" s="123">
        <v>250</v>
      </c>
      <c r="J957" s="123"/>
      <c r="K957" s="123"/>
      <c r="L957" s="123"/>
      <c r="M957" s="123">
        <v>10</v>
      </c>
      <c r="N957" s="123"/>
      <c r="O957" s="332"/>
      <c r="P957" s="221"/>
      <c r="Q957" s="224"/>
      <c r="R957" s="222"/>
      <c r="S957" s="222"/>
      <c r="T957" s="222"/>
    </row>
    <row r="958" spans="1:20" s="19" customFormat="1" ht="75" hidden="1" customHeight="1" outlineLevel="1" x14ac:dyDescent="0.25">
      <c r="A958" s="552"/>
      <c r="B958" s="551"/>
      <c r="C958" s="552"/>
      <c r="D958" s="574"/>
      <c r="E958" s="536"/>
      <c r="F958" s="537"/>
      <c r="G958" s="233" t="s">
        <v>1039</v>
      </c>
      <c r="H958" s="123"/>
      <c r="I958" s="123">
        <v>14</v>
      </c>
      <c r="J958" s="123"/>
      <c r="K958" s="123"/>
      <c r="L958" s="123"/>
      <c r="M958" s="123">
        <v>15</v>
      </c>
      <c r="N958" s="123"/>
      <c r="O958" s="332"/>
      <c r="P958" s="221"/>
      <c r="Q958" s="224"/>
      <c r="R958" s="222"/>
      <c r="S958" s="222"/>
      <c r="T958" s="222"/>
    </row>
    <row r="959" spans="1:20" s="19" customFormat="1" ht="75" hidden="1" customHeight="1" outlineLevel="1" x14ac:dyDescent="0.25">
      <c r="A959" s="552"/>
      <c r="B959" s="551"/>
      <c r="C959" s="552"/>
      <c r="D959" s="574"/>
      <c r="E959" s="536"/>
      <c r="F959" s="537"/>
      <c r="G959" s="233" t="s">
        <v>1040</v>
      </c>
      <c r="H959" s="122"/>
      <c r="I959" s="123">
        <v>1052</v>
      </c>
      <c r="J959" s="123"/>
      <c r="K959" s="123"/>
      <c r="L959" s="123"/>
      <c r="M959" s="123">
        <v>47</v>
      </c>
      <c r="N959" s="123"/>
      <c r="O959" s="332"/>
      <c r="P959" s="221"/>
      <c r="Q959" s="224"/>
      <c r="R959" s="222"/>
      <c r="S959" s="222"/>
      <c r="T959" s="222"/>
    </row>
    <row r="960" spans="1:20" s="19" customFormat="1" ht="60" hidden="1" customHeight="1" outlineLevel="1" x14ac:dyDescent="0.25">
      <c r="A960" s="552"/>
      <c r="B960" s="551"/>
      <c r="C960" s="552"/>
      <c r="D960" s="574"/>
      <c r="E960" s="536"/>
      <c r="F960" s="537"/>
      <c r="G960" s="233" t="s">
        <v>1041</v>
      </c>
      <c r="H960" s="122"/>
      <c r="I960" s="123">
        <v>90</v>
      </c>
      <c r="J960" s="123"/>
      <c r="K960" s="123"/>
      <c r="L960" s="123"/>
      <c r="M960" s="123">
        <v>15</v>
      </c>
      <c r="N960" s="123"/>
      <c r="O960" s="332"/>
      <c r="P960" s="221"/>
      <c r="Q960" s="224"/>
      <c r="R960" s="222"/>
      <c r="S960" s="222"/>
      <c r="T960" s="222"/>
    </row>
    <row r="961" spans="1:20" s="19" customFormat="1" ht="75" hidden="1" customHeight="1" outlineLevel="1" x14ac:dyDescent="0.25">
      <c r="A961" s="552"/>
      <c r="B961" s="551"/>
      <c r="C961" s="552"/>
      <c r="D961" s="574"/>
      <c r="E961" s="536"/>
      <c r="F961" s="537"/>
      <c r="G961" s="233" t="s">
        <v>1042</v>
      </c>
      <c r="H961" s="122"/>
      <c r="I961" s="123">
        <v>236</v>
      </c>
      <c r="J961" s="123"/>
      <c r="K961" s="123"/>
      <c r="L961" s="123"/>
      <c r="M961" s="123">
        <v>30</v>
      </c>
      <c r="N961" s="123"/>
      <c r="O961" s="332"/>
      <c r="P961" s="221"/>
      <c r="Q961" s="224"/>
      <c r="R961" s="222"/>
      <c r="S961" s="222"/>
      <c r="T961" s="222"/>
    </row>
    <row r="962" spans="1:20" s="19" customFormat="1" ht="60" hidden="1" customHeight="1" outlineLevel="1" x14ac:dyDescent="0.25">
      <c r="A962" s="552"/>
      <c r="B962" s="551"/>
      <c r="C962" s="552"/>
      <c r="D962" s="574"/>
      <c r="E962" s="536"/>
      <c r="F962" s="537"/>
      <c r="G962" s="233" t="s">
        <v>1043</v>
      </c>
      <c r="H962" s="122"/>
      <c r="I962" s="123">
        <v>294</v>
      </c>
      <c r="J962" s="123"/>
      <c r="K962" s="123"/>
      <c r="L962" s="123"/>
      <c r="M962" s="123">
        <v>15</v>
      </c>
      <c r="N962" s="123"/>
      <c r="O962" s="332"/>
      <c r="P962" s="221"/>
      <c r="Q962" s="224"/>
      <c r="R962" s="222"/>
      <c r="S962" s="222"/>
      <c r="T962" s="222"/>
    </row>
    <row r="963" spans="1:20" s="19" customFormat="1" ht="75" hidden="1" customHeight="1" outlineLevel="1" x14ac:dyDescent="0.25">
      <c r="A963" s="552"/>
      <c r="B963" s="551"/>
      <c r="C963" s="552"/>
      <c r="D963" s="574"/>
      <c r="E963" s="536"/>
      <c r="F963" s="537"/>
      <c r="G963" s="233" t="s">
        <v>1044</v>
      </c>
      <c r="H963" s="122"/>
      <c r="I963" s="123">
        <v>150</v>
      </c>
      <c r="J963" s="123"/>
      <c r="K963" s="123"/>
      <c r="L963" s="123"/>
      <c r="M963" s="123">
        <v>15</v>
      </c>
      <c r="N963" s="123"/>
      <c r="O963" s="332"/>
      <c r="P963" s="221"/>
      <c r="Q963" s="224"/>
      <c r="R963" s="222"/>
      <c r="S963" s="222"/>
      <c r="T963" s="222"/>
    </row>
    <row r="964" spans="1:20" s="19" customFormat="1" ht="75" hidden="1" customHeight="1" outlineLevel="1" x14ac:dyDescent="0.25">
      <c r="A964" s="552"/>
      <c r="B964" s="551"/>
      <c r="C964" s="552"/>
      <c r="D964" s="574"/>
      <c r="E964" s="536"/>
      <c r="F964" s="537"/>
      <c r="G964" s="233" t="s">
        <v>1045</v>
      </c>
      <c r="H964" s="122"/>
      <c r="I964" s="123">
        <v>135</v>
      </c>
      <c r="J964" s="123"/>
      <c r="K964" s="123"/>
      <c r="L964" s="123"/>
      <c r="M964" s="123">
        <v>10</v>
      </c>
      <c r="N964" s="123"/>
      <c r="O964" s="332"/>
      <c r="P964" s="221"/>
      <c r="Q964" s="224"/>
      <c r="R964" s="222"/>
      <c r="S964" s="222"/>
      <c r="T964" s="222"/>
    </row>
    <row r="965" spans="1:20" s="19" customFormat="1" ht="60" hidden="1" customHeight="1" outlineLevel="1" x14ac:dyDescent="0.25">
      <c r="A965" s="552"/>
      <c r="B965" s="551"/>
      <c r="C965" s="552"/>
      <c r="D965" s="574"/>
      <c r="E965" s="536"/>
      <c r="F965" s="537"/>
      <c r="G965" s="233" t="s">
        <v>1046</v>
      </c>
      <c r="H965" s="122"/>
      <c r="I965" s="123">
        <v>300</v>
      </c>
      <c r="J965" s="123"/>
      <c r="K965" s="123"/>
      <c r="L965" s="123"/>
      <c r="M965" s="123">
        <v>15</v>
      </c>
      <c r="N965" s="123"/>
      <c r="O965" s="332"/>
      <c r="P965" s="221"/>
      <c r="Q965" s="224"/>
      <c r="R965" s="222"/>
      <c r="S965" s="222"/>
      <c r="T965" s="222"/>
    </row>
    <row r="966" spans="1:20" s="19" customFormat="1" ht="75" hidden="1" customHeight="1" outlineLevel="1" x14ac:dyDescent="0.25">
      <c r="A966" s="552"/>
      <c r="B966" s="551"/>
      <c r="C966" s="552"/>
      <c r="D966" s="574"/>
      <c r="E966" s="536"/>
      <c r="F966" s="537"/>
      <c r="G966" s="233" t="s">
        <v>1047</v>
      </c>
      <c r="H966" s="122"/>
      <c r="I966" s="123">
        <v>90</v>
      </c>
      <c r="J966" s="123"/>
      <c r="K966" s="123"/>
      <c r="L966" s="123"/>
      <c r="M966" s="123">
        <v>15</v>
      </c>
      <c r="N966" s="123"/>
      <c r="O966" s="332"/>
      <c r="P966" s="221"/>
      <c r="Q966" s="224"/>
      <c r="R966" s="222"/>
      <c r="S966" s="222"/>
      <c r="T966" s="222"/>
    </row>
    <row r="967" spans="1:20" s="19" customFormat="1" ht="60" hidden="1" customHeight="1" outlineLevel="1" x14ac:dyDescent="0.25">
      <c r="A967" s="552"/>
      <c r="B967" s="551"/>
      <c r="C967" s="552"/>
      <c r="D967" s="574"/>
      <c r="E967" s="536"/>
      <c r="F967" s="537"/>
      <c r="G967" s="233" t="s">
        <v>1048</v>
      </c>
      <c r="H967" s="122"/>
      <c r="I967" s="123">
        <v>105</v>
      </c>
      <c r="J967" s="123"/>
      <c r="K967" s="123"/>
      <c r="L967" s="123"/>
      <c r="M967" s="123">
        <v>15</v>
      </c>
      <c r="N967" s="123"/>
      <c r="O967" s="332"/>
      <c r="P967" s="221"/>
      <c r="Q967" s="224"/>
      <c r="R967" s="222"/>
      <c r="S967" s="222"/>
      <c r="T967" s="222"/>
    </row>
    <row r="968" spans="1:20" s="19" customFormat="1" ht="60" hidden="1" customHeight="1" outlineLevel="1" x14ac:dyDescent="0.25">
      <c r="A968" s="552"/>
      <c r="B968" s="551"/>
      <c r="C968" s="552"/>
      <c r="D968" s="574"/>
      <c r="E968" s="536"/>
      <c r="F968" s="537"/>
      <c r="G968" s="233" t="s">
        <v>1049</v>
      </c>
      <c r="H968" s="122"/>
      <c r="I968" s="123">
        <v>215</v>
      </c>
      <c r="J968" s="123"/>
      <c r="K968" s="123"/>
      <c r="L968" s="123"/>
      <c r="M968" s="123">
        <v>15</v>
      </c>
      <c r="N968" s="123"/>
      <c r="O968" s="332"/>
      <c r="P968" s="221"/>
      <c r="Q968" s="224"/>
      <c r="R968" s="222"/>
      <c r="S968" s="222"/>
      <c r="T968" s="222"/>
    </row>
    <row r="969" spans="1:20" s="19" customFormat="1" ht="60" hidden="1" customHeight="1" outlineLevel="1" x14ac:dyDescent="0.25">
      <c r="A969" s="552"/>
      <c r="B969" s="551"/>
      <c r="C969" s="552"/>
      <c r="D969" s="574"/>
      <c r="E969" s="536"/>
      <c r="F969" s="537"/>
      <c r="G969" s="233" t="s">
        <v>1050</v>
      </c>
      <c r="H969" s="122"/>
      <c r="I969" s="123">
        <v>60</v>
      </c>
      <c r="J969" s="123"/>
      <c r="K969" s="123"/>
      <c r="L969" s="123"/>
      <c r="M969" s="123">
        <v>15</v>
      </c>
      <c r="N969" s="123"/>
      <c r="O969" s="332"/>
      <c r="P969" s="221"/>
      <c r="Q969" s="224"/>
      <c r="R969" s="222"/>
      <c r="S969" s="222"/>
      <c r="T969" s="222"/>
    </row>
    <row r="970" spans="1:20" s="19" customFormat="1" ht="60" hidden="1" customHeight="1" outlineLevel="1" x14ac:dyDescent="0.25">
      <c r="A970" s="552"/>
      <c r="B970" s="551"/>
      <c r="C970" s="552"/>
      <c r="D970" s="574"/>
      <c r="E970" s="536"/>
      <c r="F970" s="537"/>
      <c r="G970" s="233" t="s">
        <v>1051</v>
      </c>
      <c r="H970" s="122"/>
      <c r="I970" s="123">
        <v>56</v>
      </c>
      <c r="J970" s="123"/>
      <c r="K970" s="123"/>
      <c r="L970" s="123"/>
      <c r="M970" s="123">
        <v>15</v>
      </c>
      <c r="N970" s="123"/>
      <c r="O970" s="332"/>
      <c r="P970" s="221"/>
      <c r="Q970" s="224"/>
      <c r="R970" s="222"/>
      <c r="S970" s="222"/>
      <c r="T970" s="222"/>
    </row>
    <row r="971" spans="1:20" s="19" customFormat="1" ht="75" hidden="1" customHeight="1" outlineLevel="1" x14ac:dyDescent="0.25">
      <c r="A971" s="552"/>
      <c r="B971" s="551"/>
      <c r="C971" s="552"/>
      <c r="D971" s="574"/>
      <c r="E971" s="536"/>
      <c r="F971" s="537"/>
      <c r="G971" s="233" t="s">
        <v>1052</v>
      </c>
      <c r="H971" s="122"/>
      <c r="I971" s="123">
        <v>240</v>
      </c>
      <c r="J971" s="123"/>
      <c r="K971" s="123"/>
      <c r="L971" s="123"/>
      <c r="M971" s="123">
        <v>15</v>
      </c>
      <c r="N971" s="123"/>
      <c r="O971" s="332"/>
      <c r="P971" s="221"/>
      <c r="Q971" s="224"/>
      <c r="R971" s="222"/>
      <c r="S971" s="222"/>
      <c r="T971" s="222"/>
    </row>
    <row r="972" spans="1:20" s="19" customFormat="1" ht="60" hidden="1" customHeight="1" outlineLevel="1" x14ac:dyDescent="0.25">
      <c r="A972" s="552"/>
      <c r="B972" s="551"/>
      <c r="C972" s="552"/>
      <c r="D972" s="574"/>
      <c r="E972" s="536"/>
      <c r="F972" s="537"/>
      <c r="G972" s="233" t="s">
        <v>1053</v>
      </c>
      <c r="H972" s="122"/>
      <c r="I972" s="123">
        <v>225</v>
      </c>
      <c r="J972" s="123"/>
      <c r="K972" s="123"/>
      <c r="L972" s="123"/>
      <c r="M972" s="123">
        <v>15</v>
      </c>
      <c r="N972" s="123"/>
      <c r="O972" s="332"/>
      <c r="P972" s="221"/>
      <c r="Q972" s="224"/>
      <c r="R972" s="222"/>
      <c r="S972" s="222"/>
      <c r="T972" s="222"/>
    </row>
    <row r="973" spans="1:20" s="19" customFormat="1" ht="60" hidden="1" customHeight="1" outlineLevel="1" x14ac:dyDescent="0.25">
      <c r="A973" s="552"/>
      <c r="B973" s="551"/>
      <c r="C973" s="552"/>
      <c r="D973" s="574"/>
      <c r="E973" s="536"/>
      <c r="F973" s="537"/>
      <c r="G973" s="233" t="s">
        <v>1054</v>
      </c>
      <c r="H973" s="122"/>
      <c r="I973" s="123">
        <v>80</v>
      </c>
      <c r="J973" s="123"/>
      <c r="K973" s="123"/>
      <c r="L973" s="123"/>
      <c r="M973" s="123">
        <v>15</v>
      </c>
      <c r="N973" s="123"/>
      <c r="O973" s="332"/>
      <c r="P973" s="221"/>
      <c r="Q973" s="224"/>
      <c r="R973" s="222"/>
      <c r="S973" s="222"/>
      <c r="T973" s="222"/>
    </row>
    <row r="974" spans="1:20" s="19" customFormat="1" ht="75" hidden="1" customHeight="1" outlineLevel="1" x14ac:dyDescent="0.25">
      <c r="A974" s="552"/>
      <c r="B974" s="551"/>
      <c r="C974" s="552"/>
      <c r="D974" s="574"/>
      <c r="E974" s="536"/>
      <c r="F974" s="537"/>
      <c r="G974" s="233" t="s">
        <v>1055</v>
      </c>
      <c r="H974" s="122"/>
      <c r="I974" s="123">
        <v>35</v>
      </c>
      <c r="J974" s="123"/>
      <c r="K974" s="123"/>
      <c r="L974" s="123"/>
      <c r="M974" s="123">
        <v>10</v>
      </c>
      <c r="N974" s="123"/>
      <c r="O974" s="332"/>
      <c r="P974" s="221"/>
      <c r="Q974" s="224"/>
      <c r="R974" s="222"/>
      <c r="S974" s="222"/>
      <c r="T974" s="222"/>
    </row>
    <row r="975" spans="1:20" s="19" customFormat="1" ht="90" hidden="1" customHeight="1" outlineLevel="1" x14ac:dyDescent="0.25">
      <c r="A975" s="552"/>
      <c r="B975" s="551"/>
      <c r="C975" s="552"/>
      <c r="D975" s="574"/>
      <c r="E975" s="536"/>
      <c r="F975" s="537"/>
      <c r="G975" s="233" t="s">
        <v>1056</v>
      </c>
      <c r="H975" s="122"/>
      <c r="I975" s="123">
        <v>360</v>
      </c>
      <c r="J975" s="123"/>
      <c r="K975" s="123"/>
      <c r="L975" s="123"/>
      <c r="M975" s="123">
        <v>15</v>
      </c>
      <c r="N975" s="123"/>
      <c r="O975" s="332"/>
      <c r="P975" s="221"/>
      <c r="Q975" s="224"/>
      <c r="R975" s="222"/>
      <c r="S975" s="222"/>
      <c r="T975" s="222"/>
    </row>
    <row r="976" spans="1:20" s="19" customFormat="1" ht="75" hidden="1" customHeight="1" outlineLevel="1" x14ac:dyDescent="0.25">
      <c r="A976" s="552"/>
      <c r="B976" s="551"/>
      <c r="C976" s="552"/>
      <c r="D976" s="574"/>
      <c r="E976" s="536"/>
      <c r="F976" s="537"/>
      <c r="G976" s="233" t="s">
        <v>1057</v>
      </c>
      <c r="H976" s="122"/>
      <c r="I976" s="123">
        <v>45</v>
      </c>
      <c r="J976" s="123"/>
      <c r="K976" s="123"/>
      <c r="L976" s="123"/>
      <c r="M976" s="123">
        <v>10</v>
      </c>
      <c r="N976" s="123"/>
      <c r="O976" s="332"/>
      <c r="P976" s="221"/>
      <c r="Q976" s="224"/>
      <c r="R976" s="222"/>
      <c r="S976" s="222"/>
      <c r="T976" s="222"/>
    </row>
    <row r="977" spans="1:20" s="19" customFormat="1" ht="75" hidden="1" customHeight="1" outlineLevel="1" x14ac:dyDescent="0.25">
      <c r="A977" s="552"/>
      <c r="B977" s="551"/>
      <c r="C977" s="552"/>
      <c r="D977" s="574"/>
      <c r="E977" s="536"/>
      <c r="F977" s="537"/>
      <c r="G977" s="233" t="s">
        <v>1058</v>
      </c>
      <c r="H977" s="122"/>
      <c r="I977" s="123">
        <v>42</v>
      </c>
      <c r="J977" s="123"/>
      <c r="K977" s="123"/>
      <c r="L977" s="123"/>
      <c r="M977" s="123">
        <v>5</v>
      </c>
      <c r="N977" s="123"/>
      <c r="O977" s="332"/>
      <c r="P977" s="221"/>
      <c r="Q977" s="224"/>
      <c r="R977" s="222"/>
      <c r="S977" s="222"/>
      <c r="T977" s="222"/>
    </row>
    <row r="978" spans="1:20" s="19" customFormat="1" ht="105" hidden="1" customHeight="1" outlineLevel="1" x14ac:dyDescent="0.25">
      <c r="A978" s="552"/>
      <c r="B978" s="551"/>
      <c r="C978" s="552"/>
      <c r="D978" s="574"/>
      <c r="E978" s="536"/>
      <c r="F978" s="537"/>
      <c r="G978" s="233" t="s">
        <v>1059</v>
      </c>
      <c r="H978" s="122"/>
      <c r="I978" s="123">
        <v>50</v>
      </c>
      <c r="J978" s="123"/>
      <c r="K978" s="123"/>
      <c r="L978" s="123"/>
      <c r="M978" s="123">
        <v>15</v>
      </c>
      <c r="N978" s="123"/>
      <c r="O978" s="332"/>
      <c r="P978" s="221"/>
      <c r="Q978" s="224"/>
      <c r="R978" s="222"/>
      <c r="S978" s="222"/>
      <c r="T978" s="222"/>
    </row>
    <row r="979" spans="1:20" s="19" customFormat="1" ht="105" hidden="1" customHeight="1" outlineLevel="1" x14ac:dyDescent="0.25">
      <c r="A979" s="552"/>
      <c r="B979" s="551"/>
      <c r="C979" s="552"/>
      <c r="D979" s="574"/>
      <c r="E979" s="536"/>
      <c r="F979" s="537"/>
      <c r="G979" s="233" t="s">
        <v>1060</v>
      </c>
      <c r="H979" s="122"/>
      <c r="I979" s="123">
        <v>50</v>
      </c>
      <c r="J979" s="123"/>
      <c r="K979" s="123"/>
      <c r="L979" s="123"/>
      <c r="M979" s="123">
        <v>15</v>
      </c>
      <c r="N979" s="123"/>
      <c r="O979" s="332"/>
      <c r="P979" s="221"/>
      <c r="Q979" s="224"/>
      <c r="R979" s="222"/>
      <c r="S979" s="222"/>
      <c r="T979" s="222"/>
    </row>
    <row r="980" spans="1:20" s="19" customFormat="1" ht="75" hidden="1" customHeight="1" outlineLevel="1" x14ac:dyDescent="0.25">
      <c r="A980" s="552"/>
      <c r="B980" s="551"/>
      <c r="C980" s="552"/>
      <c r="D980" s="574"/>
      <c r="E980" s="536"/>
      <c r="F980" s="537"/>
      <c r="G980" s="233" t="s">
        <v>1061</v>
      </c>
      <c r="H980" s="122"/>
      <c r="I980" s="123">
        <v>20</v>
      </c>
      <c r="J980" s="123"/>
      <c r="K980" s="123"/>
      <c r="L980" s="123"/>
      <c r="M980" s="123">
        <v>5</v>
      </c>
      <c r="N980" s="123"/>
      <c r="O980" s="332"/>
      <c r="P980" s="221"/>
      <c r="Q980" s="224"/>
      <c r="R980" s="222"/>
      <c r="S980" s="222"/>
      <c r="T980" s="222"/>
    </row>
    <row r="981" spans="1:20" s="19" customFormat="1" ht="60" hidden="1" customHeight="1" outlineLevel="1" x14ac:dyDescent="0.25">
      <c r="A981" s="552"/>
      <c r="B981" s="551"/>
      <c r="C981" s="552"/>
      <c r="D981" s="574"/>
      <c r="E981" s="536"/>
      <c r="F981" s="537"/>
      <c r="G981" s="233" t="s">
        <v>1062</v>
      </c>
      <c r="H981" s="122"/>
      <c r="I981" s="123">
        <v>300</v>
      </c>
      <c r="J981" s="123"/>
      <c r="K981" s="123"/>
      <c r="L981" s="123"/>
      <c r="M981" s="123">
        <v>5</v>
      </c>
      <c r="N981" s="123"/>
      <c r="O981" s="332"/>
      <c r="P981" s="221"/>
      <c r="Q981" s="224"/>
      <c r="R981" s="222"/>
      <c r="S981" s="222"/>
      <c r="T981" s="222"/>
    </row>
    <row r="982" spans="1:20" s="19" customFormat="1" ht="75" hidden="1" customHeight="1" outlineLevel="1" x14ac:dyDescent="0.25">
      <c r="A982" s="552"/>
      <c r="B982" s="551"/>
      <c r="C982" s="552"/>
      <c r="D982" s="574"/>
      <c r="E982" s="536"/>
      <c r="F982" s="537"/>
      <c r="G982" s="233" t="s">
        <v>1063</v>
      </c>
      <c r="H982" s="122"/>
      <c r="I982" s="123">
        <v>79</v>
      </c>
      <c r="J982" s="123"/>
      <c r="K982" s="123"/>
      <c r="L982" s="123"/>
      <c r="M982" s="123">
        <v>15</v>
      </c>
      <c r="N982" s="123"/>
      <c r="O982" s="332"/>
      <c r="P982" s="221"/>
      <c r="Q982" s="224"/>
      <c r="R982" s="222"/>
      <c r="S982" s="222"/>
      <c r="T982" s="222"/>
    </row>
    <row r="983" spans="1:20" s="19" customFormat="1" ht="60" hidden="1" customHeight="1" outlineLevel="1" x14ac:dyDescent="0.25">
      <c r="A983" s="552"/>
      <c r="B983" s="551"/>
      <c r="C983" s="552"/>
      <c r="D983" s="574"/>
      <c r="E983" s="536"/>
      <c r="F983" s="537"/>
      <c r="G983" s="233" t="s">
        <v>1064</v>
      </c>
      <c r="H983" s="122"/>
      <c r="I983" s="123">
        <v>183</v>
      </c>
      <c r="J983" s="123"/>
      <c r="K983" s="123"/>
      <c r="L983" s="123"/>
      <c r="M983" s="123">
        <v>15</v>
      </c>
      <c r="N983" s="123"/>
      <c r="O983" s="332"/>
      <c r="P983" s="221"/>
      <c r="Q983" s="224"/>
      <c r="R983" s="222"/>
      <c r="S983" s="222"/>
      <c r="T983" s="222"/>
    </row>
    <row r="984" spans="1:20" s="19" customFormat="1" ht="60" hidden="1" customHeight="1" outlineLevel="1" x14ac:dyDescent="0.25">
      <c r="A984" s="552"/>
      <c r="B984" s="551"/>
      <c r="C984" s="552"/>
      <c r="D984" s="574"/>
      <c r="E984" s="536"/>
      <c r="F984" s="537"/>
      <c r="G984" s="233" t="s">
        <v>1065</v>
      </c>
      <c r="H984" s="122"/>
      <c r="I984" s="123">
        <v>120</v>
      </c>
      <c r="J984" s="123"/>
      <c r="K984" s="123"/>
      <c r="L984" s="123"/>
      <c r="M984" s="123">
        <v>30</v>
      </c>
      <c r="N984" s="123"/>
      <c r="O984" s="332"/>
      <c r="P984" s="221"/>
      <c r="Q984" s="224"/>
      <c r="R984" s="222"/>
      <c r="S984" s="222"/>
      <c r="T984" s="222"/>
    </row>
    <row r="985" spans="1:20" s="19" customFormat="1" ht="60" hidden="1" customHeight="1" outlineLevel="1" x14ac:dyDescent="0.25">
      <c r="A985" s="552"/>
      <c r="B985" s="551"/>
      <c r="C985" s="552"/>
      <c r="D985" s="574"/>
      <c r="E985" s="536"/>
      <c r="F985" s="537"/>
      <c r="G985" s="233" t="s">
        <v>1066</v>
      </c>
      <c r="H985" s="122"/>
      <c r="I985" s="123">
        <v>75</v>
      </c>
      <c r="J985" s="123"/>
      <c r="K985" s="123"/>
      <c r="L985" s="123"/>
      <c r="M985" s="123">
        <v>30</v>
      </c>
      <c r="N985" s="123"/>
      <c r="O985" s="332"/>
      <c r="P985" s="221"/>
      <c r="Q985" s="224"/>
      <c r="R985" s="222"/>
      <c r="S985" s="222"/>
      <c r="T985" s="222"/>
    </row>
    <row r="986" spans="1:20" s="19" customFormat="1" ht="75" hidden="1" customHeight="1" outlineLevel="1" x14ac:dyDescent="0.25">
      <c r="A986" s="552"/>
      <c r="B986" s="551"/>
      <c r="C986" s="552"/>
      <c r="D986" s="574"/>
      <c r="E986" s="536"/>
      <c r="F986" s="537"/>
      <c r="G986" s="233" t="s">
        <v>1067</v>
      </c>
      <c r="H986" s="122"/>
      <c r="I986" s="123">
        <v>170</v>
      </c>
      <c r="J986" s="123"/>
      <c r="K986" s="123"/>
      <c r="L986" s="123"/>
      <c r="M986" s="123">
        <v>15</v>
      </c>
      <c r="N986" s="123"/>
      <c r="O986" s="332"/>
      <c r="P986" s="221"/>
      <c r="Q986" s="224"/>
      <c r="R986" s="222"/>
      <c r="S986" s="222"/>
      <c r="T986" s="222"/>
    </row>
    <row r="987" spans="1:20" s="19" customFormat="1" ht="60" hidden="1" customHeight="1" outlineLevel="1" x14ac:dyDescent="0.25">
      <c r="A987" s="552"/>
      <c r="B987" s="551"/>
      <c r="C987" s="552"/>
      <c r="D987" s="574"/>
      <c r="E987" s="536"/>
      <c r="F987" s="537"/>
      <c r="G987" s="233" t="s">
        <v>1068</v>
      </c>
      <c r="H987" s="122"/>
      <c r="I987" s="123">
        <v>40</v>
      </c>
      <c r="J987" s="123"/>
      <c r="K987" s="123"/>
      <c r="L987" s="123"/>
      <c r="M987" s="123">
        <v>15</v>
      </c>
      <c r="N987" s="123"/>
      <c r="O987" s="332"/>
      <c r="P987" s="221"/>
      <c r="Q987" s="224"/>
      <c r="R987" s="222"/>
      <c r="S987" s="222"/>
      <c r="T987" s="222"/>
    </row>
    <row r="988" spans="1:20" s="19" customFormat="1" ht="75" hidden="1" customHeight="1" outlineLevel="1" x14ac:dyDescent="0.25">
      <c r="A988" s="552"/>
      <c r="B988" s="551"/>
      <c r="C988" s="552"/>
      <c r="D988" s="574"/>
      <c r="E988" s="536"/>
      <c r="F988" s="537"/>
      <c r="G988" s="233" t="s">
        <v>1069</v>
      </c>
      <c r="H988" s="122"/>
      <c r="I988" s="123">
        <v>70</v>
      </c>
      <c r="J988" s="123"/>
      <c r="K988" s="123"/>
      <c r="L988" s="123"/>
      <c r="M988" s="123">
        <v>30</v>
      </c>
      <c r="N988" s="123"/>
      <c r="O988" s="332"/>
      <c r="P988" s="221"/>
      <c r="Q988" s="224"/>
      <c r="R988" s="222"/>
      <c r="S988" s="222"/>
      <c r="T988" s="222"/>
    </row>
    <row r="989" spans="1:20" s="19" customFormat="1" ht="75" hidden="1" customHeight="1" outlineLevel="1" x14ac:dyDescent="0.25">
      <c r="A989" s="552"/>
      <c r="B989" s="551"/>
      <c r="C989" s="552"/>
      <c r="D989" s="574"/>
      <c r="E989" s="536"/>
      <c r="F989" s="537"/>
      <c r="G989" s="233" t="s">
        <v>1070</v>
      </c>
      <c r="H989" s="122"/>
      <c r="I989" s="123">
        <v>560</v>
      </c>
      <c r="J989" s="123"/>
      <c r="K989" s="123"/>
      <c r="L989" s="123"/>
      <c r="M989" s="123">
        <v>15</v>
      </c>
      <c r="N989" s="123"/>
      <c r="O989" s="332"/>
      <c r="P989" s="221"/>
      <c r="Q989" s="224"/>
      <c r="R989" s="222"/>
      <c r="S989" s="222"/>
      <c r="T989" s="222"/>
    </row>
    <row r="990" spans="1:20" s="19" customFormat="1" ht="75" hidden="1" customHeight="1" outlineLevel="1" x14ac:dyDescent="0.25">
      <c r="A990" s="552"/>
      <c r="B990" s="551"/>
      <c r="C990" s="552"/>
      <c r="D990" s="574"/>
      <c r="E990" s="536"/>
      <c r="F990" s="537"/>
      <c r="G990" s="233" t="s">
        <v>1071</v>
      </c>
      <c r="H990" s="122"/>
      <c r="I990" s="123">
        <v>150</v>
      </c>
      <c r="J990" s="123"/>
      <c r="K990" s="123"/>
      <c r="L990" s="123"/>
      <c r="M990" s="123">
        <v>15</v>
      </c>
      <c r="N990" s="123"/>
      <c r="O990" s="332"/>
      <c r="P990" s="221"/>
      <c r="Q990" s="224"/>
      <c r="R990" s="222"/>
      <c r="S990" s="222"/>
      <c r="T990" s="222"/>
    </row>
    <row r="991" spans="1:20" s="19" customFormat="1" ht="60" hidden="1" customHeight="1" outlineLevel="1" x14ac:dyDescent="0.25">
      <c r="A991" s="552"/>
      <c r="B991" s="551"/>
      <c r="C991" s="552"/>
      <c r="D991" s="574"/>
      <c r="E991" s="536"/>
      <c r="F991" s="537"/>
      <c r="G991" s="233" t="s">
        <v>1072</v>
      </c>
      <c r="H991" s="122"/>
      <c r="I991" s="123">
        <v>16</v>
      </c>
      <c r="J991" s="123"/>
      <c r="K991" s="123"/>
      <c r="L991" s="123"/>
      <c r="M991" s="123">
        <v>5</v>
      </c>
      <c r="N991" s="123"/>
      <c r="O991" s="332"/>
      <c r="P991" s="221"/>
      <c r="Q991" s="224"/>
      <c r="R991" s="222"/>
      <c r="S991" s="222"/>
      <c r="T991" s="222"/>
    </row>
    <row r="992" spans="1:20" s="19" customFormat="1" ht="60" hidden="1" customHeight="1" outlineLevel="1" x14ac:dyDescent="0.25">
      <c r="A992" s="552"/>
      <c r="B992" s="551"/>
      <c r="C992" s="552"/>
      <c r="D992" s="574"/>
      <c r="E992" s="536"/>
      <c r="F992" s="537"/>
      <c r="G992" s="233" t="s">
        <v>1073</v>
      </c>
      <c r="H992" s="122"/>
      <c r="I992" s="123">
        <v>20</v>
      </c>
      <c r="J992" s="123"/>
      <c r="K992" s="123"/>
      <c r="L992" s="123"/>
      <c r="M992" s="123">
        <v>15</v>
      </c>
      <c r="N992" s="123"/>
      <c r="O992" s="332"/>
      <c r="P992" s="221"/>
      <c r="Q992" s="224"/>
      <c r="R992" s="222"/>
      <c r="S992" s="222"/>
      <c r="T992" s="222"/>
    </row>
    <row r="993" spans="1:20" s="19" customFormat="1" ht="75" hidden="1" customHeight="1" outlineLevel="1" x14ac:dyDescent="0.25">
      <c r="A993" s="552"/>
      <c r="B993" s="551"/>
      <c r="C993" s="552"/>
      <c r="D993" s="574"/>
      <c r="E993" s="536"/>
      <c r="F993" s="537"/>
      <c r="G993" s="233" t="s">
        <v>1074</v>
      </c>
      <c r="H993" s="122"/>
      <c r="I993" s="123">
        <v>60</v>
      </c>
      <c r="J993" s="123"/>
      <c r="K993" s="123"/>
      <c r="L993" s="123"/>
      <c r="M993" s="123">
        <v>30</v>
      </c>
      <c r="N993" s="123"/>
      <c r="O993" s="332"/>
      <c r="P993" s="221"/>
      <c r="Q993" s="224"/>
      <c r="R993" s="222"/>
      <c r="S993" s="222"/>
      <c r="T993" s="222"/>
    </row>
    <row r="994" spans="1:20" s="19" customFormat="1" ht="75" hidden="1" customHeight="1" outlineLevel="1" x14ac:dyDescent="0.25">
      <c r="A994" s="552"/>
      <c r="B994" s="551"/>
      <c r="C994" s="552"/>
      <c r="D994" s="574"/>
      <c r="E994" s="536"/>
      <c r="F994" s="537"/>
      <c r="G994" s="233" t="s">
        <v>1075</v>
      </c>
      <c r="H994" s="122"/>
      <c r="I994" s="123">
        <v>95</v>
      </c>
      <c r="J994" s="123"/>
      <c r="K994" s="123"/>
      <c r="L994" s="123"/>
      <c r="M994" s="123">
        <v>15</v>
      </c>
      <c r="N994" s="123"/>
      <c r="O994" s="332"/>
      <c r="P994" s="221"/>
      <c r="Q994" s="224"/>
      <c r="R994" s="222"/>
      <c r="S994" s="222"/>
      <c r="T994" s="222"/>
    </row>
    <row r="995" spans="1:20" s="19" customFormat="1" ht="60" hidden="1" customHeight="1" outlineLevel="1" x14ac:dyDescent="0.25">
      <c r="A995" s="552"/>
      <c r="B995" s="551"/>
      <c r="C995" s="552"/>
      <c r="D995" s="574"/>
      <c r="E995" s="536"/>
      <c r="F995" s="537"/>
      <c r="G995" s="233" t="s">
        <v>1076</v>
      </c>
      <c r="H995" s="122"/>
      <c r="I995" s="123">
        <v>207</v>
      </c>
      <c r="J995" s="123"/>
      <c r="K995" s="123"/>
      <c r="L995" s="123"/>
      <c r="M995" s="123">
        <v>30</v>
      </c>
      <c r="N995" s="123"/>
      <c r="O995" s="332"/>
      <c r="P995" s="221"/>
      <c r="Q995" s="224"/>
      <c r="R995" s="222"/>
      <c r="S995" s="222"/>
      <c r="T995" s="222"/>
    </row>
    <row r="996" spans="1:20" s="19" customFormat="1" ht="60" hidden="1" customHeight="1" outlineLevel="1" x14ac:dyDescent="0.25">
      <c r="A996" s="552"/>
      <c r="B996" s="551"/>
      <c r="C996" s="552"/>
      <c r="D996" s="574"/>
      <c r="E996" s="536"/>
      <c r="F996" s="537"/>
      <c r="G996" s="233" t="s">
        <v>1077</v>
      </c>
      <c r="H996" s="122"/>
      <c r="I996" s="123">
        <v>45</v>
      </c>
      <c r="J996" s="123"/>
      <c r="K996" s="123"/>
      <c r="L996" s="123"/>
      <c r="M996" s="123">
        <v>15</v>
      </c>
      <c r="N996" s="123"/>
      <c r="O996" s="332"/>
      <c r="P996" s="221"/>
      <c r="Q996" s="224"/>
      <c r="R996" s="222"/>
      <c r="S996" s="222"/>
      <c r="T996" s="222"/>
    </row>
    <row r="997" spans="1:20" s="19" customFormat="1" ht="60" hidden="1" customHeight="1" outlineLevel="1" x14ac:dyDescent="0.25">
      <c r="A997" s="552"/>
      <c r="B997" s="551"/>
      <c r="C997" s="552"/>
      <c r="D997" s="574"/>
      <c r="E997" s="536"/>
      <c r="F997" s="537"/>
      <c r="G997" s="233" t="s">
        <v>1078</v>
      </c>
      <c r="H997" s="122"/>
      <c r="I997" s="123">
        <v>44</v>
      </c>
      <c r="J997" s="123"/>
      <c r="K997" s="123"/>
      <c r="L997" s="123"/>
      <c r="M997" s="123">
        <v>15</v>
      </c>
      <c r="N997" s="123"/>
      <c r="O997" s="332"/>
      <c r="P997" s="221"/>
      <c r="Q997" s="224"/>
      <c r="R997" s="222"/>
      <c r="S997" s="222"/>
      <c r="T997" s="222"/>
    </row>
    <row r="998" spans="1:20" s="19" customFormat="1" ht="60" hidden="1" customHeight="1" outlineLevel="1" x14ac:dyDescent="0.25">
      <c r="A998" s="552"/>
      <c r="B998" s="551"/>
      <c r="C998" s="552"/>
      <c r="D998" s="574"/>
      <c r="E998" s="536"/>
      <c r="F998" s="537"/>
      <c r="G998" s="233" t="s">
        <v>1079</v>
      </c>
      <c r="H998" s="122"/>
      <c r="I998" s="123">
        <v>120</v>
      </c>
      <c r="J998" s="123"/>
      <c r="K998" s="123"/>
      <c r="L998" s="123"/>
      <c r="M998" s="123">
        <v>15</v>
      </c>
      <c r="N998" s="123"/>
      <c r="O998" s="332"/>
      <c r="P998" s="221"/>
      <c r="Q998" s="224"/>
      <c r="R998" s="222"/>
      <c r="S998" s="222"/>
      <c r="T998" s="222"/>
    </row>
    <row r="999" spans="1:20" s="19" customFormat="1" ht="75" hidden="1" customHeight="1" outlineLevel="1" x14ac:dyDescent="0.25">
      <c r="A999" s="552"/>
      <c r="B999" s="551"/>
      <c r="C999" s="552"/>
      <c r="D999" s="574"/>
      <c r="E999" s="536"/>
      <c r="F999" s="537"/>
      <c r="G999" s="233" t="s">
        <v>1080</v>
      </c>
      <c r="H999" s="122"/>
      <c r="I999" s="123">
        <v>100</v>
      </c>
      <c r="J999" s="123"/>
      <c r="K999" s="123"/>
      <c r="L999" s="123"/>
      <c r="M999" s="123">
        <v>15</v>
      </c>
      <c r="N999" s="123"/>
      <c r="O999" s="332"/>
      <c r="P999" s="221"/>
      <c r="Q999" s="224"/>
      <c r="R999" s="222"/>
      <c r="S999" s="222"/>
      <c r="T999" s="222"/>
    </row>
    <row r="1000" spans="1:20" s="19" customFormat="1" ht="75" hidden="1" customHeight="1" outlineLevel="1" x14ac:dyDescent="0.25">
      <c r="A1000" s="552"/>
      <c r="B1000" s="551"/>
      <c r="C1000" s="552"/>
      <c r="D1000" s="574"/>
      <c r="E1000" s="536"/>
      <c r="F1000" s="537"/>
      <c r="G1000" s="233" t="s">
        <v>1081</v>
      </c>
      <c r="H1000" s="122"/>
      <c r="I1000" s="123">
        <v>375</v>
      </c>
      <c r="J1000" s="123"/>
      <c r="K1000" s="123"/>
      <c r="L1000" s="123"/>
      <c r="M1000" s="123">
        <v>30</v>
      </c>
      <c r="N1000" s="123"/>
      <c r="O1000" s="332"/>
      <c r="P1000" s="221"/>
      <c r="Q1000" s="224"/>
      <c r="R1000" s="222"/>
      <c r="S1000" s="222"/>
      <c r="T1000" s="222"/>
    </row>
    <row r="1001" spans="1:20" s="19" customFormat="1" ht="60" hidden="1" customHeight="1" outlineLevel="1" x14ac:dyDescent="0.25">
      <c r="A1001" s="552"/>
      <c r="B1001" s="551"/>
      <c r="C1001" s="552"/>
      <c r="D1001" s="574"/>
      <c r="E1001" s="536"/>
      <c r="F1001" s="537"/>
      <c r="G1001" s="233" t="s">
        <v>1082</v>
      </c>
      <c r="H1001" s="122"/>
      <c r="I1001" s="123">
        <v>140</v>
      </c>
      <c r="J1001" s="123"/>
      <c r="K1001" s="123"/>
      <c r="L1001" s="123"/>
      <c r="M1001" s="123">
        <v>5</v>
      </c>
      <c r="N1001" s="123"/>
      <c r="O1001" s="332"/>
      <c r="P1001" s="221"/>
      <c r="Q1001" s="224"/>
      <c r="R1001" s="222"/>
      <c r="S1001" s="222"/>
      <c r="T1001" s="222"/>
    </row>
    <row r="1002" spans="1:20" s="19" customFormat="1" ht="90" hidden="1" customHeight="1" outlineLevel="1" x14ac:dyDescent="0.25">
      <c r="A1002" s="552"/>
      <c r="B1002" s="551"/>
      <c r="C1002" s="552"/>
      <c r="D1002" s="574"/>
      <c r="E1002" s="536"/>
      <c r="F1002" s="537"/>
      <c r="G1002" s="233" t="s">
        <v>1083</v>
      </c>
      <c r="H1002" s="122"/>
      <c r="I1002" s="123">
        <v>270</v>
      </c>
      <c r="J1002" s="123"/>
      <c r="K1002" s="123"/>
      <c r="L1002" s="123"/>
      <c r="M1002" s="123">
        <v>15</v>
      </c>
      <c r="N1002" s="123"/>
      <c r="O1002" s="332"/>
      <c r="P1002" s="221"/>
      <c r="Q1002" s="224"/>
      <c r="R1002" s="222"/>
      <c r="S1002" s="222"/>
      <c r="T1002" s="222"/>
    </row>
    <row r="1003" spans="1:20" s="19" customFormat="1" ht="75" hidden="1" customHeight="1" outlineLevel="1" x14ac:dyDescent="0.25">
      <c r="A1003" s="552"/>
      <c r="B1003" s="551"/>
      <c r="C1003" s="552"/>
      <c r="D1003" s="574"/>
      <c r="E1003" s="536"/>
      <c r="F1003" s="537"/>
      <c r="G1003" s="233" t="s">
        <v>1084</v>
      </c>
      <c r="H1003" s="122"/>
      <c r="I1003" s="123">
        <v>350</v>
      </c>
      <c r="J1003" s="123"/>
      <c r="K1003" s="123"/>
      <c r="L1003" s="123"/>
      <c r="M1003" s="123">
        <v>20</v>
      </c>
      <c r="N1003" s="123"/>
      <c r="O1003" s="332"/>
      <c r="P1003" s="221"/>
      <c r="Q1003" s="224"/>
      <c r="R1003" s="222"/>
      <c r="S1003" s="222"/>
      <c r="T1003" s="222"/>
    </row>
    <row r="1004" spans="1:20" s="19" customFormat="1" ht="60" hidden="1" customHeight="1" outlineLevel="1" x14ac:dyDescent="0.25">
      <c r="A1004" s="552"/>
      <c r="B1004" s="551"/>
      <c r="C1004" s="552"/>
      <c r="D1004" s="574"/>
      <c r="E1004" s="536"/>
      <c r="F1004" s="537"/>
      <c r="G1004" s="233" t="s">
        <v>1085</v>
      </c>
      <c r="H1004" s="122"/>
      <c r="I1004" s="123">
        <v>82</v>
      </c>
      <c r="J1004" s="123"/>
      <c r="K1004" s="123"/>
      <c r="L1004" s="123"/>
      <c r="M1004" s="123">
        <v>5</v>
      </c>
      <c r="N1004" s="123"/>
      <c r="O1004" s="332"/>
      <c r="P1004" s="221"/>
      <c r="Q1004" s="224"/>
      <c r="R1004" s="222"/>
      <c r="S1004" s="222"/>
      <c r="T1004" s="222"/>
    </row>
    <row r="1005" spans="1:20" s="19" customFormat="1" ht="75" hidden="1" customHeight="1" outlineLevel="1" x14ac:dyDescent="0.25">
      <c r="A1005" s="552"/>
      <c r="B1005" s="551"/>
      <c r="C1005" s="552"/>
      <c r="D1005" s="574"/>
      <c r="E1005" s="536"/>
      <c r="F1005" s="537"/>
      <c r="G1005" s="233" t="s">
        <v>1086</v>
      </c>
      <c r="H1005" s="122"/>
      <c r="I1005" s="123">
        <v>108</v>
      </c>
      <c r="J1005" s="123"/>
      <c r="K1005" s="123"/>
      <c r="L1005" s="123"/>
      <c r="M1005" s="123">
        <v>5</v>
      </c>
      <c r="N1005" s="123"/>
      <c r="O1005" s="332"/>
      <c r="P1005" s="221"/>
      <c r="Q1005" s="224"/>
      <c r="R1005" s="222"/>
      <c r="S1005" s="222"/>
      <c r="T1005" s="222"/>
    </row>
    <row r="1006" spans="1:20" s="19" customFormat="1" ht="75" hidden="1" customHeight="1" outlineLevel="1" x14ac:dyDescent="0.25">
      <c r="A1006" s="552"/>
      <c r="B1006" s="551"/>
      <c r="C1006" s="552"/>
      <c r="D1006" s="574"/>
      <c r="E1006" s="536"/>
      <c r="F1006" s="537"/>
      <c r="G1006" s="233" t="s">
        <v>1087</v>
      </c>
      <c r="H1006" s="122"/>
      <c r="I1006" s="123">
        <v>40</v>
      </c>
      <c r="J1006" s="123"/>
      <c r="K1006" s="123"/>
      <c r="L1006" s="123"/>
      <c r="M1006" s="123">
        <v>5</v>
      </c>
      <c r="N1006" s="123"/>
      <c r="O1006" s="332"/>
      <c r="P1006" s="221"/>
      <c r="Q1006" s="224"/>
      <c r="R1006" s="222"/>
      <c r="S1006" s="222"/>
      <c r="T1006" s="222"/>
    </row>
    <row r="1007" spans="1:20" s="19" customFormat="1" ht="60" hidden="1" customHeight="1" outlineLevel="1" x14ac:dyDescent="0.25">
      <c r="A1007" s="552"/>
      <c r="B1007" s="551"/>
      <c r="C1007" s="552"/>
      <c r="D1007" s="574"/>
      <c r="E1007" s="536"/>
      <c r="F1007" s="537"/>
      <c r="G1007" s="233" t="s">
        <v>1088</v>
      </c>
      <c r="H1007" s="122"/>
      <c r="I1007" s="123">
        <v>30</v>
      </c>
      <c r="J1007" s="123"/>
      <c r="K1007" s="123"/>
      <c r="L1007" s="123"/>
      <c r="M1007" s="123">
        <v>5</v>
      </c>
      <c r="N1007" s="123"/>
      <c r="O1007" s="332"/>
      <c r="P1007" s="221"/>
      <c r="Q1007" s="224"/>
      <c r="R1007" s="222"/>
      <c r="S1007" s="222"/>
      <c r="T1007" s="222"/>
    </row>
    <row r="1008" spans="1:20" s="19" customFormat="1" ht="60" hidden="1" customHeight="1" outlineLevel="1" x14ac:dyDescent="0.25">
      <c r="A1008" s="552"/>
      <c r="B1008" s="551"/>
      <c r="C1008" s="552"/>
      <c r="D1008" s="574"/>
      <c r="E1008" s="536"/>
      <c r="F1008" s="537"/>
      <c r="G1008" s="233" t="s">
        <v>1089</v>
      </c>
      <c r="H1008" s="122"/>
      <c r="I1008" s="123">
        <v>50</v>
      </c>
      <c r="J1008" s="123"/>
      <c r="K1008" s="123"/>
      <c r="L1008" s="123"/>
      <c r="M1008" s="123">
        <v>10</v>
      </c>
      <c r="N1008" s="123"/>
      <c r="O1008" s="332"/>
      <c r="P1008" s="221"/>
      <c r="Q1008" s="224"/>
      <c r="R1008" s="222"/>
      <c r="S1008" s="222"/>
      <c r="T1008" s="222"/>
    </row>
    <row r="1009" spans="1:20" s="19" customFormat="1" ht="60" hidden="1" customHeight="1" outlineLevel="1" x14ac:dyDescent="0.25">
      <c r="A1009" s="552"/>
      <c r="B1009" s="551"/>
      <c r="C1009" s="552"/>
      <c r="D1009" s="574"/>
      <c r="E1009" s="536"/>
      <c r="F1009" s="537"/>
      <c r="G1009" s="233" t="s">
        <v>1090</v>
      </c>
      <c r="H1009" s="122"/>
      <c r="I1009" s="123">
        <v>140</v>
      </c>
      <c r="J1009" s="123"/>
      <c r="K1009" s="123"/>
      <c r="L1009" s="123"/>
      <c r="M1009" s="123">
        <v>15</v>
      </c>
      <c r="N1009" s="123"/>
      <c r="O1009" s="332"/>
      <c r="P1009" s="221"/>
      <c r="Q1009" s="224"/>
      <c r="R1009" s="222"/>
      <c r="S1009" s="222"/>
      <c r="T1009" s="222"/>
    </row>
    <row r="1010" spans="1:20" s="19" customFormat="1" ht="60" hidden="1" customHeight="1" outlineLevel="1" x14ac:dyDescent="0.25">
      <c r="A1010" s="552"/>
      <c r="B1010" s="551"/>
      <c r="C1010" s="552"/>
      <c r="D1010" s="574"/>
      <c r="E1010" s="536"/>
      <c r="F1010" s="537"/>
      <c r="G1010" s="233" t="s">
        <v>1091</v>
      </c>
      <c r="H1010" s="122"/>
      <c r="I1010" s="123">
        <v>40</v>
      </c>
      <c r="J1010" s="123"/>
      <c r="K1010" s="123"/>
      <c r="L1010" s="123"/>
      <c r="M1010" s="123">
        <v>5</v>
      </c>
      <c r="N1010" s="123"/>
      <c r="O1010" s="332"/>
      <c r="P1010" s="221"/>
      <c r="Q1010" s="224"/>
      <c r="R1010" s="222"/>
      <c r="S1010" s="222"/>
      <c r="T1010" s="222"/>
    </row>
    <row r="1011" spans="1:20" s="19" customFormat="1" ht="75" hidden="1" customHeight="1" outlineLevel="1" x14ac:dyDescent="0.25">
      <c r="A1011" s="552"/>
      <c r="B1011" s="551"/>
      <c r="C1011" s="552"/>
      <c r="D1011" s="574"/>
      <c r="E1011" s="536"/>
      <c r="F1011" s="537"/>
      <c r="G1011" s="233" t="s">
        <v>1092</v>
      </c>
      <c r="H1011" s="122"/>
      <c r="I1011" s="123">
        <v>30</v>
      </c>
      <c r="J1011" s="123"/>
      <c r="K1011" s="123"/>
      <c r="L1011" s="123"/>
      <c r="M1011" s="123">
        <v>15</v>
      </c>
      <c r="N1011" s="123"/>
      <c r="O1011" s="332"/>
      <c r="P1011" s="221"/>
      <c r="Q1011" s="224"/>
      <c r="R1011" s="222"/>
      <c r="S1011" s="222"/>
      <c r="T1011" s="222"/>
    </row>
    <row r="1012" spans="1:20" s="19" customFormat="1" ht="60" hidden="1" customHeight="1" outlineLevel="1" x14ac:dyDescent="0.25">
      <c r="A1012" s="552"/>
      <c r="B1012" s="551"/>
      <c r="C1012" s="552"/>
      <c r="D1012" s="574"/>
      <c r="E1012" s="536"/>
      <c r="F1012" s="537"/>
      <c r="G1012" s="233" t="s">
        <v>1093</v>
      </c>
      <c r="H1012" s="122"/>
      <c r="I1012" s="123">
        <v>170</v>
      </c>
      <c r="J1012" s="123"/>
      <c r="K1012" s="123"/>
      <c r="L1012" s="123"/>
      <c r="M1012" s="123">
        <v>15</v>
      </c>
      <c r="N1012" s="123"/>
      <c r="O1012" s="332"/>
      <c r="P1012" s="221"/>
      <c r="Q1012" s="224"/>
      <c r="R1012" s="222"/>
      <c r="S1012" s="222"/>
      <c r="T1012" s="222"/>
    </row>
    <row r="1013" spans="1:20" s="19" customFormat="1" ht="75" hidden="1" customHeight="1" outlineLevel="1" x14ac:dyDescent="0.25">
      <c r="A1013" s="552"/>
      <c r="B1013" s="551"/>
      <c r="C1013" s="552"/>
      <c r="D1013" s="574"/>
      <c r="E1013" s="536"/>
      <c r="F1013" s="537"/>
      <c r="G1013" s="233" t="s">
        <v>1094</v>
      </c>
      <c r="H1013" s="122"/>
      <c r="I1013" s="123">
        <v>100</v>
      </c>
      <c r="J1013" s="123"/>
      <c r="K1013" s="123"/>
      <c r="L1013" s="123"/>
      <c r="M1013" s="123">
        <v>15</v>
      </c>
      <c r="N1013" s="123"/>
      <c r="O1013" s="332"/>
      <c r="P1013" s="221"/>
      <c r="Q1013" s="224"/>
      <c r="R1013" s="222"/>
      <c r="S1013" s="222"/>
      <c r="T1013" s="222"/>
    </row>
    <row r="1014" spans="1:20" s="19" customFormat="1" ht="75" hidden="1" customHeight="1" outlineLevel="1" x14ac:dyDescent="0.25">
      <c r="A1014" s="552"/>
      <c r="B1014" s="551"/>
      <c r="C1014" s="552"/>
      <c r="D1014" s="574"/>
      <c r="E1014" s="536"/>
      <c r="F1014" s="537"/>
      <c r="G1014" s="233" t="s">
        <v>1095</v>
      </c>
      <c r="H1014" s="122"/>
      <c r="I1014" s="123">
        <v>30</v>
      </c>
      <c r="J1014" s="123"/>
      <c r="K1014" s="123"/>
      <c r="L1014" s="123"/>
      <c r="M1014" s="123">
        <v>5</v>
      </c>
      <c r="N1014" s="123"/>
      <c r="O1014" s="332"/>
      <c r="P1014" s="221"/>
      <c r="Q1014" s="224"/>
      <c r="R1014" s="222"/>
      <c r="S1014" s="222"/>
      <c r="T1014" s="222"/>
    </row>
    <row r="1015" spans="1:20" s="19" customFormat="1" ht="60" hidden="1" customHeight="1" outlineLevel="1" x14ac:dyDescent="0.25">
      <c r="A1015" s="552"/>
      <c r="B1015" s="551"/>
      <c r="C1015" s="552"/>
      <c r="D1015" s="574"/>
      <c r="E1015" s="536"/>
      <c r="F1015" s="537"/>
      <c r="G1015" s="233" t="s">
        <v>1096</v>
      </c>
      <c r="H1015" s="122"/>
      <c r="I1015" s="123">
        <v>291</v>
      </c>
      <c r="J1015" s="123"/>
      <c r="K1015" s="123"/>
      <c r="L1015" s="123"/>
      <c r="M1015" s="123">
        <v>15</v>
      </c>
      <c r="N1015" s="123"/>
      <c r="O1015" s="332"/>
      <c r="P1015" s="221"/>
      <c r="Q1015" s="224"/>
      <c r="R1015" s="222"/>
      <c r="S1015" s="222"/>
      <c r="T1015" s="222"/>
    </row>
    <row r="1016" spans="1:20" s="19" customFormat="1" ht="60" hidden="1" customHeight="1" outlineLevel="1" x14ac:dyDescent="0.25">
      <c r="A1016" s="552"/>
      <c r="B1016" s="551"/>
      <c r="C1016" s="552"/>
      <c r="D1016" s="574"/>
      <c r="E1016" s="536"/>
      <c r="F1016" s="537"/>
      <c r="G1016" s="233" t="s">
        <v>1097</v>
      </c>
      <c r="H1016" s="122"/>
      <c r="I1016" s="123">
        <v>120</v>
      </c>
      <c r="J1016" s="123"/>
      <c r="K1016" s="123"/>
      <c r="L1016" s="123"/>
      <c r="M1016" s="123">
        <v>15</v>
      </c>
      <c r="N1016" s="123"/>
      <c r="O1016" s="332"/>
      <c r="P1016" s="221"/>
      <c r="Q1016" s="224"/>
      <c r="R1016" s="222"/>
      <c r="S1016" s="222"/>
      <c r="T1016" s="222"/>
    </row>
    <row r="1017" spans="1:20" s="19" customFormat="1" ht="60" hidden="1" customHeight="1" outlineLevel="1" x14ac:dyDescent="0.25">
      <c r="A1017" s="552"/>
      <c r="B1017" s="551"/>
      <c r="C1017" s="552"/>
      <c r="D1017" s="574"/>
      <c r="E1017" s="536"/>
      <c r="F1017" s="537"/>
      <c r="G1017" s="233" t="s">
        <v>1098</v>
      </c>
      <c r="H1017" s="122"/>
      <c r="I1017" s="123">
        <v>180</v>
      </c>
      <c r="J1017" s="123"/>
      <c r="K1017" s="123"/>
      <c r="L1017" s="123"/>
      <c r="M1017" s="123">
        <v>15</v>
      </c>
      <c r="N1017" s="123"/>
      <c r="O1017" s="332"/>
      <c r="P1017" s="221"/>
      <c r="Q1017" s="224"/>
      <c r="R1017" s="222"/>
      <c r="S1017" s="222"/>
      <c r="T1017" s="222"/>
    </row>
    <row r="1018" spans="1:20" s="19" customFormat="1" ht="75" hidden="1" customHeight="1" outlineLevel="1" x14ac:dyDescent="0.25">
      <c r="A1018" s="552"/>
      <c r="B1018" s="551"/>
      <c r="C1018" s="552"/>
      <c r="D1018" s="574"/>
      <c r="E1018" s="536"/>
      <c r="F1018" s="537"/>
      <c r="G1018" s="233" t="s">
        <v>1099</v>
      </c>
      <c r="H1018" s="122"/>
      <c r="I1018" s="123">
        <v>60</v>
      </c>
      <c r="J1018" s="123"/>
      <c r="K1018" s="123"/>
      <c r="L1018" s="123"/>
      <c r="M1018" s="123">
        <v>5</v>
      </c>
      <c r="N1018" s="123"/>
      <c r="O1018" s="332"/>
      <c r="P1018" s="221"/>
      <c r="Q1018" s="224"/>
      <c r="R1018" s="222"/>
      <c r="S1018" s="222"/>
      <c r="T1018" s="222"/>
    </row>
    <row r="1019" spans="1:20" s="19" customFormat="1" ht="75" hidden="1" customHeight="1" outlineLevel="1" x14ac:dyDescent="0.25">
      <c r="A1019" s="552"/>
      <c r="B1019" s="551"/>
      <c r="C1019" s="552"/>
      <c r="D1019" s="574"/>
      <c r="E1019" s="536"/>
      <c r="F1019" s="537"/>
      <c r="G1019" s="233" t="s">
        <v>1100</v>
      </c>
      <c r="H1019" s="122"/>
      <c r="I1019" s="123">
        <v>47</v>
      </c>
      <c r="J1019" s="123"/>
      <c r="K1019" s="123"/>
      <c r="L1019" s="123"/>
      <c r="M1019" s="123">
        <v>30</v>
      </c>
      <c r="N1019" s="123"/>
      <c r="O1019" s="332"/>
      <c r="P1019" s="221"/>
      <c r="Q1019" s="224"/>
      <c r="R1019" s="222"/>
      <c r="S1019" s="222"/>
      <c r="T1019" s="222"/>
    </row>
    <row r="1020" spans="1:20" s="19" customFormat="1" ht="60" hidden="1" customHeight="1" outlineLevel="1" x14ac:dyDescent="0.25">
      <c r="A1020" s="552"/>
      <c r="B1020" s="551"/>
      <c r="C1020" s="552"/>
      <c r="D1020" s="574"/>
      <c r="E1020" s="536"/>
      <c r="F1020" s="537"/>
      <c r="G1020" s="233" t="s">
        <v>1101</v>
      </c>
      <c r="H1020" s="122"/>
      <c r="I1020" s="123">
        <v>26</v>
      </c>
      <c r="J1020" s="123"/>
      <c r="K1020" s="123"/>
      <c r="L1020" s="123"/>
      <c r="M1020" s="123">
        <v>15</v>
      </c>
      <c r="N1020" s="123"/>
      <c r="O1020" s="332"/>
      <c r="P1020" s="221"/>
      <c r="Q1020" s="224"/>
      <c r="R1020" s="222"/>
      <c r="S1020" s="222"/>
      <c r="T1020" s="222"/>
    </row>
    <row r="1021" spans="1:20" s="19" customFormat="1" ht="60" hidden="1" customHeight="1" outlineLevel="1" x14ac:dyDescent="0.25">
      <c r="A1021" s="552"/>
      <c r="B1021" s="551"/>
      <c r="C1021" s="552"/>
      <c r="D1021" s="574"/>
      <c r="E1021" s="536"/>
      <c r="F1021" s="537"/>
      <c r="G1021" s="233" t="s">
        <v>1102</v>
      </c>
      <c r="H1021" s="122"/>
      <c r="I1021" s="123">
        <v>32</v>
      </c>
      <c r="J1021" s="123"/>
      <c r="K1021" s="123"/>
      <c r="L1021" s="123"/>
      <c r="M1021" s="123">
        <v>15</v>
      </c>
      <c r="N1021" s="123"/>
      <c r="O1021" s="332"/>
      <c r="P1021" s="221"/>
      <c r="Q1021" s="224"/>
      <c r="R1021" s="222"/>
      <c r="S1021" s="222"/>
      <c r="T1021" s="222"/>
    </row>
    <row r="1022" spans="1:20" s="19" customFormat="1" ht="60" hidden="1" customHeight="1" outlineLevel="1" x14ac:dyDescent="0.25">
      <c r="A1022" s="552"/>
      <c r="B1022" s="551"/>
      <c r="C1022" s="552"/>
      <c r="D1022" s="574"/>
      <c r="E1022" s="536"/>
      <c r="F1022" s="537"/>
      <c r="G1022" s="233" t="s">
        <v>1103</v>
      </c>
      <c r="H1022" s="122"/>
      <c r="I1022" s="123">
        <v>35</v>
      </c>
      <c r="J1022" s="123"/>
      <c r="K1022" s="123"/>
      <c r="L1022" s="123"/>
      <c r="M1022" s="123">
        <v>5</v>
      </c>
      <c r="N1022" s="123"/>
      <c r="O1022" s="332"/>
      <c r="P1022" s="221"/>
      <c r="Q1022" s="224"/>
      <c r="R1022" s="222"/>
      <c r="S1022" s="222"/>
      <c r="T1022" s="222"/>
    </row>
    <row r="1023" spans="1:20" s="19" customFormat="1" ht="90" hidden="1" customHeight="1" outlineLevel="1" x14ac:dyDescent="0.25">
      <c r="A1023" s="552"/>
      <c r="B1023" s="551"/>
      <c r="C1023" s="552"/>
      <c r="D1023" s="574"/>
      <c r="E1023" s="536"/>
      <c r="F1023" s="537"/>
      <c r="G1023" s="233" t="s">
        <v>1104</v>
      </c>
      <c r="H1023" s="122"/>
      <c r="I1023" s="123">
        <v>350</v>
      </c>
      <c r="J1023" s="123"/>
      <c r="K1023" s="123"/>
      <c r="L1023" s="123"/>
      <c r="M1023" s="123">
        <v>5</v>
      </c>
      <c r="N1023" s="123"/>
      <c r="O1023" s="332"/>
      <c r="P1023" s="221"/>
      <c r="Q1023" s="224"/>
      <c r="R1023" s="222"/>
      <c r="S1023" s="222"/>
      <c r="T1023" s="222"/>
    </row>
    <row r="1024" spans="1:20" s="19" customFormat="1" ht="90" hidden="1" customHeight="1" outlineLevel="1" x14ac:dyDescent="0.25">
      <c r="A1024" s="552"/>
      <c r="B1024" s="551"/>
      <c r="C1024" s="552"/>
      <c r="D1024" s="574"/>
      <c r="E1024" s="536"/>
      <c r="F1024" s="537"/>
      <c r="G1024" s="233" t="s">
        <v>1105</v>
      </c>
      <c r="H1024" s="122"/>
      <c r="I1024" s="123">
        <v>90</v>
      </c>
      <c r="J1024" s="123"/>
      <c r="K1024" s="123"/>
      <c r="L1024" s="123"/>
      <c r="M1024" s="123">
        <v>10</v>
      </c>
      <c r="N1024" s="123"/>
      <c r="O1024" s="332"/>
      <c r="P1024" s="221"/>
      <c r="Q1024" s="224"/>
      <c r="R1024" s="222"/>
      <c r="S1024" s="222"/>
      <c r="T1024" s="222"/>
    </row>
    <row r="1025" spans="1:20" s="19" customFormat="1" ht="75" hidden="1" customHeight="1" outlineLevel="1" x14ac:dyDescent="0.25">
      <c r="A1025" s="552"/>
      <c r="B1025" s="551"/>
      <c r="C1025" s="552"/>
      <c r="D1025" s="574"/>
      <c r="E1025" s="536"/>
      <c r="F1025" s="537"/>
      <c r="G1025" s="233" t="s">
        <v>1106</v>
      </c>
      <c r="H1025" s="122"/>
      <c r="I1025" s="123">
        <v>23</v>
      </c>
      <c r="J1025" s="123"/>
      <c r="K1025" s="123"/>
      <c r="L1025" s="123"/>
      <c r="M1025" s="123">
        <v>15</v>
      </c>
      <c r="N1025" s="123"/>
      <c r="O1025" s="332"/>
      <c r="P1025" s="221"/>
      <c r="Q1025" s="224"/>
      <c r="R1025" s="222"/>
      <c r="S1025" s="222"/>
      <c r="T1025" s="222"/>
    </row>
    <row r="1026" spans="1:20" s="19" customFormat="1" ht="90" hidden="1" customHeight="1" outlineLevel="1" x14ac:dyDescent="0.25">
      <c r="A1026" s="552"/>
      <c r="B1026" s="551"/>
      <c r="C1026" s="552"/>
      <c r="D1026" s="574"/>
      <c r="E1026" s="536"/>
      <c r="F1026" s="537"/>
      <c r="G1026" s="233" t="s">
        <v>1107</v>
      </c>
      <c r="H1026" s="122"/>
      <c r="I1026" s="123">
        <v>418</v>
      </c>
      <c r="J1026" s="123"/>
      <c r="K1026" s="123"/>
      <c r="L1026" s="123"/>
      <c r="M1026" s="123">
        <v>75</v>
      </c>
      <c r="N1026" s="123"/>
      <c r="O1026" s="332"/>
      <c r="P1026" s="221"/>
      <c r="Q1026" s="224"/>
      <c r="R1026" s="222"/>
      <c r="S1026" s="222"/>
      <c r="T1026" s="222"/>
    </row>
    <row r="1027" spans="1:20" s="19" customFormat="1" ht="60" hidden="1" customHeight="1" outlineLevel="1" x14ac:dyDescent="0.25">
      <c r="A1027" s="552"/>
      <c r="B1027" s="551"/>
      <c r="C1027" s="552"/>
      <c r="D1027" s="574"/>
      <c r="E1027" s="536"/>
      <c r="F1027" s="537"/>
      <c r="G1027" s="233" t="s">
        <v>1108</v>
      </c>
      <c r="H1027" s="122"/>
      <c r="I1027" s="123">
        <v>180</v>
      </c>
      <c r="J1027" s="123"/>
      <c r="K1027" s="123"/>
      <c r="L1027" s="123"/>
      <c r="M1027" s="123">
        <v>75</v>
      </c>
      <c r="N1027" s="123"/>
      <c r="O1027" s="332"/>
      <c r="P1027" s="221"/>
      <c r="Q1027" s="224"/>
      <c r="R1027" s="222"/>
      <c r="S1027" s="222"/>
      <c r="T1027" s="222"/>
    </row>
    <row r="1028" spans="1:20" s="19" customFormat="1" ht="60" hidden="1" customHeight="1" outlineLevel="1" x14ac:dyDescent="0.25">
      <c r="A1028" s="552"/>
      <c r="B1028" s="551"/>
      <c r="C1028" s="552"/>
      <c r="D1028" s="574"/>
      <c r="E1028" s="536"/>
      <c r="F1028" s="537"/>
      <c r="G1028" s="233" t="s">
        <v>1109</v>
      </c>
      <c r="H1028" s="122"/>
      <c r="I1028" s="123">
        <v>60</v>
      </c>
      <c r="J1028" s="123"/>
      <c r="K1028" s="123"/>
      <c r="L1028" s="123"/>
      <c r="M1028" s="123">
        <v>15</v>
      </c>
      <c r="N1028" s="123"/>
      <c r="O1028" s="332"/>
      <c r="P1028" s="221"/>
      <c r="Q1028" s="224"/>
      <c r="R1028" s="222"/>
      <c r="S1028" s="222"/>
      <c r="T1028" s="222"/>
    </row>
    <row r="1029" spans="1:20" s="19" customFormat="1" ht="60" hidden="1" customHeight="1" outlineLevel="1" x14ac:dyDescent="0.25">
      <c r="A1029" s="552"/>
      <c r="B1029" s="551"/>
      <c r="C1029" s="552"/>
      <c r="D1029" s="574"/>
      <c r="E1029" s="536"/>
      <c r="F1029" s="537"/>
      <c r="G1029" s="233" t="s">
        <v>1110</v>
      </c>
      <c r="H1029" s="122"/>
      <c r="I1029" s="123">
        <v>100</v>
      </c>
      <c r="J1029" s="123"/>
      <c r="K1029" s="123"/>
      <c r="L1029" s="123"/>
      <c r="M1029" s="123">
        <v>15</v>
      </c>
      <c r="N1029" s="123"/>
      <c r="O1029" s="332"/>
      <c r="P1029" s="221"/>
      <c r="Q1029" s="224"/>
      <c r="R1029" s="222"/>
      <c r="S1029" s="222"/>
      <c r="T1029" s="222"/>
    </row>
    <row r="1030" spans="1:20" s="19" customFormat="1" ht="60" hidden="1" customHeight="1" outlineLevel="1" x14ac:dyDescent="0.25">
      <c r="A1030" s="552"/>
      <c r="B1030" s="551"/>
      <c r="C1030" s="552"/>
      <c r="D1030" s="574"/>
      <c r="E1030" s="536"/>
      <c r="F1030" s="537"/>
      <c r="G1030" s="233" t="s">
        <v>1111</v>
      </c>
      <c r="H1030" s="122"/>
      <c r="I1030" s="123">
        <v>160</v>
      </c>
      <c r="J1030" s="123"/>
      <c r="K1030" s="123"/>
      <c r="L1030" s="123"/>
      <c r="M1030" s="123">
        <v>15</v>
      </c>
      <c r="N1030" s="123"/>
      <c r="O1030" s="332"/>
      <c r="P1030" s="221"/>
      <c r="Q1030" s="224"/>
      <c r="R1030" s="222"/>
      <c r="S1030" s="222"/>
      <c r="T1030" s="222"/>
    </row>
    <row r="1031" spans="1:20" s="19" customFormat="1" ht="75" hidden="1" customHeight="1" outlineLevel="1" x14ac:dyDescent="0.25">
      <c r="A1031" s="552"/>
      <c r="B1031" s="551"/>
      <c r="C1031" s="552"/>
      <c r="D1031" s="574"/>
      <c r="E1031" s="536"/>
      <c r="F1031" s="537"/>
      <c r="G1031" s="233" t="s">
        <v>1112</v>
      </c>
      <c r="H1031" s="122"/>
      <c r="I1031" s="123">
        <v>415</v>
      </c>
      <c r="J1031" s="123"/>
      <c r="K1031" s="123"/>
      <c r="L1031" s="123"/>
      <c r="M1031" s="123">
        <v>5</v>
      </c>
      <c r="N1031" s="123"/>
      <c r="O1031" s="332"/>
      <c r="P1031" s="221"/>
      <c r="Q1031" s="224"/>
      <c r="R1031" s="222"/>
      <c r="S1031" s="222"/>
      <c r="T1031" s="222"/>
    </row>
    <row r="1032" spans="1:20" s="19" customFormat="1" ht="60" hidden="1" customHeight="1" outlineLevel="1" x14ac:dyDescent="0.25">
      <c r="A1032" s="552"/>
      <c r="B1032" s="551"/>
      <c r="C1032" s="552"/>
      <c r="D1032" s="574"/>
      <c r="E1032" s="536"/>
      <c r="F1032" s="537"/>
      <c r="G1032" s="233" t="s">
        <v>1113</v>
      </c>
      <c r="H1032" s="122"/>
      <c r="I1032" s="123">
        <v>44</v>
      </c>
      <c r="J1032" s="123"/>
      <c r="K1032" s="123"/>
      <c r="L1032" s="123"/>
      <c r="M1032" s="123">
        <v>15</v>
      </c>
      <c r="N1032" s="123"/>
      <c r="O1032" s="332"/>
      <c r="P1032" s="221"/>
      <c r="Q1032" s="224"/>
      <c r="R1032" s="222"/>
      <c r="S1032" s="222"/>
      <c r="T1032" s="222"/>
    </row>
    <row r="1033" spans="1:20" s="19" customFormat="1" ht="60" hidden="1" customHeight="1" outlineLevel="1" x14ac:dyDescent="0.25">
      <c r="A1033" s="552"/>
      <c r="B1033" s="551"/>
      <c r="C1033" s="552"/>
      <c r="D1033" s="574"/>
      <c r="E1033" s="536"/>
      <c r="F1033" s="537"/>
      <c r="G1033" s="233" t="s">
        <v>1114</v>
      </c>
      <c r="H1033" s="122"/>
      <c r="I1033" s="123">
        <v>90</v>
      </c>
      <c r="J1033" s="123"/>
      <c r="K1033" s="123"/>
      <c r="L1033" s="123"/>
      <c r="M1033" s="123">
        <v>30</v>
      </c>
      <c r="N1033" s="123"/>
      <c r="O1033" s="332"/>
      <c r="P1033" s="221"/>
      <c r="Q1033" s="224"/>
      <c r="R1033" s="222"/>
      <c r="S1033" s="222"/>
      <c r="T1033" s="222"/>
    </row>
    <row r="1034" spans="1:20" s="19" customFormat="1" ht="60" hidden="1" customHeight="1" outlineLevel="1" x14ac:dyDescent="0.25">
      <c r="A1034" s="552"/>
      <c r="B1034" s="551"/>
      <c r="C1034" s="552"/>
      <c r="D1034" s="574"/>
      <c r="E1034" s="536"/>
      <c r="F1034" s="537"/>
      <c r="G1034" s="233" t="s">
        <v>1115</v>
      </c>
      <c r="H1034" s="122"/>
      <c r="I1034" s="123">
        <v>90</v>
      </c>
      <c r="J1034" s="123"/>
      <c r="K1034" s="123"/>
      <c r="L1034" s="123"/>
      <c r="M1034" s="123">
        <v>15</v>
      </c>
      <c r="N1034" s="123"/>
      <c r="O1034" s="332"/>
      <c r="P1034" s="221"/>
      <c r="Q1034" s="224"/>
      <c r="R1034" s="222"/>
      <c r="S1034" s="222"/>
      <c r="T1034" s="222"/>
    </row>
    <row r="1035" spans="1:20" s="19" customFormat="1" ht="90" hidden="1" customHeight="1" outlineLevel="1" x14ac:dyDescent="0.25">
      <c r="A1035" s="552"/>
      <c r="B1035" s="551"/>
      <c r="C1035" s="552"/>
      <c r="D1035" s="574"/>
      <c r="E1035" s="536"/>
      <c r="F1035" s="537"/>
      <c r="G1035" s="233" t="s">
        <v>1116</v>
      </c>
      <c r="H1035" s="122"/>
      <c r="I1035" s="123">
        <v>80</v>
      </c>
      <c r="J1035" s="123"/>
      <c r="K1035" s="123"/>
      <c r="L1035" s="123"/>
      <c r="M1035" s="123">
        <v>15</v>
      </c>
      <c r="N1035" s="123"/>
      <c r="O1035" s="332"/>
      <c r="P1035" s="221"/>
      <c r="Q1035" s="224"/>
      <c r="R1035" s="222"/>
      <c r="S1035" s="222"/>
      <c r="T1035" s="222"/>
    </row>
    <row r="1036" spans="1:20" s="19" customFormat="1" ht="105" hidden="1" customHeight="1" outlineLevel="1" x14ac:dyDescent="0.25">
      <c r="A1036" s="552"/>
      <c r="B1036" s="551"/>
      <c r="C1036" s="552"/>
      <c r="D1036" s="574"/>
      <c r="E1036" s="536"/>
      <c r="F1036" s="537"/>
      <c r="G1036" s="233" t="s">
        <v>1117</v>
      </c>
      <c r="H1036" s="122"/>
      <c r="I1036" s="123">
        <v>20</v>
      </c>
      <c r="J1036" s="123"/>
      <c r="K1036" s="123"/>
      <c r="L1036" s="123"/>
      <c r="M1036" s="123">
        <v>5</v>
      </c>
      <c r="N1036" s="123"/>
      <c r="O1036" s="332"/>
      <c r="P1036" s="221"/>
      <c r="Q1036" s="224"/>
      <c r="R1036" s="222"/>
      <c r="S1036" s="222"/>
      <c r="T1036" s="222"/>
    </row>
    <row r="1037" spans="1:20" s="19" customFormat="1" ht="60" hidden="1" customHeight="1" outlineLevel="1" x14ac:dyDescent="0.25">
      <c r="A1037" s="552"/>
      <c r="B1037" s="551"/>
      <c r="C1037" s="552"/>
      <c r="D1037" s="574"/>
      <c r="E1037" s="536"/>
      <c r="F1037" s="537"/>
      <c r="G1037" s="233" t="s">
        <v>1118</v>
      </c>
      <c r="H1037" s="122"/>
      <c r="I1037" s="123">
        <v>60</v>
      </c>
      <c r="J1037" s="123"/>
      <c r="K1037" s="123"/>
      <c r="L1037" s="123"/>
      <c r="M1037" s="123">
        <v>10</v>
      </c>
      <c r="N1037" s="123"/>
      <c r="O1037" s="332"/>
      <c r="P1037" s="221"/>
      <c r="Q1037" s="224"/>
      <c r="R1037" s="222"/>
      <c r="S1037" s="222"/>
      <c r="T1037" s="222"/>
    </row>
    <row r="1038" spans="1:20" s="19" customFormat="1" ht="75" hidden="1" customHeight="1" outlineLevel="1" x14ac:dyDescent="0.25">
      <c r="A1038" s="552"/>
      <c r="B1038" s="551"/>
      <c r="C1038" s="552"/>
      <c r="D1038" s="574"/>
      <c r="E1038" s="536"/>
      <c r="F1038" s="537"/>
      <c r="G1038" s="233" t="s">
        <v>1119</v>
      </c>
      <c r="H1038" s="122"/>
      <c r="I1038" s="123">
        <v>35</v>
      </c>
      <c r="J1038" s="123"/>
      <c r="K1038" s="123"/>
      <c r="L1038" s="123"/>
      <c r="M1038" s="123">
        <v>10</v>
      </c>
      <c r="N1038" s="123"/>
      <c r="O1038" s="332"/>
      <c r="P1038" s="221"/>
      <c r="Q1038" s="224"/>
      <c r="R1038" s="222"/>
      <c r="S1038" s="222"/>
      <c r="T1038" s="222"/>
    </row>
    <row r="1039" spans="1:20" s="19" customFormat="1" ht="75" hidden="1" customHeight="1" outlineLevel="1" x14ac:dyDescent="0.25">
      <c r="A1039" s="552"/>
      <c r="B1039" s="551"/>
      <c r="C1039" s="552"/>
      <c r="D1039" s="574"/>
      <c r="E1039" s="536"/>
      <c r="F1039" s="537"/>
      <c r="G1039" s="233" t="s">
        <v>1120</v>
      </c>
      <c r="H1039" s="122"/>
      <c r="I1039" s="123">
        <v>25</v>
      </c>
      <c r="J1039" s="123"/>
      <c r="K1039" s="123"/>
      <c r="L1039" s="123"/>
      <c r="M1039" s="123">
        <v>15</v>
      </c>
      <c r="N1039" s="123"/>
      <c r="O1039" s="332"/>
      <c r="P1039" s="221"/>
      <c r="Q1039" s="224"/>
      <c r="R1039" s="222"/>
      <c r="S1039" s="222"/>
      <c r="T1039" s="222"/>
    </row>
    <row r="1040" spans="1:20" s="19" customFormat="1" ht="75" hidden="1" customHeight="1" outlineLevel="1" x14ac:dyDescent="0.25">
      <c r="A1040" s="552"/>
      <c r="B1040" s="551"/>
      <c r="C1040" s="552"/>
      <c r="D1040" s="574"/>
      <c r="E1040" s="536"/>
      <c r="F1040" s="537"/>
      <c r="G1040" s="233" t="s">
        <v>1121</v>
      </c>
      <c r="H1040" s="122"/>
      <c r="I1040" s="123">
        <v>90</v>
      </c>
      <c r="J1040" s="123"/>
      <c r="K1040" s="123"/>
      <c r="L1040" s="123"/>
      <c r="M1040" s="123">
        <v>45</v>
      </c>
      <c r="N1040" s="123"/>
      <c r="O1040" s="332"/>
      <c r="P1040" s="221"/>
      <c r="Q1040" s="224"/>
      <c r="R1040" s="222"/>
      <c r="S1040" s="222"/>
      <c r="T1040" s="222"/>
    </row>
    <row r="1041" spans="1:20" s="19" customFormat="1" ht="60" hidden="1" customHeight="1" outlineLevel="1" x14ac:dyDescent="0.25">
      <c r="A1041" s="552"/>
      <c r="B1041" s="551"/>
      <c r="C1041" s="552"/>
      <c r="D1041" s="574"/>
      <c r="E1041" s="536"/>
      <c r="F1041" s="537"/>
      <c r="G1041" s="233" t="s">
        <v>1122</v>
      </c>
      <c r="H1041" s="122"/>
      <c r="I1041" s="123">
        <v>100</v>
      </c>
      <c r="J1041" s="123"/>
      <c r="K1041" s="123"/>
      <c r="L1041" s="123"/>
      <c r="M1041" s="123">
        <v>30</v>
      </c>
      <c r="N1041" s="123"/>
      <c r="O1041" s="332"/>
      <c r="P1041" s="221"/>
      <c r="Q1041" s="224"/>
      <c r="R1041" s="222"/>
      <c r="S1041" s="222"/>
      <c r="T1041" s="222"/>
    </row>
    <row r="1042" spans="1:20" s="19" customFormat="1" ht="60" hidden="1" customHeight="1" outlineLevel="1" x14ac:dyDescent="0.25">
      <c r="A1042" s="552"/>
      <c r="B1042" s="551"/>
      <c r="C1042" s="552"/>
      <c r="D1042" s="574"/>
      <c r="E1042" s="536"/>
      <c r="F1042" s="537"/>
      <c r="G1042" s="233" t="s">
        <v>1123</v>
      </c>
      <c r="H1042" s="122"/>
      <c r="I1042" s="123">
        <v>35</v>
      </c>
      <c r="J1042" s="123"/>
      <c r="K1042" s="123"/>
      <c r="L1042" s="123"/>
      <c r="M1042" s="123">
        <v>15</v>
      </c>
      <c r="N1042" s="123"/>
      <c r="O1042" s="332"/>
      <c r="P1042" s="221"/>
      <c r="Q1042" s="224"/>
      <c r="R1042" s="222"/>
      <c r="S1042" s="222"/>
      <c r="T1042" s="222"/>
    </row>
    <row r="1043" spans="1:20" s="19" customFormat="1" ht="60" hidden="1" customHeight="1" outlineLevel="1" x14ac:dyDescent="0.25">
      <c r="A1043" s="552"/>
      <c r="B1043" s="551"/>
      <c r="C1043" s="552"/>
      <c r="D1043" s="574"/>
      <c r="E1043" s="536"/>
      <c r="F1043" s="537"/>
      <c r="G1043" s="233" t="s">
        <v>1124</v>
      </c>
      <c r="H1043" s="122"/>
      <c r="I1043" s="123">
        <v>59</v>
      </c>
      <c r="J1043" s="123"/>
      <c r="K1043" s="123"/>
      <c r="L1043" s="123"/>
      <c r="M1043" s="123">
        <v>15</v>
      </c>
      <c r="N1043" s="123"/>
      <c r="O1043" s="332"/>
      <c r="P1043" s="221"/>
      <c r="Q1043" s="224"/>
      <c r="R1043" s="222"/>
      <c r="S1043" s="222"/>
      <c r="T1043" s="222"/>
    </row>
    <row r="1044" spans="1:20" s="19" customFormat="1" ht="90" hidden="1" customHeight="1" outlineLevel="1" x14ac:dyDescent="0.25">
      <c r="A1044" s="552"/>
      <c r="B1044" s="551"/>
      <c r="C1044" s="552"/>
      <c r="D1044" s="574"/>
      <c r="E1044" s="536"/>
      <c r="F1044" s="537"/>
      <c r="G1044" s="233" t="s">
        <v>1125</v>
      </c>
      <c r="H1044" s="122"/>
      <c r="I1044" s="123">
        <v>15</v>
      </c>
      <c r="J1044" s="123"/>
      <c r="K1044" s="123"/>
      <c r="L1044" s="123"/>
      <c r="M1044" s="123">
        <v>15</v>
      </c>
      <c r="N1044" s="123"/>
      <c r="O1044" s="332"/>
      <c r="P1044" s="221"/>
      <c r="Q1044" s="224"/>
      <c r="R1044" s="222"/>
      <c r="S1044" s="222"/>
      <c r="T1044" s="222"/>
    </row>
    <row r="1045" spans="1:20" s="19" customFormat="1" ht="60" hidden="1" customHeight="1" outlineLevel="1" x14ac:dyDescent="0.25">
      <c r="A1045" s="552"/>
      <c r="B1045" s="551"/>
      <c r="C1045" s="552"/>
      <c r="D1045" s="574"/>
      <c r="E1045" s="536"/>
      <c r="F1045" s="537"/>
      <c r="G1045" s="233" t="s">
        <v>1126</v>
      </c>
      <c r="H1045" s="122"/>
      <c r="I1045" s="123">
        <v>23</v>
      </c>
      <c r="J1045" s="123"/>
      <c r="K1045" s="123"/>
      <c r="L1045" s="123"/>
      <c r="M1045" s="123">
        <v>95</v>
      </c>
      <c r="N1045" s="123"/>
      <c r="O1045" s="332"/>
      <c r="P1045" s="221"/>
      <c r="Q1045" s="224"/>
      <c r="R1045" s="222"/>
      <c r="S1045" s="222"/>
      <c r="T1045" s="222"/>
    </row>
    <row r="1046" spans="1:20" s="19" customFormat="1" ht="60" hidden="1" customHeight="1" outlineLevel="1" x14ac:dyDescent="0.25">
      <c r="A1046" s="552"/>
      <c r="B1046" s="551"/>
      <c r="C1046" s="552"/>
      <c r="D1046" s="574"/>
      <c r="E1046" s="536"/>
      <c r="F1046" s="537"/>
      <c r="G1046" s="233" t="s">
        <v>1127</v>
      </c>
      <c r="H1046" s="122"/>
      <c r="I1046" s="123">
        <v>10</v>
      </c>
      <c r="J1046" s="123"/>
      <c r="K1046" s="123"/>
      <c r="L1046" s="123"/>
      <c r="M1046" s="123">
        <v>15</v>
      </c>
      <c r="N1046" s="123"/>
      <c r="O1046" s="332"/>
      <c r="P1046" s="221"/>
      <c r="Q1046" s="224"/>
      <c r="R1046" s="222"/>
      <c r="S1046" s="222"/>
      <c r="T1046" s="222"/>
    </row>
    <row r="1047" spans="1:20" s="19" customFormat="1" ht="60" hidden="1" customHeight="1" outlineLevel="1" x14ac:dyDescent="0.25">
      <c r="A1047" s="552"/>
      <c r="B1047" s="551"/>
      <c r="C1047" s="552"/>
      <c r="D1047" s="574"/>
      <c r="E1047" s="536"/>
      <c r="F1047" s="537"/>
      <c r="G1047" s="233" t="s">
        <v>1128</v>
      </c>
      <c r="H1047" s="122"/>
      <c r="I1047" s="123">
        <v>60</v>
      </c>
      <c r="J1047" s="123"/>
      <c r="K1047" s="123"/>
      <c r="L1047" s="123"/>
      <c r="M1047" s="123">
        <v>15</v>
      </c>
      <c r="N1047" s="123"/>
      <c r="O1047" s="332"/>
      <c r="P1047" s="221"/>
      <c r="Q1047" s="224"/>
      <c r="R1047" s="222"/>
      <c r="S1047" s="222"/>
      <c r="T1047" s="222"/>
    </row>
    <row r="1048" spans="1:20" s="19" customFormat="1" ht="60" hidden="1" customHeight="1" outlineLevel="1" x14ac:dyDescent="0.25">
      <c r="A1048" s="552"/>
      <c r="B1048" s="551"/>
      <c r="C1048" s="552"/>
      <c r="D1048" s="574"/>
      <c r="E1048" s="536"/>
      <c r="F1048" s="537"/>
      <c r="G1048" s="233" t="s">
        <v>1129</v>
      </c>
      <c r="H1048" s="122"/>
      <c r="I1048" s="123">
        <v>63</v>
      </c>
      <c r="J1048" s="123"/>
      <c r="K1048" s="123"/>
      <c r="L1048" s="123"/>
      <c r="M1048" s="123">
        <v>115</v>
      </c>
      <c r="N1048" s="123"/>
      <c r="O1048" s="332"/>
      <c r="P1048" s="221"/>
      <c r="Q1048" s="224"/>
      <c r="R1048" s="222"/>
      <c r="S1048" s="222"/>
      <c r="T1048" s="222"/>
    </row>
    <row r="1049" spans="1:20" s="19" customFormat="1" ht="60" hidden="1" customHeight="1" outlineLevel="1" x14ac:dyDescent="0.25">
      <c r="A1049" s="552"/>
      <c r="B1049" s="551"/>
      <c r="C1049" s="552"/>
      <c r="D1049" s="574"/>
      <c r="E1049" s="536"/>
      <c r="F1049" s="537"/>
      <c r="G1049" s="233" t="s">
        <v>1130</v>
      </c>
      <c r="H1049" s="122"/>
      <c r="I1049" s="123">
        <v>20</v>
      </c>
      <c r="J1049" s="123"/>
      <c r="K1049" s="123"/>
      <c r="L1049" s="123"/>
      <c r="M1049" s="123">
        <v>99.3</v>
      </c>
      <c r="N1049" s="123"/>
      <c r="O1049" s="332"/>
      <c r="P1049" s="221"/>
      <c r="Q1049" s="224"/>
      <c r="R1049" s="222"/>
      <c r="S1049" s="222"/>
      <c r="T1049" s="222"/>
    </row>
    <row r="1050" spans="1:20" s="19" customFormat="1" ht="68.25" hidden="1" customHeight="1" outlineLevel="1" x14ac:dyDescent="0.25">
      <c r="A1050" s="552"/>
      <c r="B1050" s="551"/>
      <c r="C1050" s="552"/>
      <c r="D1050" s="574"/>
      <c r="E1050" s="536"/>
      <c r="F1050" s="537"/>
      <c r="G1050" s="61" t="s">
        <v>1131</v>
      </c>
      <c r="H1050" s="300"/>
      <c r="I1050" s="300"/>
      <c r="J1050" s="300">
        <v>30</v>
      </c>
      <c r="K1050" s="300"/>
      <c r="L1050" s="300"/>
      <c r="M1050" s="300"/>
      <c r="N1050" s="300">
        <v>6</v>
      </c>
      <c r="O1050" s="327"/>
      <c r="P1050" s="221"/>
      <c r="Q1050" s="224"/>
      <c r="R1050" s="222"/>
      <c r="S1050" s="222"/>
      <c r="T1050" s="222"/>
    </row>
    <row r="1051" spans="1:20" s="19" customFormat="1" ht="51.75" hidden="1" customHeight="1" outlineLevel="1" x14ac:dyDescent="0.25">
      <c r="A1051" s="552"/>
      <c r="B1051" s="551"/>
      <c r="C1051" s="552"/>
      <c r="D1051" s="574"/>
      <c r="E1051" s="536"/>
      <c r="F1051" s="537"/>
      <c r="G1051" s="61" t="s">
        <v>1132</v>
      </c>
      <c r="H1051" s="300"/>
      <c r="I1051" s="300"/>
      <c r="J1051" s="300">
        <v>232</v>
      </c>
      <c r="K1051" s="300"/>
      <c r="L1051" s="300"/>
      <c r="M1051" s="300"/>
      <c r="N1051" s="300">
        <v>16</v>
      </c>
      <c r="O1051" s="327"/>
      <c r="P1051" s="221"/>
      <c r="Q1051" s="224"/>
      <c r="R1051" s="222"/>
      <c r="S1051" s="222"/>
      <c r="T1051" s="222"/>
    </row>
    <row r="1052" spans="1:20" s="19" customFormat="1" ht="60.75" hidden="1" customHeight="1" outlineLevel="1" x14ac:dyDescent="0.25">
      <c r="A1052" s="552"/>
      <c r="B1052" s="551"/>
      <c r="C1052" s="552"/>
      <c r="D1052" s="574"/>
      <c r="E1052" s="536"/>
      <c r="F1052" s="537"/>
      <c r="G1052" s="61" t="s">
        <v>1133</v>
      </c>
      <c r="H1052" s="300"/>
      <c r="I1052" s="300"/>
      <c r="J1052" s="300">
        <v>60</v>
      </c>
      <c r="K1052" s="300"/>
      <c r="L1052" s="300"/>
      <c r="M1052" s="300"/>
      <c r="N1052" s="300">
        <v>15</v>
      </c>
      <c r="O1052" s="327"/>
      <c r="P1052" s="221"/>
      <c r="Q1052" s="224"/>
      <c r="R1052" s="222"/>
      <c r="S1052" s="222"/>
      <c r="T1052" s="222"/>
    </row>
    <row r="1053" spans="1:20" s="19" customFormat="1" ht="57" hidden="1" customHeight="1" outlineLevel="1" x14ac:dyDescent="0.25">
      <c r="A1053" s="552"/>
      <c r="B1053" s="551"/>
      <c r="C1053" s="552"/>
      <c r="D1053" s="574"/>
      <c r="E1053" s="536"/>
      <c r="F1053" s="537"/>
      <c r="G1053" s="61" t="s">
        <v>1134</v>
      </c>
      <c r="H1053" s="300"/>
      <c r="I1053" s="300"/>
      <c r="J1053" s="300">
        <v>142</v>
      </c>
      <c r="K1053" s="300"/>
      <c r="L1053" s="300"/>
      <c r="M1053" s="300"/>
      <c r="N1053" s="300">
        <v>15</v>
      </c>
      <c r="O1053" s="327"/>
      <c r="P1053" s="221"/>
      <c r="Q1053" s="224"/>
      <c r="R1053" s="222"/>
      <c r="S1053" s="222"/>
      <c r="T1053" s="222"/>
    </row>
    <row r="1054" spans="1:20" s="19" customFormat="1" ht="64.5" hidden="1" customHeight="1" outlineLevel="1" x14ac:dyDescent="0.25">
      <c r="A1054" s="552"/>
      <c r="B1054" s="551"/>
      <c r="C1054" s="552"/>
      <c r="D1054" s="574"/>
      <c r="E1054" s="536"/>
      <c r="F1054" s="537"/>
      <c r="G1054" s="61" t="s">
        <v>1135</v>
      </c>
      <c r="H1054" s="300"/>
      <c r="I1054" s="300"/>
      <c r="J1054" s="300">
        <v>190</v>
      </c>
      <c r="K1054" s="300"/>
      <c r="L1054" s="300"/>
      <c r="M1054" s="300"/>
      <c r="N1054" s="300">
        <v>15</v>
      </c>
      <c r="O1054" s="327"/>
      <c r="P1054" s="221"/>
      <c r="Q1054" s="224"/>
      <c r="R1054" s="222"/>
      <c r="S1054" s="222"/>
      <c r="T1054" s="222"/>
    </row>
    <row r="1055" spans="1:20" s="19" customFormat="1" ht="60" hidden="1" customHeight="1" outlineLevel="1" x14ac:dyDescent="0.25">
      <c r="A1055" s="552"/>
      <c r="B1055" s="551"/>
      <c r="C1055" s="552"/>
      <c r="D1055" s="574"/>
      <c r="E1055" s="536"/>
      <c r="F1055" s="537"/>
      <c r="G1055" s="61" t="s">
        <v>1136</v>
      </c>
      <c r="H1055" s="300"/>
      <c r="I1055" s="300"/>
      <c r="J1055" s="300">
        <v>236</v>
      </c>
      <c r="K1055" s="300"/>
      <c r="L1055" s="300"/>
      <c r="M1055" s="300"/>
      <c r="N1055" s="300">
        <v>15</v>
      </c>
      <c r="O1055" s="327"/>
      <c r="P1055" s="221"/>
      <c r="Q1055" s="224"/>
      <c r="R1055" s="222"/>
      <c r="S1055" s="222"/>
      <c r="T1055" s="222"/>
    </row>
    <row r="1056" spans="1:20" s="19" customFormat="1" ht="51.75" hidden="1" customHeight="1" outlineLevel="1" x14ac:dyDescent="0.25">
      <c r="A1056" s="552"/>
      <c r="B1056" s="551"/>
      <c r="C1056" s="552"/>
      <c r="D1056" s="574"/>
      <c r="E1056" s="536"/>
      <c r="F1056" s="537"/>
      <c r="G1056" s="61" t="s">
        <v>1137</v>
      </c>
      <c r="H1056" s="300"/>
      <c r="I1056" s="300"/>
      <c r="J1056" s="300">
        <v>50</v>
      </c>
      <c r="K1056" s="300"/>
      <c r="L1056" s="300"/>
      <c r="M1056" s="300"/>
      <c r="N1056" s="300">
        <v>15</v>
      </c>
      <c r="O1056" s="327"/>
      <c r="P1056" s="221"/>
      <c r="Q1056" s="224"/>
      <c r="R1056" s="222"/>
      <c r="S1056" s="222"/>
      <c r="T1056" s="222"/>
    </row>
    <row r="1057" spans="1:20" s="19" customFormat="1" ht="60" hidden="1" customHeight="1" outlineLevel="1" x14ac:dyDescent="0.25">
      <c r="A1057" s="552"/>
      <c r="B1057" s="551"/>
      <c r="C1057" s="552"/>
      <c r="D1057" s="574"/>
      <c r="E1057" s="536"/>
      <c r="F1057" s="537"/>
      <c r="G1057" s="61" t="s">
        <v>1138</v>
      </c>
      <c r="H1057" s="300"/>
      <c r="I1057" s="300"/>
      <c r="J1057" s="300">
        <v>49</v>
      </c>
      <c r="K1057" s="300"/>
      <c r="L1057" s="300"/>
      <c r="M1057" s="300"/>
      <c r="N1057" s="300">
        <v>13</v>
      </c>
      <c r="O1057" s="327"/>
      <c r="P1057" s="221"/>
      <c r="Q1057" s="224"/>
      <c r="R1057" s="222"/>
      <c r="S1057" s="222"/>
      <c r="T1057" s="222"/>
    </row>
    <row r="1058" spans="1:20" s="19" customFormat="1" ht="68.25" hidden="1" customHeight="1" outlineLevel="1" x14ac:dyDescent="0.25">
      <c r="A1058" s="552"/>
      <c r="B1058" s="551"/>
      <c r="C1058" s="552"/>
      <c r="D1058" s="574"/>
      <c r="E1058" s="536"/>
      <c r="F1058" s="537"/>
      <c r="G1058" s="61" t="s">
        <v>1139</v>
      </c>
      <c r="H1058" s="300"/>
      <c r="I1058" s="300"/>
      <c r="J1058" s="300">
        <v>30</v>
      </c>
      <c r="K1058" s="300"/>
      <c r="L1058" s="300"/>
      <c r="M1058" s="300"/>
      <c r="N1058" s="300">
        <v>5</v>
      </c>
      <c r="O1058" s="327"/>
      <c r="P1058" s="221"/>
      <c r="Q1058" s="224"/>
      <c r="R1058" s="222"/>
      <c r="S1058" s="222"/>
      <c r="T1058" s="222"/>
    </row>
    <row r="1059" spans="1:20" s="19" customFormat="1" ht="50.25" hidden="1" customHeight="1" outlineLevel="1" x14ac:dyDescent="0.25">
      <c r="A1059" s="552"/>
      <c r="B1059" s="551"/>
      <c r="C1059" s="552"/>
      <c r="D1059" s="574"/>
      <c r="E1059" s="536"/>
      <c r="F1059" s="537"/>
      <c r="G1059" s="61" t="s">
        <v>1140</v>
      </c>
      <c r="H1059" s="300"/>
      <c r="I1059" s="300"/>
      <c r="J1059" s="300">
        <v>8</v>
      </c>
      <c r="K1059" s="300"/>
      <c r="L1059" s="300"/>
      <c r="M1059" s="300"/>
      <c r="N1059" s="300">
        <v>7</v>
      </c>
      <c r="O1059" s="327"/>
      <c r="P1059" s="221"/>
      <c r="Q1059" s="224"/>
      <c r="R1059" s="222"/>
      <c r="S1059" s="222"/>
      <c r="T1059" s="222"/>
    </row>
    <row r="1060" spans="1:20" s="19" customFormat="1" ht="15" hidden="1" customHeight="1" outlineLevel="1" x14ac:dyDescent="0.25">
      <c r="A1060" s="552"/>
      <c r="B1060" s="551"/>
      <c r="C1060" s="552"/>
      <c r="D1060" s="574"/>
      <c r="E1060" s="536"/>
      <c r="F1060" s="537"/>
      <c r="G1060" s="61" t="s">
        <v>1141</v>
      </c>
      <c r="H1060" s="300"/>
      <c r="I1060" s="300"/>
      <c r="J1060" s="300">
        <v>265</v>
      </c>
      <c r="K1060" s="300"/>
      <c r="L1060" s="300"/>
      <c r="M1060" s="300"/>
      <c r="N1060" s="300">
        <v>15</v>
      </c>
      <c r="O1060" s="327"/>
      <c r="P1060" s="221"/>
      <c r="Q1060" s="224"/>
      <c r="R1060" s="222"/>
      <c r="S1060" s="222"/>
      <c r="T1060" s="222"/>
    </row>
    <row r="1061" spans="1:20" s="19" customFormat="1" ht="77.25" hidden="1" customHeight="1" outlineLevel="1" x14ac:dyDescent="0.25">
      <c r="A1061" s="552"/>
      <c r="B1061" s="551"/>
      <c r="C1061" s="552"/>
      <c r="D1061" s="574"/>
      <c r="E1061" s="536"/>
      <c r="F1061" s="537"/>
      <c r="G1061" s="61" t="s">
        <v>1142</v>
      </c>
      <c r="H1061" s="300"/>
      <c r="I1061" s="300"/>
      <c r="J1061" s="300">
        <v>30</v>
      </c>
      <c r="K1061" s="300"/>
      <c r="L1061" s="300"/>
      <c r="M1061" s="300"/>
      <c r="N1061" s="300">
        <v>15</v>
      </c>
      <c r="O1061" s="327"/>
      <c r="P1061" s="221"/>
      <c r="Q1061" s="224"/>
      <c r="R1061" s="222"/>
      <c r="S1061" s="222"/>
      <c r="T1061" s="222"/>
    </row>
    <row r="1062" spans="1:20" s="19" customFormat="1" ht="69.75" hidden="1" customHeight="1" outlineLevel="1" x14ac:dyDescent="0.25">
      <c r="A1062" s="552"/>
      <c r="B1062" s="551"/>
      <c r="C1062" s="552"/>
      <c r="D1062" s="574"/>
      <c r="E1062" s="536"/>
      <c r="F1062" s="537"/>
      <c r="G1062" s="61" t="s">
        <v>1143</v>
      </c>
      <c r="H1062" s="300"/>
      <c r="I1062" s="300"/>
      <c r="J1062" s="300">
        <v>110</v>
      </c>
      <c r="K1062" s="300"/>
      <c r="L1062" s="300"/>
      <c r="M1062" s="300"/>
      <c r="N1062" s="300">
        <v>30</v>
      </c>
      <c r="O1062" s="327"/>
      <c r="P1062" s="221"/>
      <c r="Q1062" s="224"/>
      <c r="R1062" s="222"/>
      <c r="S1062" s="222"/>
      <c r="T1062" s="222"/>
    </row>
    <row r="1063" spans="1:20" s="19" customFormat="1" ht="55.5" hidden="1" customHeight="1" outlineLevel="1" x14ac:dyDescent="0.25">
      <c r="A1063" s="552"/>
      <c r="B1063" s="551"/>
      <c r="C1063" s="552"/>
      <c r="D1063" s="574"/>
      <c r="E1063" s="536"/>
      <c r="F1063" s="537"/>
      <c r="G1063" s="61" t="s">
        <v>1144</v>
      </c>
      <c r="H1063" s="300"/>
      <c r="I1063" s="300"/>
      <c r="J1063" s="300">
        <v>40</v>
      </c>
      <c r="K1063" s="300"/>
      <c r="L1063" s="300"/>
      <c r="M1063" s="300"/>
      <c r="N1063" s="300">
        <v>5</v>
      </c>
      <c r="O1063" s="327"/>
      <c r="P1063" s="221"/>
      <c r="Q1063" s="224"/>
      <c r="R1063" s="222"/>
      <c r="S1063" s="222"/>
      <c r="T1063" s="222"/>
    </row>
    <row r="1064" spans="1:20" s="19" customFormat="1" ht="51.75" hidden="1" customHeight="1" outlineLevel="1" x14ac:dyDescent="0.25">
      <c r="A1064" s="552"/>
      <c r="B1064" s="551"/>
      <c r="C1064" s="552"/>
      <c r="D1064" s="574"/>
      <c r="E1064" s="536"/>
      <c r="F1064" s="537"/>
      <c r="G1064" s="61" t="s">
        <v>1145</v>
      </c>
      <c r="H1064" s="300"/>
      <c r="I1064" s="300"/>
      <c r="J1064" s="300">
        <v>40</v>
      </c>
      <c r="K1064" s="300"/>
      <c r="L1064" s="300"/>
      <c r="M1064" s="300"/>
      <c r="N1064" s="300">
        <v>15</v>
      </c>
      <c r="O1064" s="327"/>
      <c r="P1064" s="221"/>
      <c r="Q1064" s="224"/>
      <c r="R1064" s="222"/>
      <c r="S1064" s="222"/>
      <c r="T1064" s="222"/>
    </row>
    <row r="1065" spans="1:20" s="19" customFormat="1" ht="40.5" hidden="1" customHeight="1" outlineLevel="1" x14ac:dyDescent="0.25">
      <c r="A1065" s="552"/>
      <c r="B1065" s="551"/>
      <c r="C1065" s="552"/>
      <c r="D1065" s="574"/>
      <c r="E1065" s="536"/>
      <c r="F1065" s="537"/>
      <c r="G1065" s="61" t="s">
        <v>1146</v>
      </c>
      <c r="H1065" s="300"/>
      <c r="I1065" s="300"/>
      <c r="J1065" s="300">
        <v>60</v>
      </c>
      <c r="K1065" s="300"/>
      <c r="L1065" s="300"/>
      <c r="M1065" s="300"/>
      <c r="N1065" s="300">
        <v>16</v>
      </c>
      <c r="O1065" s="327"/>
      <c r="P1065" s="221"/>
      <c r="Q1065" s="224"/>
      <c r="R1065" s="222"/>
      <c r="S1065" s="222"/>
      <c r="T1065" s="222"/>
    </row>
    <row r="1066" spans="1:20" s="19" customFormat="1" ht="65.25" hidden="1" customHeight="1" outlineLevel="1" x14ac:dyDescent="0.25">
      <c r="A1066" s="552"/>
      <c r="B1066" s="551"/>
      <c r="C1066" s="552"/>
      <c r="D1066" s="574"/>
      <c r="E1066" s="536"/>
      <c r="F1066" s="537"/>
      <c r="G1066" s="61" t="s">
        <v>1147</v>
      </c>
      <c r="H1066" s="300"/>
      <c r="I1066" s="300"/>
      <c r="J1066" s="300">
        <v>20</v>
      </c>
      <c r="K1066" s="300"/>
      <c r="L1066" s="300"/>
      <c r="M1066" s="300"/>
      <c r="N1066" s="300">
        <v>5</v>
      </c>
      <c r="O1066" s="327"/>
      <c r="P1066" s="221"/>
      <c r="Q1066" s="224"/>
      <c r="R1066" s="222"/>
      <c r="S1066" s="222"/>
      <c r="T1066" s="222"/>
    </row>
    <row r="1067" spans="1:20" s="19" customFormat="1" ht="72.75" hidden="1" customHeight="1" outlineLevel="1" x14ac:dyDescent="0.25">
      <c r="A1067" s="552"/>
      <c r="B1067" s="551"/>
      <c r="C1067" s="552"/>
      <c r="D1067" s="574"/>
      <c r="E1067" s="536"/>
      <c r="F1067" s="537"/>
      <c r="G1067" s="61" t="s">
        <v>1148</v>
      </c>
      <c r="H1067" s="300"/>
      <c r="I1067" s="300"/>
      <c r="J1067" s="300">
        <v>72</v>
      </c>
      <c r="K1067" s="300"/>
      <c r="L1067" s="300"/>
      <c r="M1067" s="300"/>
      <c r="N1067" s="300">
        <v>15</v>
      </c>
      <c r="O1067" s="327"/>
      <c r="P1067" s="221"/>
      <c r="Q1067" s="224"/>
      <c r="R1067" s="222"/>
      <c r="S1067" s="222"/>
      <c r="T1067" s="222"/>
    </row>
    <row r="1068" spans="1:20" s="19" customFormat="1" ht="64.5" hidden="1" customHeight="1" outlineLevel="1" x14ac:dyDescent="0.25">
      <c r="A1068" s="552"/>
      <c r="B1068" s="551"/>
      <c r="C1068" s="552"/>
      <c r="D1068" s="574"/>
      <c r="E1068" s="536"/>
      <c r="F1068" s="537"/>
      <c r="G1068" s="61" t="s">
        <v>1149</v>
      </c>
      <c r="H1068" s="300"/>
      <c r="I1068" s="300"/>
      <c r="J1068" s="300">
        <v>194</v>
      </c>
      <c r="K1068" s="300"/>
      <c r="L1068" s="300"/>
      <c r="M1068" s="300"/>
      <c r="N1068" s="300">
        <v>15</v>
      </c>
      <c r="O1068" s="327"/>
      <c r="P1068" s="221"/>
      <c r="Q1068" s="224"/>
      <c r="R1068" s="222"/>
      <c r="S1068" s="222"/>
      <c r="T1068" s="222"/>
    </row>
    <row r="1069" spans="1:20" s="19" customFormat="1" ht="80.25" hidden="1" customHeight="1" outlineLevel="1" x14ac:dyDescent="0.25">
      <c r="A1069" s="552"/>
      <c r="B1069" s="551"/>
      <c r="C1069" s="552"/>
      <c r="D1069" s="574"/>
      <c r="E1069" s="536"/>
      <c r="F1069" s="537"/>
      <c r="G1069" s="61" t="s">
        <v>1150</v>
      </c>
      <c r="H1069" s="300"/>
      <c r="I1069" s="300"/>
      <c r="J1069" s="300">
        <v>15</v>
      </c>
      <c r="K1069" s="300"/>
      <c r="L1069" s="300"/>
      <c r="M1069" s="300"/>
      <c r="N1069" s="300">
        <v>15</v>
      </c>
      <c r="O1069" s="327"/>
      <c r="P1069" s="221"/>
      <c r="Q1069" s="224"/>
      <c r="R1069" s="222"/>
      <c r="S1069" s="222"/>
      <c r="T1069" s="222"/>
    </row>
    <row r="1070" spans="1:20" s="19" customFormat="1" ht="72.75" hidden="1" customHeight="1" outlineLevel="1" x14ac:dyDescent="0.25">
      <c r="A1070" s="552"/>
      <c r="B1070" s="551"/>
      <c r="C1070" s="552"/>
      <c r="D1070" s="574"/>
      <c r="E1070" s="536"/>
      <c r="F1070" s="537"/>
      <c r="G1070" s="61" t="s">
        <v>1151</v>
      </c>
      <c r="H1070" s="300"/>
      <c r="I1070" s="300"/>
      <c r="J1070" s="300">
        <v>272</v>
      </c>
      <c r="K1070" s="300"/>
      <c r="L1070" s="300"/>
      <c r="M1070" s="300"/>
      <c r="N1070" s="300">
        <v>60</v>
      </c>
      <c r="O1070" s="327"/>
      <c r="P1070" s="221"/>
      <c r="Q1070" s="224"/>
      <c r="R1070" s="222"/>
      <c r="S1070" s="222"/>
      <c r="T1070" s="222"/>
    </row>
    <row r="1071" spans="1:20" s="19" customFormat="1" ht="80.25" hidden="1" customHeight="1" outlineLevel="1" x14ac:dyDescent="0.25">
      <c r="A1071" s="552"/>
      <c r="B1071" s="551"/>
      <c r="C1071" s="552"/>
      <c r="D1071" s="574"/>
      <c r="E1071" s="536"/>
      <c r="F1071" s="537"/>
      <c r="G1071" s="61" t="s">
        <v>1152</v>
      </c>
      <c r="H1071" s="300"/>
      <c r="I1071" s="300"/>
      <c r="J1071" s="300">
        <v>54</v>
      </c>
      <c r="K1071" s="300"/>
      <c r="L1071" s="300"/>
      <c r="M1071" s="300"/>
      <c r="N1071" s="300">
        <v>15</v>
      </c>
      <c r="O1071" s="327"/>
      <c r="P1071" s="221"/>
      <c r="Q1071" s="224"/>
      <c r="R1071" s="222"/>
      <c r="S1071" s="222"/>
      <c r="T1071" s="222"/>
    </row>
    <row r="1072" spans="1:20" s="19" customFormat="1" ht="64.5" hidden="1" customHeight="1" outlineLevel="1" x14ac:dyDescent="0.25">
      <c r="A1072" s="552"/>
      <c r="B1072" s="551"/>
      <c r="C1072" s="552"/>
      <c r="D1072" s="574"/>
      <c r="E1072" s="536"/>
      <c r="F1072" s="537"/>
      <c r="G1072" s="61" t="s">
        <v>1153</v>
      </c>
      <c r="H1072" s="300"/>
      <c r="I1072" s="300"/>
      <c r="J1072" s="300">
        <v>20</v>
      </c>
      <c r="K1072" s="300"/>
      <c r="L1072" s="300"/>
      <c r="M1072" s="300"/>
      <c r="N1072" s="300">
        <v>5</v>
      </c>
      <c r="O1072" s="327"/>
      <c r="P1072" s="221"/>
      <c r="Q1072" s="224"/>
      <c r="R1072" s="222"/>
      <c r="S1072" s="222"/>
      <c r="T1072" s="222"/>
    </row>
    <row r="1073" spans="1:20" s="19" customFormat="1" ht="63" hidden="1" customHeight="1" outlineLevel="1" x14ac:dyDescent="0.25">
      <c r="A1073" s="552"/>
      <c r="B1073" s="551"/>
      <c r="C1073" s="552"/>
      <c r="D1073" s="574"/>
      <c r="E1073" s="536"/>
      <c r="F1073" s="537"/>
      <c r="G1073" s="61" t="s">
        <v>1154</v>
      </c>
      <c r="H1073" s="300"/>
      <c r="I1073" s="300"/>
      <c r="J1073" s="127">
        <v>210</v>
      </c>
      <c r="K1073" s="300"/>
      <c r="L1073" s="300"/>
      <c r="M1073" s="300"/>
      <c r="N1073" s="300">
        <v>15</v>
      </c>
      <c r="O1073" s="327"/>
      <c r="P1073" s="221"/>
      <c r="Q1073" s="224"/>
      <c r="R1073" s="222"/>
      <c r="S1073" s="222"/>
      <c r="T1073" s="222"/>
    </row>
    <row r="1074" spans="1:20" s="19" customFormat="1" ht="64.5" hidden="1" customHeight="1" outlineLevel="1" x14ac:dyDescent="0.25">
      <c r="A1074" s="552"/>
      <c r="B1074" s="551"/>
      <c r="C1074" s="552"/>
      <c r="D1074" s="574"/>
      <c r="E1074" s="536"/>
      <c r="F1074" s="537"/>
      <c r="G1074" s="61" t="s">
        <v>1155</v>
      </c>
      <c r="H1074" s="300"/>
      <c r="I1074" s="300"/>
      <c r="J1074" s="300">
        <v>11</v>
      </c>
      <c r="K1074" s="300"/>
      <c r="L1074" s="300"/>
      <c r="M1074" s="300"/>
      <c r="N1074" s="300">
        <v>15</v>
      </c>
      <c r="O1074" s="327"/>
      <c r="P1074" s="221"/>
      <c r="Q1074" s="224"/>
      <c r="R1074" s="222"/>
      <c r="S1074" s="222"/>
      <c r="T1074" s="222"/>
    </row>
    <row r="1075" spans="1:20" s="19" customFormat="1" ht="55.5" hidden="1" customHeight="1" outlineLevel="1" x14ac:dyDescent="0.25">
      <c r="A1075" s="552"/>
      <c r="B1075" s="551"/>
      <c r="C1075" s="552"/>
      <c r="D1075" s="574"/>
      <c r="E1075" s="536"/>
      <c r="F1075" s="537"/>
      <c r="G1075" s="61" t="s">
        <v>1156</v>
      </c>
      <c r="H1075" s="300"/>
      <c r="I1075" s="300"/>
      <c r="J1075" s="300">
        <v>22</v>
      </c>
      <c r="K1075" s="300"/>
      <c r="L1075" s="300"/>
      <c r="M1075" s="300"/>
      <c r="N1075" s="300">
        <v>10</v>
      </c>
      <c r="O1075" s="327"/>
      <c r="P1075" s="221"/>
      <c r="Q1075" s="224"/>
      <c r="R1075" s="222"/>
      <c r="S1075" s="222"/>
      <c r="T1075" s="222"/>
    </row>
    <row r="1076" spans="1:20" s="19" customFormat="1" ht="69.75" hidden="1" customHeight="1" outlineLevel="1" x14ac:dyDescent="0.25">
      <c r="A1076" s="552"/>
      <c r="B1076" s="551"/>
      <c r="C1076" s="552"/>
      <c r="D1076" s="574"/>
      <c r="E1076" s="536"/>
      <c r="F1076" s="537"/>
      <c r="G1076" s="61" t="s">
        <v>1157</v>
      </c>
      <c r="H1076" s="300"/>
      <c r="I1076" s="300"/>
      <c r="J1076" s="300">
        <v>40</v>
      </c>
      <c r="K1076" s="300"/>
      <c r="L1076" s="300"/>
      <c r="M1076" s="300"/>
      <c r="N1076" s="300">
        <v>6</v>
      </c>
      <c r="O1076" s="327"/>
      <c r="P1076" s="221"/>
      <c r="Q1076" s="224"/>
      <c r="R1076" s="222"/>
      <c r="S1076" s="222"/>
      <c r="T1076" s="222"/>
    </row>
    <row r="1077" spans="1:20" s="19" customFormat="1" ht="68.25" hidden="1" customHeight="1" outlineLevel="1" x14ac:dyDescent="0.25">
      <c r="A1077" s="552"/>
      <c r="B1077" s="551"/>
      <c r="C1077" s="552"/>
      <c r="D1077" s="574"/>
      <c r="E1077" s="536"/>
      <c r="F1077" s="537"/>
      <c r="G1077" s="61" t="s">
        <v>1158</v>
      </c>
      <c r="H1077" s="300"/>
      <c r="I1077" s="300"/>
      <c r="J1077" s="300">
        <v>150</v>
      </c>
      <c r="K1077" s="300"/>
      <c r="L1077" s="300"/>
      <c r="M1077" s="300"/>
      <c r="N1077" s="300">
        <v>15</v>
      </c>
      <c r="O1077" s="327"/>
      <c r="P1077" s="221"/>
      <c r="Q1077" s="224"/>
      <c r="R1077" s="222"/>
      <c r="S1077" s="222"/>
      <c r="T1077" s="222"/>
    </row>
    <row r="1078" spans="1:20" s="19" customFormat="1" ht="62.25" hidden="1" customHeight="1" outlineLevel="1" x14ac:dyDescent="0.25">
      <c r="A1078" s="552"/>
      <c r="B1078" s="551"/>
      <c r="C1078" s="552"/>
      <c r="D1078" s="574"/>
      <c r="E1078" s="536"/>
      <c r="F1078" s="537"/>
      <c r="G1078" s="61" t="s">
        <v>1159</v>
      </c>
      <c r="H1078" s="300"/>
      <c r="I1078" s="300"/>
      <c r="J1078" s="300">
        <v>75</v>
      </c>
      <c r="K1078" s="300"/>
      <c r="L1078" s="300"/>
      <c r="M1078" s="300"/>
      <c r="N1078" s="300">
        <v>15</v>
      </c>
      <c r="O1078" s="327"/>
      <c r="P1078" s="221"/>
      <c r="Q1078" s="224"/>
      <c r="R1078" s="222"/>
      <c r="S1078" s="222"/>
      <c r="T1078" s="222"/>
    </row>
    <row r="1079" spans="1:20" s="19" customFormat="1" ht="62.25" hidden="1" customHeight="1" outlineLevel="1" x14ac:dyDescent="0.25">
      <c r="A1079" s="552"/>
      <c r="B1079" s="551"/>
      <c r="C1079" s="552"/>
      <c r="D1079" s="574"/>
      <c r="E1079" s="536"/>
      <c r="F1079" s="537"/>
      <c r="G1079" s="61" t="s">
        <v>1160</v>
      </c>
      <c r="H1079" s="300"/>
      <c r="I1079" s="300"/>
      <c r="J1079" s="300">
        <v>31</v>
      </c>
      <c r="K1079" s="300"/>
      <c r="L1079" s="300"/>
      <c r="M1079" s="300"/>
      <c r="N1079" s="300">
        <v>9</v>
      </c>
      <c r="O1079" s="327"/>
      <c r="P1079" s="221"/>
      <c r="Q1079" s="224"/>
      <c r="R1079" s="222"/>
      <c r="S1079" s="222"/>
      <c r="T1079" s="222"/>
    </row>
    <row r="1080" spans="1:20" s="19" customFormat="1" ht="54.75" hidden="1" customHeight="1" outlineLevel="1" x14ac:dyDescent="0.25">
      <c r="A1080" s="552"/>
      <c r="B1080" s="551"/>
      <c r="C1080" s="552"/>
      <c r="D1080" s="574"/>
      <c r="E1080" s="536"/>
      <c r="F1080" s="537"/>
      <c r="G1080" s="61" t="s">
        <v>1161</v>
      </c>
      <c r="H1080" s="300"/>
      <c r="I1080" s="300"/>
      <c r="J1080" s="300">
        <v>20</v>
      </c>
      <c r="K1080" s="300"/>
      <c r="L1080" s="300"/>
      <c r="M1080" s="300"/>
      <c r="N1080" s="300">
        <v>35</v>
      </c>
      <c r="O1080" s="327"/>
      <c r="P1080" s="221"/>
      <c r="Q1080" s="224"/>
      <c r="R1080" s="222"/>
      <c r="S1080" s="222"/>
      <c r="T1080" s="222"/>
    </row>
    <row r="1081" spans="1:20" s="19" customFormat="1" ht="57.75" hidden="1" customHeight="1" outlineLevel="1" x14ac:dyDescent="0.25">
      <c r="A1081" s="552"/>
      <c r="B1081" s="551"/>
      <c r="C1081" s="552"/>
      <c r="D1081" s="574"/>
      <c r="E1081" s="536"/>
      <c r="F1081" s="537"/>
      <c r="G1081" s="61" t="s">
        <v>1162</v>
      </c>
      <c r="H1081" s="300"/>
      <c r="I1081" s="300"/>
      <c r="J1081" s="300">
        <v>240</v>
      </c>
      <c r="K1081" s="300"/>
      <c r="L1081" s="300"/>
      <c r="M1081" s="300"/>
      <c r="N1081" s="300">
        <v>15</v>
      </c>
      <c r="O1081" s="327"/>
      <c r="P1081" s="221"/>
      <c r="Q1081" s="224"/>
      <c r="R1081" s="222"/>
      <c r="S1081" s="222"/>
      <c r="T1081" s="222"/>
    </row>
    <row r="1082" spans="1:20" s="19" customFormat="1" ht="72.75" hidden="1" customHeight="1" outlineLevel="1" x14ac:dyDescent="0.25">
      <c r="A1082" s="552"/>
      <c r="B1082" s="551"/>
      <c r="C1082" s="552"/>
      <c r="D1082" s="574"/>
      <c r="E1082" s="536"/>
      <c r="F1082" s="537"/>
      <c r="G1082" s="61" t="s">
        <v>1163</v>
      </c>
      <c r="H1082" s="300"/>
      <c r="I1082" s="300"/>
      <c r="J1082" s="300">
        <v>67</v>
      </c>
      <c r="K1082" s="300"/>
      <c r="L1082" s="300"/>
      <c r="M1082" s="300"/>
      <c r="N1082" s="300">
        <v>15</v>
      </c>
      <c r="O1082" s="327"/>
      <c r="P1082" s="221"/>
      <c r="Q1082" s="224"/>
      <c r="R1082" s="222"/>
      <c r="S1082" s="222"/>
      <c r="T1082" s="222"/>
    </row>
    <row r="1083" spans="1:20" s="19" customFormat="1" ht="92.25" hidden="1" customHeight="1" outlineLevel="1" x14ac:dyDescent="0.25">
      <c r="A1083" s="552"/>
      <c r="B1083" s="551"/>
      <c r="C1083" s="552"/>
      <c r="D1083" s="574"/>
      <c r="E1083" s="536"/>
      <c r="F1083" s="537"/>
      <c r="G1083" s="61" t="s">
        <v>1164</v>
      </c>
      <c r="H1083" s="300"/>
      <c r="I1083" s="300"/>
      <c r="J1083" s="300">
        <v>30</v>
      </c>
      <c r="K1083" s="300"/>
      <c r="L1083" s="300"/>
      <c r="M1083" s="300"/>
      <c r="N1083" s="300">
        <v>15</v>
      </c>
      <c r="O1083" s="327"/>
      <c r="P1083" s="221"/>
      <c r="Q1083" s="224"/>
      <c r="R1083" s="222"/>
      <c r="S1083" s="222"/>
      <c r="T1083" s="222"/>
    </row>
    <row r="1084" spans="1:20" s="19" customFormat="1" ht="84.75" hidden="1" customHeight="1" outlineLevel="1" x14ac:dyDescent="0.25">
      <c r="A1084" s="552"/>
      <c r="B1084" s="551"/>
      <c r="C1084" s="552"/>
      <c r="D1084" s="574"/>
      <c r="E1084" s="536"/>
      <c r="F1084" s="537"/>
      <c r="G1084" s="61" t="s">
        <v>1165</v>
      </c>
      <c r="H1084" s="300"/>
      <c r="I1084" s="300"/>
      <c r="J1084" s="300">
        <v>40</v>
      </c>
      <c r="K1084" s="300"/>
      <c r="L1084" s="300"/>
      <c r="M1084" s="300"/>
      <c r="N1084" s="300">
        <v>15</v>
      </c>
      <c r="O1084" s="327"/>
      <c r="P1084" s="221"/>
      <c r="Q1084" s="224"/>
      <c r="R1084" s="222"/>
      <c r="S1084" s="222"/>
      <c r="T1084" s="222"/>
    </row>
    <row r="1085" spans="1:20" s="19" customFormat="1" ht="87" hidden="1" customHeight="1" outlineLevel="1" x14ac:dyDescent="0.25">
      <c r="A1085" s="552"/>
      <c r="B1085" s="551"/>
      <c r="C1085" s="552"/>
      <c r="D1085" s="574"/>
      <c r="E1085" s="536"/>
      <c r="F1085" s="537"/>
      <c r="G1085" s="61" t="s">
        <v>1166</v>
      </c>
      <c r="H1085" s="300"/>
      <c r="I1085" s="300"/>
      <c r="J1085" s="300">
        <v>30</v>
      </c>
      <c r="K1085" s="300"/>
      <c r="L1085" s="300"/>
      <c r="M1085" s="300"/>
      <c r="N1085" s="300">
        <v>15</v>
      </c>
      <c r="O1085" s="327"/>
      <c r="P1085" s="221"/>
      <c r="Q1085" s="224"/>
      <c r="R1085" s="222"/>
      <c r="S1085" s="222"/>
      <c r="T1085" s="222"/>
    </row>
    <row r="1086" spans="1:20" s="19" customFormat="1" ht="63" hidden="1" customHeight="1" outlineLevel="1" x14ac:dyDescent="0.25">
      <c r="A1086" s="552"/>
      <c r="B1086" s="551"/>
      <c r="C1086" s="552"/>
      <c r="D1086" s="574"/>
      <c r="E1086" s="536"/>
      <c r="F1086" s="537"/>
      <c r="G1086" s="61" t="s">
        <v>1167</v>
      </c>
      <c r="H1086" s="300"/>
      <c r="I1086" s="300"/>
      <c r="J1086" s="300">
        <v>19</v>
      </c>
      <c r="K1086" s="300"/>
      <c r="L1086" s="300"/>
      <c r="M1086" s="300"/>
      <c r="N1086" s="300">
        <v>5</v>
      </c>
      <c r="O1086" s="327"/>
      <c r="P1086" s="221"/>
      <c r="Q1086" s="224"/>
      <c r="R1086" s="222"/>
      <c r="S1086" s="222"/>
      <c r="T1086" s="222"/>
    </row>
    <row r="1087" spans="1:20" s="19" customFormat="1" ht="62.25" hidden="1" customHeight="1" outlineLevel="1" x14ac:dyDescent="0.25">
      <c r="A1087" s="552"/>
      <c r="B1087" s="551"/>
      <c r="C1087" s="552"/>
      <c r="D1087" s="574"/>
      <c r="E1087" s="536"/>
      <c r="F1087" s="537"/>
      <c r="G1087" s="61" t="s">
        <v>1168</v>
      </c>
      <c r="H1087" s="300"/>
      <c r="I1087" s="300"/>
      <c r="J1087" s="300">
        <v>18</v>
      </c>
      <c r="K1087" s="300"/>
      <c r="L1087" s="300"/>
      <c r="M1087" s="300"/>
      <c r="N1087" s="300">
        <v>15</v>
      </c>
      <c r="O1087" s="327"/>
      <c r="P1087" s="221"/>
      <c r="Q1087" s="224"/>
      <c r="R1087" s="222"/>
      <c r="S1087" s="222"/>
      <c r="T1087" s="222"/>
    </row>
    <row r="1088" spans="1:20" s="19" customFormat="1" ht="80.25" hidden="1" customHeight="1" outlineLevel="1" x14ac:dyDescent="0.25">
      <c r="A1088" s="552"/>
      <c r="B1088" s="551"/>
      <c r="C1088" s="552"/>
      <c r="D1088" s="574"/>
      <c r="E1088" s="536"/>
      <c r="F1088" s="537"/>
      <c r="G1088" s="61" t="s">
        <v>1169</v>
      </c>
      <c r="H1088" s="300"/>
      <c r="I1088" s="300"/>
      <c r="J1088" s="300">
        <v>23</v>
      </c>
      <c r="K1088" s="300"/>
      <c r="L1088" s="300"/>
      <c r="M1088" s="300"/>
      <c r="N1088" s="300">
        <v>15</v>
      </c>
      <c r="O1088" s="327"/>
      <c r="P1088" s="221"/>
      <c r="Q1088" s="224"/>
      <c r="R1088" s="222"/>
      <c r="S1088" s="222"/>
      <c r="T1088" s="222"/>
    </row>
    <row r="1089" spans="1:20" s="19" customFormat="1" ht="59.25" hidden="1" customHeight="1" outlineLevel="1" x14ac:dyDescent="0.25">
      <c r="A1089" s="552"/>
      <c r="B1089" s="551"/>
      <c r="C1089" s="552"/>
      <c r="D1089" s="574"/>
      <c r="E1089" s="536"/>
      <c r="F1089" s="537"/>
      <c r="G1089" s="61" t="s">
        <v>1170</v>
      </c>
      <c r="H1089" s="300"/>
      <c r="I1089" s="300"/>
      <c r="J1089" s="300">
        <v>135</v>
      </c>
      <c r="K1089" s="300"/>
      <c r="L1089" s="300"/>
      <c r="M1089" s="300"/>
      <c r="N1089" s="300">
        <v>30</v>
      </c>
      <c r="O1089" s="327"/>
      <c r="P1089" s="221"/>
      <c r="Q1089" s="224"/>
      <c r="R1089" s="222"/>
      <c r="S1089" s="222"/>
      <c r="T1089" s="222"/>
    </row>
    <row r="1090" spans="1:20" s="19" customFormat="1" ht="68.25" hidden="1" customHeight="1" outlineLevel="1" x14ac:dyDescent="0.25">
      <c r="A1090" s="552"/>
      <c r="B1090" s="551"/>
      <c r="C1090" s="552"/>
      <c r="D1090" s="574"/>
      <c r="E1090" s="536"/>
      <c r="F1090" s="537"/>
      <c r="G1090" s="61" t="s">
        <v>1171</v>
      </c>
      <c r="H1090" s="300"/>
      <c r="I1090" s="300"/>
      <c r="J1090" s="300">
        <v>110</v>
      </c>
      <c r="K1090" s="300"/>
      <c r="L1090" s="300"/>
      <c r="M1090" s="300"/>
      <c r="N1090" s="300">
        <v>15</v>
      </c>
      <c r="O1090" s="327"/>
      <c r="P1090" s="221"/>
      <c r="Q1090" s="224"/>
      <c r="R1090" s="222"/>
      <c r="S1090" s="222"/>
      <c r="T1090" s="222"/>
    </row>
    <row r="1091" spans="1:20" s="19" customFormat="1" ht="66.75" hidden="1" customHeight="1" outlineLevel="1" x14ac:dyDescent="0.25">
      <c r="A1091" s="552"/>
      <c r="B1091" s="551"/>
      <c r="C1091" s="552"/>
      <c r="D1091" s="574"/>
      <c r="E1091" s="536"/>
      <c r="F1091" s="537"/>
      <c r="G1091" s="61" t="s">
        <v>1172</v>
      </c>
      <c r="H1091" s="300"/>
      <c r="I1091" s="300"/>
      <c r="J1091" s="300">
        <v>70</v>
      </c>
      <c r="K1091" s="300"/>
      <c r="L1091" s="300"/>
      <c r="M1091" s="300"/>
      <c r="N1091" s="300">
        <v>15</v>
      </c>
      <c r="O1091" s="327"/>
      <c r="P1091" s="221"/>
      <c r="Q1091" s="224"/>
      <c r="R1091" s="222"/>
      <c r="S1091" s="222"/>
      <c r="T1091" s="222"/>
    </row>
    <row r="1092" spans="1:20" s="19" customFormat="1" ht="70.5" hidden="1" customHeight="1" outlineLevel="1" x14ac:dyDescent="0.25">
      <c r="A1092" s="552"/>
      <c r="B1092" s="551"/>
      <c r="C1092" s="552"/>
      <c r="D1092" s="574"/>
      <c r="E1092" s="536"/>
      <c r="F1092" s="537"/>
      <c r="G1092" s="61" t="s">
        <v>1173</v>
      </c>
      <c r="H1092" s="300"/>
      <c r="I1092" s="300"/>
      <c r="J1092" s="300">
        <v>14</v>
      </c>
      <c r="K1092" s="300"/>
      <c r="L1092" s="300"/>
      <c r="M1092" s="300"/>
      <c r="N1092" s="300">
        <v>15</v>
      </c>
      <c r="O1092" s="327"/>
      <c r="P1092" s="221"/>
      <c r="Q1092" s="224"/>
      <c r="R1092" s="222"/>
      <c r="S1092" s="222"/>
      <c r="T1092" s="222"/>
    </row>
    <row r="1093" spans="1:20" s="19" customFormat="1" ht="72.75" hidden="1" customHeight="1" outlineLevel="1" x14ac:dyDescent="0.25">
      <c r="A1093" s="552"/>
      <c r="B1093" s="551"/>
      <c r="C1093" s="552"/>
      <c r="D1093" s="574"/>
      <c r="E1093" s="536"/>
      <c r="F1093" s="537"/>
      <c r="G1093" s="61" t="s">
        <v>1174</v>
      </c>
      <c r="H1093" s="300"/>
      <c r="I1093" s="300"/>
      <c r="J1093" s="300">
        <v>65</v>
      </c>
      <c r="K1093" s="300"/>
      <c r="L1093" s="300"/>
      <c r="M1093" s="300"/>
      <c r="N1093" s="300">
        <v>15</v>
      </c>
      <c r="O1093" s="327"/>
      <c r="P1093" s="221"/>
      <c r="Q1093" s="224"/>
      <c r="R1093" s="222"/>
      <c r="S1093" s="222"/>
      <c r="T1093" s="222"/>
    </row>
    <row r="1094" spans="1:20" s="19" customFormat="1" ht="78" hidden="1" customHeight="1" outlineLevel="1" x14ac:dyDescent="0.25">
      <c r="A1094" s="552"/>
      <c r="B1094" s="551"/>
      <c r="C1094" s="552"/>
      <c r="D1094" s="574"/>
      <c r="E1094" s="536"/>
      <c r="F1094" s="537"/>
      <c r="G1094" s="61" t="s">
        <v>1175</v>
      </c>
      <c r="H1094" s="300"/>
      <c r="I1094" s="300"/>
      <c r="J1094" s="300">
        <v>15</v>
      </c>
      <c r="K1094" s="300"/>
      <c r="L1094" s="300"/>
      <c r="M1094" s="300"/>
      <c r="N1094" s="300">
        <v>15</v>
      </c>
      <c r="O1094" s="327"/>
      <c r="P1094" s="221"/>
      <c r="Q1094" s="224"/>
      <c r="R1094" s="222"/>
      <c r="S1094" s="222"/>
      <c r="T1094" s="222"/>
    </row>
    <row r="1095" spans="1:20" s="19" customFormat="1" ht="62.25" hidden="1" customHeight="1" outlineLevel="1" x14ac:dyDescent="0.25">
      <c r="A1095" s="552"/>
      <c r="B1095" s="551"/>
      <c r="C1095" s="552"/>
      <c r="D1095" s="574"/>
      <c r="E1095" s="536"/>
      <c r="F1095" s="537"/>
      <c r="G1095" s="61" t="s">
        <v>1176</v>
      </c>
      <c r="H1095" s="300"/>
      <c r="I1095" s="300"/>
      <c r="J1095" s="300">
        <v>15</v>
      </c>
      <c r="K1095" s="300"/>
      <c r="L1095" s="300"/>
      <c r="M1095" s="300"/>
      <c r="N1095" s="300">
        <v>3</v>
      </c>
      <c r="O1095" s="327"/>
      <c r="P1095" s="221"/>
      <c r="Q1095" s="224"/>
      <c r="R1095" s="222"/>
      <c r="S1095" s="222"/>
      <c r="T1095" s="222"/>
    </row>
    <row r="1096" spans="1:20" s="19" customFormat="1" ht="68.25" hidden="1" customHeight="1" outlineLevel="1" x14ac:dyDescent="0.25">
      <c r="A1096" s="552"/>
      <c r="B1096" s="551"/>
      <c r="C1096" s="552"/>
      <c r="D1096" s="574"/>
      <c r="E1096" s="536"/>
      <c r="F1096" s="537"/>
      <c r="G1096" s="61" t="s">
        <v>1177</v>
      </c>
      <c r="H1096" s="300"/>
      <c r="I1096" s="300"/>
      <c r="J1096" s="300">
        <v>35</v>
      </c>
      <c r="K1096" s="300"/>
      <c r="L1096" s="300"/>
      <c r="M1096" s="300"/>
      <c r="N1096" s="300">
        <v>10</v>
      </c>
      <c r="O1096" s="327"/>
      <c r="P1096" s="221"/>
      <c r="Q1096" s="224"/>
      <c r="R1096" s="222"/>
      <c r="S1096" s="222"/>
      <c r="T1096" s="222"/>
    </row>
    <row r="1097" spans="1:20" s="19" customFormat="1" ht="63" hidden="1" customHeight="1" outlineLevel="1" x14ac:dyDescent="0.25">
      <c r="A1097" s="552"/>
      <c r="B1097" s="551"/>
      <c r="C1097" s="552"/>
      <c r="D1097" s="574"/>
      <c r="E1097" s="536"/>
      <c r="F1097" s="537"/>
      <c r="G1097" s="61" t="s">
        <v>1178</v>
      </c>
      <c r="H1097" s="300"/>
      <c r="I1097" s="300"/>
      <c r="J1097" s="300">
        <v>30</v>
      </c>
      <c r="K1097" s="300"/>
      <c r="L1097" s="300"/>
      <c r="M1097" s="300"/>
      <c r="N1097" s="300">
        <v>10</v>
      </c>
      <c r="O1097" s="327"/>
      <c r="P1097" s="221"/>
      <c r="Q1097" s="224"/>
      <c r="R1097" s="222"/>
      <c r="S1097" s="222"/>
      <c r="T1097" s="222"/>
    </row>
    <row r="1098" spans="1:20" s="19" customFormat="1" ht="49.5" hidden="1" customHeight="1" outlineLevel="1" x14ac:dyDescent="0.25">
      <c r="A1098" s="552"/>
      <c r="B1098" s="551"/>
      <c r="C1098" s="552"/>
      <c r="D1098" s="574"/>
      <c r="E1098" s="536"/>
      <c r="F1098" s="537"/>
      <c r="G1098" s="61" t="s">
        <v>1179</v>
      </c>
      <c r="H1098" s="300"/>
      <c r="I1098" s="300"/>
      <c r="J1098" s="300">
        <v>17</v>
      </c>
      <c r="K1098" s="300"/>
      <c r="L1098" s="300"/>
      <c r="M1098" s="300"/>
      <c r="N1098" s="300">
        <v>15</v>
      </c>
      <c r="O1098" s="327"/>
      <c r="P1098" s="221"/>
      <c r="Q1098" s="224"/>
      <c r="R1098" s="222"/>
      <c r="S1098" s="222"/>
      <c r="T1098" s="222"/>
    </row>
    <row r="1099" spans="1:20" s="19" customFormat="1" ht="57.75" hidden="1" customHeight="1" outlineLevel="1" x14ac:dyDescent="0.25">
      <c r="A1099" s="552"/>
      <c r="B1099" s="551"/>
      <c r="C1099" s="552"/>
      <c r="D1099" s="574"/>
      <c r="E1099" s="536"/>
      <c r="F1099" s="537"/>
      <c r="G1099" s="61" t="s">
        <v>1180</v>
      </c>
      <c r="H1099" s="300"/>
      <c r="I1099" s="300"/>
      <c r="J1099" s="300">
        <v>27</v>
      </c>
      <c r="K1099" s="300"/>
      <c r="L1099" s="300"/>
      <c r="M1099" s="300"/>
      <c r="N1099" s="300">
        <v>15</v>
      </c>
      <c r="O1099" s="327"/>
      <c r="P1099" s="221"/>
      <c r="Q1099" s="224"/>
      <c r="R1099" s="222"/>
      <c r="S1099" s="222"/>
      <c r="T1099" s="222"/>
    </row>
    <row r="1100" spans="1:20" s="19" customFormat="1" ht="67.5" hidden="1" customHeight="1" outlineLevel="1" x14ac:dyDescent="0.25">
      <c r="A1100" s="552"/>
      <c r="B1100" s="551"/>
      <c r="C1100" s="552"/>
      <c r="D1100" s="574"/>
      <c r="E1100" s="536"/>
      <c r="F1100" s="537"/>
      <c r="G1100" s="61" t="s">
        <v>1181</v>
      </c>
      <c r="H1100" s="300"/>
      <c r="I1100" s="300"/>
      <c r="J1100" s="300">
        <v>17</v>
      </c>
      <c r="K1100" s="300"/>
      <c r="L1100" s="300"/>
      <c r="M1100" s="300"/>
      <c r="N1100" s="300">
        <v>5</v>
      </c>
      <c r="O1100" s="327"/>
      <c r="P1100" s="221"/>
      <c r="Q1100" s="224"/>
      <c r="R1100" s="222"/>
      <c r="S1100" s="222"/>
      <c r="T1100" s="222"/>
    </row>
    <row r="1101" spans="1:20" s="19" customFormat="1" ht="75" hidden="1" customHeight="1" outlineLevel="1" x14ac:dyDescent="0.25">
      <c r="A1101" s="552"/>
      <c r="B1101" s="551"/>
      <c r="C1101" s="552"/>
      <c r="D1101" s="574"/>
      <c r="E1101" s="536"/>
      <c r="F1101" s="537"/>
      <c r="G1101" s="141" t="s">
        <v>1182</v>
      </c>
      <c r="H1101" s="300"/>
      <c r="I1101" s="300"/>
      <c r="J1101" s="300">
        <v>82</v>
      </c>
      <c r="K1101" s="300"/>
      <c r="L1101" s="300"/>
      <c r="M1101" s="300"/>
      <c r="N1101" s="300">
        <v>15</v>
      </c>
      <c r="O1101" s="327"/>
      <c r="P1101" s="221"/>
      <c r="Q1101" s="224"/>
      <c r="R1101" s="222"/>
      <c r="S1101" s="222"/>
      <c r="T1101" s="222"/>
    </row>
    <row r="1102" spans="1:20" s="19" customFormat="1" ht="65.25" hidden="1" customHeight="1" outlineLevel="1" x14ac:dyDescent="0.25">
      <c r="A1102" s="552"/>
      <c r="B1102" s="551"/>
      <c r="C1102" s="552"/>
      <c r="D1102" s="574"/>
      <c r="E1102" s="536"/>
      <c r="F1102" s="537"/>
      <c r="G1102" s="61" t="s">
        <v>1183</v>
      </c>
      <c r="H1102" s="300"/>
      <c r="I1102" s="300"/>
      <c r="J1102" s="300">
        <v>173</v>
      </c>
      <c r="K1102" s="300"/>
      <c r="L1102" s="300"/>
      <c r="M1102" s="300"/>
      <c r="N1102" s="300">
        <v>20</v>
      </c>
      <c r="O1102" s="327"/>
      <c r="P1102" s="221"/>
      <c r="Q1102" s="224"/>
      <c r="R1102" s="222"/>
      <c r="S1102" s="222"/>
      <c r="T1102" s="222"/>
    </row>
    <row r="1103" spans="1:20" s="19" customFormat="1" ht="68.25" hidden="1" customHeight="1" outlineLevel="1" x14ac:dyDescent="0.25">
      <c r="A1103" s="552"/>
      <c r="B1103" s="551"/>
      <c r="C1103" s="552"/>
      <c r="D1103" s="574"/>
      <c r="E1103" s="536"/>
      <c r="F1103" s="537"/>
      <c r="G1103" s="61" t="s">
        <v>1184</v>
      </c>
      <c r="H1103" s="300"/>
      <c r="I1103" s="300"/>
      <c r="J1103" s="300">
        <v>35</v>
      </c>
      <c r="K1103" s="300"/>
      <c r="L1103" s="300"/>
      <c r="M1103" s="300"/>
      <c r="N1103" s="300">
        <v>6</v>
      </c>
      <c r="O1103" s="327"/>
      <c r="P1103" s="221"/>
      <c r="Q1103" s="224"/>
      <c r="R1103" s="222"/>
      <c r="S1103" s="222"/>
      <c r="T1103" s="222"/>
    </row>
    <row r="1104" spans="1:20" s="19" customFormat="1" ht="63" hidden="1" customHeight="1" outlineLevel="1" x14ac:dyDescent="0.25">
      <c r="A1104" s="552"/>
      <c r="B1104" s="551"/>
      <c r="C1104" s="552"/>
      <c r="D1104" s="574"/>
      <c r="E1104" s="536"/>
      <c r="F1104" s="537"/>
      <c r="G1104" s="61" t="s">
        <v>1185</v>
      </c>
      <c r="H1104" s="300"/>
      <c r="I1104" s="300"/>
      <c r="J1104" s="300">
        <v>12</v>
      </c>
      <c r="K1104" s="300"/>
      <c r="L1104" s="300"/>
      <c r="M1104" s="300"/>
      <c r="N1104" s="300">
        <v>6</v>
      </c>
      <c r="O1104" s="327"/>
      <c r="P1104" s="221"/>
      <c r="Q1104" s="224"/>
      <c r="R1104" s="222"/>
      <c r="S1104" s="222"/>
      <c r="T1104" s="222"/>
    </row>
    <row r="1105" spans="1:20" s="19" customFormat="1" ht="60" hidden="1" customHeight="1" outlineLevel="1" x14ac:dyDescent="0.25">
      <c r="A1105" s="552"/>
      <c r="B1105" s="551"/>
      <c r="C1105" s="552"/>
      <c r="D1105" s="574"/>
      <c r="E1105" s="536"/>
      <c r="F1105" s="537"/>
      <c r="G1105" s="61" t="s">
        <v>1186</v>
      </c>
      <c r="H1105" s="300"/>
      <c r="I1105" s="300"/>
      <c r="J1105" s="300">
        <v>324</v>
      </c>
      <c r="K1105" s="300"/>
      <c r="L1105" s="300"/>
      <c r="M1105" s="300"/>
      <c r="N1105" s="300">
        <v>60</v>
      </c>
      <c r="O1105" s="327"/>
      <c r="P1105" s="221"/>
      <c r="Q1105" s="224"/>
      <c r="R1105" s="222"/>
      <c r="S1105" s="222"/>
      <c r="T1105" s="222"/>
    </row>
    <row r="1106" spans="1:20" s="19" customFormat="1" ht="68.25" hidden="1" customHeight="1" outlineLevel="1" x14ac:dyDescent="0.25">
      <c r="A1106" s="552"/>
      <c r="B1106" s="551"/>
      <c r="C1106" s="552"/>
      <c r="D1106" s="574"/>
      <c r="E1106" s="536"/>
      <c r="F1106" s="537"/>
      <c r="G1106" s="61" t="s">
        <v>1187</v>
      </c>
      <c r="H1106" s="300"/>
      <c r="I1106" s="300"/>
      <c r="J1106" s="300">
        <v>165</v>
      </c>
      <c r="K1106" s="300"/>
      <c r="L1106" s="300"/>
      <c r="M1106" s="300"/>
      <c r="N1106" s="300">
        <v>15</v>
      </c>
      <c r="O1106" s="327"/>
      <c r="P1106" s="221"/>
      <c r="Q1106" s="224"/>
      <c r="R1106" s="222"/>
      <c r="S1106" s="222"/>
      <c r="T1106" s="222"/>
    </row>
    <row r="1107" spans="1:20" s="19" customFormat="1" ht="75.75" hidden="1" customHeight="1" outlineLevel="1" x14ac:dyDescent="0.25">
      <c r="A1107" s="552"/>
      <c r="B1107" s="551"/>
      <c r="C1107" s="552"/>
      <c r="D1107" s="574"/>
      <c r="E1107" s="536"/>
      <c r="F1107" s="537"/>
      <c r="G1107" s="61" t="s">
        <v>1188</v>
      </c>
      <c r="H1107" s="300"/>
      <c r="I1107" s="300"/>
      <c r="J1107" s="300">
        <v>10</v>
      </c>
      <c r="K1107" s="300"/>
      <c r="L1107" s="300"/>
      <c r="M1107" s="300"/>
      <c r="N1107" s="300">
        <v>5</v>
      </c>
      <c r="O1107" s="327"/>
      <c r="P1107" s="221"/>
      <c r="Q1107" s="224"/>
      <c r="R1107" s="222"/>
      <c r="S1107" s="222"/>
      <c r="T1107" s="222"/>
    </row>
    <row r="1108" spans="1:20" s="19" customFormat="1" ht="83.25" hidden="1" customHeight="1" outlineLevel="1" x14ac:dyDescent="0.25">
      <c r="A1108" s="552"/>
      <c r="B1108" s="551"/>
      <c r="C1108" s="552"/>
      <c r="D1108" s="574"/>
      <c r="E1108" s="536"/>
      <c r="F1108" s="537"/>
      <c r="G1108" s="61" t="s">
        <v>1189</v>
      </c>
      <c r="H1108" s="300"/>
      <c r="I1108" s="300"/>
      <c r="J1108" s="300">
        <v>27</v>
      </c>
      <c r="K1108" s="300"/>
      <c r="L1108" s="300"/>
      <c r="M1108" s="300"/>
      <c r="N1108" s="300">
        <v>5</v>
      </c>
      <c r="O1108" s="327"/>
      <c r="P1108" s="221"/>
      <c r="Q1108" s="224"/>
      <c r="R1108" s="222"/>
      <c r="S1108" s="222"/>
      <c r="T1108" s="222"/>
    </row>
    <row r="1109" spans="1:20" s="19" customFormat="1" ht="75.75" hidden="1" customHeight="1" outlineLevel="1" x14ac:dyDescent="0.25">
      <c r="A1109" s="552"/>
      <c r="B1109" s="551"/>
      <c r="C1109" s="552"/>
      <c r="D1109" s="574"/>
      <c r="E1109" s="536"/>
      <c r="F1109" s="537"/>
      <c r="G1109" s="61" t="s">
        <v>1190</v>
      </c>
      <c r="H1109" s="300"/>
      <c r="I1109" s="300"/>
      <c r="J1109" s="300">
        <v>10</v>
      </c>
      <c r="K1109" s="300"/>
      <c r="L1109" s="300"/>
      <c r="M1109" s="300"/>
      <c r="N1109" s="300">
        <v>5</v>
      </c>
      <c r="O1109" s="327"/>
      <c r="P1109" s="221"/>
      <c r="Q1109" s="224"/>
      <c r="R1109" s="222"/>
      <c r="S1109" s="222"/>
      <c r="T1109" s="222"/>
    </row>
    <row r="1110" spans="1:20" s="19" customFormat="1" ht="77.25" hidden="1" customHeight="1" outlineLevel="1" x14ac:dyDescent="0.25">
      <c r="A1110" s="552"/>
      <c r="B1110" s="551"/>
      <c r="C1110" s="552"/>
      <c r="D1110" s="574"/>
      <c r="E1110" s="536"/>
      <c r="F1110" s="537"/>
      <c r="G1110" s="61" t="s">
        <v>1191</v>
      </c>
      <c r="H1110" s="300"/>
      <c r="I1110" s="300"/>
      <c r="J1110" s="300">
        <v>176</v>
      </c>
      <c r="K1110" s="300"/>
      <c r="L1110" s="300"/>
      <c r="M1110" s="300"/>
      <c r="N1110" s="300">
        <v>31</v>
      </c>
      <c r="O1110" s="327"/>
      <c r="P1110" s="221"/>
      <c r="Q1110" s="224"/>
      <c r="R1110" s="222"/>
      <c r="S1110" s="222"/>
      <c r="T1110" s="222"/>
    </row>
    <row r="1111" spans="1:20" s="19" customFormat="1" ht="68.25" hidden="1" customHeight="1" outlineLevel="1" x14ac:dyDescent="0.25">
      <c r="A1111" s="552"/>
      <c r="B1111" s="551"/>
      <c r="C1111" s="552"/>
      <c r="D1111" s="574"/>
      <c r="E1111" s="536"/>
      <c r="F1111" s="537"/>
      <c r="G1111" s="61" t="s">
        <v>1192</v>
      </c>
      <c r="H1111" s="300"/>
      <c r="I1111" s="300"/>
      <c r="J1111" s="300">
        <v>75</v>
      </c>
      <c r="K1111" s="300"/>
      <c r="L1111" s="300"/>
      <c r="M1111" s="300"/>
      <c r="N1111" s="300">
        <v>15</v>
      </c>
      <c r="O1111" s="327"/>
      <c r="P1111" s="221"/>
      <c r="Q1111" s="224"/>
      <c r="R1111" s="222"/>
      <c r="S1111" s="222"/>
      <c r="T1111" s="222"/>
    </row>
    <row r="1112" spans="1:20" s="19" customFormat="1" ht="75" hidden="1" customHeight="1" outlineLevel="1" x14ac:dyDescent="0.25">
      <c r="A1112" s="552"/>
      <c r="B1112" s="551"/>
      <c r="C1112" s="552"/>
      <c r="D1112" s="574"/>
      <c r="E1112" s="536"/>
      <c r="F1112" s="537"/>
      <c r="G1112" s="61" t="s">
        <v>1193</v>
      </c>
      <c r="H1112" s="300"/>
      <c r="I1112" s="300"/>
      <c r="J1112" s="300">
        <v>25</v>
      </c>
      <c r="K1112" s="300"/>
      <c r="L1112" s="300"/>
      <c r="M1112" s="300"/>
      <c r="N1112" s="300">
        <v>15</v>
      </c>
      <c r="O1112" s="327"/>
      <c r="P1112" s="221"/>
      <c r="Q1112" s="224"/>
      <c r="R1112" s="222"/>
      <c r="S1112" s="222"/>
      <c r="T1112" s="222"/>
    </row>
    <row r="1113" spans="1:20" s="19" customFormat="1" ht="75.75" hidden="1" customHeight="1" outlineLevel="1" x14ac:dyDescent="0.25">
      <c r="A1113" s="552"/>
      <c r="B1113" s="551"/>
      <c r="C1113" s="552"/>
      <c r="D1113" s="574"/>
      <c r="E1113" s="536"/>
      <c r="F1113" s="537"/>
      <c r="G1113" s="61" t="s">
        <v>1194</v>
      </c>
      <c r="H1113" s="300"/>
      <c r="I1113" s="300"/>
      <c r="J1113" s="300">
        <v>101</v>
      </c>
      <c r="K1113" s="300"/>
      <c r="L1113" s="300"/>
      <c r="M1113" s="300"/>
      <c r="N1113" s="300">
        <v>6</v>
      </c>
      <c r="O1113" s="327"/>
      <c r="P1113" s="221"/>
      <c r="Q1113" s="224"/>
      <c r="R1113" s="222"/>
      <c r="S1113" s="222"/>
      <c r="T1113" s="222"/>
    </row>
    <row r="1114" spans="1:20" s="19" customFormat="1" ht="62.25" hidden="1" customHeight="1" outlineLevel="1" x14ac:dyDescent="0.25">
      <c r="A1114" s="552"/>
      <c r="B1114" s="551"/>
      <c r="C1114" s="552"/>
      <c r="D1114" s="574"/>
      <c r="E1114" s="536"/>
      <c r="F1114" s="537"/>
      <c r="G1114" s="61" t="s">
        <v>1195</v>
      </c>
      <c r="H1114" s="300"/>
      <c r="I1114" s="300"/>
      <c r="J1114" s="300">
        <v>10</v>
      </c>
      <c r="K1114" s="300"/>
      <c r="L1114" s="300"/>
      <c r="M1114" s="300"/>
      <c r="N1114" s="300">
        <v>15</v>
      </c>
      <c r="O1114" s="327"/>
      <c r="P1114" s="221"/>
      <c r="Q1114" s="224"/>
      <c r="R1114" s="222"/>
      <c r="S1114" s="222"/>
      <c r="T1114" s="222"/>
    </row>
    <row r="1115" spans="1:20" s="19" customFormat="1" ht="70.5" hidden="1" customHeight="1" outlineLevel="1" x14ac:dyDescent="0.25">
      <c r="A1115" s="552"/>
      <c r="B1115" s="551"/>
      <c r="C1115" s="552"/>
      <c r="D1115" s="574"/>
      <c r="E1115" s="536"/>
      <c r="F1115" s="537"/>
      <c r="G1115" s="61" t="s">
        <v>1196</v>
      </c>
      <c r="H1115" s="300"/>
      <c r="I1115" s="300"/>
      <c r="J1115" s="300">
        <v>51</v>
      </c>
      <c r="K1115" s="300"/>
      <c r="L1115" s="300"/>
      <c r="M1115" s="300"/>
      <c r="N1115" s="300">
        <v>15</v>
      </c>
      <c r="O1115" s="327"/>
      <c r="P1115" s="221"/>
      <c r="Q1115" s="224"/>
      <c r="R1115" s="222"/>
      <c r="S1115" s="222"/>
      <c r="T1115" s="222"/>
    </row>
    <row r="1116" spans="1:20" s="19" customFormat="1" ht="72.75" hidden="1" customHeight="1" outlineLevel="1" x14ac:dyDescent="0.25">
      <c r="A1116" s="552"/>
      <c r="B1116" s="551"/>
      <c r="C1116" s="552"/>
      <c r="D1116" s="574"/>
      <c r="E1116" s="536"/>
      <c r="F1116" s="537"/>
      <c r="G1116" s="61" t="s">
        <v>1197</v>
      </c>
      <c r="H1116" s="300"/>
      <c r="I1116" s="300"/>
      <c r="J1116" s="300">
        <v>18</v>
      </c>
      <c r="K1116" s="300"/>
      <c r="L1116" s="300"/>
      <c r="M1116" s="300"/>
      <c r="N1116" s="300">
        <v>5</v>
      </c>
      <c r="O1116" s="327"/>
      <c r="P1116" s="221"/>
      <c r="Q1116" s="224"/>
      <c r="R1116" s="222"/>
      <c r="S1116" s="222"/>
      <c r="T1116" s="222"/>
    </row>
    <row r="1117" spans="1:20" s="19" customFormat="1" ht="85.5" hidden="1" customHeight="1" outlineLevel="1" x14ac:dyDescent="0.25">
      <c r="A1117" s="552"/>
      <c r="B1117" s="551"/>
      <c r="C1117" s="552"/>
      <c r="D1117" s="574"/>
      <c r="E1117" s="536"/>
      <c r="F1117" s="537"/>
      <c r="G1117" s="61" t="s">
        <v>1198</v>
      </c>
      <c r="H1117" s="300"/>
      <c r="I1117" s="300"/>
      <c r="J1117" s="300">
        <v>30</v>
      </c>
      <c r="K1117" s="300"/>
      <c r="L1117" s="300"/>
      <c r="M1117" s="300"/>
      <c r="N1117" s="300">
        <v>15</v>
      </c>
      <c r="O1117" s="327"/>
      <c r="P1117" s="221"/>
      <c r="Q1117" s="224"/>
      <c r="R1117" s="222"/>
      <c r="S1117" s="222"/>
      <c r="T1117" s="222"/>
    </row>
    <row r="1118" spans="1:20" s="19" customFormat="1" ht="96.75" hidden="1" customHeight="1" outlineLevel="1" x14ac:dyDescent="0.25">
      <c r="A1118" s="552"/>
      <c r="B1118" s="551"/>
      <c r="C1118" s="552"/>
      <c r="D1118" s="574"/>
      <c r="E1118" s="536"/>
      <c r="F1118" s="537"/>
      <c r="G1118" s="61" t="s">
        <v>1199</v>
      </c>
      <c r="H1118" s="300"/>
      <c r="I1118" s="300"/>
      <c r="J1118" s="300">
        <v>22</v>
      </c>
      <c r="K1118" s="300"/>
      <c r="L1118" s="300"/>
      <c r="M1118" s="300"/>
      <c r="N1118" s="300">
        <v>5</v>
      </c>
      <c r="O1118" s="327"/>
      <c r="P1118" s="221"/>
      <c r="Q1118" s="224"/>
      <c r="R1118" s="222"/>
      <c r="S1118" s="222"/>
      <c r="T1118" s="222"/>
    </row>
    <row r="1119" spans="1:20" s="19" customFormat="1" ht="78" hidden="1" customHeight="1" outlineLevel="1" x14ac:dyDescent="0.25">
      <c r="A1119" s="552"/>
      <c r="B1119" s="551"/>
      <c r="C1119" s="552"/>
      <c r="D1119" s="574"/>
      <c r="E1119" s="536"/>
      <c r="F1119" s="537"/>
      <c r="G1119" s="61" t="s">
        <v>1200</v>
      </c>
      <c r="H1119" s="300"/>
      <c r="I1119" s="300"/>
      <c r="J1119" s="300">
        <v>25</v>
      </c>
      <c r="K1119" s="300"/>
      <c r="L1119" s="300"/>
      <c r="M1119" s="300"/>
      <c r="N1119" s="300">
        <v>9</v>
      </c>
      <c r="O1119" s="327"/>
      <c r="P1119" s="221"/>
      <c r="Q1119" s="224"/>
      <c r="R1119" s="222"/>
      <c r="S1119" s="222"/>
      <c r="T1119" s="222"/>
    </row>
    <row r="1120" spans="1:20" s="19" customFormat="1" ht="67.5" hidden="1" customHeight="1" outlineLevel="1" x14ac:dyDescent="0.25">
      <c r="A1120" s="552"/>
      <c r="B1120" s="551"/>
      <c r="C1120" s="552"/>
      <c r="D1120" s="574"/>
      <c r="E1120" s="536"/>
      <c r="F1120" s="537"/>
      <c r="G1120" s="61" t="s">
        <v>1201</v>
      </c>
      <c r="H1120" s="300"/>
      <c r="I1120" s="300"/>
      <c r="J1120" s="300">
        <v>18</v>
      </c>
      <c r="K1120" s="300"/>
      <c r="L1120" s="300"/>
      <c r="M1120" s="300"/>
      <c r="N1120" s="300">
        <v>5</v>
      </c>
      <c r="O1120" s="327"/>
      <c r="P1120" s="221"/>
      <c r="Q1120" s="224"/>
      <c r="R1120" s="222"/>
      <c r="S1120" s="222"/>
      <c r="T1120" s="222"/>
    </row>
    <row r="1121" spans="1:20" s="19" customFormat="1" ht="72" hidden="1" customHeight="1" outlineLevel="1" x14ac:dyDescent="0.25">
      <c r="A1121" s="552"/>
      <c r="B1121" s="551"/>
      <c r="C1121" s="552"/>
      <c r="D1121" s="574"/>
      <c r="E1121" s="536"/>
      <c r="F1121" s="537"/>
      <c r="G1121" s="61" t="s">
        <v>1202</v>
      </c>
      <c r="H1121" s="300"/>
      <c r="I1121" s="300"/>
      <c r="J1121" s="300">
        <v>140</v>
      </c>
      <c r="K1121" s="300"/>
      <c r="L1121" s="300"/>
      <c r="M1121" s="300"/>
      <c r="N1121" s="300">
        <v>15</v>
      </c>
      <c r="O1121" s="327"/>
      <c r="P1121" s="221"/>
      <c r="Q1121" s="224"/>
      <c r="R1121" s="222"/>
      <c r="S1121" s="222"/>
      <c r="T1121" s="222"/>
    </row>
    <row r="1122" spans="1:20" s="19" customFormat="1" ht="48" hidden="1" customHeight="1" outlineLevel="1" x14ac:dyDescent="0.25">
      <c r="A1122" s="552"/>
      <c r="B1122" s="551"/>
      <c r="C1122" s="552"/>
      <c r="D1122" s="574"/>
      <c r="E1122" s="536"/>
      <c r="F1122" s="537"/>
      <c r="G1122" s="61" t="s">
        <v>1203</v>
      </c>
      <c r="H1122" s="300"/>
      <c r="I1122" s="300"/>
      <c r="J1122" s="300">
        <v>24</v>
      </c>
      <c r="K1122" s="300"/>
      <c r="L1122" s="300"/>
      <c r="M1122" s="300"/>
      <c r="N1122" s="300">
        <v>15</v>
      </c>
      <c r="O1122" s="327"/>
      <c r="P1122" s="221"/>
      <c r="Q1122" s="224"/>
      <c r="R1122" s="222"/>
      <c r="S1122" s="222"/>
      <c r="T1122" s="222"/>
    </row>
    <row r="1123" spans="1:20" s="19" customFormat="1" ht="50.25" hidden="1" customHeight="1" outlineLevel="1" x14ac:dyDescent="0.25">
      <c r="A1123" s="552"/>
      <c r="B1123" s="551"/>
      <c r="C1123" s="552"/>
      <c r="D1123" s="574"/>
      <c r="E1123" s="536"/>
      <c r="F1123" s="537"/>
      <c r="G1123" s="61" t="s">
        <v>1204</v>
      </c>
      <c r="H1123" s="300"/>
      <c r="I1123" s="300"/>
      <c r="J1123" s="300">
        <v>235</v>
      </c>
      <c r="K1123" s="300"/>
      <c r="L1123" s="300"/>
      <c r="M1123" s="300"/>
      <c r="N1123" s="300">
        <v>15</v>
      </c>
      <c r="O1123" s="327"/>
      <c r="P1123" s="221"/>
      <c r="Q1123" s="224"/>
      <c r="R1123" s="222"/>
      <c r="S1123" s="222"/>
      <c r="T1123" s="222"/>
    </row>
    <row r="1124" spans="1:20" s="19" customFormat="1" ht="66.75" hidden="1" customHeight="1" outlineLevel="1" x14ac:dyDescent="0.25">
      <c r="A1124" s="552"/>
      <c r="B1124" s="551"/>
      <c r="C1124" s="552"/>
      <c r="D1124" s="574"/>
      <c r="E1124" s="536"/>
      <c r="F1124" s="537"/>
      <c r="G1124" s="61" t="s">
        <v>1205</v>
      </c>
      <c r="H1124" s="300"/>
      <c r="I1124" s="300"/>
      <c r="J1124" s="300">
        <v>30</v>
      </c>
      <c r="K1124" s="300"/>
      <c r="L1124" s="300"/>
      <c r="M1124" s="300"/>
      <c r="N1124" s="300">
        <v>5</v>
      </c>
      <c r="O1124" s="327"/>
      <c r="P1124" s="221"/>
      <c r="Q1124" s="224"/>
      <c r="R1124" s="222"/>
      <c r="S1124" s="222"/>
      <c r="T1124" s="222"/>
    </row>
    <row r="1125" spans="1:20" s="19" customFormat="1" ht="49.5" hidden="1" customHeight="1" outlineLevel="1" x14ac:dyDescent="0.25">
      <c r="A1125" s="552"/>
      <c r="B1125" s="551"/>
      <c r="C1125" s="552"/>
      <c r="D1125" s="574"/>
      <c r="E1125" s="536"/>
      <c r="F1125" s="537"/>
      <c r="G1125" s="61" t="s">
        <v>1206</v>
      </c>
      <c r="H1125" s="300"/>
      <c r="I1125" s="300"/>
      <c r="J1125" s="300">
        <v>360</v>
      </c>
      <c r="K1125" s="300"/>
      <c r="L1125" s="300"/>
      <c r="M1125" s="300"/>
      <c r="N1125" s="300">
        <v>15</v>
      </c>
      <c r="O1125" s="327"/>
      <c r="P1125" s="221"/>
      <c r="Q1125" s="224"/>
      <c r="R1125" s="222"/>
      <c r="S1125" s="222"/>
      <c r="T1125" s="222"/>
    </row>
    <row r="1126" spans="1:20" s="19" customFormat="1" ht="45" hidden="1" customHeight="1" outlineLevel="1" x14ac:dyDescent="0.25">
      <c r="A1126" s="552"/>
      <c r="B1126" s="551"/>
      <c r="C1126" s="552"/>
      <c r="D1126" s="574"/>
      <c r="E1126" s="536"/>
      <c r="F1126" s="537"/>
      <c r="G1126" s="61" t="s">
        <v>1207</v>
      </c>
      <c r="H1126" s="300"/>
      <c r="I1126" s="300"/>
      <c r="J1126" s="300">
        <v>25</v>
      </c>
      <c r="K1126" s="300"/>
      <c r="L1126" s="300"/>
      <c r="M1126" s="300"/>
      <c r="N1126" s="300">
        <v>15</v>
      </c>
      <c r="O1126" s="327"/>
      <c r="P1126" s="221"/>
      <c r="Q1126" s="224"/>
      <c r="R1126" s="222"/>
      <c r="S1126" s="222"/>
      <c r="T1126" s="222"/>
    </row>
    <row r="1127" spans="1:20" s="19" customFormat="1" ht="75.75" hidden="1" customHeight="1" outlineLevel="1" x14ac:dyDescent="0.25">
      <c r="A1127" s="552"/>
      <c r="B1127" s="551"/>
      <c r="C1127" s="552"/>
      <c r="D1127" s="574"/>
      <c r="E1127" s="536"/>
      <c r="F1127" s="537"/>
      <c r="G1127" s="61" t="s">
        <v>1208</v>
      </c>
      <c r="H1127" s="300"/>
      <c r="I1127" s="300"/>
      <c r="J1127" s="300">
        <v>15</v>
      </c>
      <c r="K1127" s="300"/>
      <c r="L1127" s="300"/>
      <c r="M1127" s="300"/>
      <c r="N1127" s="300">
        <v>5</v>
      </c>
      <c r="O1127" s="327"/>
      <c r="P1127" s="221"/>
      <c r="Q1127" s="224"/>
      <c r="R1127" s="222"/>
      <c r="S1127" s="222"/>
      <c r="T1127" s="222"/>
    </row>
    <row r="1128" spans="1:20" s="19" customFormat="1" ht="44.25" hidden="1" customHeight="1" outlineLevel="1" x14ac:dyDescent="0.25">
      <c r="A1128" s="552"/>
      <c r="B1128" s="551"/>
      <c r="C1128" s="552"/>
      <c r="D1128" s="574"/>
      <c r="E1128" s="536"/>
      <c r="F1128" s="537"/>
      <c r="G1128" s="61" t="s">
        <v>1209</v>
      </c>
      <c r="H1128" s="300"/>
      <c r="I1128" s="300"/>
      <c r="J1128" s="300">
        <v>6</v>
      </c>
      <c r="K1128" s="300"/>
      <c r="L1128" s="300"/>
      <c r="M1128" s="300"/>
      <c r="N1128" s="300">
        <v>10</v>
      </c>
      <c r="O1128" s="327"/>
      <c r="P1128" s="221"/>
      <c r="Q1128" s="224"/>
      <c r="R1128" s="222"/>
      <c r="S1128" s="222"/>
      <c r="T1128" s="222"/>
    </row>
    <row r="1129" spans="1:20" s="19" customFormat="1" ht="51.75" hidden="1" customHeight="1" outlineLevel="1" x14ac:dyDescent="0.25">
      <c r="A1129" s="552"/>
      <c r="B1129" s="551"/>
      <c r="C1129" s="552"/>
      <c r="D1129" s="574"/>
      <c r="E1129" s="536"/>
      <c r="F1129" s="537"/>
      <c r="G1129" s="61" t="s">
        <v>1210</v>
      </c>
      <c r="H1129" s="300"/>
      <c r="I1129" s="300"/>
      <c r="J1129" s="300">
        <v>6</v>
      </c>
      <c r="K1129" s="300"/>
      <c r="L1129" s="300"/>
      <c r="M1129" s="300"/>
      <c r="N1129" s="300">
        <v>16</v>
      </c>
      <c r="O1129" s="327"/>
      <c r="P1129" s="221"/>
      <c r="Q1129" s="224"/>
      <c r="R1129" s="222"/>
      <c r="S1129" s="222"/>
      <c r="T1129" s="222"/>
    </row>
    <row r="1130" spans="1:20" s="19" customFormat="1" ht="60.75" hidden="1" customHeight="1" outlineLevel="1" x14ac:dyDescent="0.25">
      <c r="A1130" s="552"/>
      <c r="B1130" s="551"/>
      <c r="C1130" s="552"/>
      <c r="D1130" s="574"/>
      <c r="E1130" s="536"/>
      <c r="F1130" s="537"/>
      <c r="G1130" s="61" t="s">
        <v>1211</v>
      </c>
      <c r="H1130" s="300"/>
      <c r="I1130" s="300"/>
      <c r="J1130" s="300">
        <v>20</v>
      </c>
      <c r="K1130" s="300"/>
      <c r="L1130" s="300"/>
      <c r="M1130" s="300"/>
      <c r="N1130" s="300">
        <v>15</v>
      </c>
      <c r="O1130" s="327"/>
      <c r="P1130" s="221"/>
      <c r="Q1130" s="224"/>
      <c r="R1130" s="222"/>
      <c r="S1130" s="222"/>
      <c r="T1130" s="222"/>
    </row>
    <row r="1131" spans="1:20" s="19" customFormat="1" ht="70.5" hidden="1" customHeight="1" outlineLevel="1" x14ac:dyDescent="0.25">
      <c r="A1131" s="552"/>
      <c r="B1131" s="551"/>
      <c r="C1131" s="552"/>
      <c r="D1131" s="574"/>
      <c r="E1131" s="536"/>
      <c r="F1131" s="537"/>
      <c r="G1131" s="61" t="s">
        <v>1212</v>
      </c>
      <c r="H1131" s="300"/>
      <c r="I1131" s="300"/>
      <c r="J1131" s="300">
        <v>20</v>
      </c>
      <c r="K1131" s="300"/>
      <c r="L1131" s="300"/>
      <c r="M1131" s="300"/>
      <c r="N1131" s="300">
        <v>15</v>
      </c>
      <c r="O1131" s="327"/>
      <c r="P1131" s="221"/>
      <c r="Q1131" s="224"/>
      <c r="R1131" s="222"/>
      <c r="S1131" s="222"/>
      <c r="T1131" s="222"/>
    </row>
    <row r="1132" spans="1:20" s="19" customFormat="1" ht="49.5" hidden="1" customHeight="1" outlineLevel="1" x14ac:dyDescent="0.25">
      <c r="A1132" s="552"/>
      <c r="B1132" s="551"/>
      <c r="C1132" s="552"/>
      <c r="D1132" s="574"/>
      <c r="E1132" s="536"/>
      <c r="F1132" s="537"/>
      <c r="G1132" s="61" t="s">
        <v>1213</v>
      </c>
      <c r="H1132" s="300"/>
      <c r="I1132" s="300"/>
      <c r="J1132" s="300">
        <v>38</v>
      </c>
      <c r="K1132" s="300"/>
      <c r="L1132" s="300"/>
      <c r="M1132" s="300"/>
      <c r="N1132" s="300">
        <v>15</v>
      </c>
      <c r="O1132" s="327"/>
      <c r="P1132" s="221"/>
      <c r="Q1132" s="224"/>
      <c r="R1132" s="222"/>
      <c r="S1132" s="222"/>
      <c r="T1132" s="222"/>
    </row>
    <row r="1133" spans="1:20" s="19" customFormat="1" ht="57" hidden="1" customHeight="1" outlineLevel="1" x14ac:dyDescent="0.25">
      <c r="A1133" s="552"/>
      <c r="B1133" s="551"/>
      <c r="C1133" s="552"/>
      <c r="D1133" s="574"/>
      <c r="E1133" s="536"/>
      <c r="F1133" s="537"/>
      <c r="G1133" s="61" t="s">
        <v>1214</v>
      </c>
      <c r="H1133" s="300"/>
      <c r="I1133" s="300"/>
      <c r="J1133" s="300">
        <v>20</v>
      </c>
      <c r="K1133" s="300"/>
      <c r="L1133" s="300"/>
      <c r="M1133" s="300"/>
      <c r="N1133" s="300">
        <v>5</v>
      </c>
      <c r="O1133" s="327"/>
      <c r="P1133" s="221"/>
      <c r="Q1133" s="224"/>
      <c r="R1133" s="222"/>
      <c r="S1133" s="222"/>
      <c r="T1133" s="222"/>
    </row>
    <row r="1134" spans="1:20" s="19" customFormat="1" ht="90" hidden="1" customHeight="1" outlineLevel="1" x14ac:dyDescent="0.25">
      <c r="A1134" s="552"/>
      <c r="B1134" s="551"/>
      <c r="C1134" s="552"/>
      <c r="D1134" s="574"/>
      <c r="E1134" s="536"/>
      <c r="F1134" s="537"/>
      <c r="G1134" s="61" t="s">
        <v>1215</v>
      </c>
      <c r="H1134" s="300"/>
      <c r="I1134" s="300"/>
      <c r="J1134" s="300">
        <v>153</v>
      </c>
      <c r="K1134" s="300"/>
      <c r="L1134" s="300"/>
      <c r="M1134" s="300"/>
      <c r="N1134" s="300">
        <v>30</v>
      </c>
      <c r="O1134" s="327"/>
      <c r="P1134" s="221"/>
      <c r="Q1134" s="224"/>
      <c r="R1134" s="222"/>
      <c r="S1134" s="222"/>
      <c r="T1134" s="222"/>
    </row>
    <row r="1135" spans="1:20" s="19" customFormat="1" ht="65.25" hidden="1" customHeight="1" outlineLevel="1" x14ac:dyDescent="0.25">
      <c r="A1135" s="552"/>
      <c r="B1135" s="551"/>
      <c r="C1135" s="552"/>
      <c r="D1135" s="574"/>
      <c r="E1135" s="536"/>
      <c r="F1135" s="537"/>
      <c r="G1135" s="61" t="s">
        <v>1216</v>
      </c>
      <c r="H1135" s="300"/>
      <c r="I1135" s="300"/>
      <c r="J1135" s="300">
        <v>200</v>
      </c>
      <c r="K1135" s="300"/>
      <c r="L1135" s="300"/>
      <c r="M1135" s="300"/>
      <c r="N1135" s="300">
        <v>15</v>
      </c>
      <c r="O1135" s="327"/>
      <c r="P1135" s="221"/>
      <c r="Q1135" s="224"/>
      <c r="R1135" s="222"/>
      <c r="S1135" s="222"/>
      <c r="T1135" s="222"/>
    </row>
    <row r="1136" spans="1:20" s="19" customFormat="1" ht="60.75" hidden="1" customHeight="1" outlineLevel="1" x14ac:dyDescent="0.25">
      <c r="A1136" s="552"/>
      <c r="B1136" s="551"/>
      <c r="C1136" s="552"/>
      <c r="D1136" s="574"/>
      <c r="E1136" s="536"/>
      <c r="F1136" s="537"/>
      <c r="G1136" s="61" t="s">
        <v>1217</v>
      </c>
      <c r="H1136" s="300"/>
      <c r="I1136" s="300"/>
      <c r="J1136" s="300">
        <v>34</v>
      </c>
      <c r="K1136" s="300"/>
      <c r="L1136" s="300"/>
      <c r="M1136" s="300"/>
      <c r="N1136" s="300">
        <v>15</v>
      </c>
      <c r="O1136" s="327"/>
      <c r="P1136" s="221"/>
      <c r="Q1136" s="224"/>
      <c r="R1136" s="222"/>
      <c r="S1136" s="222"/>
      <c r="T1136" s="222"/>
    </row>
    <row r="1137" spans="1:20" s="19" customFormat="1" ht="55.5" hidden="1" customHeight="1" outlineLevel="1" x14ac:dyDescent="0.25">
      <c r="A1137" s="552"/>
      <c r="B1137" s="551"/>
      <c r="C1137" s="552"/>
      <c r="D1137" s="574"/>
      <c r="E1137" s="536"/>
      <c r="F1137" s="537"/>
      <c r="G1137" s="61" t="s">
        <v>1218</v>
      </c>
      <c r="H1137" s="300"/>
      <c r="I1137" s="300"/>
      <c r="J1137" s="300">
        <v>20</v>
      </c>
      <c r="K1137" s="300"/>
      <c r="L1137" s="300"/>
      <c r="M1137" s="300"/>
      <c r="N1137" s="300">
        <v>75</v>
      </c>
      <c r="O1137" s="327"/>
      <c r="P1137" s="221"/>
      <c r="Q1137" s="224"/>
      <c r="R1137" s="222"/>
      <c r="S1137" s="222"/>
      <c r="T1137" s="222"/>
    </row>
    <row r="1138" spans="1:20" s="19" customFormat="1" ht="59.25" hidden="1" customHeight="1" outlineLevel="1" x14ac:dyDescent="0.25">
      <c r="A1138" s="552"/>
      <c r="B1138" s="551"/>
      <c r="C1138" s="552"/>
      <c r="D1138" s="574"/>
      <c r="E1138" s="536"/>
      <c r="F1138" s="537"/>
      <c r="G1138" s="61" t="s">
        <v>1219</v>
      </c>
      <c r="H1138" s="300"/>
      <c r="I1138" s="300"/>
      <c r="J1138" s="300">
        <v>50</v>
      </c>
      <c r="K1138" s="300"/>
      <c r="L1138" s="300"/>
      <c r="M1138" s="300"/>
      <c r="N1138" s="300">
        <v>5</v>
      </c>
      <c r="O1138" s="327"/>
      <c r="P1138" s="221"/>
      <c r="Q1138" s="224"/>
      <c r="R1138" s="222"/>
      <c r="S1138" s="222"/>
      <c r="T1138" s="222"/>
    </row>
    <row r="1139" spans="1:20" s="19" customFormat="1" ht="64.5" hidden="1" customHeight="1" outlineLevel="1" x14ac:dyDescent="0.25">
      <c r="A1139" s="552"/>
      <c r="B1139" s="551"/>
      <c r="C1139" s="552"/>
      <c r="D1139" s="574"/>
      <c r="E1139" s="536"/>
      <c r="F1139" s="537"/>
      <c r="G1139" s="61" t="s">
        <v>1220</v>
      </c>
      <c r="H1139" s="300"/>
      <c r="I1139" s="300"/>
      <c r="J1139" s="300">
        <v>81</v>
      </c>
      <c r="K1139" s="300"/>
      <c r="L1139" s="300"/>
      <c r="M1139" s="300"/>
      <c r="N1139" s="300">
        <v>15</v>
      </c>
      <c r="O1139" s="327"/>
      <c r="P1139" s="221"/>
      <c r="Q1139" s="224"/>
      <c r="R1139" s="222"/>
      <c r="S1139" s="222"/>
      <c r="T1139" s="222"/>
    </row>
    <row r="1140" spans="1:20" s="19" customFormat="1" ht="67.5" hidden="1" customHeight="1" outlineLevel="1" x14ac:dyDescent="0.25">
      <c r="A1140" s="552"/>
      <c r="B1140" s="551"/>
      <c r="C1140" s="552"/>
      <c r="D1140" s="574"/>
      <c r="E1140" s="536"/>
      <c r="F1140" s="537"/>
      <c r="G1140" s="61" t="s">
        <v>1221</v>
      </c>
      <c r="H1140" s="300"/>
      <c r="I1140" s="300"/>
      <c r="J1140" s="300">
        <v>100</v>
      </c>
      <c r="K1140" s="300"/>
      <c r="L1140" s="300"/>
      <c r="M1140" s="300"/>
      <c r="N1140" s="300">
        <v>15</v>
      </c>
      <c r="O1140" s="327"/>
      <c r="P1140" s="221"/>
      <c r="Q1140" s="224"/>
      <c r="R1140" s="222"/>
      <c r="S1140" s="222"/>
      <c r="T1140" s="222"/>
    </row>
    <row r="1141" spans="1:20" s="19" customFormat="1" ht="52.5" hidden="1" customHeight="1" outlineLevel="1" x14ac:dyDescent="0.25">
      <c r="A1141" s="552"/>
      <c r="B1141" s="551"/>
      <c r="C1141" s="552"/>
      <c r="D1141" s="574"/>
      <c r="E1141" s="536"/>
      <c r="F1141" s="537"/>
      <c r="G1141" s="61" t="s">
        <v>1222</v>
      </c>
      <c r="H1141" s="300"/>
      <c r="I1141" s="300"/>
      <c r="J1141" s="300">
        <v>130</v>
      </c>
      <c r="K1141" s="300"/>
      <c r="L1141" s="300"/>
      <c r="M1141" s="300"/>
      <c r="N1141" s="300">
        <v>60</v>
      </c>
      <c r="O1141" s="327"/>
      <c r="P1141" s="221"/>
      <c r="Q1141" s="224"/>
      <c r="R1141" s="222"/>
      <c r="S1141" s="222"/>
      <c r="T1141" s="222"/>
    </row>
    <row r="1142" spans="1:20" s="19" customFormat="1" ht="60" hidden="1" customHeight="1" outlineLevel="1" x14ac:dyDescent="0.25">
      <c r="A1142" s="552"/>
      <c r="B1142" s="551"/>
      <c r="C1142" s="552"/>
      <c r="D1142" s="574"/>
      <c r="E1142" s="536"/>
      <c r="F1142" s="537"/>
      <c r="G1142" s="61" t="s">
        <v>1223</v>
      </c>
      <c r="H1142" s="300"/>
      <c r="I1142" s="300"/>
      <c r="J1142" s="300">
        <v>80</v>
      </c>
      <c r="K1142" s="300"/>
      <c r="L1142" s="300"/>
      <c r="M1142" s="300"/>
      <c r="N1142" s="300">
        <v>15</v>
      </c>
      <c r="O1142" s="327"/>
      <c r="P1142" s="221"/>
      <c r="Q1142" s="224"/>
      <c r="R1142" s="222"/>
      <c r="S1142" s="222"/>
      <c r="T1142" s="222"/>
    </row>
    <row r="1143" spans="1:20" s="19" customFormat="1" ht="54.75" hidden="1" customHeight="1" outlineLevel="1" x14ac:dyDescent="0.25">
      <c r="A1143" s="552"/>
      <c r="B1143" s="551"/>
      <c r="C1143" s="552"/>
      <c r="D1143" s="574"/>
      <c r="E1143" s="536"/>
      <c r="F1143" s="537"/>
      <c r="G1143" s="61" t="s">
        <v>1224</v>
      </c>
      <c r="H1143" s="300"/>
      <c r="I1143" s="300"/>
      <c r="J1143" s="300">
        <v>60</v>
      </c>
      <c r="K1143" s="300"/>
      <c r="L1143" s="300"/>
      <c r="M1143" s="300"/>
      <c r="N1143" s="300">
        <v>15</v>
      </c>
      <c r="O1143" s="327"/>
      <c r="P1143" s="221"/>
      <c r="Q1143" s="224"/>
      <c r="R1143" s="222"/>
      <c r="S1143" s="222"/>
      <c r="T1143" s="222"/>
    </row>
    <row r="1144" spans="1:20" s="19" customFormat="1" ht="59.25" hidden="1" customHeight="1" outlineLevel="1" x14ac:dyDescent="0.25">
      <c r="A1144" s="552"/>
      <c r="B1144" s="551"/>
      <c r="C1144" s="552"/>
      <c r="D1144" s="574"/>
      <c r="E1144" s="536"/>
      <c r="F1144" s="537"/>
      <c r="G1144" s="61" t="s">
        <v>1225</v>
      </c>
      <c r="H1144" s="300"/>
      <c r="I1144" s="300"/>
      <c r="J1144" s="300">
        <v>50</v>
      </c>
      <c r="K1144" s="300"/>
      <c r="L1144" s="300"/>
      <c r="M1144" s="300"/>
      <c r="N1144" s="300">
        <v>15</v>
      </c>
      <c r="O1144" s="327"/>
      <c r="P1144" s="221"/>
      <c r="Q1144" s="224"/>
      <c r="R1144" s="222"/>
      <c r="S1144" s="222"/>
      <c r="T1144" s="222"/>
    </row>
    <row r="1145" spans="1:20" s="19" customFormat="1" ht="60" hidden="1" customHeight="1" outlineLevel="1" x14ac:dyDescent="0.25">
      <c r="A1145" s="552"/>
      <c r="B1145" s="551"/>
      <c r="C1145" s="552"/>
      <c r="D1145" s="574"/>
      <c r="E1145" s="536"/>
      <c r="F1145" s="537"/>
      <c r="G1145" s="61" t="s">
        <v>1226</v>
      </c>
      <c r="H1145" s="300"/>
      <c r="I1145" s="300"/>
      <c r="J1145" s="300">
        <v>250</v>
      </c>
      <c r="K1145" s="300"/>
      <c r="L1145" s="300"/>
      <c r="M1145" s="300"/>
      <c r="N1145" s="300">
        <v>15</v>
      </c>
      <c r="O1145" s="327"/>
      <c r="P1145" s="221"/>
      <c r="Q1145" s="224"/>
      <c r="R1145" s="222"/>
      <c r="S1145" s="222"/>
      <c r="T1145" s="222"/>
    </row>
    <row r="1146" spans="1:20" s="19" customFormat="1" ht="60.75" hidden="1" customHeight="1" outlineLevel="1" x14ac:dyDescent="0.25">
      <c r="A1146" s="552"/>
      <c r="B1146" s="551"/>
      <c r="C1146" s="552"/>
      <c r="D1146" s="574"/>
      <c r="E1146" s="536"/>
      <c r="F1146" s="537"/>
      <c r="G1146" s="61" t="s">
        <v>1227</v>
      </c>
      <c r="H1146" s="300"/>
      <c r="I1146" s="300"/>
      <c r="J1146" s="300">
        <v>50</v>
      </c>
      <c r="K1146" s="300"/>
      <c r="L1146" s="300"/>
      <c r="M1146" s="300"/>
      <c r="N1146" s="300">
        <v>10</v>
      </c>
      <c r="O1146" s="327"/>
      <c r="P1146" s="221"/>
      <c r="Q1146" s="224"/>
      <c r="R1146" s="222"/>
      <c r="S1146" s="222"/>
      <c r="T1146" s="222"/>
    </row>
    <row r="1147" spans="1:20" s="19" customFormat="1" ht="82.5" hidden="1" customHeight="1" outlineLevel="1" x14ac:dyDescent="0.25">
      <c r="A1147" s="552"/>
      <c r="B1147" s="551"/>
      <c r="C1147" s="552"/>
      <c r="D1147" s="574"/>
      <c r="E1147" s="536"/>
      <c r="F1147" s="537"/>
      <c r="G1147" s="61" t="s">
        <v>1228</v>
      </c>
      <c r="H1147" s="300"/>
      <c r="I1147" s="300"/>
      <c r="J1147" s="300">
        <v>52</v>
      </c>
      <c r="K1147" s="300"/>
      <c r="L1147" s="300"/>
      <c r="M1147" s="300"/>
      <c r="N1147" s="300">
        <v>15</v>
      </c>
      <c r="O1147" s="327"/>
      <c r="P1147" s="221"/>
      <c r="Q1147" s="224"/>
      <c r="R1147" s="222"/>
      <c r="S1147" s="222"/>
      <c r="T1147" s="222"/>
    </row>
    <row r="1148" spans="1:20" s="19" customFormat="1" ht="64.5" hidden="1" customHeight="1" outlineLevel="1" x14ac:dyDescent="0.25">
      <c r="A1148" s="552"/>
      <c r="B1148" s="551"/>
      <c r="C1148" s="552"/>
      <c r="D1148" s="574"/>
      <c r="E1148" s="536"/>
      <c r="F1148" s="537"/>
      <c r="G1148" s="61" t="s">
        <v>1229</v>
      </c>
      <c r="H1148" s="300"/>
      <c r="I1148" s="300"/>
      <c r="J1148" s="300">
        <v>205</v>
      </c>
      <c r="K1148" s="300"/>
      <c r="L1148" s="300"/>
      <c r="M1148" s="300"/>
      <c r="N1148" s="300">
        <v>15</v>
      </c>
      <c r="O1148" s="327"/>
      <c r="P1148" s="221"/>
      <c r="Q1148" s="224"/>
      <c r="R1148" s="222"/>
      <c r="S1148" s="222"/>
      <c r="T1148" s="222"/>
    </row>
    <row r="1149" spans="1:20" s="19" customFormat="1" ht="68.25" hidden="1" customHeight="1" outlineLevel="1" x14ac:dyDescent="0.25">
      <c r="A1149" s="552"/>
      <c r="B1149" s="551"/>
      <c r="C1149" s="552"/>
      <c r="D1149" s="574"/>
      <c r="E1149" s="536"/>
      <c r="F1149" s="537"/>
      <c r="G1149" s="61" t="s">
        <v>1230</v>
      </c>
      <c r="H1149" s="300"/>
      <c r="I1149" s="300"/>
      <c r="J1149" s="300">
        <v>40</v>
      </c>
      <c r="K1149" s="300"/>
      <c r="L1149" s="300"/>
      <c r="M1149" s="300"/>
      <c r="N1149" s="300">
        <v>15</v>
      </c>
      <c r="O1149" s="327"/>
      <c r="P1149" s="221"/>
      <c r="Q1149" s="224"/>
      <c r="R1149" s="222"/>
      <c r="S1149" s="222"/>
      <c r="T1149" s="222"/>
    </row>
    <row r="1150" spans="1:20" s="19" customFormat="1" ht="63" hidden="1" customHeight="1" outlineLevel="1" x14ac:dyDescent="0.25">
      <c r="A1150" s="552"/>
      <c r="B1150" s="551"/>
      <c r="C1150" s="552"/>
      <c r="D1150" s="574"/>
      <c r="E1150" s="536"/>
      <c r="F1150" s="537"/>
      <c r="G1150" s="61" t="s">
        <v>1231</v>
      </c>
      <c r="H1150" s="300"/>
      <c r="I1150" s="300"/>
      <c r="J1150" s="300">
        <v>235</v>
      </c>
      <c r="K1150" s="300"/>
      <c r="L1150" s="300"/>
      <c r="M1150" s="300"/>
      <c r="N1150" s="300">
        <v>15</v>
      </c>
      <c r="O1150" s="327"/>
      <c r="P1150" s="221"/>
      <c r="Q1150" s="224"/>
      <c r="R1150" s="222"/>
      <c r="S1150" s="222"/>
      <c r="T1150" s="222"/>
    </row>
    <row r="1151" spans="1:20" s="19" customFormat="1" ht="45.75" hidden="1" customHeight="1" outlineLevel="1" x14ac:dyDescent="0.25">
      <c r="A1151" s="552"/>
      <c r="B1151" s="551"/>
      <c r="C1151" s="552"/>
      <c r="D1151" s="574"/>
      <c r="E1151" s="536"/>
      <c r="F1151" s="537"/>
      <c r="G1151" s="61" t="s">
        <v>1232</v>
      </c>
      <c r="H1151" s="300"/>
      <c r="I1151" s="300"/>
      <c r="J1151" s="300">
        <v>454</v>
      </c>
      <c r="K1151" s="300"/>
      <c r="L1151" s="300"/>
      <c r="M1151" s="300"/>
      <c r="N1151" s="300">
        <v>15</v>
      </c>
      <c r="O1151" s="327"/>
      <c r="P1151" s="221"/>
      <c r="Q1151" s="224"/>
      <c r="R1151" s="222"/>
      <c r="S1151" s="222"/>
      <c r="T1151" s="222"/>
    </row>
    <row r="1152" spans="1:20" s="19" customFormat="1" ht="60" hidden="1" customHeight="1" outlineLevel="1" x14ac:dyDescent="0.25">
      <c r="A1152" s="552"/>
      <c r="B1152" s="551"/>
      <c r="C1152" s="552"/>
      <c r="D1152" s="574"/>
      <c r="E1152" s="536"/>
      <c r="F1152" s="537"/>
      <c r="G1152" s="61" t="s">
        <v>1233</v>
      </c>
      <c r="H1152" s="300"/>
      <c r="I1152" s="300"/>
      <c r="J1152" s="300">
        <v>249</v>
      </c>
      <c r="K1152" s="300"/>
      <c r="L1152" s="300"/>
      <c r="M1152" s="300"/>
      <c r="N1152" s="300">
        <v>105</v>
      </c>
      <c r="O1152" s="327"/>
      <c r="P1152" s="221"/>
      <c r="Q1152" s="224"/>
      <c r="R1152" s="222"/>
      <c r="S1152" s="222"/>
      <c r="T1152" s="222"/>
    </row>
    <row r="1153" spans="1:20" s="19" customFormat="1" ht="60" hidden="1" customHeight="1" outlineLevel="1" x14ac:dyDescent="0.25">
      <c r="A1153" s="552"/>
      <c r="B1153" s="551"/>
      <c r="C1153" s="552"/>
      <c r="D1153" s="574"/>
      <c r="E1153" s="536"/>
      <c r="F1153" s="537"/>
      <c r="G1153" s="61" t="s">
        <v>1234</v>
      </c>
      <c r="H1153" s="300"/>
      <c r="I1153" s="300"/>
      <c r="J1153" s="300">
        <v>30</v>
      </c>
      <c r="K1153" s="300"/>
      <c r="L1153" s="300"/>
      <c r="M1153" s="300"/>
      <c r="N1153" s="300">
        <v>15</v>
      </c>
      <c r="O1153" s="327"/>
      <c r="P1153" s="221"/>
      <c r="Q1153" s="224"/>
      <c r="R1153" s="222"/>
      <c r="S1153" s="222"/>
      <c r="T1153" s="222"/>
    </row>
    <row r="1154" spans="1:20" s="19" customFormat="1" ht="60" hidden="1" customHeight="1" outlineLevel="1" x14ac:dyDescent="0.25">
      <c r="A1154" s="552"/>
      <c r="B1154" s="551"/>
      <c r="C1154" s="552"/>
      <c r="D1154" s="574"/>
      <c r="E1154" s="536"/>
      <c r="F1154" s="537"/>
      <c r="G1154" s="61" t="s">
        <v>1235</v>
      </c>
      <c r="H1154" s="300"/>
      <c r="I1154" s="300"/>
      <c r="J1154" s="300">
        <v>72</v>
      </c>
      <c r="K1154" s="300"/>
      <c r="L1154" s="300"/>
      <c r="M1154" s="300"/>
      <c r="N1154" s="300">
        <v>15</v>
      </c>
      <c r="O1154" s="327"/>
      <c r="P1154" s="221"/>
      <c r="Q1154" s="224"/>
      <c r="R1154" s="222"/>
      <c r="S1154" s="222"/>
      <c r="T1154" s="222"/>
    </row>
    <row r="1155" spans="1:20" s="19" customFormat="1" ht="60.75" hidden="1" customHeight="1" outlineLevel="1" x14ac:dyDescent="0.25">
      <c r="A1155" s="552"/>
      <c r="B1155" s="551"/>
      <c r="C1155" s="552"/>
      <c r="D1155" s="574"/>
      <c r="E1155" s="536"/>
      <c r="F1155" s="537"/>
      <c r="G1155" s="61" t="s">
        <v>1236</v>
      </c>
      <c r="H1155" s="300"/>
      <c r="I1155" s="300"/>
      <c r="J1155" s="300">
        <v>80</v>
      </c>
      <c r="K1155" s="300"/>
      <c r="L1155" s="300"/>
      <c r="M1155" s="300"/>
      <c r="N1155" s="300">
        <v>30</v>
      </c>
      <c r="O1155" s="327"/>
      <c r="P1155" s="221"/>
      <c r="Q1155" s="224"/>
      <c r="R1155" s="222"/>
      <c r="S1155" s="222"/>
      <c r="T1155" s="222"/>
    </row>
    <row r="1156" spans="1:20" s="19" customFormat="1" ht="60" hidden="1" customHeight="1" outlineLevel="1" x14ac:dyDescent="0.25">
      <c r="A1156" s="552"/>
      <c r="B1156" s="551"/>
      <c r="C1156" s="552"/>
      <c r="D1156" s="574"/>
      <c r="E1156" s="536"/>
      <c r="F1156" s="537"/>
      <c r="G1156" s="61" t="s">
        <v>1237</v>
      </c>
      <c r="H1156" s="300"/>
      <c r="I1156" s="300"/>
      <c r="J1156" s="300">
        <v>180</v>
      </c>
      <c r="K1156" s="300"/>
      <c r="L1156" s="300"/>
      <c r="M1156" s="300"/>
      <c r="N1156" s="300">
        <v>75</v>
      </c>
      <c r="O1156" s="327"/>
      <c r="P1156" s="221"/>
      <c r="Q1156" s="224"/>
      <c r="R1156" s="222"/>
      <c r="S1156" s="222"/>
      <c r="T1156" s="222"/>
    </row>
    <row r="1157" spans="1:20" s="19" customFormat="1" ht="60" hidden="1" customHeight="1" outlineLevel="1" x14ac:dyDescent="0.25">
      <c r="A1157" s="552"/>
      <c r="B1157" s="551"/>
      <c r="C1157" s="552"/>
      <c r="D1157" s="574"/>
      <c r="E1157" s="536"/>
      <c r="F1157" s="537"/>
      <c r="G1157" s="61" t="s">
        <v>1238</v>
      </c>
      <c r="H1157" s="300"/>
      <c r="I1157" s="300"/>
      <c r="J1157" s="300">
        <v>65</v>
      </c>
      <c r="K1157" s="300"/>
      <c r="L1157" s="300"/>
      <c r="M1157" s="300"/>
      <c r="N1157" s="300">
        <v>5</v>
      </c>
      <c r="O1157" s="327"/>
      <c r="P1157" s="221"/>
      <c r="Q1157" s="224"/>
      <c r="R1157" s="222"/>
      <c r="S1157" s="222"/>
      <c r="T1157" s="222"/>
    </row>
    <row r="1158" spans="1:20" s="19" customFormat="1" ht="60" hidden="1" customHeight="1" outlineLevel="1" x14ac:dyDescent="0.25">
      <c r="A1158" s="552"/>
      <c r="B1158" s="551"/>
      <c r="C1158" s="552"/>
      <c r="D1158" s="574"/>
      <c r="E1158" s="536"/>
      <c r="F1158" s="537"/>
      <c r="G1158" s="61" t="s">
        <v>1239</v>
      </c>
      <c r="H1158" s="300"/>
      <c r="I1158" s="300"/>
      <c r="J1158" s="300">
        <v>100</v>
      </c>
      <c r="K1158" s="300"/>
      <c r="L1158" s="300"/>
      <c r="M1158" s="300"/>
      <c r="N1158" s="300">
        <v>15</v>
      </c>
      <c r="O1158" s="327"/>
      <c r="P1158" s="221"/>
      <c r="Q1158" s="224"/>
      <c r="R1158" s="222"/>
      <c r="S1158" s="222"/>
      <c r="T1158" s="222"/>
    </row>
    <row r="1159" spans="1:20" s="19" customFormat="1" ht="60" hidden="1" customHeight="1" outlineLevel="1" x14ac:dyDescent="0.25">
      <c r="A1159" s="552"/>
      <c r="B1159" s="551"/>
      <c r="C1159" s="552"/>
      <c r="D1159" s="574"/>
      <c r="E1159" s="536"/>
      <c r="F1159" s="537"/>
      <c r="G1159" s="61" t="s">
        <v>1240</v>
      </c>
      <c r="H1159" s="300"/>
      <c r="I1159" s="300"/>
      <c r="J1159" s="300">
        <v>140</v>
      </c>
      <c r="K1159" s="300"/>
      <c r="L1159" s="300"/>
      <c r="M1159" s="300"/>
      <c r="N1159" s="300">
        <v>15</v>
      </c>
      <c r="O1159" s="327"/>
      <c r="P1159" s="221"/>
      <c r="Q1159" s="224"/>
      <c r="R1159" s="222"/>
      <c r="S1159" s="222"/>
      <c r="T1159" s="222"/>
    </row>
    <row r="1160" spans="1:20" s="19" customFormat="1" ht="60" hidden="1" customHeight="1" outlineLevel="1" x14ac:dyDescent="0.25">
      <c r="A1160" s="552"/>
      <c r="B1160" s="551"/>
      <c r="C1160" s="552"/>
      <c r="D1160" s="574"/>
      <c r="E1160" s="536"/>
      <c r="F1160" s="537"/>
      <c r="G1160" s="61" t="s">
        <v>1241</v>
      </c>
      <c r="H1160" s="300"/>
      <c r="I1160" s="300"/>
      <c r="J1160" s="300">
        <v>279</v>
      </c>
      <c r="K1160" s="300"/>
      <c r="L1160" s="300"/>
      <c r="M1160" s="300"/>
      <c r="N1160" s="300">
        <v>30</v>
      </c>
      <c r="O1160" s="327"/>
      <c r="P1160" s="221"/>
      <c r="Q1160" s="224"/>
      <c r="R1160" s="222"/>
      <c r="S1160" s="222"/>
      <c r="T1160" s="222"/>
    </row>
    <row r="1161" spans="1:20" s="19" customFormat="1" ht="75" hidden="1" customHeight="1" outlineLevel="1" x14ac:dyDescent="0.25">
      <c r="A1161" s="552"/>
      <c r="B1161" s="551"/>
      <c r="C1161" s="552"/>
      <c r="D1161" s="574"/>
      <c r="E1161" s="536"/>
      <c r="F1161" s="537"/>
      <c r="G1161" s="61" t="s">
        <v>1242</v>
      </c>
      <c r="H1161" s="300"/>
      <c r="I1161" s="300"/>
      <c r="J1161" s="300">
        <v>69</v>
      </c>
      <c r="K1161" s="300"/>
      <c r="L1161" s="300"/>
      <c r="M1161" s="300"/>
      <c r="N1161" s="300">
        <v>15</v>
      </c>
      <c r="O1161" s="327"/>
      <c r="P1161" s="221"/>
      <c r="Q1161" s="224"/>
      <c r="R1161" s="222"/>
      <c r="S1161" s="222"/>
      <c r="T1161" s="222"/>
    </row>
    <row r="1162" spans="1:20" s="19" customFormat="1" ht="90" hidden="1" customHeight="1" outlineLevel="1" x14ac:dyDescent="0.25">
      <c r="A1162" s="552"/>
      <c r="B1162" s="551"/>
      <c r="C1162" s="552"/>
      <c r="D1162" s="574"/>
      <c r="E1162" s="536"/>
      <c r="F1162" s="537"/>
      <c r="G1162" s="61" t="s">
        <v>1243</v>
      </c>
      <c r="H1162" s="300"/>
      <c r="I1162" s="300"/>
      <c r="J1162" s="300">
        <v>200</v>
      </c>
      <c r="K1162" s="300"/>
      <c r="L1162" s="300"/>
      <c r="M1162" s="300"/>
      <c r="N1162" s="300">
        <v>15</v>
      </c>
      <c r="O1162" s="327"/>
      <c r="P1162" s="221"/>
      <c r="Q1162" s="224"/>
      <c r="R1162" s="222"/>
      <c r="S1162" s="222"/>
      <c r="T1162" s="222"/>
    </row>
    <row r="1163" spans="1:20" s="19" customFormat="1" ht="60" hidden="1" customHeight="1" outlineLevel="1" x14ac:dyDescent="0.25">
      <c r="A1163" s="552"/>
      <c r="B1163" s="551"/>
      <c r="C1163" s="552"/>
      <c r="D1163" s="574"/>
      <c r="E1163" s="536"/>
      <c r="F1163" s="537"/>
      <c r="G1163" s="61" t="s">
        <v>1244</v>
      </c>
      <c r="H1163" s="300"/>
      <c r="I1163" s="300"/>
      <c r="J1163" s="300">
        <v>28</v>
      </c>
      <c r="K1163" s="300"/>
      <c r="L1163" s="300"/>
      <c r="M1163" s="300"/>
      <c r="N1163" s="300">
        <v>15</v>
      </c>
      <c r="O1163" s="327"/>
      <c r="P1163" s="221"/>
      <c r="Q1163" s="224"/>
      <c r="R1163" s="222"/>
      <c r="S1163" s="222"/>
      <c r="T1163" s="222"/>
    </row>
    <row r="1164" spans="1:20" s="19" customFormat="1" ht="60" hidden="1" customHeight="1" outlineLevel="1" x14ac:dyDescent="0.25">
      <c r="A1164" s="552"/>
      <c r="B1164" s="551"/>
      <c r="C1164" s="552"/>
      <c r="D1164" s="574"/>
      <c r="E1164" s="536"/>
      <c r="F1164" s="537"/>
      <c r="G1164" s="61" t="s">
        <v>1245</v>
      </c>
      <c r="H1164" s="300"/>
      <c r="I1164" s="300"/>
      <c r="J1164" s="300">
        <v>110</v>
      </c>
      <c r="K1164" s="300"/>
      <c r="L1164" s="300"/>
      <c r="M1164" s="300"/>
      <c r="N1164" s="300">
        <v>30</v>
      </c>
      <c r="O1164" s="327"/>
      <c r="P1164" s="221"/>
      <c r="Q1164" s="224"/>
      <c r="R1164" s="222"/>
      <c r="S1164" s="222"/>
      <c r="T1164" s="222"/>
    </row>
    <row r="1165" spans="1:20" s="19" customFormat="1" ht="60" hidden="1" customHeight="1" outlineLevel="1" x14ac:dyDescent="0.25">
      <c r="A1165" s="552"/>
      <c r="B1165" s="551"/>
      <c r="C1165" s="552"/>
      <c r="D1165" s="574"/>
      <c r="E1165" s="536"/>
      <c r="F1165" s="537"/>
      <c r="G1165" s="61" t="s">
        <v>1246</v>
      </c>
      <c r="H1165" s="300"/>
      <c r="I1165" s="300"/>
      <c r="J1165" s="300">
        <v>100</v>
      </c>
      <c r="K1165" s="300"/>
      <c r="L1165" s="300"/>
      <c r="M1165" s="300"/>
      <c r="N1165" s="300">
        <v>15</v>
      </c>
      <c r="O1165" s="327"/>
      <c r="P1165" s="221"/>
      <c r="Q1165" s="224"/>
      <c r="R1165" s="222"/>
      <c r="S1165" s="222"/>
      <c r="T1165" s="222"/>
    </row>
    <row r="1166" spans="1:20" s="19" customFormat="1" ht="60" hidden="1" customHeight="1" outlineLevel="1" x14ac:dyDescent="0.25">
      <c r="A1166" s="552"/>
      <c r="B1166" s="551"/>
      <c r="C1166" s="552"/>
      <c r="D1166" s="574"/>
      <c r="E1166" s="536"/>
      <c r="F1166" s="537"/>
      <c r="G1166" s="61" t="s">
        <v>1247</v>
      </c>
      <c r="H1166" s="300"/>
      <c r="I1166" s="300"/>
      <c r="J1166" s="300">
        <v>30</v>
      </c>
      <c r="K1166" s="300"/>
      <c r="L1166" s="300"/>
      <c r="M1166" s="300"/>
      <c r="N1166" s="300">
        <v>15</v>
      </c>
      <c r="O1166" s="327"/>
      <c r="P1166" s="221"/>
      <c r="Q1166" s="224"/>
      <c r="R1166" s="222"/>
      <c r="S1166" s="222"/>
      <c r="T1166" s="222"/>
    </row>
    <row r="1167" spans="1:20" s="19" customFormat="1" ht="60" hidden="1" customHeight="1" outlineLevel="1" x14ac:dyDescent="0.25">
      <c r="A1167" s="552"/>
      <c r="B1167" s="551"/>
      <c r="C1167" s="552"/>
      <c r="D1167" s="574"/>
      <c r="E1167" s="536"/>
      <c r="F1167" s="537"/>
      <c r="G1167" s="61" t="s">
        <v>1248</v>
      </c>
      <c r="H1167" s="300"/>
      <c r="I1167" s="300"/>
      <c r="J1167" s="300">
        <v>30</v>
      </c>
      <c r="K1167" s="300"/>
      <c r="L1167" s="300"/>
      <c r="M1167" s="300"/>
      <c r="N1167" s="300">
        <v>15</v>
      </c>
      <c r="O1167" s="327"/>
      <c r="P1167" s="221"/>
      <c r="Q1167" s="224"/>
      <c r="R1167" s="222"/>
      <c r="S1167" s="222"/>
      <c r="T1167" s="222"/>
    </row>
    <row r="1168" spans="1:20" s="19" customFormat="1" ht="70.5" hidden="1" customHeight="1" outlineLevel="1" x14ac:dyDescent="0.25">
      <c r="A1168" s="552"/>
      <c r="B1168" s="551"/>
      <c r="C1168" s="552"/>
      <c r="D1168" s="574"/>
      <c r="E1168" s="536"/>
      <c r="F1168" s="537"/>
      <c r="G1168" s="61" t="s">
        <v>1249</v>
      </c>
      <c r="H1168" s="300"/>
      <c r="I1168" s="300"/>
      <c r="J1168" s="300">
        <v>30</v>
      </c>
      <c r="K1168" s="300"/>
      <c r="L1168" s="300"/>
      <c r="M1168" s="300"/>
      <c r="N1168" s="300">
        <v>15</v>
      </c>
      <c r="O1168" s="327"/>
      <c r="P1168" s="221"/>
      <c r="Q1168" s="224"/>
      <c r="R1168" s="222"/>
      <c r="S1168" s="222"/>
      <c r="T1168" s="222"/>
    </row>
    <row r="1169" spans="1:20" s="19" customFormat="1" ht="60" hidden="1" customHeight="1" outlineLevel="1" x14ac:dyDescent="0.25">
      <c r="A1169" s="552"/>
      <c r="B1169" s="551"/>
      <c r="C1169" s="552"/>
      <c r="D1169" s="574"/>
      <c r="E1169" s="536"/>
      <c r="F1169" s="537"/>
      <c r="G1169" s="61" t="s">
        <v>1250</v>
      </c>
      <c r="H1169" s="300"/>
      <c r="I1169" s="300"/>
      <c r="J1169" s="300">
        <v>112</v>
      </c>
      <c r="K1169" s="300"/>
      <c r="L1169" s="300"/>
      <c r="M1169" s="300"/>
      <c r="N1169" s="300">
        <v>15</v>
      </c>
      <c r="O1169" s="327"/>
      <c r="P1169" s="221"/>
      <c r="Q1169" s="224"/>
      <c r="R1169" s="222"/>
      <c r="S1169" s="222"/>
      <c r="T1169" s="222"/>
    </row>
    <row r="1170" spans="1:20" s="19" customFormat="1" ht="60" hidden="1" customHeight="1" outlineLevel="1" x14ac:dyDescent="0.25">
      <c r="A1170" s="552"/>
      <c r="B1170" s="551"/>
      <c r="C1170" s="552"/>
      <c r="D1170" s="574"/>
      <c r="E1170" s="536"/>
      <c r="F1170" s="537"/>
      <c r="G1170" s="61" t="s">
        <v>1251</v>
      </c>
      <c r="H1170" s="300"/>
      <c r="I1170" s="300"/>
      <c r="J1170" s="300">
        <v>60</v>
      </c>
      <c r="K1170" s="300"/>
      <c r="L1170" s="300"/>
      <c r="M1170" s="300"/>
      <c r="N1170" s="300">
        <v>15</v>
      </c>
      <c r="O1170" s="327"/>
      <c r="P1170" s="221"/>
      <c r="Q1170" s="224"/>
      <c r="R1170" s="222"/>
      <c r="S1170" s="222"/>
      <c r="T1170" s="222"/>
    </row>
    <row r="1171" spans="1:20" s="19" customFormat="1" ht="85.5" hidden="1" customHeight="1" outlineLevel="1" x14ac:dyDescent="0.25">
      <c r="A1171" s="552"/>
      <c r="B1171" s="551"/>
      <c r="C1171" s="552"/>
      <c r="D1171" s="574"/>
      <c r="E1171" s="536"/>
      <c r="F1171" s="537"/>
      <c r="G1171" s="61" t="s">
        <v>1252</v>
      </c>
      <c r="H1171" s="300"/>
      <c r="I1171" s="300"/>
      <c r="J1171" s="300">
        <v>44</v>
      </c>
      <c r="K1171" s="300"/>
      <c r="L1171" s="300"/>
      <c r="M1171" s="300"/>
      <c r="N1171" s="300">
        <v>15</v>
      </c>
      <c r="O1171" s="327"/>
      <c r="P1171" s="221"/>
      <c r="Q1171" s="224"/>
      <c r="R1171" s="222"/>
      <c r="S1171" s="222"/>
      <c r="T1171" s="222"/>
    </row>
    <row r="1172" spans="1:20" s="19" customFormat="1" ht="60" hidden="1" customHeight="1" outlineLevel="1" x14ac:dyDescent="0.25">
      <c r="A1172" s="552"/>
      <c r="B1172" s="551"/>
      <c r="C1172" s="552"/>
      <c r="D1172" s="574"/>
      <c r="E1172" s="536"/>
      <c r="F1172" s="537"/>
      <c r="G1172" s="61" t="s">
        <v>1253</v>
      </c>
      <c r="H1172" s="300"/>
      <c r="I1172" s="300"/>
      <c r="J1172" s="300">
        <v>60</v>
      </c>
      <c r="K1172" s="300"/>
      <c r="L1172" s="300"/>
      <c r="M1172" s="300"/>
      <c r="N1172" s="300">
        <v>15</v>
      </c>
      <c r="O1172" s="327"/>
      <c r="P1172" s="221"/>
      <c r="Q1172" s="224"/>
      <c r="R1172" s="222"/>
      <c r="S1172" s="222"/>
      <c r="T1172" s="222"/>
    </row>
    <row r="1173" spans="1:20" s="19" customFormat="1" ht="60" hidden="1" customHeight="1" outlineLevel="1" x14ac:dyDescent="0.25">
      <c r="A1173" s="552"/>
      <c r="B1173" s="551"/>
      <c r="C1173" s="552"/>
      <c r="D1173" s="574"/>
      <c r="E1173" s="536"/>
      <c r="F1173" s="537"/>
      <c r="G1173" s="61" t="s">
        <v>1254</v>
      </c>
      <c r="H1173" s="300"/>
      <c r="I1173" s="300"/>
      <c r="J1173" s="300">
        <v>42</v>
      </c>
      <c r="K1173" s="300"/>
      <c r="L1173" s="300"/>
      <c r="M1173" s="300"/>
      <c r="N1173" s="300">
        <v>15</v>
      </c>
      <c r="O1173" s="327"/>
      <c r="P1173" s="221"/>
      <c r="Q1173" s="224"/>
      <c r="R1173" s="222"/>
      <c r="S1173" s="222"/>
      <c r="T1173" s="222"/>
    </row>
    <row r="1174" spans="1:20" s="19" customFormat="1" ht="60" hidden="1" customHeight="1" outlineLevel="1" x14ac:dyDescent="0.25">
      <c r="A1174" s="552"/>
      <c r="B1174" s="551"/>
      <c r="C1174" s="552"/>
      <c r="D1174" s="574"/>
      <c r="E1174" s="536"/>
      <c r="F1174" s="537"/>
      <c r="G1174" s="61" t="s">
        <v>1255</v>
      </c>
      <c r="H1174" s="300"/>
      <c r="I1174" s="300"/>
      <c r="J1174" s="300">
        <v>90</v>
      </c>
      <c r="K1174" s="300"/>
      <c r="L1174" s="300"/>
      <c r="M1174" s="300"/>
      <c r="N1174" s="300">
        <v>15</v>
      </c>
      <c r="O1174" s="327"/>
      <c r="P1174" s="221"/>
      <c r="Q1174" s="224"/>
      <c r="R1174" s="222"/>
      <c r="S1174" s="222"/>
      <c r="T1174" s="222"/>
    </row>
    <row r="1175" spans="1:20" s="19" customFormat="1" ht="60" hidden="1" customHeight="1" outlineLevel="1" x14ac:dyDescent="0.25">
      <c r="A1175" s="552"/>
      <c r="B1175" s="551"/>
      <c r="C1175" s="552"/>
      <c r="D1175" s="574"/>
      <c r="E1175" s="536"/>
      <c r="F1175" s="537"/>
      <c r="G1175" s="61" t="s">
        <v>1256</v>
      </c>
      <c r="H1175" s="300"/>
      <c r="I1175" s="300"/>
      <c r="J1175" s="300">
        <v>40</v>
      </c>
      <c r="K1175" s="300"/>
      <c r="L1175" s="300"/>
      <c r="M1175" s="300"/>
      <c r="N1175" s="300">
        <v>15</v>
      </c>
      <c r="O1175" s="327"/>
      <c r="P1175" s="221"/>
      <c r="Q1175" s="224"/>
      <c r="R1175" s="222"/>
      <c r="S1175" s="222"/>
      <c r="T1175" s="222"/>
    </row>
    <row r="1176" spans="1:20" s="19" customFormat="1" ht="75" hidden="1" customHeight="1" outlineLevel="1" x14ac:dyDescent="0.25">
      <c r="A1176" s="552"/>
      <c r="B1176" s="551"/>
      <c r="C1176" s="552"/>
      <c r="D1176" s="574"/>
      <c r="E1176" s="536"/>
      <c r="F1176" s="537"/>
      <c r="G1176" s="61" t="s">
        <v>1257</v>
      </c>
      <c r="H1176" s="300"/>
      <c r="I1176" s="300"/>
      <c r="J1176" s="300">
        <v>125</v>
      </c>
      <c r="K1176" s="300"/>
      <c r="L1176" s="300"/>
      <c r="M1176" s="300"/>
      <c r="N1176" s="300">
        <v>35</v>
      </c>
      <c r="O1176" s="327"/>
      <c r="P1176" s="221"/>
      <c r="Q1176" s="224"/>
      <c r="R1176" s="222"/>
      <c r="S1176" s="222"/>
      <c r="T1176" s="222"/>
    </row>
    <row r="1177" spans="1:20" s="19" customFormat="1" ht="60" hidden="1" customHeight="1" outlineLevel="1" x14ac:dyDescent="0.25">
      <c r="A1177" s="552"/>
      <c r="B1177" s="551"/>
      <c r="C1177" s="552"/>
      <c r="D1177" s="574"/>
      <c r="E1177" s="536"/>
      <c r="F1177" s="537"/>
      <c r="G1177" s="61" t="s">
        <v>1258</v>
      </c>
      <c r="H1177" s="300"/>
      <c r="I1177" s="300"/>
      <c r="J1177" s="300">
        <v>73</v>
      </c>
      <c r="K1177" s="300"/>
      <c r="L1177" s="300"/>
      <c r="M1177" s="300"/>
      <c r="N1177" s="300">
        <v>30</v>
      </c>
      <c r="O1177" s="327"/>
      <c r="P1177" s="221"/>
      <c r="Q1177" s="224"/>
      <c r="R1177" s="222"/>
      <c r="S1177" s="222"/>
      <c r="T1177" s="222"/>
    </row>
    <row r="1178" spans="1:20" s="19" customFormat="1" ht="60" hidden="1" customHeight="1" outlineLevel="1" x14ac:dyDescent="0.25">
      <c r="A1178" s="552"/>
      <c r="B1178" s="551"/>
      <c r="C1178" s="552"/>
      <c r="D1178" s="574"/>
      <c r="E1178" s="536"/>
      <c r="F1178" s="537"/>
      <c r="G1178" s="61" t="s">
        <v>1259</v>
      </c>
      <c r="H1178" s="300"/>
      <c r="I1178" s="300"/>
      <c r="J1178" s="300">
        <v>160</v>
      </c>
      <c r="K1178" s="300"/>
      <c r="L1178" s="300"/>
      <c r="M1178" s="300"/>
      <c r="N1178" s="300">
        <v>15</v>
      </c>
      <c r="O1178" s="327"/>
      <c r="P1178" s="221"/>
      <c r="Q1178" s="224"/>
      <c r="R1178" s="222"/>
      <c r="S1178" s="222"/>
      <c r="T1178" s="222"/>
    </row>
    <row r="1179" spans="1:20" s="19" customFormat="1" ht="60" hidden="1" customHeight="1" outlineLevel="1" x14ac:dyDescent="0.25">
      <c r="A1179" s="552"/>
      <c r="B1179" s="551"/>
      <c r="C1179" s="552"/>
      <c r="D1179" s="574"/>
      <c r="E1179" s="536"/>
      <c r="F1179" s="537"/>
      <c r="G1179" s="61" t="s">
        <v>1260</v>
      </c>
      <c r="H1179" s="300"/>
      <c r="I1179" s="300"/>
      <c r="J1179" s="300">
        <v>70</v>
      </c>
      <c r="K1179" s="300"/>
      <c r="L1179" s="300"/>
      <c r="M1179" s="300"/>
      <c r="N1179" s="300">
        <v>15</v>
      </c>
      <c r="O1179" s="327"/>
      <c r="P1179" s="221"/>
      <c r="Q1179" s="224"/>
      <c r="R1179" s="222"/>
      <c r="S1179" s="222"/>
      <c r="T1179" s="222"/>
    </row>
    <row r="1180" spans="1:20" s="19" customFormat="1" ht="60" hidden="1" customHeight="1" outlineLevel="1" x14ac:dyDescent="0.25">
      <c r="A1180" s="552"/>
      <c r="B1180" s="551"/>
      <c r="C1180" s="552"/>
      <c r="D1180" s="574"/>
      <c r="E1180" s="536"/>
      <c r="F1180" s="537"/>
      <c r="G1180" s="61" t="s">
        <v>1261</v>
      </c>
      <c r="H1180" s="300"/>
      <c r="I1180" s="300"/>
      <c r="J1180" s="300">
        <v>30</v>
      </c>
      <c r="K1180" s="300"/>
      <c r="L1180" s="300"/>
      <c r="M1180" s="300"/>
      <c r="N1180" s="300">
        <v>15</v>
      </c>
      <c r="O1180" s="327"/>
      <c r="P1180" s="221"/>
      <c r="Q1180" s="224"/>
      <c r="R1180" s="222"/>
      <c r="S1180" s="222"/>
      <c r="T1180" s="222"/>
    </row>
    <row r="1181" spans="1:20" s="19" customFormat="1" ht="60" hidden="1" customHeight="1" outlineLevel="1" x14ac:dyDescent="0.25">
      <c r="A1181" s="552"/>
      <c r="B1181" s="551"/>
      <c r="C1181" s="552"/>
      <c r="D1181" s="574"/>
      <c r="E1181" s="536"/>
      <c r="F1181" s="537"/>
      <c r="G1181" s="61" t="s">
        <v>1262</v>
      </c>
      <c r="H1181" s="300"/>
      <c r="I1181" s="300"/>
      <c r="J1181" s="300">
        <v>75</v>
      </c>
      <c r="K1181" s="300"/>
      <c r="L1181" s="300"/>
      <c r="M1181" s="300"/>
      <c r="N1181" s="300">
        <v>15</v>
      </c>
      <c r="O1181" s="327"/>
      <c r="P1181" s="221"/>
      <c r="Q1181" s="224"/>
      <c r="R1181" s="222"/>
      <c r="S1181" s="222"/>
      <c r="T1181" s="222"/>
    </row>
    <row r="1182" spans="1:20" s="19" customFormat="1" ht="60" hidden="1" customHeight="1" outlineLevel="1" x14ac:dyDescent="0.25">
      <c r="A1182" s="552"/>
      <c r="B1182" s="551"/>
      <c r="C1182" s="552"/>
      <c r="D1182" s="574"/>
      <c r="E1182" s="536"/>
      <c r="F1182" s="537"/>
      <c r="G1182" s="61" t="s">
        <v>1263</v>
      </c>
      <c r="H1182" s="300"/>
      <c r="I1182" s="300"/>
      <c r="J1182" s="300">
        <v>60</v>
      </c>
      <c r="K1182" s="300"/>
      <c r="L1182" s="300"/>
      <c r="M1182" s="300"/>
      <c r="N1182" s="300">
        <v>15</v>
      </c>
      <c r="O1182" s="327"/>
      <c r="P1182" s="221"/>
      <c r="Q1182" s="224"/>
      <c r="R1182" s="222"/>
      <c r="S1182" s="222"/>
      <c r="T1182" s="222"/>
    </row>
    <row r="1183" spans="1:20" s="19" customFormat="1" ht="60" hidden="1" customHeight="1" outlineLevel="1" x14ac:dyDescent="0.25">
      <c r="A1183" s="552"/>
      <c r="B1183" s="551"/>
      <c r="C1183" s="552"/>
      <c r="D1183" s="574"/>
      <c r="E1183" s="536"/>
      <c r="F1183" s="537"/>
      <c r="G1183" s="61" t="s">
        <v>1264</v>
      </c>
      <c r="H1183" s="300"/>
      <c r="I1183" s="300"/>
      <c r="J1183" s="300">
        <v>90</v>
      </c>
      <c r="K1183" s="300"/>
      <c r="L1183" s="300"/>
      <c r="M1183" s="300"/>
      <c r="N1183" s="300">
        <v>57</v>
      </c>
      <c r="O1183" s="327"/>
      <c r="P1183" s="221"/>
      <c r="Q1183" s="224"/>
      <c r="R1183" s="222"/>
      <c r="S1183" s="222"/>
      <c r="T1183" s="222"/>
    </row>
    <row r="1184" spans="1:20" s="19" customFormat="1" ht="75" hidden="1" customHeight="1" outlineLevel="1" x14ac:dyDescent="0.25">
      <c r="A1184" s="552"/>
      <c r="B1184" s="551"/>
      <c r="C1184" s="552"/>
      <c r="D1184" s="574"/>
      <c r="E1184" s="536"/>
      <c r="F1184" s="537"/>
      <c r="G1184" s="61" t="s">
        <v>1265</v>
      </c>
      <c r="H1184" s="300"/>
      <c r="I1184" s="300"/>
      <c r="J1184" s="300">
        <v>910</v>
      </c>
      <c r="K1184" s="300"/>
      <c r="L1184" s="300"/>
      <c r="M1184" s="300"/>
      <c r="N1184" s="300">
        <v>240</v>
      </c>
      <c r="O1184" s="327"/>
      <c r="P1184" s="221"/>
      <c r="Q1184" s="224"/>
      <c r="R1184" s="222"/>
      <c r="S1184" s="222"/>
      <c r="T1184" s="222"/>
    </row>
    <row r="1185" spans="1:20" s="19" customFormat="1" ht="75" hidden="1" customHeight="1" outlineLevel="1" x14ac:dyDescent="0.25">
      <c r="A1185" s="552"/>
      <c r="B1185" s="551"/>
      <c r="C1185" s="552"/>
      <c r="D1185" s="574"/>
      <c r="E1185" s="536"/>
      <c r="F1185" s="537"/>
      <c r="G1185" s="61" t="s">
        <v>1266</v>
      </c>
      <c r="H1185" s="300"/>
      <c r="I1185" s="300"/>
      <c r="J1185" s="300">
        <v>26</v>
      </c>
      <c r="K1185" s="300"/>
      <c r="L1185" s="300"/>
      <c r="M1185" s="300"/>
      <c r="N1185" s="300">
        <v>15</v>
      </c>
      <c r="O1185" s="327"/>
      <c r="P1185" s="221"/>
      <c r="Q1185" s="224"/>
      <c r="R1185" s="222"/>
      <c r="S1185" s="222"/>
      <c r="T1185" s="222"/>
    </row>
    <row r="1186" spans="1:20" s="19" customFormat="1" ht="60" hidden="1" customHeight="1" outlineLevel="1" x14ac:dyDescent="0.25">
      <c r="A1186" s="552"/>
      <c r="B1186" s="551"/>
      <c r="C1186" s="552"/>
      <c r="D1186" s="574"/>
      <c r="E1186" s="536"/>
      <c r="F1186" s="537"/>
      <c r="G1186" s="61" t="s">
        <v>1267</v>
      </c>
      <c r="H1186" s="300"/>
      <c r="I1186" s="300"/>
      <c r="J1186" s="300">
        <v>90</v>
      </c>
      <c r="K1186" s="300"/>
      <c r="L1186" s="300"/>
      <c r="M1186" s="300"/>
      <c r="N1186" s="300">
        <v>15</v>
      </c>
      <c r="O1186" s="327"/>
      <c r="P1186" s="221"/>
      <c r="Q1186" s="224"/>
      <c r="R1186" s="222"/>
      <c r="S1186" s="222"/>
      <c r="T1186" s="222"/>
    </row>
    <row r="1187" spans="1:20" s="19" customFormat="1" ht="60" hidden="1" customHeight="1" outlineLevel="1" x14ac:dyDescent="0.25">
      <c r="A1187" s="552"/>
      <c r="B1187" s="551"/>
      <c r="C1187" s="552"/>
      <c r="D1187" s="574"/>
      <c r="E1187" s="536"/>
      <c r="F1187" s="537"/>
      <c r="G1187" s="61" t="s">
        <v>1268</v>
      </c>
      <c r="H1187" s="300"/>
      <c r="I1187" s="300"/>
      <c r="J1187" s="300">
        <v>60</v>
      </c>
      <c r="K1187" s="300"/>
      <c r="L1187" s="300"/>
      <c r="M1187" s="300"/>
      <c r="N1187" s="300">
        <v>15</v>
      </c>
      <c r="O1187" s="327"/>
      <c r="P1187" s="221"/>
      <c r="Q1187" s="224"/>
      <c r="R1187" s="222"/>
      <c r="S1187" s="222"/>
      <c r="T1187" s="222"/>
    </row>
    <row r="1188" spans="1:20" s="19" customFormat="1" ht="60" hidden="1" customHeight="1" outlineLevel="1" x14ac:dyDescent="0.25">
      <c r="A1188" s="552"/>
      <c r="B1188" s="551"/>
      <c r="C1188" s="552"/>
      <c r="D1188" s="574"/>
      <c r="E1188" s="536"/>
      <c r="F1188" s="537"/>
      <c r="G1188" s="61" t="s">
        <v>1269</v>
      </c>
      <c r="H1188" s="300"/>
      <c r="I1188" s="300"/>
      <c r="J1188" s="300">
        <v>210</v>
      </c>
      <c r="K1188" s="300"/>
      <c r="L1188" s="300"/>
      <c r="M1188" s="300"/>
      <c r="N1188" s="300">
        <v>15</v>
      </c>
      <c r="O1188" s="327"/>
      <c r="P1188" s="221"/>
      <c r="Q1188" s="224"/>
      <c r="R1188" s="222"/>
      <c r="S1188" s="222"/>
      <c r="T1188" s="222"/>
    </row>
    <row r="1189" spans="1:20" s="19" customFormat="1" ht="60" hidden="1" customHeight="1" outlineLevel="1" x14ac:dyDescent="0.25">
      <c r="A1189" s="552"/>
      <c r="B1189" s="551"/>
      <c r="C1189" s="552"/>
      <c r="D1189" s="574"/>
      <c r="E1189" s="536"/>
      <c r="F1189" s="537"/>
      <c r="G1189" s="61" t="s">
        <v>1270</v>
      </c>
      <c r="H1189" s="300"/>
      <c r="I1189" s="300"/>
      <c r="J1189" s="300">
        <v>37</v>
      </c>
      <c r="K1189" s="300"/>
      <c r="L1189" s="300"/>
      <c r="M1189" s="300"/>
      <c r="N1189" s="300">
        <v>15</v>
      </c>
      <c r="O1189" s="327"/>
      <c r="P1189" s="221"/>
      <c r="Q1189" s="224"/>
      <c r="R1189" s="222"/>
      <c r="S1189" s="222"/>
      <c r="T1189" s="222"/>
    </row>
    <row r="1190" spans="1:20" s="19" customFormat="1" ht="60" hidden="1" customHeight="1" outlineLevel="1" x14ac:dyDescent="0.25">
      <c r="A1190" s="552"/>
      <c r="B1190" s="551"/>
      <c r="C1190" s="552"/>
      <c r="D1190" s="574"/>
      <c r="E1190" s="536"/>
      <c r="F1190" s="537"/>
      <c r="G1190" s="61" t="s">
        <v>1271</v>
      </c>
      <c r="H1190" s="300"/>
      <c r="I1190" s="300"/>
      <c r="J1190" s="300">
        <v>95</v>
      </c>
      <c r="K1190" s="300"/>
      <c r="L1190" s="300"/>
      <c r="M1190" s="300"/>
      <c r="N1190" s="300">
        <v>45</v>
      </c>
      <c r="O1190" s="327"/>
      <c r="P1190" s="221"/>
      <c r="Q1190" s="224"/>
      <c r="R1190" s="222"/>
      <c r="S1190" s="222"/>
      <c r="T1190" s="222"/>
    </row>
    <row r="1191" spans="1:20" s="19" customFormat="1" ht="60" hidden="1" customHeight="1" outlineLevel="1" x14ac:dyDescent="0.25">
      <c r="A1191" s="552"/>
      <c r="B1191" s="551"/>
      <c r="C1191" s="552"/>
      <c r="D1191" s="574"/>
      <c r="E1191" s="536"/>
      <c r="F1191" s="537"/>
      <c r="G1191" s="61" t="s">
        <v>1272</v>
      </c>
      <c r="H1191" s="300"/>
      <c r="I1191" s="300"/>
      <c r="J1191" s="300">
        <v>38</v>
      </c>
      <c r="K1191" s="300"/>
      <c r="L1191" s="300"/>
      <c r="M1191" s="300"/>
      <c r="N1191" s="300">
        <v>15</v>
      </c>
      <c r="O1191" s="327"/>
      <c r="P1191" s="221"/>
      <c r="Q1191" s="224"/>
      <c r="R1191" s="222"/>
      <c r="S1191" s="222"/>
      <c r="T1191" s="222"/>
    </row>
    <row r="1192" spans="1:20" s="19" customFormat="1" ht="75" hidden="1" customHeight="1" outlineLevel="1" x14ac:dyDescent="0.25">
      <c r="A1192" s="552"/>
      <c r="B1192" s="551"/>
      <c r="C1192" s="552"/>
      <c r="D1192" s="574"/>
      <c r="E1192" s="536"/>
      <c r="F1192" s="537"/>
      <c r="G1192" s="61" t="s">
        <v>1273</v>
      </c>
      <c r="H1192" s="300"/>
      <c r="I1192" s="300"/>
      <c r="J1192" s="300">
        <v>47</v>
      </c>
      <c r="K1192" s="300"/>
      <c r="L1192" s="300"/>
      <c r="M1192" s="300"/>
      <c r="N1192" s="300">
        <v>15</v>
      </c>
      <c r="O1192" s="327"/>
      <c r="P1192" s="221"/>
      <c r="Q1192" s="224"/>
      <c r="R1192" s="222"/>
      <c r="S1192" s="222"/>
      <c r="T1192" s="222"/>
    </row>
    <row r="1193" spans="1:20" s="19" customFormat="1" ht="60" hidden="1" customHeight="1" outlineLevel="1" x14ac:dyDescent="0.25">
      <c r="A1193" s="552"/>
      <c r="B1193" s="551"/>
      <c r="C1193" s="552"/>
      <c r="D1193" s="574"/>
      <c r="E1193" s="536"/>
      <c r="F1193" s="537"/>
      <c r="G1193" s="61" t="s">
        <v>1274</v>
      </c>
      <c r="H1193" s="300"/>
      <c r="I1193" s="300"/>
      <c r="J1193" s="300">
        <v>93</v>
      </c>
      <c r="K1193" s="300"/>
      <c r="L1193" s="300"/>
      <c r="M1193" s="300"/>
      <c r="N1193" s="300">
        <v>15</v>
      </c>
      <c r="O1193" s="327"/>
      <c r="P1193" s="221"/>
      <c r="Q1193" s="224"/>
      <c r="R1193" s="222"/>
      <c r="S1193" s="222"/>
      <c r="T1193" s="222"/>
    </row>
    <row r="1194" spans="1:20" s="19" customFormat="1" ht="45" hidden="1" customHeight="1" outlineLevel="1" x14ac:dyDescent="0.25">
      <c r="A1194" s="552"/>
      <c r="B1194" s="551"/>
      <c r="C1194" s="552"/>
      <c r="D1194" s="574"/>
      <c r="E1194" s="536"/>
      <c r="F1194" s="537"/>
      <c r="G1194" s="61" t="s">
        <v>1275</v>
      </c>
      <c r="H1194" s="300"/>
      <c r="I1194" s="300"/>
      <c r="J1194" s="300">
        <v>55</v>
      </c>
      <c r="K1194" s="300"/>
      <c r="L1194" s="300"/>
      <c r="M1194" s="300"/>
      <c r="N1194" s="300">
        <v>30</v>
      </c>
      <c r="O1194" s="327"/>
      <c r="P1194" s="221"/>
      <c r="Q1194" s="224"/>
      <c r="R1194" s="222"/>
      <c r="S1194" s="222"/>
      <c r="T1194" s="222"/>
    </row>
    <row r="1195" spans="1:20" s="19" customFormat="1" ht="57" hidden="1" customHeight="1" outlineLevel="1" x14ac:dyDescent="0.25">
      <c r="A1195" s="552"/>
      <c r="B1195" s="551"/>
      <c r="C1195" s="552"/>
      <c r="D1195" s="574"/>
      <c r="E1195" s="536"/>
      <c r="F1195" s="537"/>
      <c r="G1195" s="61" t="s">
        <v>1276</v>
      </c>
      <c r="H1195" s="300"/>
      <c r="I1195" s="300"/>
      <c r="J1195" s="300">
        <v>70</v>
      </c>
      <c r="K1195" s="300"/>
      <c r="L1195" s="300"/>
      <c r="M1195" s="300"/>
      <c r="N1195" s="300">
        <v>30</v>
      </c>
      <c r="O1195" s="327"/>
      <c r="P1195" s="221"/>
      <c r="Q1195" s="224"/>
      <c r="R1195" s="222"/>
      <c r="S1195" s="222"/>
      <c r="T1195" s="222"/>
    </row>
    <row r="1196" spans="1:20" s="19" customFormat="1" ht="60" hidden="1" customHeight="1" outlineLevel="1" x14ac:dyDescent="0.25">
      <c r="A1196" s="552"/>
      <c r="B1196" s="551"/>
      <c r="C1196" s="552"/>
      <c r="D1196" s="574"/>
      <c r="E1196" s="536"/>
      <c r="F1196" s="537"/>
      <c r="G1196" s="61" t="s">
        <v>1277</v>
      </c>
      <c r="H1196" s="300"/>
      <c r="I1196" s="300"/>
      <c r="J1196" s="300">
        <v>70</v>
      </c>
      <c r="K1196" s="300"/>
      <c r="L1196" s="300"/>
      <c r="M1196" s="300"/>
      <c r="N1196" s="300">
        <v>15</v>
      </c>
      <c r="O1196" s="327"/>
      <c r="P1196" s="221"/>
      <c r="Q1196" s="224"/>
      <c r="R1196" s="222"/>
      <c r="S1196" s="222"/>
      <c r="T1196" s="222"/>
    </row>
    <row r="1197" spans="1:20" s="19" customFormat="1" ht="75" hidden="1" customHeight="1" outlineLevel="1" x14ac:dyDescent="0.25">
      <c r="A1197" s="552"/>
      <c r="B1197" s="551"/>
      <c r="C1197" s="552"/>
      <c r="D1197" s="574"/>
      <c r="E1197" s="536"/>
      <c r="F1197" s="537"/>
      <c r="G1197" s="61" t="s">
        <v>1278</v>
      </c>
      <c r="H1197" s="300"/>
      <c r="I1197" s="300"/>
      <c r="J1197" s="300">
        <v>35</v>
      </c>
      <c r="K1197" s="300"/>
      <c r="L1197" s="300"/>
      <c r="M1197" s="300"/>
      <c r="N1197" s="300">
        <v>15</v>
      </c>
      <c r="O1197" s="327"/>
      <c r="P1197" s="221"/>
      <c r="Q1197" s="224"/>
      <c r="R1197" s="222"/>
      <c r="S1197" s="222"/>
      <c r="T1197" s="222"/>
    </row>
    <row r="1198" spans="1:20" s="19" customFormat="1" ht="75" hidden="1" customHeight="1" outlineLevel="1" x14ac:dyDescent="0.25">
      <c r="A1198" s="552"/>
      <c r="B1198" s="551"/>
      <c r="C1198" s="552"/>
      <c r="D1198" s="574"/>
      <c r="E1198" s="536"/>
      <c r="F1198" s="537"/>
      <c r="G1198" s="61" t="s">
        <v>1279</v>
      </c>
      <c r="H1198" s="300"/>
      <c r="I1198" s="300"/>
      <c r="J1198" s="300">
        <v>35</v>
      </c>
      <c r="K1198" s="300"/>
      <c r="L1198" s="300"/>
      <c r="M1198" s="300"/>
      <c r="N1198" s="300">
        <v>10</v>
      </c>
      <c r="O1198" s="327"/>
      <c r="P1198" s="221"/>
      <c r="Q1198" s="224"/>
      <c r="R1198" s="222"/>
      <c r="S1198" s="222"/>
      <c r="T1198" s="222"/>
    </row>
    <row r="1199" spans="1:20" s="19" customFormat="1" ht="60" hidden="1" customHeight="1" outlineLevel="1" x14ac:dyDescent="0.25">
      <c r="A1199" s="552"/>
      <c r="B1199" s="551"/>
      <c r="C1199" s="552"/>
      <c r="D1199" s="574"/>
      <c r="E1199" s="536"/>
      <c r="F1199" s="537"/>
      <c r="G1199" s="61" t="s">
        <v>1280</v>
      </c>
      <c r="H1199" s="300"/>
      <c r="I1199" s="300"/>
      <c r="J1199" s="300">
        <v>35</v>
      </c>
      <c r="K1199" s="300"/>
      <c r="L1199" s="300"/>
      <c r="M1199" s="300"/>
      <c r="N1199" s="300">
        <v>15</v>
      </c>
      <c r="O1199" s="327"/>
      <c r="P1199" s="221"/>
      <c r="Q1199" s="224"/>
      <c r="R1199" s="222"/>
      <c r="S1199" s="222"/>
      <c r="T1199" s="222"/>
    </row>
    <row r="1200" spans="1:20" s="19" customFormat="1" ht="60" hidden="1" customHeight="1" outlineLevel="1" x14ac:dyDescent="0.25">
      <c r="A1200" s="552"/>
      <c r="B1200" s="551"/>
      <c r="C1200" s="552"/>
      <c r="D1200" s="574"/>
      <c r="E1200" s="536"/>
      <c r="F1200" s="537"/>
      <c r="G1200" s="61" t="s">
        <v>1281</v>
      </c>
      <c r="H1200" s="300"/>
      <c r="I1200" s="300"/>
      <c r="J1200" s="300">
        <v>30</v>
      </c>
      <c r="K1200" s="300"/>
      <c r="L1200" s="300"/>
      <c r="M1200" s="300"/>
      <c r="N1200" s="300">
        <v>5</v>
      </c>
      <c r="O1200" s="327"/>
      <c r="P1200" s="221"/>
      <c r="Q1200" s="224"/>
      <c r="R1200" s="222"/>
      <c r="S1200" s="222"/>
      <c r="T1200" s="222"/>
    </row>
    <row r="1201" spans="1:20" s="19" customFormat="1" ht="75" hidden="1" customHeight="1" outlineLevel="1" x14ac:dyDescent="0.25">
      <c r="A1201" s="552"/>
      <c r="B1201" s="551"/>
      <c r="C1201" s="552"/>
      <c r="D1201" s="574"/>
      <c r="E1201" s="536"/>
      <c r="F1201" s="537"/>
      <c r="G1201" s="61" t="s">
        <v>1282</v>
      </c>
      <c r="H1201" s="300"/>
      <c r="I1201" s="300"/>
      <c r="J1201" s="300">
        <v>90</v>
      </c>
      <c r="K1201" s="300"/>
      <c r="L1201" s="300"/>
      <c r="M1201" s="300"/>
      <c r="N1201" s="300">
        <v>10</v>
      </c>
      <c r="O1201" s="327"/>
      <c r="P1201" s="221"/>
      <c r="Q1201" s="224"/>
      <c r="R1201" s="222"/>
      <c r="S1201" s="222"/>
      <c r="T1201" s="222"/>
    </row>
    <row r="1202" spans="1:20" s="19" customFormat="1" ht="75" hidden="1" customHeight="1" outlineLevel="1" x14ac:dyDescent="0.25">
      <c r="A1202" s="552"/>
      <c r="B1202" s="551"/>
      <c r="C1202" s="552"/>
      <c r="D1202" s="574"/>
      <c r="E1202" s="536"/>
      <c r="F1202" s="537"/>
      <c r="G1202" s="61" t="s">
        <v>1283</v>
      </c>
      <c r="H1202" s="300"/>
      <c r="I1202" s="300"/>
      <c r="J1202" s="300">
        <v>100</v>
      </c>
      <c r="K1202" s="300"/>
      <c r="L1202" s="300"/>
      <c r="M1202" s="300"/>
      <c r="N1202" s="300">
        <v>10</v>
      </c>
      <c r="O1202" s="327"/>
      <c r="P1202" s="221"/>
      <c r="Q1202" s="224"/>
      <c r="R1202" s="222"/>
      <c r="S1202" s="222"/>
      <c r="T1202" s="222"/>
    </row>
    <row r="1203" spans="1:20" s="19" customFormat="1" ht="75" hidden="1" customHeight="1" outlineLevel="1" x14ac:dyDescent="0.25">
      <c r="A1203" s="552"/>
      <c r="B1203" s="551"/>
      <c r="C1203" s="552"/>
      <c r="D1203" s="574"/>
      <c r="E1203" s="536"/>
      <c r="F1203" s="537"/>
      <c r="G1203" s="61" t="s">
        <v>1284</v>
      </c>
      <c r="H1203" s="300"/>
      <c r="I1203" s="300"/>
      <c r="J1203" s="300">
        <v>30</v>
      </c>
      <c r="K1203" s="300"/>
      <c r="L1203" s="300"/>
      <c r="M1203" s="300"/>
      <c r="N1203" s="300">
        <v>15</v>
      </c>
      <c r="O1203" s="327"/>
      <c r="P1203" s="221"/>
      <c r="Q1203" s="224"/>
      <c r="R1203" s="222"/>
      <c r="S1203" s="222"/>
      <c r="T1203" s="222"/>
    </row>
    <row r="1204" spans="1:20" s="19" customFormat="1" ht="75" hidden="1" customHeight="1" outlineLevel="1" x14ac:dyDescent="0.25">
      <c r="A1204" s="552"/>
      <c r="B1204" s="551"/>
      <c r="C1204" s="552"/>
      <c r="D1204" s="574"/>
      <c r="E1204" s="536"/>
      <c r="F1204" s="537"/>
      <c r="G1204" s="61" t="s">
        <v>1285</v>
      </c>
      <c r="H1204" s="300"/>
      <c r="I1204" s="300"/>
      <c r="J1204" s="300">
        <v>70</v>
      </c>
      <c r="K1204" s="300"/>
      <c r="L1204" s="300"/>
      <c r="M1204" s="300"/>
      <c r="N1204" s="300">
        <v>15</v>
      </c>
      <c r="O1204" s="327"/>
      <c r="P1204" s="221"/>
      <c r="Q1204" s="224"/>
      <c r="R1204" s="222"/>
      <c r="S1204" s="222"/>
      <c r="T1204" s="222"/>
    </row>
    <row r="1205" spans="1:20" s="19" customFormat="1" ht="75" hidden="1" customHeight="1" outlineLevel="1" x14ac:dyDescent="0.25">
      <c r="A1205" s="552"/>
      <c r="B1205" s="551"/>
      <c r="C1205" s="552"/>
      <c r="D1205" s="574"/>
      <c r="E1205" s="536"/>
      <c r="F1205" s="537"/>
      <c r="G1205" s="61" t="s">
        <v>1286</v>
      </c>
      <c r="H1205" s="300"/>
      <c r="I1205" s="300"/>
      <c r="J1205" s="300">
        <v>30</v>
      </c>
      <c r="K1205" s="300"/>
      <c r="L1205" s="300"/>
      <c r="M1205" s="300"/>
      <c r="N1205" s="300">
        <v>5</v>
      </c>
      <c r="O1205" s="327"/>
      <c r="P1205" s="221"/>
      <c r="Q1205" s="224"/>
      <c r="R1205" s="222"/>
      <c r="S1205" s="222"/>
      <c r="T1205" s="222"/>
    </row>
    <row r="1206" spans="1:20" s="19" customFormat="1" ht="75" hidden="1" customHeight="1" outlineLevel="1" x14ac:dyDescent="0.25">
      <c r="A1206" s="552"/>
      <c r="B1206" s="551"/>
      <c r="C1206" s="552"/>
      <c r="D1206" s="574"/>
      <c r="E1206" s="536"/>
      <c r="F1206" s="537"/>
      <c r="G1206" s="61" t="s">
        <v>1287</v>
      </c>
      <c r="H1206" s="300"/>
      <c r="I1206" s="300"/>
      <c r="J1206" s="300">
        <v>25</v>
      </c>
      <c r="K1206" s="300"/>
      <c r="L1206" s="300"/>
      <c r="M1206" s="300"/>
      <c r="N1206" s="300">
        <v>15</v>
      </c>
      <c r="O1206" s="327"/>
      <c r="P1206" s="221"/>
      <c r="Q1206" s="224"/>
      <c r="R1206" s="222"/>
      <c r="S1206" s="222"/>
      <c r="T1206" s="222"/>
    </row>
    <row r="1207" spans="1:20" s="19" customFormat="1" ht="54.75" hidden="1" customHeight="1" outlineLevel="1" x14ac:dyDescent="0.25">
      <c r="A1207" s="552"/>
      <c r="B1207" s="551"/>
      <c r="C1207" s="552"/>
      <c r="D1207" s="574"/>
      <c r="E1207" s="536"/>
      <c r="F1207" s="537"/>
      <c r="G1207" s="61" t="s">
        <v>1288</v>
      </c>
      <c r="H1207" s="300"/>
      <c r="I1207" s="300"/>
      <c r="J1207" s="300">
        <v>165</v>
      </c>
      <c r="K1207" s="300"/>
      <c r="L1207" s="300"/>
      <c r="M1207" s="300"/>
      <c r="N1207" s="300">
        <v>30</v>
      </c>
      <c r="O1207" s="327"/>
      <c r="P1207" s="221"/>
      <c r="Q1207" s="224"/>
      <c r="R1207" s="222"/>
      <c r="S1207" s="222"/>
      <c r="T1207" s="222"/>
    </row>
    <row r="1208" spans="1:20" s="19" customFormat="1" ht="105" hidden="1" customHeight="1" outlineLevel="1" x14ac:dyDescent="0.25">
      <c r="A1208" s="552"/>
      <c r="B1208" s="551"/>
      <c r="C1208" s="552"/>
      <c r="D1208" s="574"/>
      <c r="E1208" s="536"/>
      <c r="F1208" s="537"/>
      <c r="G1208" s="61" t="s">
        <v>1289</v>
      </c>
      <c r="H1208" s="300"/>
      <c r="I1208" s="300"/>
      <c r="J1208" s="300">
        <v>70</v>
      </c>
      <c r="K1208" s="300"/>
      <c r="L1208" s="300"/>
      <c r="M1208" s="300"/>
      <c r="N1208" s="300">
        <v>30</v>
      </c>
      <c r="O1208" s="327"/>
      <c r="P1208" s="221"/>
      <c r="Q1208" s="224"/>
      <c r="R1208" s="222"/>
      <c r="S1208" s="222"/>
      <c r="T1208" s="222"/>
    </row>
    <row r="1209" spans="1:20" s="19" customFormat="1" ht="68.25" hidden="1" customHeight="1" outlineLevel="1" x14ac:dyDescent="0.25">
      <c r="A1209" s="552"/>
      <c r="B1209" s="551"/>
      <c r="C1209" s="552"/>
      <c r="D1209" s="574"/>
      <c r="E1209" s="536"/>
      <c r="F1209" s="537"/>
      <c r="G1209" s="61" t="s">
        <v>1290</v>
      </c>
      <c r="H1209" s="300"/>
      <c r="I1209" s="300"/>
      <c r="J1209" s="300">
        <v>70</v>
      </c>
      <c r="K1209" s="300"/>
      <c r="L1209" s="300"/>
      <c r="M1209" s="300"/>
      <c r="N1209" s="300">
        <v>15</v>
      </c>
      <c r="O1209" s="327"/>
      <c r="P1209" s="221"/>
      <c r="Q1209" s="224"/>
      <c r="R1209" s="222"/>
      <c r="S1209" s="222"/>
      <c r="T1209" s="222"/>
    </row>
    <row r="1210" spans="1:20" s="19" customFormat="1" ht="90" hidden="1" customHeight="1" outlineLevel="1" x14ac:dyDescent="0.25">
      <c r="A1210" s="552"/>
      <c r="B1210" s="551"/>
      <c r="C1210" s="552"/>
      <c r="D1210" s="574"/>
      <c r="E1210" s="536"/>
      <c r="F1210" s="537"/>
      <c r="G1210" s="61" t="s">
        <v>1291</v>
      </c>
      <c r="H1210" s="300"/>
      <c r="I1210" s="300"/>
      <c r="J1210" s="300">
        <v>45</v>
      </c>
      <c r="K1210" s="300"/>
      <c r="L1210" s="300"/>
      <c r="M1210" s="300"/>
      <c r="N1210" s="300">
        <v>5</v>
      </c>
      <c r="O1210" s="327"/>
      <c r="P1210" s="221"/>
      <c r="Q1210" s="224"/>
      <c r="R1210" s="222"/>
      <c r="S1210" s="222"/>
      <c r="T1210" s="222"/>
    </row>
    <row r="1211" spans="1:20" s="19" customFormat="1" ht="75" hidden="1" customHeight="1" outlineLevel="1" x14ac:dyDescent="0.25">
      <c r="A1211" s="552"/>
      <c r="B1211" s="551"/>
      <c r="C1211" s="552"/>
      <c r="D1211" s="574"/>
      <c r="E1211" s="536"/>
      <c r="F1211" s="537"/>
      <c r="G1211" s="61" t="s">
        <v>1292</v>
      </c>
      <c r="H1211" s="300"/>
      <c r="I1211" s="300"/>
      <c r="J1211" s="300">
        <v>40</v>
      </c>
      <c r="K1211" s="300"/>
      <c r="L1211" s="300"/>
      <c r="M1211" s="300"/>
      <c r="N1211" s="300">
        <v>15</v>
      </c>
      <c r="O1211" s="327"/>
      <c r="P1211" s="221"/>
      <c r="Q1211" s="224"/>
      <c r="R1211" s="222"/>
      <c r="S1211" s="222"/>
      <c r="T1211" s="222"/>
    </row>
    <row r="1212" spans="1:20" s="19" customFormat="1" ht="90" hidden="1" customHeight="1" outlineLevel="1" x14ac:dyDescent="0.25">
      <c r="A1212" s="552"/>
      <c r="B1212" s="551"/>
      <c r="C1212" s="552"/>
      <c r="D1212" s="574"/>
      <c r="E1212" s="536"/>
      <c r="F1212" s="537"/>
      <c r="G1212" s="61" t="s">
        <v>1293</v>
      </c>
      <c r="H1212" s="300"/>
      <c r="I1212" s="300"/>
      <c r="J1212" s="300">
        <v>150</v>
      </c>
      <c r="K1212" s="300"/>
      <c r="L1212" s="300"/>
      <c r="M1212" s="300"/>
      <c r="N1212" s="300">
        <v>12</v>
      </c>
      <c r="O1212" s="327"/>
      <c r="P1212" s="221"/>
      <c r="Q1212" s="224"/>
      <c r="R1212" s="222"/>
      <c r="S1212" s="222"/>
      <c r="T1212" s="222"/>
    </row>
    <row r="1213" spans="1:20" s="19" customFormat="1" ht="64.5" hidden="1" customHeight="1" outlineLevel="1" x14ac:dyDescent="0.25">
      <c r="A1213" s="552"/>
      <c r="B1213" s="551"/>
      <c r="C1213" s="552"/>
      <c r="D1213" s="574"/>
      <c r="E1213" s="536"/>
      <c r="F1213" s="537"/>
      <c r="G1213" s="61" t="s">
        <v>1294</v>
      </c>
      <c r="H1213" s="300"/>
      <c r="I1213" s="300"/>
      <c r="J1213" s="300">
        <v>90</v>
      </c>
      <c r="K1213" s="300"/>
      <c r="L1213" s="300"/>
      <c r="M1213" s="300"/>
      <c r="N1213" s="300">
        <v>6</v>
      </c>
      <c r="O1213" s="327"/>
      <c r="P1213" s="221"/>
      <c r="Q1213" s="224"/>
      <c r="R1213" s="222"/>
      <c r="S1213" s="222"/>
      <c r="T1213" s="222"/>
    </row>
    <row r="1214" spans="1:20" s="19" customFormat="1" ht="75" hidden="1" customHeight="1" outlineLevel="1" x14ac:dyDescent="0.25">
      <c r="A1214" s="552"/>
      <c r="B1214" s="551"/>
      <c r="C1214" s="552"/>
      <c r="D1214" s="574"/>
      <c r="E1214" s="536"/>
      <c r="F1214" s="537"/>
      <c r="G1214" s="61" t="s">
        <v>1295</v>
      </c>
      <c r="H1214" s="300"/>
      <c r="I1214" s="300"/>
      <c r="J1214" s="300">
        <v>215</v>
      </c>
      <c r="K1214" s="300"/>
      <c r="L1214" s="300"/>
      <c r="M1214" s="300"/>
      <c r="N1214" s="300">
        <v>15</v>
      </c>
      <c r="O1214" s="327"/>
      <c r="P1214" s="221"/>
      <c r="Q1214" s="224"/>
      <c r="R1214" s="222"/>
      <c r="S1214" s="222"/>
      <c r="T1214" s="222"/>
    </row>
    <row r="1215" spans="1:20" s="19" customFormat="1" ht="72.75" hidden="1" customHeight="1" outlineLevel="1" x14ac:dyDescent="0.25">
      <c r="A1215" s="552"/>
      <c r="B1215" s="551"/>
      <c r="C1215" s="552"/>
      <c r="D1215" s="574"/>
      <c r="E1215" s="536"/>
      <c r="F1215" s="537"/>
      <c r="G1215" s="61" t="s">
        <v>1296</v>
      </c>
      <c r="H1215" s="300"/>
      <c r="I1215" s="300"/>
      <c r="J1215" s="300">
        <v>28</v>
      </c>
      <c r="K1215" s="300"/>
      <c r="L1215" s="300"/>
      <c r="M1215" s="300"/>
      <c r="N1215" s="300">
        <v>6</v>
      </c>
      <c r="O1215" s="327"/>
      <c r="P1215" s="221"/>
      <c r="Q1215" s="224"/>
      <c r="R1215" s="222"/>
      <c r="S1215" s="222"/>
      <c r="T1215" s="222"/>
    </row>
    <row r="1216" spans="1:20" s="19" customFormat="1" ht="75" hidden="1" customHeight="1" outlineLevel="1" x14ac:dyDescent="0.25">
      <c r="A1216" s="552"/>
      <c r="B1216" s="551"/>
      <c r="C1216" s="552"/>
      <c r="D1216" s="574"/>
      <c r="E1216" s="536"/>
      <c r="F1216" s="537"/>
      <c r="G1216" s="61" t="s">
        <v>1297</v>
      </c>
      <c r="H1216" s="300"/>
      <c r="I1216" s="300"/>
      <c r="J1216" s="300">
        <v>36</v>
      </c>
      <c r="K1216" s="300"/>
      <c r="L1216" s="300"/>
      <c r="M1216" s="300"/>
      <c r="N1216" s="300">
        <v>15</v>
      </c>
      <c r="O1216" s="327"/>
      <c r="P1216" s="221"/>
      <c r="Q1216" s="224"/>
      <c r="R1216" s="222"/>
      <c r="S1216" s="222"/>
      <c r="T1216" s="222"/>
    </row>
    <row r="1217" spans="1:20" s="19" customFormat="1" ht="60" hidden="1" customHeight="1" outlineLevel="1" x14ac:dyDescent="0.25">
      <c r="A1217" s="552"/>
      <c r="B1217" s="551"/>
      <c r="C1217" s="552"/>
      <c r="D1217" s="574"/>
      <c r="E1217" s="536"/>
      <c r="F1217" s="537"/>
      <c r="G1217" s="61" t="s">
        <v>1298</v>
      </c>
      <c r="H1217" s="300"/>
      <c r="I1217" s="300"/>
      <c r="J1217" s="300">
        <v>20</v>
      </c>
      <c r="K1217" s="300"/>
      <c r="L1217" s="300"/>
      <c r="M1217" s="300"/>
      <c r="N1217" s="300">
        <v>120</v>
      </c>
      <c r="O1217" s="327"/>
      <c r="P1217" s="221"/>
      <c r="Q1217" s="224"/>
      <c r="R1217" s="222"/>
      <c r="S1217" s="222"/>
      <c r="T1217" s="222"/>
    </row>
    <row r="1218" spans="1:20" s="19" customFormat="1" ht="75" hidden="1" customHeight="1" outlineLevel="1" x14ac:dyDescent="0.25">
      <c r="A1218" s="552"/>
      <c r="B1218" s="551"/>
      <c r="C1218" s="552"/>
      <c r="D1218" s="574"/>
      <c r="E1218" s="536"/>
      <c r="F1218" s="537"/>
      <c r="G1218" s="61" t="s">
        <v>1299</v>
      </c>
      <c r="H1218" s="300"/>
      <c r="I1218" s="300"/>
      <c r="J1218" s="300">
        <v>10</v>
      </c>
      <c r="K1218" s="300"/>
      <c r="L1218" s="300"/>
      <c r="M1218" s="300"/>
      <c r="N1218" s="300">
        <v>100</v>
      </c>
      <c r="O1218" s="327"/>
      <c r="P1218" s="221"/>
      <c r="Q1218" s="224"/>
      <c r="R1218" s="222"/>
      <c r="S1218" s="222"/>
      <c r="T1218" s="222"/>
    </row>
    <row r="1219" spans="1:20" s="19" customFormat="1" ht="60" hidden="1" customHeight="1" outlineLevel="1" x14ac:dyDescent="0.25">
      <c r="A1219" s="552"/>
      <c r="B1219" s="551"/>
      <c r="C1219" s="552"/>
      <c r="D1219" s="574"/>
      <c r="E1219" s="536"/>
      <c r="F1219" s="537"/>
      <c r="G1219" s="61" t="s">
        <v>1300</v>
      </c>
      <c r="H1219" s="300"/>
      <c r="I1219" s="300"/>
      <c r="J1219" s="300">
        <v>100</v>
      </c>
      <c r="K1219" s="300"/>
      <c r="L1219" s="300"/>
      <c r="M1219" s="300"/>
      <c r="N1219" s="300">
        <v>15</v>
      </c>
      <c r="O1219" s="327"/>
      <c r="P1219" s="221"/>
      <c r="Q1219" s="224"/>
      <c r="R1219" s="222"/>
      <c r="S1219" s="222"/>
      <c r="T1219" s="222"/>
    </row>
    <row r="1220" spans="1:20" s="19" customFormat="1" ht="60" hidden="1" customHeight="1" outlineLevel="1" x14ac:dyDescent="0.25">
      <c r="A1220" s="552"/>
      <c r="B1220" s="551"/>
      <c r="C1220" s="552"/>
      <c r="D1220" s="574"/>
      <c r="E1220" s="536"/>
      <c r="F1220" s="537"/>
      <c r="G1220" s="61" t="s">
        <v>1301</v>
      </c>
      <c r="H1220" s="300"/>
      <c r="I1220" s="300"/>
      <c r="J1220" s="300">
        <v>20</v>
      </c>
      <c r="K1220" s="300"/>
      <c r="L1220" s="300"/>
      <c r="M1220" s="300"/>
      <c r="N1220" s="300">
        <v>90</v>
      </c>
      <c r="O1220" s="327"/>
      <c r="P1220" s="221"/>
      <c r="Q1220" s="224"/>
      <c r="R1220" s="222"/>
      <c r="S1220" s="222"/>
      <c r="T1220" s="222"/>
    </row>
    <row r="1221" spans="1:20" s="19" customFormat="1" ht="60" hidden="1" customHeight="1" outlineLevel="1" x14ac:dyDescent="0.25">
      <c r="A1221" s="552"/>
      <c r="B1221" s="551"/>
      <c r="C1221" s="552"/>
      <c r="D1221" s="574"/>
      <c r="E1221" s="536"/>
      <c r="F1221" s="537"/>
      <c r="G1221" s="61" t="s">
        <v>1302</v>
      </c>
      <c r="H1221" s="300"/>
      <c r="I1221" s="300"/>
      <c r="J1221" s="300">
        <v>66</v>
      </c>
      <c r="K1221" s="300"/>
      <c r="L1221" s="300"/>
      <c r="M1221" s="300"/>
      <c r="N1221" s="300">
        <v>15</v>
      </c>
      <c r="O1221" s="327"/>
      <c r="P1221" s="221"/>
      <c r="Q1221" s="224"/>
      <c r="R1221" s="222"/>
      <c r="S1221" s="222"/>
      <c r="T1221" s="222"/>
    </row>
    <row r="1222" spans="1:20" s="19" customFormat="1" ht="78" hidden="1" customHeight="1" outlineLevel="1" x14ac:dyDescent="0.25">
      <c r="A1222" s="552"/>
      <c r="B1222" s="551"/>
      <c r="C1222" s="552"/>
      <c r="D1222" s="574"/>
      <c r="E1222" s="536"/>
      <c r="F1222" s="537"/>
      <c r="G1222" s="61" t="s">
        <v>1303</v>
      </c>
      <c r="H1222" s="300"/>
      <c r="I1222" s="300"/>
      <c r="J1222" s="300">
        <v>5</v>
      </c>
      <c r="K1222" s="300"/>
      <c r="L1222" s="300"/>
      <c r="M1222" s="300"/>
      <c r="N1222" s="300">
        <v>75</v>
      </c>
      <c r="O1222" s="327"/>
      <c r="P1222" s="221"/>
      <c r="Q1222" s="224"/>
      <c r="R1222" s="222"/>
      <c r="S1222" s="222"/>
      <c r="T1222" s="222"/>
    </row>
    <row r="1223" spans="1:20" s="19" customFormat="1" ht="60" hidden="1" customHeight="1" outlineLevel="1" x14ac:dyDescent="0.25">
      <c r="A1223" s="552"/>
      <c r="B1223" s="551"/>
      <c r="C1223" s="552"/>
      <c r="D1223" s="574"/>
      <c r="E1223" s="536"/>
      <c r="F1223" s="537"/>
      <c r="G1223" s="61" t="s">
        <v>1304</v>
      </c>
      <c r="H1223" s="300"/>
      <c r="I1223" s="300"/>
      <c r="J1223" s="300">
        <v>689</v>
      </c>
      <c r="K1223" s="300"/>
      <c r="L1223" s="300"/>
      <c r="M1223" s="300"/>
      <c r="N1223" s="300">
        <v>30</v>
      </c>
      <c r="O1223" s="327"/>
      <c r="P1223" s="221"/>
      <c r="Q1223" s="224"/>
      <c r="R1223" s="222"/>
      <c r="S1223" s="222"/>
      <c r="T1223" s="222"/>
    </row>
    <row r="1224" spans="1:20" s="19" customFormat="1" ht="60" hidden="1" customHeight="1" outlineLevel="1" x14ac:dyDescent="0.25">
      <c r="A1224" s="552"/>
      <c r="B1224" s="551"/>
      <c r="C1224" s="552"/>
      <c r="D1224" s="574"/>
      <c r="E1224" s="536"/>
      <c r="F1224" s="537"/>
      <c r="G1224" s="61" t="s">
        <v>1305</v>
      </c>
      <c r="H1224" s="300"/>
      <c r="I1224" s="300"/>
      <c r="J1224" s="300">
        <v>15</v>
      </c>
      <c r="K1224" s="300"/>
      <c r="L1224" s="300"/>
      <c r="M1224" s="300"/>
      <c r="N1224" s="300">
        <v>150</v>
      </c>
      <c r="O1224" s="327"/>
      <c r="P1224" s="221"/>
      <c r="Q1224" s="224"/>
      <c r="R1224" s="222"/>
      <c r="S1224" s="222"/>
      <c r="T1224" s="222"/>
    </row>
    <row r="1225" spans="1:20" s="19" customFormat="1" ht="60" hidden="1" customHeight="1" outlineLevel="1" x14ac:dyDescent="0.25">
      <c r="A1225" s="552"/>
      <c r="B1225" s="551"/>
      <c r="C1225" s="552"/>
      <c r="D1225" s="574"/>
      <c r="E1225" s="536"/>
      <c r="F1225" s="537"/>
      <c r="G1225" s="61" t="s">
        <v>1306</v>
      </c>
      <c r="H1225" s="300"/>
      <c r="I1225" s="300"/>
      <c r="J1225" s="300">
        <v>14</v>
      </c>
      <c r="K1225" s="300"/>
      <c r="L1225" s="300"/>
      <c r="M1225" s="300"/>
      <c r="N1225" s="300">
        <v>15</v>
      </c>
      <c r="O1225" s="327"/>
      <c r="P1225" s="221"/>
      <c r="Q1225" s="224"/>
      <c r="R1225" s="222"/>
      <c r="S1225" s="222"/>
      <c r="T1225" s="222"/>
    </row>
    <row r="1226" spans="1:20" s="19" customFormat="1" ht="75" hidden="1" customHeight="1" outlineLevel="1" x14ac:dyDescent="0.25">
      <c r="A1226" s="552"/>
      <c r="B1226" s="551"/>
      <c r="C1226" s="552"/>
      <c r="D1226" s="574"/>
      <c r="E1226" s="536"/>
      <c r="F1226" s="537"/>
      <c r="G1226" s="61" t="s">
        <v>1307</v>
      </c>
      <c r="H1226" s="300"/>
      <c r="I1226" s="300"/>
      <c r="J1226" s="300">
        <v>45</v>
      </c>
      <c r="K1226" s="300"/>
      <c r="L1226" s="300"/>
      <c r="M1226" s="300"/>
      <c r="N1226" s="300">
        <v>150</v>
      </c>
      <c r="O1226" s="327"/>
      <c r="P1226" s="221"/>
      <c r="Q1226" s="224"/>
      <c r="R1226" s="222"/>
      <c r="S1226" s="222"/>
      <c r="T1226" s="222"/>
    </row>
    <row r="1227" spans="1:20" s="19" customFormat="1" ht="75" hidden="1" customHeight="1" outlineLevel="1" x14ac:dyDescent="0.25">
      <c r="A1227" s="552"/>
      <c r="B1227" s="551"/>
      <c r="C1227" s="552"/>
      <c r="D1227" s="574"/>
      <c r="E1227" s="536"/>
      <c r="F1227" s="537"/>
      <c r="G1227" s="61" t="s">
        <v>1308</v>
      </c>
      <c r="H1227" s="300"/>
      <c r="I1227" s="300"/>
      <c r="J1227" s="300">
        <v>50</v>
      </c>
      <c r="K1227" s="300"/>
      <c r="L1227" s="300"/>
      <c r="M1227" s="300"/>
      <c r="N1227" s="300">
        <v>150</v>
      </c>
      <c r="O1227" s="327"/>
      <c r="P1227" s="221"/>
      <c r="Q1227" s="224"/>
      <c r="R1227" s="222"/>
      <c r="S1227" s="222"/>
      <c r="T1227" s="222"/>
    </row>
    <row r="1228" spans="1:20" s="19" customFormat="1" ht="90" hidden="1" customHeight="1" outlineLevel="1" x14ac:dyDescent="0.25">
      <c r="A1228" s="552"/>
      <c r="B1228" s="551"/>
      <c r="C1228" s="552"/>
      <c r="D1228" s="574"/>
      <c r="E1228" s="536"/>
      <c r="F1228" s="537"/>
      <c r="G1228" s="61" t="s">
        <v>1309</v>
      </c>
      <c r="H1228" s="300"/>
      <c r="I1228" s="300"/>
      <c r="J1228" s="300">
        <v>5</v>
      </c>
      <c r="K1228" s="300"/>
      <c r="L1228" s="300"/>
      <c r="M1228" s="300"/>
      <c r="N1228" s="300">
        <v>90</v>
      </c>
      <c r="O1228" s="327"/>
      <c r="P1228" s="221"/>
      <c r="Q1228" s="224"/>
      <c r="R1228" s="222"/>
      <c r="S1228" s="222"/>
      <c r="T1228" s="222"/>
    </row>
    <row r="1229" spans="1:20" s="19" customFormat="1" ht="90" hidden="1" customHeight="1" outlineLevel="1" x14ac:dyDescent="0.25">
      <c r="A1229" s="552"/>
      <c r="B1229" s="551"/>
      <c r="C1229" s="552"/>
      <c r="D1229" s="574"/>
      <c r="E1229" s="536"/>
      <c r="F1229" s="537"/>
      <c r="G1229" s="61" t="s">
        <v>1310</v>
      </c>
      <c r="H1229" s="300"/>
      <c r="I1229" s="300"/>
      <c r="J1229" s="300">
        <v>45</v>
      </c>
      <c r="K1229" s="300"/>
      <c r="L1229" s="300"/>
      <c r="M1229" s="300"/>
      <c r="N1229" s="300">
        <v>150</v>
      </c>
      <c r="O1229" s="327"/>
      <c r="P1229" s="221"/>
      <c r="Q1229" s="224"/>
      <c r="R1229" s="222"/>
      <c r="S1229" s="222"/>
      <c r="T1229" s="222"/>
    </row>
    <row r="1230" spans="1:20" s="19" customFormat="1" ht="135" hidden="1" customHeight="1" outlineLevel="1" x14ac:dyDescent="0.25">
      <c r="A1230" s="552"/>
      <c r="B1230" s="551"/>
      <c r="C1230" s="552"/>
      <c r="D1230" s="574"/>
      <c r="E1230" s="536"/>
      <c r="F1230" s="537"/>
      <c r="G1230" s="61" t="s">
        <v>1311</v>
      </c>
      <c r="H1230" s="300"/>
      <c r="I1230" s="300"/>
      <c r="J1230" s="300">
        <v>15</v>
      </c>
      <c r="K1230" s="300"/>
      <c r="L1230" s="300"/>
      <c r="M1230" s="300"/>
      <c r="N1230" s="300">
        <v>30</v>
      </c>
      <c r="O1230" s="327"/>
      <c r="P1230" s="221"/>
      <c r="Q1230" s="224"/>
      <c r="R1230" s="222"/>
      <c r="S1230" s="222"/>
      <c r="T1230" s="222"/>
    </row>
    <row r="1231" spans="1:20" s="19" customFormat="1" ht="82.5" hidden="1" customHeight="1" outlineLevel="1" x14ac:dyDescent="0.25">
      <c r="A1231" s="552"/>
      <c r="B1231" s="551"/>
      <c r="C1231" s="552"/>
      <c r="D1231" s="574"/>
      <c r="E1231" s="536"/>
      <c r="F1231" s="537"/>
      <c r="G1231" s="61" t="s">
        <v>1312</v>
      </c>
      <c r="H1231" s="300"/>
      <c r="I1231" s="300"/>
      <c r="J1231" s="300">
        <v>3253</v>
      </c>
      <c r="K1231" s="300"/>
      <c r="L1231" s="300"/>
      <c r="M1231" s="300"/>
      <c r="N1231" s="300">
        <v>380</v>
      </c>
      <c r="O1231" s="327"/>
      <c r="P1231" s="221"/>
      <c r="Q1231" s="224"/>
      <c r="R1231" s="222"/>
      <c r="S1231" s="222"/>
      <c r="T1231" s="222"/>
    </row>
    <row r="1232" spans="1:20" s="19" customFormat="1" ht="90" hidden="1" customHeight="1" outlineLevel="1" x14ac:dyDescent="0.25">
      <c r="A1232" s="552"/>
      <c r="B1232" s="551"/>
      <c r="C1232" s="552"/>
      <c r="D1232" s="574"/>
      <c r="E1232" s="536"/>
      <c r="F1232" s="537"/>
      <c r="G1232" s="61" t="s">
        <v>1313</v>
      </c>
      <c r="H1232" s="300"/>
      <c r="I1232" s="300"/>
      <c r="J1232" s="300">
        <v>1532</v>
      </c>
      <c r="K1232" s="300"/>
      <c r="L1232" s="300"/>
      <c r="M1232" s="300"/>
      <c r="N1232" s="300">
        <v>295</v>
      </c>
      <c r="O1232" s="327"/>
      <c r="P1232" s="221"/>
      <c r="Q1232" s="224"/>
      <c r="R1232" s="222"/>
      <c r="S1232" s="222"/>
      <c r="T1232" s="222"/>
    </row>
    <row r="1233" spans="1:20" s="19" customFormat="1" ht="75" hidden="1" customHeight="1" outlineLevel="1" x14ac:dyDescent="0.25">
      <c r="A1233" s="552"/>
      <c r="B1233" s="551"/>
      <c r="C1233" s="552"/>
      <c r="D1233" s="574"/>
      <c r="E1233" s="536"/>
      <c r="F1233" s="537"/>
      <c r="G1233" s="61" t="s">
        <v>1314</v>
      </c>
      <c r="H1233" s="300"/>
      <c r="I1233" s="300"/>
      <c r="J1233" s="300">
        <v>170</v>
      </c>
      <c r="K1233" s="300"/>
      <c r="L1233" s="300"/>
      <c r="M1233" s="300"/>
      <c r="N1233" s="300">
        <v>30</v>
      </c>
      <c r="O1233" s="327"/>
      <c r="P1233" s="221"/>
      <c r="Q1233" s="224"/>
      <c r="R1233" s="222"/>
      <c r="S1233" s="222"/>
      <c r="T1233" s="222"/>
    </row>
    <row r="1234" spans="1:20" s="19" customFormat="1" ht="60" hidden="1" customHeight="1" outlineLevel="1" x14ac:dyDescent="0.25">
      <c r="A1234" s="552"/>
      <c r="B1234" s="551"/>
      <c r="C1234" s="552"/>
      <c r="D1234" s="574"/>
      <c r="E1234" s="536"/>
      <c r="F1234" s="537"/>
      <c r="G1234" s="61" t="s">
        <v>1315</v>
      </c>
      <c r="H1234" s="300"/>
      <c r="I1234" s="300"/>
      <c r="J1234" s="300">
        <v>30</v>
      </c>
      <c r="K1234" s="300"/>
      <c r="L1234" s="300"/>
      <c r="M1234" s="300"/>
      <c r="N1234" s="300">
        <v>15</v>
      </c>
      <c r="O1234" s="327"/>
      <c r="P1234" s="221"/>
      <c r="Q1234" s="224"/>
      <c r="R1234" s="222"/>
      <c r="S1234" s="222"/>
      <c r="T1234" s="222"/>
    </row>
    <row r="1235" spans="1:20" s="19" customFormat="1" ht="60" hidden="1" customHeight="1" outlineLevel="1" x14ac:dyDescent="0.25">
      <c r="A1235" s="552"/>
      <c r="B1235" s="551"/>
      <c r="C1235" s="552"/>
      <c r="D1235" s="574"/>
      <c r="E1235" s="536"/>
      <c r="F1235" s="537"/>
      <c r="G1235" s="61" t="s">
        <v>1316</v>
      </c>
      <c r="H1235" s="300"/>
      <c r="I1235" s="300"/>
      <c r="J1235" s="300">
        <v>30</v>
      </c>
      <c r="K1235" s="300"/>
      <c r="L1235" s="300"/>
      <c r="M1235" s="300"/>
      <c r="N1235" s="300">
        <v>15</v>
      </c>
      <c r="O1235" s="327"/>
      <c r="P1235" s="221"/>
      <c r="Q1235" s="224"/>
      <c r="R1235" s="222"/>
      <c r="S1235" s="222"/>
      <c r="T1235" s="222"/>
    </row>
    <row r="1236" spans="1:20" s="19" customFormat="1" ht="60" hidden="1" customHeight="1" outlineLevel="1" x14ac:dyDescent="0.25">
      <c r="A1236" s="552"/>
      <c r="B1236" s="551"/>
      <c r="C1236" s="552"/>
      <c r="D1236" s="574"/>
      <c r="E1236" s="536"/>
      <c r="F1236" s="537"/>
      <c r="G1236" s="61" t="s">
        <v>1317</v>
      </c>
      <c r="H1236" s="300"/>
      <c r="I1236" s="300"/>
      <c r="J1236" s="300">
        <v>30</v>
      </c>
      <c r="K1236" s="300"/>
      <c r="L1236" s="300"/>
      <c r="M1236" s="300"/>
      <c r="N1236" s="300">
        <v>149</v>
      </c>
      <c r="O1236" s="327"/>
      <c r="P1236" s="221"/>
      <c r="Q1236" s="224"/>
      <c r="R1236" s="222"/>
      <c r="S1236" s="222"/>
      <c r="T1236" s="222"/>
    </row>
    <row r="1237" spans="1:20" s="19" customFormat="1" ht="79.5" hidden="1" customHeight="1" outlineLevel="1" x14ac:dyDescent="0.25">
      <c r="A1237" s="552"/>
      <c r="B1237" s="551"/>
      <c r="C1237" s="552"/>
      <c r="D1237" s="574"/>
      <c r="E1237" s="536"/>
      <c r="F1237" s="537"/>
      <c r="G1237" s="61" t="s">
        <v>1318</v>
      </c>
      <c r="H1237" s="300"/>
      <c r="I1237" s="300"/>
      <c r="J1237" s="300">
        <v>880</v>
      </c>
      <c r="K1237" s="300"/>
      <c r="L1237" s="300"/>
      <c r="M1237" s="300"/>
      <c r="N1237" s="300">
        <v>42</v>
      </c>
      <c r="O1237" s="327"/>
      <c r="P1237" s="221"/>
      <c r="Q1237" s="224"/>
      <c r="R1237" s="222"/>
      <c r="S1237" s="222"/>
      <c r="T1237" s="222"/>
    </row>
    <row r="1238" spans="1:20" s="19" customFormat="1" ht="120" hidden="1" customHeight="1" outlineLevel="1" x14ac:dyDescent="0.25">
      <c r="A1238" s="552"/>
      <c r="B1238" s="551"/>
      <c r="C1238" s="552"/>
      <c r="D1238" s="574"/>
      <c r="E1238" s="536"/>
      <c r="F1238" s="537"/>
      <c r="G1238" s="61" t="s">
        <v>1319</v>
      </c>
      <c r="H1238" s="300"/>
      <c r="I1238" s="300"/>
      <c r="J1238" s="300">
        <v>45</v>
      </c>
      <c r="K1238" s="300"/>
      <c r="L1238" s="300"/>
      <c r="M1238" s="300"/>
      <c r="N1238" s="300">
        <v>30</v>
      </c>
      <c r="O1238" s="327"/>
      <c r="P1238" s="221"/>
      <c r="Q1238" s="224"/>
      <c r="R1238" s="222"/>
      <c r="S1238" s="222"/>
      <c r="T1238" s="222"/>
    </row>
    <row r="1239" spans="1:20" s="19" customFormat="1" ht="67.5" hidden="1" customHeight="1" outlineLevel="1" x14ac:dyDescent="0.25">
      <c r="A1239" s="552"/>
      <c r="B1239" s="551"/>
      <c r="C1239" s="552"/>
      <c r="D1239" s="574"/>
      <c r="E1239" s="536"/>
      <c r="F1239" s="537"/>
      <c r="G1239" s="61" t="s">
        <v>1320</v>
      </c>
      <c r="H1239" s="300"/>
      <c r="I1239" s="300"/>
      <c r="J1239" s="300">
        <v>450</v>
      </c>
      <c r="K1239" s="300"/>
      <c r="L1239" s="300"/>
      <c r="M1239" s="300"/>
      <c r="N1239" s="300">
        <v>15</v>
      </c>
      <c r="O1239" s="327"/>
      <c r="P1239" s="221"/>
      <c r="Q1239" s="224"/>
      <c r="R1239" s="222"/>
      <c r="S1239" s="222"/>
      <c r="T1239" s="222"/>
    </row>
    <row r="1240" spans="1:20" s="19" customFormat="1" ht="51.75" hidden="1" customHeight="1" outlineLevel="1" x14ac:dyDescent="0.25">
      <c r="A1240" s="552"/>
      <c r="B1240" s="551"/>
      <c r="C1240" s="552"/>
      <c r="D1240" s="574"/>
      <c r="E1240" s="536"/>
      <c r="F1240" s="537"/>
      <c r="G1240" s="61" t="s">
        <v>1321</v>
      </c>
      <c r="H1240" s="300"/>
      <c r="I1240" s="300"/>
      <c r="J1240" s="300">
        <v>431</v>
      </c>
      <c r="K1240" s="300"/>
      <c r="L1240" s="300"/>
      <c r="M1240" s="300"/>
      <c r="N1240" s="300">
        <v>27</v>
      </c>
      <c r="O1240" s="327"/>
      <c r="P1240" s="221"/>
      <c r="Q1240" s="224"/>
      <c r="R1240" s="222"/>
      <c r="S1240" s="222"/>
      <c r="T1240" s="222"/>
    </row>
    <row r="1241" spans="1:20" s="19" customFormat="1" ht="62.25" hidden="1" customHeight="1" outlineLevel="1" x14ac:dyDescent="0.25">
      <c r="A1241" s="552"/>
      <c r="B1241" s="551"/>
      <c r="C1241" s="552"/>
      <c r="D1241" s="574"/>
      <c r="E1241" s="536"/>
      <c r="F1241" s="537"/>
      <c r="G1241" s="61" t="s">
        <v>1322</v>
      </c>
      <c r="H1241" s="300"/>
      <c r="I1241" s="300"/>
      <c r="J1241" s="300">
        <v>135</v>
      </c>
      <c r="K1241" s="300"/>
      <c r="L1241" s="300"/>
      <c r="M1241" s="300"/>
      <c r="N1241" s="300">
        <v>15</v>
      </c>
      <c r="O1241" s="327"/>
      <c r="P1241" s="221"/>
      <c r="Q1241" s="224"/>
      <c r="R1241" s="222"/>
      <c r="S1241" s="222"/>
      <c r="T1241" s="222"/>
    </row>
    <row r="1242" spans="1:20" s="19" customFormat="1" ht="63" hidden="1" customHeight="1" outlineLevel="1" x14ac:dyDescent="0.25">
      <c r="A1242" s="552"/>
      <c r="B1242" s="551"/>
      <c r="C1242" s="552"/>
      <c r="D1242" s="574"/>
      <c r="E1242" s="536"/>
      <c r="F1242" s="537"/>
      <c r="G1242" s="61" t="s">
        <v>1323</v>
      </c>
      <c r="H1242" s="300"/>
      <c r="I1242" s="300"/>
      <c r="J1242" s="300">
        <v>150</v>
      </c>
      <c r="K1242" s="300"/>
      <c r="L1242" s="300"/>
      <c r="M1242" s="300"/>
      <c r="N1242" s="300">
        <v>15</v>
      </c>
      <c r="O1242" s="327"/>
      <c r="P1242" s="221"/>
      <c r="Q1242" s="224"/>
      <c r="R1242" s="222"/>
      <c r="S1242" s="222"/>
      <c r="T1242" s="222"/>
    </row>
    <row r="1243" spans="1:20" s="19" customFormat="1" ht="66.75" hidden="1" customHeight="1" outlineLevel="1" x14ac:dyDescent="0.25">
      <c r="A1243" s="552"/>
      <c r="B1243" s="551"/>
      <c r="C1243" s="552"/>
      <c r="D1243" s="574"/>
      <c r="E1243" s="536"/>
      <c r="F1243" s="537"/>
      <c r="G1243" s="61" t="s">
        <v>1324</v>
      </c>
      <c r="H1243" s="300"/>
      <c r="I1243" s="300"/>
      <c r="J1243" s="300">
        <v>90</v>
      </c>
      <c r="K1243" s="300"/>
      <c r="L1243" s="300"/>
      <c r="M1243" s="300"/>
      <c r="N1243" s="300">
        <v>15</v>
      </c>
      <c r="O1243" s="327"/>
      <c r="P1243" s="221"/>
      <c r="Q1243" s="224"/>
      <c r="R1243" s="222"/>
      <c r="S1243" s="222"/>
      <c r="T1243" s="222"/>
    </row>
    <row r="1244" spans="1:20" s="19" customFormat="1" ht="64.5" hidden="1" customHeight="1" outlineLevel="1" x14ac:dyDescent="0.25">
      <c r="A1244" s="552"/>
      <c r="B1244" s="551"/>
      <c r="C1244" s="552"/>
      <c r="D1244" s="574"/>
      <c r="E1244" s="536"/>
      <c r="F1244" s="537"/>
      <c r="G1244" s="61" t="s">
        <v>1325</v>
      </c>
      <c r="H1244" s="300"/>
      <c r="I1244" s="300"/>
      <c r="J1244" s="300">
        <v>141</v>
      </c>
      <c r="K1244" s="300"/>
      <c r="L1244" s="300"/>
      <c r="M1244" s="300"/>
      <c r="N1244" s="300">
        <v>7</v>
      </c>
      <c r="O1244" s="327"/>
      <c r="P1244" s="221"/>
      <c r="Q1244" s="224"/>
      <c r="R1244" s="222"/>
      <c r="S1244" s="222"/>
      <c r="T1244" s="222"/>
    </row>
    <row r="1245" spans="1:20" s="19" customFormat="1" ht="54.75" hidden="1" customHeight="1" outlineLevel="1" x14ac:dyDescent="0.25">
      <c r="A1245" s="552"/>
      <c r="B1245" s="551"/>
      <c r="C1245" s="552"/>
      <c r="D1245" s="574"/>
      <c r="E1245" s="536"/>
      <c r="F1245" s="537"/>
      <c r="G1245" s="61" t="s">
        <v>1326</v>
      </c>
      <c r="H1245" s="300"/>
      <c r="I1245" s="300"/>
      <c r="J1245" s="300">
        <v>170</v>
      </c>
      <c r="K1245" s="300"/>
      <c r="L1245" s="300"/>
      <c r="M1245" s="300"/>
      <c r="N1245" s="300">
        <v>15</v>
      </c>
      <c r="O1245" s="327"/>
      <c r="P1245" s="221"/>
      <c r="Q1245" s="224"/>
      <c r="R1245" s="222"/>
      <c r="S1245" s="222"/>
      <c r="T1245" s="222"/>
    </row>
    <row r="1246" spans="1:20" s="19" customFormat="1" ht="50.25" hidden="1" customHeight="1" outlineLevel="1" x14ac:dyDescent="0.25">
      <c r="A1246" s="552"/>
      <c r="B1246" s="551"/>
      <c r="C1246" s="552"/>
      <c r="D1246" s="574"/>
      <c r="E1246" s="536"/>
      <c r="F1246" s="537"/>
      <c r="G1246" s="61" t="s">
        <v>1327</v>
      </c>
      <c r="H1246" s="300"/>
      <c r="I1246" s="300"/>
      <c r="J1246" s="300">
        <v>144</v>
      </c>
      <c r="K1246" s="300"/>
      <c r="L1246" s="300"/>
      <c r="M1246" s="300"/>
      <c r="N1246" s="300">
        <v>12</v>
      </c>
      <c r="O1246" s="327"/>
      <c r="P1246" s="221"/>
      <c r="Q1246" s="224"/>
      <c r="R1246" s="222"/>
      <c r="S1246" s="222"/>
      <c r="T1246" s="222"/>
    </row>
    <row r="1247" spans="1:20" s="19" customFormat="1" ht="57" hidden="1" customHeight="1" outlineLevel="1" x14ac:dyDescent="0.25">
      <c r="A1247" s="552"/>
      <c r="B1247" s="551"/>
      <c r="C1247" s="552"/>
      <c r="D1247" s="574"/>
      <c r="E1247" s="536"/>
      <c r="F1247" s="537"/>
      <c r="G1247" s="61" t="s">
        <v>1328</v>
      </c>
      <c r="H1247" s="300"/>
      <c r="I1247" s="300"/>
      <c r="J1247" s="300">
        <v>33</v>
      </c>
      <c r="K1247" s="300"/>
      <c r="L1247" s="300"/>
      <c r="M1247" s="300"/>
      <c r="N1247" s="300">
        <v>15</v>
      </c>
      <c r="O1247" s="327"/>
      <c r="P1247" s="221"/>
      <c r="Q1247" s="224"/>
      <c r="R1247" s="222"/>
      <c r="S1247" s="222"/>
      <c r="T1247" s="222"/>
    </row>
    <row r="1248" spans="1:20" s="19" customFormat="1" ht="53.25" hidden="1" customHeight="1" outlineLevel="1" x14ac:dyDescent="0.25">
      <c r="A1248" s="552"/>
      <c r="B1248" s="551"/>
      <c r="C1248" s="552"/>
      <c r="D1248" s="574"/>
      <c r="E1248" s="536"/>
      <c r="F1248" s="537"/>
      <c r="G1248" s="61" t="s">
        <v>1329</v>
      </c>
      <c r="H1248" s="300"/>
      <c r="I1248" s="300"/>
      <c r="J1248" s="300">
        <v>80</v>
      </c>
      <c r="K1248" s="300"/>
      <c r="L1248" s="300"/>
      <c r="M1248" s="300"/>
      <c r="N1248" s="300">
        <v>6</v>
      </c>
      <c r="O1248" s="327"/>
      <c r="P1248" s="221"/>
      <c r="Q1248" s="224"/>
      <c r="R1248" s="222"/>
      <c r="S1248" s="222"/>
      <c r="T1248" s="222"/>
    </row>
    <row r="1249" spans="1:20" s="19" customFormat="1" ht="57.75" hidden="1" customHeight="1" outlineLevel="1" x14ac:dyDescent="0.25">
      <c r="A1249" s="552"/>
      <c r="B1249" s="551"/>
      <c r="C1249" s="552"/>
      <c r="D1249" s="574"/>
      <c r="E1249" s="536"/>
      <c r="F1249" s="537"/>
      <c r="G1249" s="61" t="s">
        <v>1330</v>
      </c>
      <c r="H1249" s="300"/>
      <c r="I1249" s="300"/>
      <c r="J1249" s="300">
        <v>193</v>
      </c>
      <c r="K1249" s="300"/>
      <c r="L1249" s="300"/>
      <c r="M1249" s="300"/>
      <c r="N1249" s="300">
        <v>15</v>
      </c>
      <c r="O1249" s="327"/>
      <c r="P1249" s="221"/>
      <c r="Q1249" s="224"/>
      <c r="R1249" s="222"/>
      <c r="S1249" s="222"/>
      <c r="T1249" s="222"/>
    </row>
    <row r="1250" spans="1:20" s="19" customFormat="1" ht="47.25" hidden="1" customHeight="1" outlineLevel="1" x14ac:dyDescent="0.25">
      <c r="A1250" s="552"/>
      <c r="B1250" s="551"/>
      <c r="C1250" s="552"/>
      <c r="D1250" s="574"/>
      <c r="E1250" s="536"/>
      <c r="F1250" s="537"/>
      <c r="G1250" s="61" t="s">
        <v>1331</v>
      </c>
      <c r="H1250" s="300"/>
      <c r="I1250" s="300"/>
      <c r="J1250" s="300">
        <v>156</v>
      </c>
      <c r="K1250" s="300"/>
      <c r="L1250" s="300"/>
      <c r="M1250" s="300"/>
      <c r="N1250" s="300">
        <v>15</v>
      </c>
      <c r="O1250" s="327"/>
      <c r="P1250" s="221"/>
      <c r="Q1250" s="224"/>
      <c r="R1250" s="222"/>
      <c r="S1250" s="222"/>
      <c r="T1250" s="222"/>
    </row>
    <row r="1251" spans="1:20" s="19" customFormat="1" ht="81.75" hidden="1" customHeight="1" outlineLevel="1" x14ac:dyDescent="0.25">
      <c r="A1251" s="552"/>
      <c r="B1251" s="551"/>
      <c r="C1251" s="552"/>
      <c r="D1251" s="574"/>
      <c r="E1251" s="536"/>
      <c r="F1251" s="537"/>
      <c r="G1251" s="61" t="s">
        <v>1332</v>
      </c>
      <c r="H1251" s="300"/>
      <c r="I1251" s="300"/>
      <c r="J1251" s="300">
        <v>45</v>
      </c>
      <c r="K1251" s="300"/>
      <c r="L1251" s="300"/>
      <c r="M1251" s="300"/>
      <c r="N1251" s="300">
        <v>15</v>
      </c>
      <c r="O1251" s="327"/>
      <c r="P1251" s="221"/>
      <c r="Q1251" s="224"/>
      <c r="R1251" s="222"/>
      <c r="S1251" s="222"/>
      <c r="T1251" s="222"/>
    </row>
    <row r="1252" spans="1:20" s="19" customFormat="1" ht="60.75" hidden="1" customHeight="1" outlineLevel="1" x14ac:dyDescent="0.25">
      <c r="A1252" s="552"/>
      <c r="B1252" s="551"/>
      <c r="C1252" s="552"/>
      <c r="D1252" s="574"/>
      <c r="E1252" s="536"/>
      <c r="F1252" s="537"/>
      <c r="G1252" s="61" t="s">
        <v>1333</v>
      </c>
      <c r="H1252" s="300"/>
      <c r="I1252" s="300"/>
      <c r="J1252" s="300">
        <v>192</v>
      </c>
      <c r="K1252" s="300"/>
      <c r="L1252" s="300"/>
      <c r="M1252" s="300"/>
      <c r="N1252" s="300">
        <v>15</v>
      </c>
      <c r="O1252" s="327"/>
      <c r="P1252" s="221"/>
      <c r="Q1252" s="224"/>
      <c r="R1252" s="222"/>
      <c r="S1252" s="222"/>
      <c r="T1252" s="222"/>
    </row>
    <row r="1253" spans="1:20" s="19" customFormat="1" ht="60.75" hidden="1" customHeight="1" outlineLevel="1" x14ac:dyDescent="0.25">
      <c r="A1253" s="552"/>
      <c r="B1253" s="551"/>
      <c r="C1253" s="552"/>
      <c r="D1253" s="574"/>
      <c r="E1253" s="536"/>
      <c r="F1253" s="537"/>
      <c r="G1253" s="61" t="s">
        <v>1334</v>
      </c>
      <c r="H1253" s="300"/>
      <c r="I1253" s="300"/>
      <c r="J1253" s="300">
        <v>60</v>
      </c>
      <c r="K1253" s="300"/>
      <c r="L1253" s="300"/>
      <c r="M1253" s="300"/>
      <c r="N1253" s="300">
        <v>15</v>
      </c>
      <c r="O1253" s="327"/>
      <c r="P1253" s="221"/>
      <c r="Q1253" s="224"/>
      <c r="R1253" s="222"/>
      <c r="S1253" s="222"/>
      <c r="T1253" s="222"/>
    </row>
    <row r="1254" spans="1:20" s="19" customFormat="1" ht="63" hidden="1" customHeight="1" outlineLevel="1" x14ac:dyDescent="0.25">
      <c r="A1254" s="552"/>
      <c r="B1254" s="551"/>
      <c r="C1254" s="552"/>
      <c r="D1254" s="574"/>
      <c r="E1254" s="536"/>
      <c r="F1254" s="537"/>
      <c r="G1254" s="61" t="s">
        <v>1335</v>
      </c>
      <c r="H1254" s="300"/>
      <c r="I1254" s="300"/>
      <c r="J1254" s="300">
        <v>114</v>
      </c>
      <c r="K1254" s="300"/>
      <c r="L1254" s="300"/>
      <c r="M1254" s="300"/>
      <c r="N1254" s="300">
        <v>15</v>
      </c>
      <c r="O1254" s="327"/>
      <c r="P1254" s="221"/>
      <c r="Q1254" s="224"/>
      <c r="R1254" s="222"/>
      <c r="S1254" s="222"/>
      <c r="T1254" s="222"/>
    </row>
    <row r="1255" spans="1:20" s="19" customFormat="1" ht="62.25" hidden="1" customHeight="1" outlineLevel="1" x14ac:dyDescent="0.25">
      <c r="A1255" s="552"/>
      <c r="B1255" s="551"/>
      <c r="C1255" s="552"/>
      <c r="D1255" s="574"/>
      <c r="E1255" s="536"/>
      <c r="F1255" s="537"/>
      <c r="G1255" s="61" t="s">
        <v>1336</v>
      </c>
      <c r="H1255" s="300"/>
      <c r="I1255" s="300"/>
      <c r="J1255" s="300">
        <v>175</v>
      </c>
      <c r="K1255" s="300"/>
      <c r="L1255" s="300"/>
      <c r="M1255" s="300"/>
      <c r="N1255" s="300">
        <v>15</v>
      </c>
      <c r="O1255" s="327"/>
      <c r="P1255" s="221"/>
      <c r="Q1255" s="224"/>
      <c r="R1255" s="222"/>
      <c r="S1255" s="222"/>
      <c r="T1255" s="222"/>
    </row>
    <row r="1256" spans="1:20" s="19" customFormat="1" ht="51.75" hidden="1" customHeight="1" outlineLevel="1" x14ac:dyDescent="0.25">
      <c r="A1256" s="552"/>
      <c r="B1256" s="551"/>
      <c r="C1256" s="552"/>
      <c r="D1256" s="574"/>
      <c r="E1256" s="536"/>
      <c r="F1256" s="537"/>
      <c r="G1256" s="61" t="s">
        <v>1337</v>
      </c>
      <c r="H1256" s="300"/>
      <c r="I1256" s="300"/>
      <c r="J1256" s="300">
        <v>136</v>
      </c>
      <c r="K1256" s="300"/>
      <c r="L1256" s="300"/>
      <c r="M1256" s="300"/>
      <c r="N1256" s="300">
        <v>12</v>
      </c>
      <c r="O1256" s="327"/>
      <c r="P1256" s="221"/>
      <c r="Q1256" s="224"/>
      <c r="R1256" s="222"/>
      <c r="S1256" s="222"/>
      <c r="T1256" s="222"/>
    </row>
    <row r="1257" spans="1:20" s="19" customFormat="1" ht="55.5" hidden="1" customHeight="1" outlineLevel="1" x14ac:dyDescent="0.25">
      <c r="A1257" s="552"/>
      <c r="B1257" s="551"/>
      <c r="C1257" s="552"/>
      <c r="D1257" s="574"/>
      <c r="E1257" s="536"/>
      <c r="F1257" s="537"/>
      <c r="G1257" s="61" t="s">
        <v>1338</v>
      </c>
      <c r="H1257" s="300"/>
      <c r="I1257" s="300"/>
      <c r="J1257" s="300">
        <v>50</v>
      </c>
      <c r="K1257" s="300"/>
      <c r="L1257" s="300"/>
      <c r="M1257" s="300"/>
      <c r="N1257" s="300">
        <v>12</v>
      </c>
      <c r="O1257" s="327"/>
      <c r="P1257" s="221"/>
      <c r="Q1257" s="224"/>
      <c r="R1257" s="222"/>
      <c r="S1257" s="222"/>
      <c r="T1257" s="222"/>
    </row>
    <row r="1258" spans="1:20" s="19" customFormat="1" ht="67.5" hidden="1" customHeight="1" outlineLevel="1" x14ac:dyDescent="0.25">
      <c r="A1258" s="552"/>
      <c r="B1258" s="551"/>
      <c r="C1258" s="552"/>
      <c r="D1258" s="574"/>
      <c r="E1258" s="536"/>
      <c r="F1258" s="537"/>
      <c r="G1258" s="61" t="s">
        <v>1339</v>
      </c>
      <c r="H1258" s="300"/>
      <c r="I1258" s="300"/>
      <c r="J1258" s="300">
        <v>225</v>
      </c>
      <c r="K1258" s="300"/>
      <c r="L1258" s="300"/>
      <c r="M1258" s="300"/>
      <c r="N1258" s="300">
        <v>10</v>
      </c>
      <c r="O1258" s="327"/>
      <c r="P1258" s="221"/>
      <c r="Q1258" s="224"/>
      <c r="R1258" s="222"/>
      <c r="S1258" s="222"/>
      <c r="T1258" s="222"/>
    </row>
    <row r="1259" spans="1:20" s="19" customFormat="1" ht="66.75" hidden="1" customHeight="1" outlineLevel="1" x14ac:dyDescent="0.25">
      <c r="A1259" s="552"/>
      <c r="B1259" s="551"/>
      <c r="C1259" s="552"/>
      <c r="D1259" s="574"/>
      <c r="E1259" s="536"/>
      <c r="F1259" s="537"/>
      <c r="G1259" s="61" t="s">
        <v>1340</v>
      </c>
      <c r="H1259" s="300"/>
      <c r="I1259" s="300"/>
      <c r="J1259" s="300">
        <v>16</v>
      </c>
      <c r="K1259" s="300"/>
      <c r="L1259" s="300"/>
      <c r="M1259" s="300"/>
      <c r="N1259" s="300">
        <v>12</v>
      </c>
      <c r="O1259" s="327"/>
      <c r="P1259" s="221"/>
      <c r="Q1259" s="224"/>
      <c r="R1259" s="222"/>
      <c r="S1259" s="222"/>
      <c r="T1259" s="222"/>
    </row>
    <row r="1260" spans="1:20" s="19" customFormat="1" ht="55.5" hidden="1" customHeight="1" outlineLevel="1" x14ac:dyDescent="0.25">
      <c r="A1260" s="552"/>
      <c r="B1260" s="551"/>
      <c r="C1260" s="552"/>
      <c r="D1260" s="574"/>
      <c r="E1260" s="536"/>
      <c r="F1260" s="537"/>
      <c r="G1260" s="61" t="s">
        <v>1341</v>
      </c>
      <c r="H1260" s="300"/>
      <c r="I1260" s="300"/>
      <c r="J1260" s="300">
        <v>16</v>
      </c>
      <c r="K1260" s="300"/>
      <c r="L1260" s="300"/>
      <c r="M1260" s="300"/>
      <c r="N1260" s="300">
        <v>15</v>
      </c>
      <c r="O1260" s="327"/>
      <c r="P1260" s="221"/>
      <c r="Q1260" s="224"/>
      <c r="R1260" s="222"/>
      <c r="S1260" s="222"/>
      <c r="T1260" s="222"/>
    </row>
    <row r="1261" spans="1:20" s="19" customFormat="1" ht="57.75" hidden="1" customHeight="1" outlineLevel="1" x14ac:dyDescent="0.25">
      <c r="A1261" s="552"/>
      <c r="B1261" s="551"/>
      <c r="C1261" s="552"/>
      <c r="D1261" s="574"/>
      <c r="E1261" s="536"/>
      <c r="F1261" s="537"/>
      <c r="G1261" s="61" t="s">
        <v>1342</v>
      </c>
      <c r="H1261" s="300"/>
      <c r="I1261" s="300"/>
      <c r="J1261" s="300">
        <v>152</v>
      </c>
      <c r="K1261" s="300"/>
      <c r="L1261" s="300"/>
      <c r="M1261" s="300"/>
      <c r="N1261" s="300">
        <v>12</v>
      </c>
      <c r="O1261" s="327"/>
      <c r="P1261" s="221"/>
      <c r="Q1261" s="224"/>
      <c r="R1261" s="222"/>
      <c r="S1261" s="222"/>
      <c r="T1261" s="222"/>
    </row>
    <row r="1262" spans="1:20" s="19" customFormat="1" ht="60" hidden="1" customHeight="1" outlineLevel="1" x14ac:dyDescent="0.25">
      <c r="A1262" s="552"/>
      <c r="B1262" s="551"/>
      <c r="C1262" s="552"/>
      <c r="D1262" s="574"/>
      <c r="E1262" s="536"/>
      <c r="F1262" s="537"/>
      <c r="G1262" s="61" t="s">
        <v>1343</v>
      </c>
      <c r="H1262" s="300"/>
      <c r="I1262" s="300"/>
      <c r="J1262" s="300">
        <v>179</v>
      </c>
      <c r="K1262" s="300"/>
      <c r="L1262" s="300"/>
      <c r="M1262" s="300"/>
      <c r="N1262" s="300">
        <v>5</v>
      </c>
      <c r="O1262" s="327"/>
      <c r="P1262" s="221"/>
      <c r="Q1262" s="224"/>
      <c r="R1262" s="222"/>
      <c r="S1262" s="222"/>
      <c r="T1262" s="222"/>
    </row>
    <row r="1263" spans="1:20" s="19" customFormat="1" ht="90" hidden="1" customHeight="1" outlineLevel="1" x14ac:dyDescent="0.25">
      <c r="A1263" s="552"/>
      <c r="B1263" s="551"/>
      <c r="C1263" s="552"/>
      <c r="D1263" s="574"/>
      <c r="E1263" s="536"/>
      <c r="F1263" s="537"/>
      <c r="G1263" s="61" t="s">
        <v>1344</v>
      </c>
      <c r="H1263" s="300"/>
      <c r="I1263" s="300"/>
      <c r="J1263" s="300">
        <v>76</v>
      </c>
      <c r="K1263" s="300"/>
      <c r="L1263" s="300"/>
      <c r="M1263" s="300"/>
      <c r="N1263" s="300">
        <v>10</v>
      </c>
      <c r="O1263" s="327"/>
      <c r="P1263" s="221"/>
      <c r="Q1263" s="224"/>
      <c r="R1263" s="222"/>
      <c r="S1263" s="222"/>
      <c r="T1263" s="222"/>
    </row>
    <row r="1264" spans="1:20" s="19" customFormat="1" ht="77.25" hidden="1" customHeight="1" outlineLevel="1" x14ac:dyDescent="0.25">
      <c r="A1264" s="552"/>
      <c r="B1264" s="551"/>
      <c r="C1264" s="552"/>
      <c r="D1264" s="574"/>
      <c r="E1264" s="536"/>
      <c r="F1264" s="537"/>
      <c r="G1264" s="61" t="s">
        <v>1345</v>
      </c>
      <c r="H1264" s="300"/>
      <c r="I1264" s="300"/>
      <c r="J1264" s="300">
        <v>120</v>
      </c>
      <c r="K1264" s="300"/>
      <c r="L1264" s="300"/>
      <c r="M1264" s="300"/>
      <c r="N1264" s="300">
        <v>15</v>
      </c>
      <c r="O1264" s="327"/>
      <c r="P1264" s="221"/>
      <c r="Q1264" s="224"/>
      <c r="R1264" s="222"/>
      <c r="S1264" s="222"/>
      <c r="T1264" s="222"/>
    </row>
    <row r="1265" spans="1:20" s="19" customFormat="1" ht="74.25" hidden="1" customHeight="1" outlineLevel="1" x14ac:dyDescent="0.25">
      <c r="A1265" s="552"/>
      <c r="B1265" s="551"/>
      <c r="C1265" s="552"/>
      <c r="D1265" s="574"/>
      <c r="E1265" s="536"/>
      <c r="F1265" s="537"/>
      <c r="G1265" s="61" t="s">
        <v>1346</v>
      </c>
      <c r="H1265" s="300"/>
      <c r="I1265" s="300"/>
      <c r="J1265" s="300">
        <v>70</v>
      </c>
      <c r="K1265" s="300"/>
      <c r="L1265" s="300"/>
      <c r="M1265" s="300"/>
      <c r="N1265" s="300">
        <v>10</v>
      </c>
      <c r="O1265" s="327"/>
      <c r="P1265" s="221"/>
      <c r="Q1265" s="224"/>
      <c r="R1265" s="222"/>
      <c r="S1265" s="222"/>
      <c r="T1265" s="222"/>
    </row>
    <row r="1266" spans="1:20" s="19" customFormat="1" ht="57" hidden="1" customHeight="1" outlineLevel="1" x14ac:dyDescent="0.25">
      <c r="A1266" s="552"/>
      <c r="B1266" s="551"/>
      <c r="C1266" s="552"/>
      <c r="D1266" s="574"/>
      <c r="E1266" s="536"/>
      <c r="F1266" s="537"/>
      <c r="G1266" s="61" t="s">
        <v>1347</v>
      </c>
      <c r="H1266" s="300"/>
      <c r="I1266" s="300"/>
      <c r="J1266" s="300">
        <v>50</v>
      </c>
      <c r="K1266" s="300"/>
      <c r="L1266" s="300"/>
      <c r="M1266" s="300"/>
      <c r="N1266" s="300">
        <v>8</v>
      </c>
      <c r="O1266" s="327"/>
      <c r="P1266" s="221"/>
      <c r="Q1266" s="224"/>
      <c r="R1266" s="222"/>
      <c r="S1266" s="222"/>
      <c r="T1266" s="222"/>
    </row>
    <row r="1267" spans="1:20" s="19" customFormat="1" ht="57.75" hidden="1" customHeight="1" outlineLevel="1" x14ac:dyDescent="0.25">
      <c r="A1267" s="552"/>
      <c r="B1267" s="551"/>
      <c r="C1267" s="552"/>
      <c r="D1267" s="574"/>
      <c r="E1267" s="536"/>
      <c r="F1267" s="537"/>
      <c r="G1267" s="61" t="s">
        <v>1348</v>
      </c>
      <c r="H1267" s="300"/>
      <c r="I1267" s="300"/>
      <c r="J1267" s="300">
        <v>96</v>
      </c>
      <c r="K1267" s="300"/>
      <c r="L1267" s="300"/>
      <c r="M1267" s="300"/>
      <c r="N1267" s="300">
        <v>15</v>
      </c>
      <c r="O1267" s="327"/>
      <c r="P1267" s="221"/>
      <c r="Q1267" s="224"/>
      <c r="R1267" s="222"/>
      <c r="S1267" s="222"/>
      <c r="T1267" s="222"/>
    </row>
    <row r="1268" spans="1:20" s="19" customFormat="1" ht="87" hidden="1" customHeight="1" outlineLevel="1" x14ac:dyDescent="0.25">
      <c r="A1268" s="552"/>
      <c r="B1268" s="551"/>
      <c r="C1268" s="552"/>
      <c r="D1268" s="574"/>
      <c r="E1268" s="536"/>
      <c r="F1268" s="537"/>
      <c r="G1268" s="61" t="s">
        <v>1349</v>
      </c>
      <c r="H1268" s="300"/>
      <c r="I1268" s="300"/>
      <c r="J1268" s="300">
        <v>90</v>
      </c>
      <c r="K1268" s="300"/>
      <c r="L1268" s="300"/>
      <c r="M1268" s="300"/>
      <c r="N1268" s="300">
        <v>45</v>
      </c>
      <c r="O1268" s="327"/>
      <c r="P1268" s="221"/>
      <c r="Q1268" s="224"/>
      <c r="R1268" s="222"/>
      <c r="S1268" s="222"/>
      <c r="T1268" s="222"/>
    </row>
    <row r="1269" spans="1:20" s="19" customFormat="1" ht="60" hidden="1" customHeight="1" outlineLevel="1" x14ac:dyDescent="0.25">
      <c r="A1269" s="552"/>
      <c r="B1269" s="551"/>
      <c r="C1269" s="552"/>
      <c r="D1269" s="574"/>
      <c r="E1269" s="536"/>
      <c r="F1269" s="537"/>
      <c r="G1269" s="61" t="s">
        <v>1350</v>
      </c>
      <c r="H1269" s="300"/>
      <c r="I1269" s="300"/>
      <c r="J1269" s="300">
        <v>30</v>
      </c>
      <c r="K1269" s="300"/>
      <c r="L1269" s="300"/>
      <c r="M1269" s="300"/>
      <c r="N1269" s="300">
        <v>8</v>
      </c>
      <c r="O1269" s="327"/>
      <c r="P1269" s="221"/>
      <c r="Q1269" s="224"/>
      <c r="R1269" s="222"/>
      <c r="S1269" s="222"/>
      <c r="T1269" s="222"/>
    </row>
    <row r="1270" spans="1:20" s="19" customFormat="1" ht="63" hidden="1" customHeight="1" outlineLevel="1" x14ac:dyDescent="0.25">
      <c r="A1270" s="552"/>
      <c r="B1270" s="551"/>
      <c r="C1270" s="552"/>
      <c r="D1270" s="574"/>
      <c r="E1270" s="536"/>
      <c r="F1270" s="537"/>
      <c r="G1270" s="61" t="s">
        <v>1351</v>
      </c>
      <c r="H1270" s="300"/>
      <c r="I1270" s="300"/>
      <c r="J1270" s="300">
        <v>149</v>
      </c>
      <c r="K1270" s="300"/>
      <c r="L1270" s="300"/>
      <c r="M1270" s="300"/>
      <c r="N1270" s="300">
        <v>15</v>
      </c>
      <c r="O1270" s="327"/>
      <c r="P1270" s="221"/>
      <c r="Q1270" s="224"/>
      <c r="R1270" s="222"/>
      <c r="S1270" s="222"/>
      <c r="T1270" s="222"/>
    </row>
    <row r="1271" spans="1:20" s="19" customFormat="1" ht="77.25" hidden="1" customHeight="1" outlineLevel="1" x14ac:dyDescent="0.25">
      <c r="A1271" s="552"/>
      <c r="B1271" s="551"/>
      <c r="C1271" s="552"/>
      <c r="D1271" s="574"/>
      <c r="E1271" s="536"/>
      <c r="F1271" s="537"/>
      <c r="G1271" s="61" t="s">
        <v>1352</v>
      </c>
      <c r="H1271" s="300"/>
      <c r="I1271" s="300"/>
      <c r="J1271" s="300">
        <v>50</v>
      </c>
      <c r="K1271" s="300"/>
      <c r="L1271" s="300"/>
      <c r="M1271" s="300"/>
      <c r="N1271" s="300">
        <v>10</v>
      </c>
      <c r="O1271" s="327"/>
      <c r="P1271" s="221"/>
      <c r="Q1271" s="224"/>
      <c r="R1271" s="222"/>
      <c r="S1271" s="222"/>
      <c r="T1271" s="222"/>
    </row>
    <row r="1272" spans="1:20" s="19" customFormat="1" ht="47.25" hidden="1" customHeight="1" outlineLevel="1" x14ac:dyDescent="0.25">
      <c r="A1272" s="552"/>
      <c r="B1272" s="551"/>
      <c r="C1272" s="552"/>
      <c r="D1272" s="574"/>
      <c r="E1272" s="536"/>
      <c r="F1272" s="537"/>
      <c r="G1272" s="61" t="s">
        <v>1353</v>
      </c>
      <c r="H1272" s="300"/>
      <c r="I1272" s="300"/>
      <c r="J1272" s="300">
        <v>70</v>
      </c>
      <c r="K1272" s="300"/>
      <c r="L1272" s="300"/>
      <c r="M1272" s="300"/>
      <c r="N1272" s="300">
        <v>15</v>
      </c>
      <c r="O1272" s="327"/>
      <c r="P1272" s="221"/>
      <c r="Q1272" s="224"/>
      <c r="R1272" s="222"/>
      <c r="S1272" s="222"/>
      <c r="T1272" s="222"/>
    </row>
    <row r="1273" spans="1:20" s="19" customFormat="1" ht="60" hidden="1" customHeight="1" outlineLevel="1" x14ac:dyDescent="0.25">
      <c r="A1273" s="552"/>
      <c r="B1273" s="551"/>
      <c r="C1273" s="552"/>
      <c r="D1273" s="574"/>
      <c r="E1273" s="536"/>
      <c r="F1273" s="537"/>
      <c r="G1273" s="61" t="s">
        <v>1354</v>
      </c>
      <c r="H1273" s="300"/>
      <c r="I1273" s="300"/>
      <c r="J1273" s="300">
        <v>99</v>
      </c>
      <c r="K1273" s="300"/>
      <c r="L1273" s="300"/>
      <c r="M1273" s="300"/>
      <c r="N1273" s="300">
        <v>15</v>
      </c>
      <c r="O1273" s="327"/>
      <c r="P1273" s="221"/>
      <c r="Q1273" s="224"/>
      <c r="R1273" s="222"/>
      <c r="S1273" s="222"/>
      <c r="T1273" s="222"/>
    </row>
    <row r="1274" spans="1:20" s="19" customFormat="1" ht="45" hidden="1" customHeight="1" outlineLevel="1" x14ac:dyDescent="0.25">
      <c r="A1274" s="552"/>
      <c r="B1274" s="551"/>
      <c r="C1274" s="552"/>
      <c r="D1274" s="574"/>
      <c r="E1274" s="536"/>
      <c r="F1274" s="537"/>
      <c r="G1274" s="61" t="s">
        <v>1355</v>
      </c>
      <c r="H1274" s="300"/>
      <c r="I1274" s="300"/>
      <c r="J1274" s="300">
        <v>270</v>
      </c>
      <c r="K1274" s="300"/>
      <c r="L1274" s="300"/>
      <c r="M1274" s="300"/>
      <c r="N1274" s="300">
        <v>30</v>
      </c>
      <c r="O1274" s="327"/>
      <c r="P1274" s="221"/>
      <c r="Q1274" s="224"/>
      <c r="R1274" s="222"/>
      <c r="S1274" s="222"/>
      <c r="T1274" s="222"/>
    </row>
    <row r="1275" spans="1:20" s="19" customFormat="1" ht="60" hidden="1" customHeight="1" outlineLevel="1" x14ac:dyDescent="0.25">
      <c r="A1275" s="552"/>
      <c r="B1275" s="551"/>
      <c r="C1275" s="552"/>
      <c r="D1275" s="574"/>
      <c r="E1275" s="536"/>
      <c r="F1275" s="537"/>
      <c r="G1275" s="61" t="s">
        <v>1356</v>
      </c>
      <c r="H1275" s="300"/>
      <c r="I1275" s="300"/>
      <c r="J1275" s="300">
        <v>144</v>
      </c>
      <c r="K1275" s="300"/>
      <c r="L1275" s="300"/>
      <c r="M1275" s="300"/>
      <c r="N1275" s="300">
        <v>15</v>
      </c>
      <c r="O1275" s="327"/>
      <c r="P1275" s="221"/>
      <c r="Q1275" s="224"/>
      <c r="R1275" s="222"/>
      <c r="S1275" s="222"/>
      <c r="T1275" s="222"/>
    </row>
    <row r="1276" spans="1:20" s="19" customFormat="1" ht="64.5" hidden="1" customHeight="1" outlineLevel="1" x14ac:dyDescent="0.25">
      <c r="A1276" s="552"/>
      <c r="B1276" s="551"/>
      <c r="C1276" s="552"/>
      <c r="D1276" s="574"/>
      <c r="E1276" s="536"/>
      <c r="F1276" s="537"/>
      <c r="G1276" s="61" t="s">
        <v>1357</v>
      </c>
      <c r="H1276" s="300"/>
      <c r="I1276" s="300"/>
      <c r="J1276" s="300">
        <v>60</v>
      </c>
      <c r="K1276" s="300"/>
      <c r="L1276" s="300"/>
      <c r="M1276" s="300"/>
      <c r="N1276" s="300">
        <v>12</v>
      </c>
      <c r="O1276" s="327"/>
      <c r="P1276" s="221"/>
      <c r="Q1276" s="224"/>
      <c r="R1276" s="222"/>
      <c r="S1276" s="222"/>
      <c r="T1276" s="222"/>
    </row>
    <row r="1277" spans="1:20" s="19" customFormat="1" ht="57.75" hidden="1" customHeight="1" outlineLevel="1" x14ac:dyDescent="0.25">
      <c r="A1277" s="552"/>
      <c r="B1277" s="551"/>
      <c r="C1277" s="552"/>
      <c r="D1277" s="574"/>
      <c r="E1277" s="536"/>
      <c r="F1277" s="537"/>
      <c r="G1277" s="61" t="s">
        <v>1358</v>
      </c>
      <c r="H1277" s="300"/>
      <c r="I1277" s="300"/>
      <c r="J1277" s="300">
        <v>90</v>
      </c>
      <c r="K1277" s="300"/>
      <c r="L1277" s="300"/>
      <c r="M1277" s="300"/>
      <c r="N1277" s="300">
        <v>15</v>
      </c>
      <c r="O1277" s="327"/>
      <c r="P1277" s="221"/>
      <c r="Q1277" s="224"/>
      <c r="R1277" s="222"/>
      <c r="S1277" s="222"/>
      <c r="T1277" s="222"/>
    </row>
    <row r="1278" spans="1:20" s="19" customFormat="1" ht="60" hidden="1" customHeight="1" outlineLevel="1" x14ac:dyDescent="0.25">
      <c r="A1278" s="552"/>
      <c r="B1278" s="551"/>
      <c r="C1278" s="552"/>
      <c r="D1278" s="574"/>
      <c r="E1278" s="536"/>
      <c r="F1278" s="537"/>
      <c r="G1278" s="61" t="s">
        <v>1359</v>
      </c>
      <c r="H1278" s="300"/>
      <c r="I1278" s="300"/>
      <c r="J1278" s="300">
        <v>45</v>
      </c>
      <c r="K1278" s="300"/>
      <c r="L1278" s="300"/>
      <c r="M1278" s="300"/>
      <c r="N1278" s="300">
        <v>15</v>
      </c>
      <c r="O1278" s="327"/>
      <c r="P1278" s="221"/>
      <c r="Q1278" s="224"/>
      <c r="R1278" s="222"/>
      <c r="S1278" s="222"/>
      <c r="T1278" s="222"/>
    </row>
    <row r="1279" spans="1:20" s="19" customFormat="1" ht="90" hidden="1" customHeight="1" outlineLevel="1" x14ac:dyDescent="0.25">
      <c r="A1279" s="552"/>
      <c r="B1279" s="551"/>
      <c r="C1279" s="552"/>
      <c r="D1279" s="574"/>
      <c r="E1279" s="536"/>
      <c r="F1279" s="537"/>
      <c r="G1279" s="61" t="s">
        <v>1360</v>
      </c>
      <c r="H1279" s="300"/>
      <c r="I1279" s="300"/>
      <c r="J1279" s="300">
        <v>60</v>
      </c>
      <c r="K1279" s="300"/>
      <c r="L1279" s="300"/>
      <c r="M1279" s="300"/>
      <c r="N1279" s="300">
        <v>10</v>
      </c>
      <c r="O1279" s="327"/>
      <c r="P1279" s="221"/>
      <c r="Q1279" s="224"/>
      <c r="R1279" s="222"/>
      <c r="S1279" s="222"/>
      <c r="T1279" s="222"/>
    </row>
    <row r="1280" spans="1:20" s="19" customFormat="1" ht="60.75" hidden="1" customHeight="1" outlineLevel="1" x14ac:dyDescent="0.25">
      <c r="A1280" s="552"/>
      <c r="B1280" s="551"/>
      <c r="C1280" s="552"/>
      <c r="D1280" s="574"/>
      <c r="E1280" s="536"/>
      <c r="F1280" s="537"/>
      <c r="G1280" s="61" t="s">
        <v>1361</v>
      </c>
      <c r="H1280" s="300"/>
      <c r="I1280" s="300"/>
      <c r="J1280" s="300">
        <v>142</v>
      </c>
      <c r="K1280" s="300"/>
      <c r="L1280" s="300"/>
      <c r="M1280" s="300"/>
      <c r="N1280" s="300">
        <v>15</v>
      </c>
      <c r="O1280" s="327"/>
      <c r="P1280" s="221"/>
      <c r="Q1280" s="224"/>
      <c r="R1280" s="222"/>
      <c r="S1280" s="222"/>
      <c r="T1280" s="222"/>
    </row>
    <row r="1281" spans="1:20" s="19" customFormat="1" ht="79.5" hidden="1" customHeight="1" outlineLevel="1" x14ac:dyDescent="0.25">
      <c r="A1281" s="552"/>
      <c r="B1281" s="551"/>
      <c r="C1281" s="552"/>
      <c r="D1281" s="574"/>
      <c r="E1281" s="536"/>
      <c r="F1281" s="537"/>
      <c r="G1281" s="61" t="s">
        <v>1362</v>
      </c>
      <c r="H1281" s="300"/>
      <c r="I1281" s="300"/>
      <c r="J1281" s="300">
        <v>103</v>
      </c>
      <c r="K1281" s="300"/>
      <c r="L1281" s="300"/>
      <c r="M1281" s="300"/>
      <c r="N1281" s="300">
        <v>15</v>
      </c>
      <c r="O1281" s="327"/>
      <c r="P1281" s="221"/>
      <c r="Q1281" s="224"/>
      <c r="R1281" s="222"/>
      <c r="S1281" s="222"/>
      <c r="T1281" s="222"/>
    </row>
    <row r="1282" spans="1:20" s="19" customFormat="1" ht="59.25" hidden="1" customHeight="1" outlineLevel="1" x14ac:dyDescent="0.25">
      <c r="A1282" s="552"/>
      <c r="B1282" s="551"/>
      <c r="C1282" s="552"/>
      <c r="D1282" s="574"/>
      <c r="E1282" s="536"/>
      <c r="F1282" s="537"/>
      <c r="G1282" s="61" t="s">
        <v>1363</v>
      </c>
      <c r="H1282" s="300"/>
      <c r="I1282" s="300"/>
      <c r="J1282" s="300">
        <v>409</v>
      </c>
      <c r="K1282" s="300"/>
      <c r="L1282" s="300"/>
      <c r="M1282" s="300"/>
      <c r="N1282" s="300">
        <v>30</v>
      </c>
      <c r="O1282" s="327"/>
      <c r="P1282" s="221"/>
      <c r="Q1282" s="224"/>
      <c r="R1282" s="222"/>
      <c r="S1282" s="222"/>
      <c r="T1282" s="222"/>
    </row>
    <row r="1283" spans="1:20" s="19" customFormat="1" ht="70.5" hidden="1" customHeight="1" outlineLevel="1" x14ac:dyDescent="0.25">
      <c r="A1283" s="552"/>
      <c r="B1283" s="551"/>
      <c r="C1283" s="552"/>
      <c r="D1283" s="574"/>
      <c r="E1283" s="536"/>
      <c r="F1283" s="537"/>
      <c r="G1283" s="61" t="s">
        <v>1364</v>
      </c>
      <c r="H1283" s="300"/>
      <c r="I1283" s="300"/>
      <c r="J1283" s="300">
        <v>202</v>
      </c>
      <c r="K1283" s="300"/>
      <c r="L1283" s="300"/>
      <c r="M1283" s="300"/>
      <c r="N1283" s="300">
        <v>10</v>
      </c>
      <c r="O1283" s="327"/>
      <c r="P1283" s="221"/>
      <c r="Q1283" s="224"/>
      <c r="R1283" s="222"/>
      <c r="S1283" s="222"/>
      <c r="T1283" s="222"/>
    </row>
    <row r="1284" spans="1:20" s="19" customFormat="1" ht="62.25" hidden="1" customHeight="1" outlineLevel="1" x14ac:dyDescent="0.25">
      <c r="A1284" s="552"/>
      <c r="B1284" s="551"/>
      <c r="C1284" s="552"/>
      <c r="D1284" s="574"/>
      <c r="E1284" s="536"/>
      <c r="F1284" s="537"/>
      <c r="G1284" s="61" t="s">
        <v>1365</v>
      </c>
      <c r="H1284" s="300"/>
      <c r="I1284" s="300"/>
      <c r="J1284" s="300">
        <v>150</v>
      </c>
      <c r="K1284" s="300"/>
      <c r="L1284" s="300"/>
      <c r="M1284" s="300"/>
      <c r="N1284" s="300">
        <v>50</v>
      </c>
      <c r="O1284" s="327"/>
      <c r="P1284" s="221"/>
      <c r="Q1284" s="224"/>
      <c r="R1284" s="222"/>
      <c r="S1284" s="222"/>
      <c r="T1284" s="222"/>
    </row>
    <row r="1285" spans="1:20" s="19" customFormat="1" ht="75" hidden="1" customHeight="1" outlineLevel="1" x14ac:dyDescent="0.25">
      <c r="A1285" s="552"/>
      <c r="B1285" s="551"/>
      <c r="C1285" s="552"/>
      <c r="D1285" s="574"/>
      <c r="E1285" s="536"/>
      <c r="F1285" s="537"/>
      <c r="G1285" s="61" t="s">
        <v>1366</v>
      </c>
      <c r="H1285" s="300"/>
      <c r="I1285" s="300"/>
      <c r="J1285" s="300">
        <v>30</v>
      </c>
      <c r="K1285" s="300"/>
      <c r="L1285" s="300"/>
      <c r="M1285" s="300"/>
      <c r="N1285" s="300">
        <v>15</v>
      </c>
      <c r="O1285" s="327"/>
      <c r="P1285" s="221"/>
      <c r="Q1285" s="224"/>
      <c r="R1285" s="222"/>
      <c r="S1285" s="222"/>
      <c r="T1285" s="222"/>
    </row>
    <row r="1286" spans="1:20" s="19" customFormat="1" ht="65.25" hidden="1" customHeight="1" outlineLevel="1" x14ac:dyDescent="0.25">
      <c r="A1286" s="552"/>
      <c r="B1286" s="551"/>
      <c r="C1286" s="552"/>
      <c r="D1286" s="574"/>
      <c r="E1286" s="536"/>
      <c r="F1286" s="537"/>
      <c r="G1286" s="61" t="s">
        <v>1367</v>
      </c>
      <c r="H1286" s="300"/>
      <c r="I1286" s="300"/>
      <c r="J1286" s="300">
        <v>213</v>
      </c>
      <c r="K1286" s="300"/>
      <c r="L1286" s="300"/>
      <c r="M1286" s="300"/>
      <c r="N1286" s="300">
        <v>10</v>
      </c>
      <c r="O1286" s="327"/>
      <c r="P1286" s="221"/>
      <c r="Q1286" s="224"/>
      <c r="R1286" s="222"/>
      <c r="S1286" s="222"/>
      <c r="T1286" s="222"/>
    </row>
    <row r="1287" spans="1:20" s="19" customFormat="1" ht="55.5" hidden="1" customHeight="1" outlineLevel="1" x14ac:dyDescent="0.25">
      <c r="A1287" s="552"/>
      <c r="B1287" s="551"/>
      <c r="C1287" s="552"/>
      <c r="D1287" s="574"/>
      <c r="E1287" s="536"/>
      <c r="F1287" s="537"/>
      <c r="G1287" s="61" t="s">
        <v>1368</v>
      </c>
      <c r="H1287" s="300"/>
      <c r="I1287" s="300"/>
      <c r="J1287" s="300">
        <v>261</v>
      </c>
      <c r="K1287" s="300"/>
      <c r="L1287" s="300"/>
      <c r="M1287" s="300"/>
      <c r="N1287" s="300">
        <v>7.7</v>
      </c>
      <c r="O1287" s="327"/>
      <c r="P1287" s="221"/>
      <c r="Q1287" s="224"/>
      <c r="R1287" s="222"/>
      <c r="S1287" s="222"/>
      <c r="T1287" s="222"/>
    </row>
    <row r="1288" spans="1:20" s="19" customFormat="1" ht="47.25" hidden="1" customHeight="1" outlineLevel="1" x14ac:dyDescent="0.25">
      <c r="A1288" s="552"/>
      <c r="B1288" s="551"/>
      <c r="C1288" s="552"/>
      <c r="D1288" s="574"/>
      <c r="E1288" s="536"/>
      <c r="F1288" s="537"/>
      <c r="G1288" s="61" t="s">
        <v>1369</v>
      </c>
      <c r="H1288" s="300"/>
      <c r="I1288" s="300"/>
      <c r="J1288" s="300">
        <v>260</v>
      </c>
      <c r="K1288" s="300"/>
      <c r="L1288" s="300"/>
      <c r="M1288" s="300"/>
      <c r="N1288" s="300">
        <v>7</v>
      </c>
      <c r="O1288" s="327"/>
      <c r="P1288" s="221"/>
      <c r="Q1288" s="224"/>
      <c r="R1288" s="222"/>
      <c r="S1288" s="222"/>
      <c r="T1288" s="222"/>
    </row>
    <row r="1289" spans="1:20" s="19" customFormat="1" ht="68.25" hidden="1" customHeight="1" outlineLevel="1" x14ac:dyDescent="0.25">
      <c r="A1289" s="552"/>
      <c r="B1289" s="551"/>
      <c r="C1289" s="552"/>
      <c r="D1289" s="574"/>
      <c r="E1289" s="536"/>
      <c r="F1289" s="537"/>
      <c r="G1289" s="61" t="s">
        <v>1370</v>
      </c>
      <c r="H1289" s="300"/>
      <c r="I1289" s="300"/>
      <c r="J1289" s="300">
        <v>237</v>
      </c>
      <c r="K1289" s="300"/>
      <c r="L1289" s="300"/>
      <c r="M1289" s="300"/>
      <c r="N1289" s="300">
        <v>10</v>
      </c>
      <c r="O1289" s="327"/>
      <c r="P1289" s="221"/>
      <c r="Q1289" s="224"/>
      <c r="R1289" s="222"/>
      <c r="S1289" s="222"/>
      <c r="T1289" s="222"/>
    </row>
    <row r="1290" spans="1:20" s="19" customFormat="1" ht="65.25" hidden="1" customHeight="1" outlineLevel="1" x14ac:dyDescent="0.25">
      <c r="A1290" s="552"/>
      <c r="B1290" s="551"/>
      <c r="C1290" s="552"/>
      <c r="D1290" s="574"/>
      <c r="E1290" s="536"/>
      <c r="F1290" s="537"/>
      <c r="G1290" s="61" t="s">
        <v>1371</v>
      </c>
      <c r="H1290" s="300"/>
      <c r="I1290" s="300"/>
      <c r="J1290" s="300">
        <v>146</v>
      </c>
      <c r="K1290" s="300"/>
      <c r="L1290" s="300"/>
      <c r="M1290" s="300"/>
      <c r="N1290" s="300">
        <v>60</v>
      </c>
      <c r="O1290" s="327"/>
      <c r="P1290" s="221"/>
      <c r="Q1290" s="224"/>
      <c r="R1290" s="222"/>
      <c r="S1290" s="222"/>
      <c r="T1290" s="222"/>
    </row>
    <row r="1291" spans="1:20" s="19" customFormat="1" ht="51.75" hidden="1" customHeight="1" outlineLevel="1" x14ac:dyDescent="0.25">
      <c r="A1291" s="552"/>
      <c r="B1291" s="551"/>
      <c r="C1291" s="552"/>
      <c r="D1291" s="574"/>
      <c r="E1291" s="536"/>
      <c r="F1291" s="537"/>
      <c r="G1291" s="61" t="s">
        <v>1372</v>
      </c>
      <c r="H1291" s="300"/>
      <c r="I1291" s="300"/>
      <c r="J1291" s="300">
        <v>290</v>
      </c>
      <c r="K1291" s="300"/>
      <c r="L1291" s="300"/>
      <c r="M1291" s="300"/>
      <c r="N1291" s="300">
        <v>10</v>
      </c>
      <c r="O1291" s="327"/>
      <c r="P1291" s="221"/>
      <c r="Q1291" s="224"/>
      <c r="R1291" s="222"/>
      <c r="S1291" s="222"/>
      <c r="T1291" s="222"/>
    </row>
    <row r="1292" spans="1:20" s="19" customFormat="1" ht="69.75" hidden="1" customHeight="1" outlineLevel="1" x14ac:dyDescent="0.25">
      <c r="A1292" s="552"/>
      <c r="B1292" s="551"/>
      <c r="C1292" s="552"/>
      <c r="D1292" s="574"/>
      <c r="E1292" s="536"/>
      <c r="F1292" s="537"/>
      <c r="G1292" s="61" t="s">
        <v>1373</v>
      </c>
      <c r="H1292" s="300"/>
      <c r="I1292" s="300"/>
      <c r="J1292" s="300">
        <v>100</v>
      </c>
      <c r="K1292" s="300"/>
      <c r="L1292" s="300"/>
      <c r="M1292" s="300"/>
      <c r="N1292" s="300">
        <v>15</v>
      </c>
      <c r="O1292" s="327"/>
      <c r="P1292" s="221"/>
      <c r="Q1292" s="224"/>
      <c r="R1292" s="222"/>
      <c r="S1292" s="222"/>
      <c r="T1292" s="222"/>
    </row>
    <row r="1293" spans="1:20" s="19" customFormat="1" ht="62.25" hidden="1" customHeight="1" outlineLevel="1" x14ac:dyDescent="0.25">
      <c r="A1293" s="552"/>
      <c r="B1293" s="551"/>
      <c r="C1293" s="552"/>
      <c r="D1293" s="574"/>
      <c r="E1293" s="536"/>
      <c r="F1293" s="537"/>
      <c r="G1293" s="61" t="s">
        <v>1374</v>
      </c>
      <c r="H1293" s="300"/>
      <c r="I1293" s="300"/>
      <c r="J1293" s="300">
        <v>25</v>
      </c>
      <c r="K1293" s="300"/>
      <c r="L1293" s="300"/>
      <c r="M1293" s="300"/>
      <c r="N1293" s="300">
        <v>30</v>
      </c>
      <c r="O1293" s="327"/>
      <c r="P1293" s="221"/>
      <c r="Q1293" s="224"/>
      <c r="R1293" s="222"/>
      <c r="S1293" s="222"/>
      <c r="T1293" s="222"/>
    </row>
    <row r="1294" spans="1:20" s="19" customFormat="1" ht="50.25" hidden="1" customHeight="1" outlineLevel="1" x14ac:dyDescent="0.25">
      <c r="A1294" s="552"/>
      <c r="B1294" s="551"/>
      <c r="C1294" s="552"/>
      <c r="D1294" s="574"/>
      <c r="E1294" s="536"/>
      <c r="F1294" s="537"/>
      <c r="G1294" s="61" t="s">
        <v>1375</v>
      </c>
      <c r="H1294" s="300"/>
      <c r="I1294" s="300"/>
      <c r="J1294" s="300">
        <v>5</v>
      </c>
      <c r="K1294" s="300"/>
      <c r="L1294" s="300"/>
      <c r="M1294" s="300"/>
      <c r="N1294" s="300">
        <v>15</v>
      </c>
      <c r="O1294" s="327"/>
      <c r="P1294" s="221"/>
      <c r="Q1294" s="224"/>
      <c r="R1294" s="222"/>
      <c r="S1294" s="222"/>
      <c r="T1294" s="222"/>
    </row>
    <row r="1295" spans="1:20" s="19" customFormat="1" ht="70.5" hidden="1" customHeight="1" outlineLevel="1" x14ac:dyDescent="0.25">
      <c r="A1295" s="552"/>
      <c r="B1295" s="551"/>
      <c r="C1295" s="552"/>
      <c r="D1295" s="574"/>
      <c r="E1295" s="538"/>
      <c r="F1295" s="539"/>
      <c r="G1295" s="61" t="s">
        <v>1376</v>
      </c>
      <c r="H1295" s="300"/>
      <c r="I1295" s="300"/>
      <c r="J1295" s="300">
        <v>280</v>
      </c>
      <c r="K1295" s="300"/>
      <c r="L1295" s="300"/>
      <c r="M1295" s="300"/>
      <c r="N1295" s="300">
        <v>15</v>
      </c>
      <c r="O1295" s="327"/>
      <c r="P1295" s="221"/>
      <c r="Q1295" s="224"/>
      <c r="R1295" s="222"/>
      <c r="S1295" s="222"/>
      <c r="T1295" s="222"/>
    </row>
    <row r="1296" spans="1:20" s="38" customFormat="1" ht="15" customHeight="1" collapsed="1" x14ac:dyDescent="0.25">
      <c r="A1296" s="552"/>
      <c r="B1296" s="551"/>
      <c r="C1296" s="552"/>
      <c r="D1296" s="574"/>
      <c r="E1296" s="534" t="s">
        <v>54</v>
      </c>
      <c r="F1296" s="535"/>
      <c r="G1296" s="189"/>
      <c r="H1296" s="122">
        <f t="shared" ref="H1296:N1296" si="7">SUM(H1297:H1808)</f>
        <v>40955</v>
      </c>
      <c r="I1296" s="122">
        <f t="shared" si="7"/>
        <v>22297</v>
      </c>
      <c r="J1296" s="122">
        <f t="shared" si="7"/>
        <v>54727</v>
      </c>
      <c r="K1296" s="122"/>
      <c r="L1296" s="122">
        <f t="shared" si="7"/>
        <v>3085.33</v>
      </c>
      <c r="M1296" s="122">
        <f t="shared" si="7"/>
        <v>3945.8999999999996</v>
      </c>
      <c r="N1296" s="122">
        <f t="shared" si="7"/>
        <v>9903.89</v>
      </c>
      <c r="O1296" s="334"/>
      <c r="P1296" s="364"/>
      <c r="Q1296" s="276"/>
      <c r="R1296" s="354"/>
      <c r="S1296" s="355"/>
      <c r="T1296" s="354"/>
    </row>
    <row r="1297" spans="1:20" s="19" customFormat="1" ht="60" hidden="1" customHeight="1" outlineLevel="1" x14ac:dyDescent="0.25">
      <c r="A1297" s="552"/>
      <c r="B1297" s="551"/>
      <c r="C1297" s="552"/>
      <c r="D1297" s="574"/>
      <c r="E1297" s="536"/>
      <c r="F1297" s="537"/>
      <c r="G1297" s="64" t="s">
        <v>1377</v>
      </c>
      <c r="H1297" s="122">
        <v>120</v>
      </c>
      <c r="I1297" s="122"/>
      <c r="J1297" s="122"/>
      <c r="K1297" s="122"/>
      <c r="L1297" s="122">
        <v>7.5</v>
      </c>
      <c r="M1297" s="122"/>
      <c r="N1297" s="122"/>
      <c r="O1297" s="334"/>
      <c r="P1297" s="221"/>
      <c r="Q1297" s="224"/>
      <c r="R1297" s="224"/>
      <c r="S1297" s="225"/>
      <c r="T1297" s="222"/>
    </row>
    <row r="1298" spans="1:20" s="19" customFormat="1" ht="60" hidden="1" customHeight="1" outlineLevel="1" x14ac:dyDescent="0.25">
      <c r="A1298" s="552"/>
      <c r="B1298" s="551"/>
      <c r="C1298" s="552"/>
      <c r="D1298" s="574"/>
      <c r="E1298" s="536"/>
      <c r="F1298" s="537"/>
      <c r="G1298" s="64" t="s">
        <v>1378</v>
      </c>
      <c r="H1298" s="122">
        <v>65</v>
      </c>
      <c r="I1298" s="122"/>
      <c r="J1298" s="122"/>
      <c r="K1298" s="122"/>
      <c r="L1298" s="122">
        <v>15</v>
      </c>
      <c r="M1298" s="122"/>
      <c r="N1298" s="122"/>
      <c r="O1298" s="334"/>
      <c r="P1298" s="221"/>
      <c r="Q1298" s="224"/>
      <c r="R1298" s="221"/>
      <c r="S1298" s="221"/>
      <c r="T1298" s="221"/>
    </row>
    <row r="1299" spans="1:20" s="19" customFormat="1" ht="90" hidden="1" customHeight="1" outlineLevel="1" x14ac:dyDescent="0.25">
      <c r="A1299" s="552"/>
      <c r="B1299" s="551"/>
      <c r="C1299" s="552"/>
      <c r="D1299" s="574"/>
      <c r="E1299" s="536"/>
      <c r="F1299" s="537"/>
      <c r="G1299" s="64" t="s">
        <v>1379</v>
      </c>
      <c r="H1299" s="122">
        <v>170</v>
      </c>
      <c r="I1299" s="122"/>
      <c r="J1299" s="122"/>
      <c r="K1299" s="122"/>
      <c r="L1299" s="122">
        <v>15</v>
      </c>
      <c r="M1299" s="122"/>
      <c r="N1299" s="122"/>
      <c r="O1299" s="334"/>
      <c r="P1299" s="221"/>
      <c r="Q1299" s="224"/>
      <c r="R1299" s="221"/>
      <c r="S1299" s="221"/>
      <c r="T1299" s="221"/>
    </row>
    <row r="1300" spans="1:20" s="19" customFormat="1" ht="75" hidden="1" customHeight="1" outlineLevel="1" x14ac:dyDescent="0.25">
      <c r="A1300" s="552"/>
      <c r="B1300" s="551"/>
      <c r="C1300" s="552"/>
      <c r="D1300" s="574"/>
      <c r="E1300" s="536"/>
      <c r="F1300" s="537"/>
      <c r="G1300" s="64" t="s">
        <v>1380</v>
      </c>
      <c r="H1300" s="122">
        <v>128</v>
      </c>
      <c r="I1300" s="122"/>
      <c r="J1300" s="122"/>
      <c r="K1300" s="122"/>
      <c r="L1300" s="122">
        <v>8.33</v>
      </c>
      <c r="M1300" s="122"/>
      <c r="N1300" s="122"/>
      <c r="O1300" s="334"/>
      <c r="P1300" s="221"/>
      <c r="Q1300" s="224"/>
      <c r="R1300" s="221"/>
      <c r="S1300" s="221"/>
      <c r="T1300" s="221"/>
    </row>
    <row r="1301" spans="1:20" s="19" customFormat="1" ht="60" hidden="1" customHeight="1" outlineLevel="1" x14ac:dyDescent="0.25">
      <c r="A1301" s="552"/>
      <c r="B1301" s="551"/>
      <c r="C1301" s="552"/>
      <c r="D1301" s="574"/>
      <c r="E1301" s="536"/>
      <c r="F1301" s="537"/>
      <c r="G1301" s="64" t="s">
        <v>1381</v>
      </c>
      <c r="H1301" s="122">
        <v>271</v>
      </c>
      <c r="I1301" s="122"/>
      <c r="J1301" s="122"/>
      <c r="K1301" s="122"/>
      <c r="L1301" s="122">
        <v>20</v>
      </c>
      <c r="M1301" s="122"/>
      <c r="N1301" s="122"/>
      <c r="O1301" s="334"/>
      <c r="P1301" s="221"/>
      <c r="Q1301" s="224"/>
      <c r="R1301" s="221"/>
      <c r="S1301" s="221"/>
      <c r="T1301" s="221"/>
    </row>
    <row r="1302" spans="1:20" s="19" customFormat="1" ht="90" hidden="1" customHeight="1" outlineLevel="1" x14ac:dyDescent="0.25">
      <c r="A1302" s="552"/>
      <c r="B1302" s="551"/>
      <c r="C1302" s="552"/>
      <c r="D1302" s="574"/>
      <c r="E1302" s="536"/>
      <c r="F1302" s="537"/>
      <c r="G1302" s="64" t="s">
        <v>1382</v>
      </c>
      <c r="H1302" s="122">
        <v>459</v>
      </c>
      <c r="I1302" s="122"/>
      <c r="J1302" s="122"/>
      <c r="K1302" s="122"/>
      <c r="L1302" s="122">
        <v>25</v>
      </c>
      <c r="M1302" s="122"/>
      <c r="N1302" s="122"/>
      <c r="O1302" s="334"/>
      <c r="P1302" s="221"/>
      <c r="Q1302" s="224"/>
      <c r="R1302" s="221"/>
      <c r="S1302" s="221"/>
      <c r="T1302" s="221"/>
    </row>
    <row r="1303" spans="1:20" s="19" customFormat="1" ht="60" hidden="1" customHeight="1" outlineLevel="1" x14ac:dyDescent="0.25">
      <c r="A1303" s="552"/>
      <c r="B1303" s="551"/>
      <c r="C1303" s="552"/>
      <c r="D1303" s="574"/>
      <c r="E1303" s="536"/>
      <c r="F1303" s="537"/>
      <c r="G1303" s="64" t="s">
        <v>1383</v>
      </c>
      <c r="H1303" s="122">
        <v>24</v>
      </c>
      <c r="I1303" s="122"/>
      <c r="J1303" s="122"/>
      <c r="K1303" s="122"/>
      <c r="L1303" s="122">
        <v>5</v>
      </c>
      <c r="M1303" s="122"/>
      <c r="N1303" s="122"/>
      <c r="O1303" s="334"/>
      <c r="P1303" s="358"/>
      <c r="Q1303" s="357"/>
      <c r="R1303" s="358"/>
      <c r="S1303" s="221"/>
      <c r="T1303" s="221"/>
    </row>
    <row r="1304" spans="1:20" s="19" customFormat="1" ht="60" hidden="1" customHeight="1" outlineLevel="1" x14ac:dyDescent="0.25">
      <c r="A1304" s="552"/>
      <c r="B1304" s="551"/>
      <c r="C1304" s="552"/>
      <c r="D1304" s="574"/>
      <c r="E1304" s="536"/>
      <c r="F1304" s="537"/>
      <c r="G1304" s="64" t="s">
        <v>1384</v>
      </c>
      <c r="H1304" s="122">
        <v>69</v>
      </c>
      <c r="I1304" s="122"/>
      <c r="J1304" s="122"/>
      <c r="K1304" s="122"/>
      <c r="L1304" s="122">
        <v>1.67</v>
      </c>
      <c r="M1304" s="122"/>
      <c r="N1304" s="122"/>
      <c r="O1304" s="334"/>
      <c r="P1304" s="221"/>
      <c r="Q1304" s="224"/>
      <c r="R1304" s="221"/>
      <c r="S1304" s="221"/>
      <c r="T1304" s="221"/>
    </row>
    <row r="1305" spans="1:20" s="19" customFormat="1" ht="60" hidden="1" customHeight="1" outlineLevel="1" x14ac:dyDescent="0.25">
      <c r="A1305" s="552"/>
      <c r="B1305" s="551"/>
      <c r="C1305" s="552"/>
      <c r="D1305" s="574"/>
      <c r="E1305" s="536"/>
      <c r="F1305" s="537"/>
      <c r="G1305" s="64" t="s">
        <v>1385</v>
      </c>
      <c r="H1305" s="122">
        <v>188</v>
      </c>
      <c r="I1305" s="122"/>
      <c r="J1305" s="122"/>
      <c r="K1305" s="122"/>
      <c r="L1305" s="122">
        <v>6.67</v>
      </c>
      <c r="M1305" s="122"/>
      <c r="N1305" s="122"/>
      <c r="O1305" s="334"/>
      <c r="P1305" s="221"/>
      <c r="Q1305" s="224"/>
      <c r="R1305" s="221"/>
      <c r="S1305" s="221"/>
      <c r="T1305" s="221"/>
    </row>
    <row r="1306" spans="1:20" s="19" customFormat="1" ht="60" hidden="1" customHeight="1" outlineLevel="1" x14ac:dyDescent="0.25">
      <c r="A1306" s="552"/>
      <c r="B1306" s="551"/>
      <c r="C1306" s="552"/>
      <c r="D1306" s="574"/>
      <c r="E1306" s="536"/>
      <c r="F1306" s="537"/>
      <c r="G1306" s="64" t="s">
        <v>1386</v>
      </c>
      <c r="H1306" s="122">
        <v>120</v>
      </c>
      <c r="I1306" s="122"/>
      <c r="J1306" s="122"/>
      <c r="K1306" s="122"/>
      <c r="L1306" s="122">
        <v>5</v>
      </c>
      <c r="M1306" s="122"/>
      <c r="N1306" s="122"/>
      <c r="O1306" s="334"/>
      <c r="P1306" s="221"/>
      <c r="Q1306" s="224"/>
      <c r="R1306" s="221"/>
      <c r="S1306" s="221"/>
      <c r="T1306" s="221"/>
    </row>
    <row r="1307" spans="1:20" s="19" customFormat="1" ht="60" hidden="1" customHeight="1" outlineLevel="1" x14ac:dyDescent="0.25">
      <c r="A1307" s="552"/>
      <c r="B1307" s="551"/>
      <c r="C1307" s="552"/>
      <c r="D1307" s="574"/>
      <c r="E1307" s="536"/>
      <c r="F1307" s="537"/>
      <c r="G1307" s="64" t="s">
        <v>1387</v>
      </c>
      <c r="H1307" s="122">
        <v>184</v>
      </c>
      <c r="I1307" s="122"/>
      <c r="J1307" s="122"/>
      <c r="K1307" s="122"/>
      <c r="L1307" s="122">
        <v>15</v>
      </c>
      <c r="M1307" s="122"/>
      <c r="N1307" s="122"/>
      <c r="O1307" s="334"/>
      <c r="P1307" s="221"/>
      <c r="Q1307" s="224"/>
      <c r="R1307" s="221"/>
      <c r="S1307" s="221"/>
      <c r="T1307" s="221"/>
    </row>
    <row r="1308" spans="1:20" s="19" customFormat="1" ht="45" hidden="1" customHeight="1" outlineLevel="1" x14ac:dyDescent="0.25">
      <c r="A1308" s="552"/>
      <c r="B1308" s="551"/>
      <c r="C1308" s="552"/>
      <c r="D1308" s="574"/>
      <c r="E1308" s="536"/>
      <c r="F1308" s="537"/>
      <c r="G1308" s="64" t="s">
        <v>1388</v>
      </c>
      <c r="H1308" s="122">
        <v>197</v>
      </c>
      <c r="I1308" s="122"/>
      <c r="J1308" s="122"/>
      <c r="K1308" s="122"/>
      <c r="L1308" s="122">
        <v>15</v>
      </c>
      <c r="M1308" s="122"/>
      <c r="N1308" s="122"/>
      <c r="O1308" s="334"/>
      <c r="P1308" s="221"/>
      <c r="Q1308" s="224"/>
      <c r="R1308" s="221"/>
      <c r="S1308" s="221"/>
      <c r="T1308" s="221"/>
    </row>
    <row r="1309" spans="1:20" s="19" customFormat="1" ht="60" hidden="1" customHeight="1" outlineLevel="1" x14ac:dyDescent="0.25">
      <c r="A1309" s="552"/>
      <c r="B1309" s="551"/>
      <c r="C1309" s="552"/>
      <c r="D1309" s="574"/>
      <c r="E1309" s="536"/>
      <c r="F1309" s="537"/>
      <c r="G1309" s="64" t="s">
        <v>1389</v>
      </c>
      <c r="H1309" s="122">
        <v>378</v>
      </c>
      <c r="I1309" s="122"/>
      <c r="J1309" s="122"/>
      <c r="K1309" s="122"/>
      <c r="L1309" s="122">
        <v>20</v>
      </c>
      <c r="M1309" s="122"/>
      <c r="N1309" s="122"/>
      <c r="O1309" s="334"/>
      <c r="P1309" s="221"/>
      <c r="Q1309" s="224"/>
      <c r="R1309" s="221"/>
      <c r="S1309" s="221"/>
      <c r="T1309" s="221"/>
    </row>
    <row r="1310" spans="1:20" s="19" customFormat="1" ht="45" hidden="1" customHeight="1" outlineLevel="1" x14ac:dyDescent="0.25">
      <c r="A1310" s="552"/>
      <c r="B1310" s="551"/>
      <c r="C1310" s="552"/>
      <c r="D1310" s="574"/>
      <c r="E1310" s="536"/>
      <c r="F1310" s="537"/>
      <c r="G1310" s="64" t="s">
        <v>1390</v>
      </c>
      <c r="H1310" s="122">
        <v>277</v>
      </c>
      <c r="I1310" s="122"/>
      <c r="J1310" s="122"/>
      <c r="K1310" s="122"/>
      <c r="L1310" s="122">
        <v>45</v>
      </c>
      <c r="M1310" s="122"/>
      <c r="N1310" s="122"/>
      <c r="O1310" s="334"/>
      <c r="P1310" s="221"/>
      <c r="Q1310" s="224"/>
      <c r="R1310" s="221"/>
      <c r="S1310" s="221"/>
      <c r="T1310" s="221"/>
    </row>
    <row r="1311" spans="1:20" s="19" customFormat="1" ht="60" hidden="1" customHeight="1" outlineLevel="1" x14ac:dyDescent="0.25">
      <c r="A1311" s="552"/>
      <c r="B1311" s="551"/>
      <c r="C1311" s="552"/>
      <c r="D1311" s="574"/>
      <c r="E1311" s="536"/>
      <c r="F1311" s="537"/>
      <c r="G1311" s="64" t="s">
        <v>1391</v>
      </c>
      <c r="H1311" s="122">
        <v>44</v>
      </c>
      <c r="I1311" s="122"/>
      <c r="J1311" s="122"/>
      <c r="K1311" s="122"/>
      <c r="L1311" s="122">
        <v>15</v>
      </c>
      <c r="M1311" s="122"/>
      <c r="N1311" s="122"/>
      <c r="O1311" s="334"/>
      <c r="P1311" s="221"/>
      <c r="Q1311" s="224"/>
      <c r="R1311" s="221"/>
      <c r="S1311" s="221"/>
      <c r="T1311" s="221"/>
    </row>
    <row r="1312" spans="1:20" s="19" customFormat="1" ht="60" hidden="1" customHeight="1" outlineLevel="1" x14ac:dyDescent="0.25">
      <c r="A1312" s="552"/>
      <c r="B1312" s="551"/>
      <c r="C1312" s="552"/>
      <c r="D1312" s="574"/>
      <c r="E1312" s="536"/>
      <c r="F1312" s="537"/>
      <c r="G1312" s="64" t="s">
        <v>1392</v>
      </c>
      <c r="H1312" s="122">
        <v>41</v>
      </c>
      <c r="I1312" s="122"/>
      <c r="J1312" s="122"/>
      <c r="K1312" s="122"/>
      <c r="L1312" s="122">
        <v>5</v>
      </c>
      <c r="M1312" s="122"/>
      <c r="N1312" s="122"/>
      <c r="O1312" s="334"/>
      <c r="P1312" s="221"/>
      <c r="Q1312" s="224"/>
      <c r="R1312" s="221"/>
      <c r="S1312" s="221"/>
      <c r="T1312" s="221"/>
    </row>
    <row r="1313" spans="1:20" s="19" customFormat="1" ht="60" hidden="1" customHeight="1" outlineLevel="1" x14ac:dyDescent="0.25">
      <c r="A1313" s="552"/>
      <c r="B1313" s="551"/>
      <c r="C1313" s="552"/>
      <c r="D1313" s="574"/>
      <c r="E1313" s="536"/>
      <c r="F1313" s="537"/>
      <c r="G1313" s="64" t="s">
        <v>1393</v>
      </c>
      <c r="H1313" s="122">
        <v>50</v>
      </c>
      <c r="I1313" s="122"/>
      <c r="J1313" s="122"/>
      <c r="K1313" s="122"/>
      <c r="L1313" s="122">
        <v>5</v>
      </c>
      <c r="M1313" s="122"/>
      <c r="N1313" s="122"/>
      <c r="O1313" s="334"/>
      <c r="P1313" s="221"/>
      <c r="Q1313" s="224"/>
      <c r="R1313" s="221"/>
      <c r="S1313" s="221"/>
      <c r="T1313" s="221"/>
    </row>
    <row r="1314" spans="1:20" s="19" customFormat="1" ht="60" hidden="1" customHeight="1" outlineLevel="1" x14ac:dyDescent="0.25">
      <c r="A1314" s="552"/>
      <c r="B1314" s="551"/>
      <c r="C1314" s="552"/>
      <c r="D1314" s="574"/>
      <c r="E1314" s="536"/>
      <c r="F1314" s="537"/>
      <c r="G1314" s="64" t="s">
        <v>1394</v>
      </c>
      <c r="H1314" s="122">
        <v>96</v>
      </c>
      <c r="I1314" s="122"/>
      <c r="J1314" s="122"/>
      <c r="K1314" s="122"/>
      <c r="L1314" s="122">
        <v>6</v>
      </c>
      <c r="M1314" s="122"/>
      <c r="N1314" s="122"/>
      <c r="O1314" s="334"/>
      <c r="P1314" s="221"/>
      <c r="Q1314" s="224"/>
      <c r="R1314" s="221"/>
      <c r="S1314" s="221"/>
      <c r="T1314" s="221"/>
    </row>
    <row r="1315" spans="1:20" s="19" customFormat="1" ht="60" hidden="1" customHeight="1" outlineLevel="1" x14ac:dyDescent="0.25">
      <c r="A1315" s="552"/>
      <c r="B1315" s="551"/>
      <c r="C1315" s="552"/>
      <c r="D1315" s="574"/>
      <c r="E1315" s="536"/>
      <c r="F1315" s="537"/>
      <c r="G1315" s="64" t="s">
        <v>1395</v>
      </c>
      <c r="H1315" s="122">
        <v>24</v>
      </c>
      <c r="I1315" s="122"/>
      <c r="J1315" s="122"/>
      <c r="K1315" s="122"/>
      <c r="L1315" s="122">
        <v>15</v>
      </c>
      <c r="M1315" s="122"/>
      <c r="N1315" s="122"/>
      <c r="O1315" s="334"/>
      <c r="P1315" s="221"/>
      <c r="Q1315" s="224"/>
      <c r="R1315" s="221"/>
      <c r="S1315" s="221"/>
      <c r="T1315" s="221"/>
    </row>
    <row r="1316" spans="1:20" s="19" customFormat="1" ht="60" hidden="1" customHeight="1" outlineLevel="1" x14ac:dyDescent="0.25">
      <c r="A1316" s="552"/>
      <c r="B1316" s="551"/>
      <c r="C1316" s="552"/>
      <c r="D1316" s="574"/>
      <c r="E1316" s="536"/>
      <c r="F1316" s="537"/>
      <c r="G1316" s="64" t="s">
        <v>1396</v>
      </c>
      <c r="H1316" s="122">
        <v>50</v>
      </c>
      <c r="I1316" s="122"/>
      <c r="J1316" s="122"/>
      <c r="K1316" s="122"/>
      <c r="L1316" s="122">
        <v>23</v>
      </c>
      <c r="M1316" s="122"/>
      <c r="N1316" s="122"/>
      <c r="O1316" s="334"/>
      <c r="P1316" s="221"/>
      <c r="Q1316" s="224"/>
      <c r="R1316" s="221"/>
      <c r="S1316" s="221"/>
      <c r="T1316" s="221"/>
    </row>
    <row r="1317" spans="1:20" s="19" customFormat="1" ht="60" hidden="1" customHeight="1" outlineLevel="1" x14ac:dyDescent="0.25">
      <c r="A1317" s="552"/>
      <c r="B1317" s="551"/>
      <c r="C1317" s="552"/>
      <c r="D1317" s="574"/>
      <c r="E1317" s="536"/>
      <c r="F1317" s="537"/>
      <c r="G1317" s="64" t="s">
        <v>1397</v>
      </c>
      <c r="H1317" s="122">
        <v>17</v>
      </c>
      <c r="I1317" s="122"/>
      <c r="J1317" s="122"/>
      <c r="K1317" s="122"/>
      <c r="L1317" s="122">
        <v>15</v>
      </c>
      <c r="M1317" s="122"/>
      <c r="N1317" s="122"/>
      <c r="O1317" s="334"/>
      <c r="P1317" s="221"/>
      <c r="Q1317" s="224"/>
      <c r="R1317" s="221"/>
      <c r="S1317" s="221"/>
      <c r="T1317" s="221"/>
    </row>
    <row r="1318" spans="1:20" s="19" customFormat="1" ht="60" hidden="1" customHeight="1" outlineLevel="1" x14ac:dyDescent="0.25">
      <c r="A1318" s="552"/>
      <c r="B1318" s="551"/>
      <c r="C1318" s="552"/>
      <c r="D1318" s="574"/>
      <c r="E1318" s="536"/>
      <c r="F1318" s="537"/>
      <c r="G1318" s="64" t="s">
        <v>1398</v>
      </c>
      <c r="H1318" s="122">
        <v>138</v>
      </c>
      <c r="I1318" s="122"/>
      <c r="J1318" s="122"/>
      <c r="K1318" s="122"/>
      <c r="L1318" s="122">
        <v>15</v>
      </c>
      <c r="M1318" s="122"/>
      <c r="N1318" s="122"/>
      <c r="O1318" s="334"/>
      <c r="P1318" s="221"/>
      <c r="Q1318" s="224"/>
      <c r="R1318" s="221"/>
      <c r="S1318" s="221"/>
      <c r="T1318" s="221"/>
    </row>
    <row r="1319" spans="1:20" s="19" customFormat="1" ht="45" hidden="1" customHeight="1" outlineLevel="1" x14ac:dyDescent="0.25">
      <c r="A1319" s="552"/>
      <c r="B1319" s="551"/>
      <c r="C1319" s="552"/>
      <c r="D1319" s="574"/>
      <c r="E1319" s="536"/>
      <c r="F1319" s="537"/>
      <c r="G1319" s="64" t="s">
        <v>1399</v>
      </c>
      <c r="H1319" s="122">
        <v>205</v>
      </c>
      <c r="I1319" s="122"/>
      <c r="J1319" s="122"/>
      <c r="K1319" s="122"/>
      <c r="L1319" s="122">
        <v>7</v>
      </c>
      <c r="M1319" s="122"/>
      <c r="N1319" s="122"/>
      <c r="O1319" s="334"/>
      <c r="P1319" s="221"/>
      <c r="Q1319" s="224"/>
      <c r="R1319" s="221"/>
      <c r="S1319" s="221"/>
      <c r="T1319" s="221"/>
    </row>
    <row r="1320" spans="1:20" s="19" customFormat="1" ht="60" hidden="1" customHeight="1" outlineLevel="1" x14ac:dyDescent="0.25">
      <c r="A1320" s="552"/>
      <c r="B1320" s="551"/>
      <c r="C1320" s="552"/>
      <c r="D1320" s="574"/>
      <c r="E1320" s="536"/>
      <c r="F1320" s="537"/>
      <c r="G1320" s="64" t="s">
        <v>1400</v>
      </c>
      <c r="H1320" s="122">
        <v>25</v>
      </c>
      <c r="I1320" s="122"/>
      <c r="J1320" s="122"/>
      <c r="K1320" s="122"/>
      <c r="L1320" s="122">
        <v>15</v>
      </c>
      <c r="M1320" s="122"/>
      <c r="N1320" s="122"/>
      <c r="O1320" s="334"/>
      <c r="P1320" s="221"/>
      <c r="Q1320" s="224"/>
      <c r="R1320" s="221"/>
      <c r="S1320" s="221"/>
      <c r="T1320" s="221"/>
    </row>
    <row r="1321" spans="1:20" s="19" customFormat="1" ht="45" hidden="1" customHeight="1" outlineLevel="1" x14ac:dyDescent="0.25">
      <c r="A1321" s="552"/>
      <c r="B1321" s="551"/>
      <c r="C1321" s="552"/>
      <c r="D1321" s="574"/>
      <c r="E1321" s="536"/>
      <c r="F1321" s="537"/>
      <c r="G1321" s="64" t="s">
        <v>1401</v>
      </c>
      <c r="H1321" s="122">
        <v>497</v>
      </c>
      <c r="I1321" s="122"/>
      <c r="J1321" s="122"/>
      <c r="K1321" s="122"/>
      <c r="L1321" s="122">
        <v>25</v>
      </c>
      <c r="M1321" s="122"/>
      <c r="N1321" s="122"/>
      <c r="O1321" s="334"/>
      <c r="P1321" s="221"/>
      <c r="Q1321" s="224"/>
      <c r="R1321" s="221"/>
      <c r="S1321" s="221"/>
      <c r="T1321" s="221"/>
    </row>
    <row r="1322" spans="1:20" s="19" customFormat="1" ht="90" hidden="1" customHeight="1" outlineLevel="1" x14ac:dyDescent="0.25">
      <c r="A1322" s="552"/>
      <c r="B1322" s="551"/>
      <c r="C1322" s="552"/>
      <c r="D1322" s="574"/>
      <c r="E1322" s="536"/>
      <c r="F1322" s="537"/>
      <c r="G1322" s="64" t="s">
        <v>1402</v>
      </c>
      <c r="H1322" s="122">
        <v>314</v>
      </c>
      <c r="I1322" s="122"/>
      <c r="J1322" s="122"/>
      <c r="K1322" s="122"/>
      <c r="L1322" s="122">
        <v>20</v>
      </c>
      <c r="M1322" s="122"/>
      <c r="N1322" s="122"/>
      <c r="O1322" s="334"/>
      <c r="P1322" s="221"/>
      <c r="Q1322" s="224"/>
      <c r="R1322" s="221"/>
      <c r="S1322" s="221"/>
      <c r="T1322" s="221"/>
    </row>
    <row r="1323" spans="1:20" s="19" customFormat="1" ht="45" hidden="1" customHeight="1" outlineLevel="1" x14ac:dyDescent="0.25">
      <c r="A1323" s="552"/>
      <c r="B1323" s="551"/>
      <c r="C1323" s="552"/>
      <c r="D1323" s="574"/>
      <c r="E1323" s="536"/>
      <c r="F1323" s="537"/>
      <c r="G1323" s="64" t="s">
        <v>1403</v>
      </c>
      <c r="H1323" s="122">
        <v>224</v>
      </c>
      <c r="I1323" s="122"/>
      <c r="J1323" s="122"/>
      <c r="K1323" s="122"/>
      <c r="L1323" s="122">
        <v>40</v>
      </c>
      <c r="M1323" s="122"/>
      <c r="N1323" s="122"/>
      <c r="O1323" s="334"/>
      <c r="P1323" s="221"/>
      <c r="Q1323" s="224"/>
      <c r="R1323" s="221"/>
      <c r="S1323" s="221"/>
      <c r="T1323" s="221"/>
    </row>
    <row r="1324" spans="1:20" s="19" customFormat="1" ht="45" hidden="1" customHeight="1" outlineLevel="1" x14ac:dyDescent="0.25">
      <c r="A1324" s="552"/>
      <c r="B1324" s="551"/>
      <c r="C1324" s="552"/>
      <c r="D1324" s="574"/>
      <c r="E1324" s="536"/>
      <c r="F1324" s="537"/>
      <c r="G1324" s="64" t="s">
        <v>1404</v>
      </c>
      <c r="H1324" s="122">
        <v>339</v>
      </c>
      <c r="I1324" s="122"/>
      <c r="J1324" s="122"/>
      <c r="K1324" s="122"/>
      <c r="L1324" s="122">
        <v>20</v>
      </c>
      <c r="M1324" s="122"/>
      <c r="N1324" s="122"/>
      <c r="O1324" s="334"/>
      <c r="P1324" s="221"/>
      <c r="Q1324" s="224"/>
      <c r="R1324" s="221"/>
      <c r="S1324" s="221"/>
      <c r="T1324" s="221"/>
    </row>
    <row r="1325" spans="1:20" s="19" customFormat="1" ht="75" hidden="1" customHeight="1" outlineLevel="1" x14ac:dyDescent="0.25">
      <c r="A1325" s="552"/>
      <c r="B1325" s="551"/>
      <c r="C1325" s="552"/>
      <c r="D1325" s="574"/>
      <c r="E1325" s="536"/>
      <c r="F1325" s="537"/>
      <c r="G1325" s="64" t="s">
        <v>1405</v>
      </c>
      <c r="H1325" s="122">
        <v>75</v>
      </c>
      <c r="I1325" s="122"/>
      <c r="J1325" s="122"/>
      <c r="K1325" s="122"/>
      <c r="L1325" s="122">
        <v>15</v>
      </c>
      <c r="M1325" s="122"/>
      <c r="N1325" s="122"/>
      <c r="O1325" s="334"/>
      <c r="P1325" s="221"/>
      <c r="Q1325" s="224"/>
      <c r="R1325" s="221"/>
      <c r="S1325" s="221"/>
      <c r="T1325" s="221"/>
    </row>
    <row r="1326" spans="1:20" s="19" customFormat="1" ht="105" hidden="1" customHeight="1" outlineLevel="1" x14ac:dyDescent="0.25">
      <c r="A1326" s="552"/>
      <c r="B1326" s="551"/>
      <c r="C1326" s="552"/>
      <c r="D1326" s="574"/>
      <c r="E1326" s="536"/>
      <c r="F1326" s="537"/>
      <c r="G1326" s="64" t="s">
        <v>1406</v>
      </c>
      <c r="H1326" s="122">
        <v>211</v>
      </c>
      <c r="I1326" s="122"/>
      <c r="J1326" s="122"/>
      <c r="K1326" s="122"/>
      <c r="L1326" s="122">
        <v>10</v>
      </c>
      <c r="M1326" s="122"/>
      <c r="N1326" s="122"/>
      <c r="O1326" s="334"/>
      <c r="P1326" s="221"/>
      <c r="Q1326" s="224"/>
      <c r="R1326" s="221"/>
      <c r="S1326" s="221"/>
      <c r="T1326" s="221"/>
    </row>
    <row r="1327" spans="1:20" s="19" customFormat="1" ht="45" hidden="1" customHeight="1" outlineLevel="1" x14ac:dyDescent="0.25">
      <c r="A1327" s="552"/>
      <c r="B1327" s="551"/>
      <c r="C1327" s="552"/>
      <c r="D1327" s="574"/>
      <c r="E1327" s="536"/>
      <c r="F1327" s="537"/>
      <c r="G1327" s="64" t="s">
        <v>1407</v>
      </c>
      <c r="H1327" s="122">
        <v>995</v>
      </c>
      <c r="I1327" s="122"/>
      <c r="J1327" s="122"/>
      <c r="K1327" s="122"/>
      <c r="L1327" s="122">
        <v>15</v>
      </c>
      <c r="M1327" s="122"/>
      <c r="N1327" s="122"/>
      <c r="O1327" s="334"/>
      <c r="P1327" s="221"/>
      <c r="Q1327" s="224"/>
      <c r="R1327" s="221"/>
      <c r="S1327" s="221"/>
      <c r="T1327" s="221"/>
    </row>
    <row r="1328" spans="1:20" s="19" customFormat="1" ht="45" hidden="1" customHeight="1" outlineLevel="1" x14ac:dyDescent="0.25">
      <c r="A1328" s="552"/>
      <c r="B1328" s="551"/>
      <c r="C1328" s="552"/>
      <c r="D1328" s="574"/>
      <c r="E1328" s="536"/>
      <c r="F1328" s="537"/>
      <c r="G1328" s="64" t="s">
        <v>1408</v>
      </c>
      <c r="H1328" s="122">
        <v>569</v>
      </c>
      <c r="I1328" s="122"/>
      <c r="J1328" s="122"/>
      <c r="K1328" s="122"/>
      <c r="L1328" s="122">
        <v>150</v>
      </c>
      <c r="M1328" s="122"/>
      <c r="N1328" s="122"/>
      <c r="O1328" s="334"/>
      <c r="P1328" s="221"/>
      <c r="Q1328" s="224"/>
      <c r="R1328" s="221"/>
      <c r="S1328" s="221"/>
      <c r="T1328" s="221"/>
    </row>
    <row r="1329" spans="1:20" s="19" customFormat="1" ht="30" hidden="1" customHeight="1" outlineLevel="1" x14ac:dyDescent="0.25">
      <c r="A1329" s="552"/>
      <c r="B1329" s="551"/>
      <c r="C1329" s="552"/>
      <c r="D1329" s="574"/>
      <c r="E1329" s="536"/>
      <c r="F1329" s="537"/>
      <c r="G1329" s="64" t="s">
        <v>1409</v>
      </c>
      <c r="H1329" s="122">
        <v>138</v>
      </c>
      <c r="I1329" s="122"/>
      <c r="J1329" s="122"/>
      <c r="K1329" s="122"/>
      <c r="L1329" s="122">
        <v>15</v>
      </c>
      <c r="M1329" s="122"/>
      <c r="N1329" s="122"/>
      <c r="O1329" s="334"/>
      <c r="P1329" s="221"/>
      <c r="Q1329" s="224"/>
      <c r="R1329" s="221"/>
      <c r="S1329" s="221"/>
      <c r="T1329" s="221"/>
    </row>
    <row r="1330" spans="1:20" s="19" customFormat="1" ht="45" hidden="1" customHeight="1" outlineLevel="1" x14ac:dyDescent="0.25">
      <c r="A1330" s="552"/>
      <c r="B1330" s="551"/>
      <c r="C1330" s="552"/>
      <c r="D1330" s="574"/>
      <c r="E1330" s="536"/>
      <c r="F1330" s="537"/>
      <c r="G1330" s="64" t="s">
        <v>1410</v>
      </c>
      <c r="H1330" s="122">
        <v>449</v>
      </c>
      <c r="I1330" s="122"/>
      <c r="J1330" s="122"/>
      <c r="K1330" s="122"/>
      <c r="L1330" s="122">
        <v>8</v>
      </c>
      <c r="M1330" s="122"/>
      <c r="N1330" s="122"/>
      <c r="O1330" s="334"/>
      <c r="P1330" s="221"/>
      <c r="Q1330" s="224"/>
      <c r="R1330" s="221"/>
      <c r="S1330" s="221"/>
      <c r="T1330" s="221"/>
    </row>
    <row r="1331" spans="1:20" s="19" customFormat="1" ht="45" hidden="1" customHeight="1" outlineLevel="1" x14ac:dyDescent="0.25">
      <c r="A1331" s="552"/>
      <c r="B1331" s="551"/>
      <c r="C1331" s="552"/>
      <c r="D1331" s="574"/>
      <c r="E1331" s="536"/>
      <c r="F1331" s="537"/>
      <c r="G1331" s="64" t="s">
        <v>1411</v>
      </c>
      <c r="H1331" s="122">
        <v>210</v>
      </c>
      <c r="I1331" s="122"/>
      <c r="J1331" s="122"/>
      <c r="K1331" s="122"/>
      <c r="L1331" s="122">
        <v>25</v>
      </c>
      <c r="M1331" s="122"/>
      <c r="N1331" s="122"/>
      <c r="O1331" s="334"/>
      <c r="P1331" s="221"/>
      <c r="Q1331" s="224"/>
      <c r="R1331" s="221"/>
      <c r="S1331" s="221"/>
      <c r="T1331" s="221"/>
    </row>
    <row r="1332" spans="1:20" s="19" customFormat="1" ht="60" hidden="1" customHeight="1" outlineLevel="1" x14ac:dyDescent="0.25">
      <c r="A1332" s="552"/>
      <c r="B1332" s="551"/>
      <c r="C1332" s="552"/>
      <c r="D1332" s="574"/>
      <c r="E1332" s="536"/>
      <c r="F1332" s="537"/>
      <c r="G1332" s="64" t="s">
        <v>1412</v>
      </c>
      <c r="H1332" s="122">
        <v>632</v>
      </c>
      <c r="I1332" s="122"/>
      <c r="J1332" s="122"/>
      <c r="K1332" s="122"/>
      <c r="L1332" s="122">
        <v>14</v>
      </c>
      <c r="M1332" s="122"/>
      <c r="N1332" s="122"/>
      <c r="O1332" s="334"/>
      <c r="P1332" s="221"/>
      <c r="Q1332" s="224"/>
      <c r="R1332" s="221"/>
      <c r="S1332" s="221"/>
      <c r="T1332" s="221"/>
    </row>
    <row r="1333" spans="1:20" s="19" customFormat="1" ht="45" hidden="1" customHeight="1" outlineLevel="1" x14ac:dyDescent="0.25">
      <c r="A1333" s="552"/>
      <c r="B1333" s="551"/>
      <c r="C1333" s="552"/>
      <c r="D1333" s="574"/>
      <c r="E1333" s="536"/>
      <c r="F1333" s="537"/>
      <c r="G1333" s="64" t="s">
        <v>1413</v>
      </c>
      <c r="H1333" s="122">
        <v>163</v>
      </c>
      <c r="I1333" s="122"/>
      <c r="J1333" s="122"/>
      <c r="K1333" s="122"/>
      <c r="L1333" s="122">
        <v>15</v>
      </c>
      <c r="M1333" s="122"/>
      <c r="N1333" s="122"/>
      <c r="O1333" s="334"/>
      <c r="P1333" s="221"/>
      <c r="Q1333" s="224"/>
      <c r="R1333" s="221"/>
      <c r="S1333" s="221"/>
      <c r="T1333" s="221"/>
    </row>
    <row r="1334" spans="1:20" s="19" customFormat="1" ht="45" hidden="1" customHeight="1" outlineLevel="1" x14ac:dyDescent="0.25">
      <c r="A1334" s="552"/>
      <c r="B1334" s="551"/>
      <c r="C1334" s="552"/>
      <c r="D1334" s="574"/>
      <c r="E1334" s="536"/>
      <c r="F1334" s="537"/>
      <c r="G1334" s="64" t="s">
        <v>1414</v>
      </c>
      <c r="H1334" s="122">
        <v>154</v>
      </c>
      <c r="I1334" s="122"/>
      <c r="J1334" s="122"/>
      <c r="K1334" s="122"/>
      <c r="L1334" s="122">
        <v>10</v>
      </c>
      <c r="M1334" s="122"/>
      <c r="N1334" s="122"/>
      <c r="O1334" s="334"/>
      <c r="P1334" s="221"/>
      <c r="Q1334" s="224"/>
      <c r="R1334" s="221"/>
      <c r="S1334" s="221"/>
      <c r="T1334" s="221"/>
    </row>
    <row r="1335" spans="1:20" s="19" customFormat="1" ht="45" hidden="1" customHeight="1" outlineLevel="1" x14ac:dyDescent="0.25">
      <c r="A1335" s="552"/>
      <c r="B1335" s="551"/>
      <c r="C1335" s="552"/>
      <c r="D1335" s="574"/>
      <c r="E1335" s="536"/>
      <c r="F1335" s="537"/>
      <c r="G1335" s="64" t="s">
        <v>1415</v>
      </c>
      <c r="H1335" s="122">
        <v>412</v>
      </c>
      <c r="I1335" s="122"/>
      <c r="J1335" s="122"/>
      <c r="K1335" s="122"/>
      <c r="L1335" s="122">
        <v>20</v>
      </c>
      <c r="M1335" s="122"/>
      <c r="N1335" s="122"/>
      <c r="O1335" s="334"/>
      <c r="P1335" s="221"/>
      <c r="Q1335" s="224"/>
      <c r="R1335" s="221"/>
      <c r="S1335" s="221"/>
      <c r="T1335" s="221"/>
    </row>
    <row r="1336" spans="1:20" s="19" customFormat="1" ht="60" hidden="1" customHeight="1" outlineLevel="1" x14ac:dyDescent="0.25">
      <c r="A1336" s="552"/>
      <c r="B1336" s="551"/>
      <c r="C1336" s="552"/>
      <c r="D1336" s="574"/>
      <c r="E1336" s="536"/>
      <c r="F1336" s="537"/>
      <c r="G1336" s="64" t="s">
        <v>1416</v>
      </c>
      <c r="H1336" s="122">
        <v>431</v>
      </c>
      <c r="I1336" s="122"/>
      <c r="J1336" s="122"/>
      <c r="K1336" s="122"/>
      <c r="L1336" s="122">
        <v>15</v>
      </c>
      <c r="M1336" s="122"/>
      <c r="N1336" s="122"/>
      <c r="O1336" s="334"/>
      <c r="P1336" s="221"/>
      <c r="Q1336" s="224"/>
      <c r="R1336" s="221"/>
      <c r="S1336" s="221"/>
      <c r="T1336" s="221"/>
    </row>
    <row r="1337" spans="1:20" s="19" customFormat="1" ht="60" hidden="1" customHeight="1" outlineLevel="1" x14ac:dyDescent="0.25">
      <c r="A1337" s="552"/>
      <c r="B1337" s="551"/>
      <c r="C1337" s="552"/>
      <c r="D1337" s="574"/>
      <c r="E1337" s="536"/>
      <c r="F1337" s="537"/>
      <c r="G1337" s="64" t="s">
        <v>1417</v>
      </c>
      <c r="H1337" s="122">
        <v>92</v>
      </c>
      <c r="I1337" s="122"/>
      <c r="J1337" s="122"/>
      <c r="K1337" s="122"/>
      <c r="L1337" s="122">
        <v>15</v>
      </c>
      <c r="M1337" s="122"/>
      <c r="N1337" s="122"/>
      <c r="O1337" s="334"/>
      <c r="P1337" s="221"/>
      <c r="Q1337" s="224"/>
      <c r="R1337" s="221"/>
      <c r="S1337" s="221"/>
      <c r="T1337" s="221"/>
    </row>
    <row r="1338" spans="1:20" s="19" customFormat="1" ht="45" hidden="1" customHeight="1" outlineLevel="1" x14ac:dyDescent="0.25">
      <c r="A1338" s="552"/>
      <c r="B1338" s="551"/>
      <c r="C1338" s="552"/>
      <c r="D1338" s="574"/>
      <c r="E1338" s="536"/>
      <c r="F1338" s="537"/>
      <c r="G1338" s="64" t="s">
        <v>1418</v>
      </c>
      <c r="H1338" s="122">
        <v>142</v>
      </c>
      <c r="I1338" s="122"/>
      <c r="J1338" s="122"/>
      <c r="K1338" s="122"/>
      <c r="L1338" s="122">
        <v>20</v>
      </c>
      <c r="M1338" s="122"/>
      <c r="N1338" s="122"/>
      <c r="O1338" s="334"/>
      <c r="P1338" s="221"/>
      <c r="Q1338" s="224"/>
      <c r="R1338" s="221"/>
      <c r="S1338" s="221"/>
      <c r="T1338" s="221"/>
    </row>
    <row r="1339" spans="1:20" s="19" customFormat="1" ht="105" hidden="1" customHeight="1" outlineLevel="1" x14ac:dyDescent="0.25">
      <c r="A1339" s="552"/>
      <c r="B1339" s="551"/>
      <c r="C1339" s="552"/>
      <c r="D1339" s="574"/>
      <c r="E1339" s="536"/>
      <c r="F1339" s="537"/>
      <c r="G1339" s="64" t="s">
        <v>1419</v>
      </c>
      <c r="H1339" s="122">
        <v>351</v>
      </c>
      <c r="I1339" s="122"/>
      <c r="J1339" s="122"/>
      <c r="K1339" s="122"/>
      <c r="L1339" s="122">
        <v>16</v>
      </c>
      <c r="M1339" s="122"/>
      <c r="N1339" s="122"/>
      <c r="O1339" s="334"/>
      <c r="P1339" s="221"/>
      <c r="Q1339" s="224"/>
      <c r="R1339" s="221"/>
      <c r="S1339" s="221"/>
      <c r="T1339" s="221"/>
    </row>
    <row r="1340" spans="1:20" s="19" customFormat="1" ht="45" hidden="1" customHeight="1" outlineLevel="1" x14ac:dyDescent="0.25">
      <c r="A1340" s="552"/>
      <c r="B1340" s="551"/>
      <c r="C1340" s="552"/>
      <c r="D1340" s="574"/>
      <c r="E1340" s="536"/>
      <c r="F1340" s="537"/>
      <c r="G1340" s="64" t="s">
        <v>1420</v>
      </c>
      <c r="H1340" s="122">
        <v>125</v>
      </c>
      <c r="I1340" s="122"/>
      <c r="J1340" s="122"/>
      <c r="K1340" s="122"/>
      <c r="L1340" s="122">
        <v>10.8</v>
      </c>
      <c r="M1340" s="122"/>
      <c r="N1340" s="122"/>
      <c r="O1340" s="334"/>
      <c r="P1340" s="221"/>
      <c r="Q1340" s="224"/>
      <c r="R1340" s="221"/>
      <c r="S1340" s="221"/>
      <c r="T1340" s="221"/>
    </row>
    <row r="1341" spans="1:20" s="19" customFormat="1" ht="45" hidden="1" customHeight="1" outlineLevel="1" x14ac:dyDescent="0.25">
      <c r="A1341" s="552"/>
      <c r="B1341" s="551"/>
      <c r="C1341" s="552"/>
      <c r="D1341" s="574"/>
      <c r="E1341" s="536"/>
      <c r="F1341" s="537"/>
      <c r="G1341" s="64" t="s">
        <v>1421</v>
      </c>
      <c r="H1341" s="122">
        <v>66</v>
      </c>
      <c r="I1341" s="122"/>
      <c r="J1341" s="122"/>
      <c r="K1341" s="122"/>
      <c r="L1341" s="122">
        <v>10</v>
      </c>
      <c r="M1341" s="122"/>
      <c r="N1341" s="122"/>
      <c r="O1341" s="334"/>
      <c r="P1341" s="221"/>
      <c r="Q1341" s="224"/>
      <c r="R1341" s="221"/>
      <c r="S1341" s="221"/>
      <c r="T1341" s="221"/>
    </row>
    <row r="1342" spans="1:20" s="19" customFormat="1" ht="45" hidden="1" customHeight="1" outlineLevel="1" x14ac:dyDescent="0.25">
      <c r="A1342" s="552"/>
      <c r="B1342" s="551"/>
      <c r="C1342" s="552"/>
      <c r="D1342" s="574"/>
      <c r="E1342" s="536"/>
      <c r="F1342" s="537"/>
      <c r="G1342" s="64" t="s">
        <v>1422</v>
      </c>
      <c r="H1342" s="122">
        <v>33</v>
      </c>
      <c r="I1342" s="122"/>
      <c r="J1342" s="122"/>
      <c r="K1342" s="122"/>
      <c r="L1342" s="122">
        <v>10</v>
      </c>
      <c r="M1342" s="122"/>
      <c r="N1342" s="122"/>
      <c r="O1342" s="334"/>
      <c r="P1342" s="221"/>
      <c r="Q1342" s="224"/>
      <c r="R1342" s="221"/>
      <c r="S1342" s="221"/>
      <c r="T1342" s="221"/>
    </row>
    <row r="1343" spans="1:20" s="19" customFormat="1" ht="60" hidden="1" customHeight="1" outlineLevel="1" x14ac:dyDescent="0.25">
      <c r="A1343" s="552"/>
      <c r="B1343" s="551"/>
      <c r="C1343" s="552"/>
      <c r="D1343" s="574"/>
      <c r="E1343" s="536"/>
      <c r="F1343" s="537"/>
      <c r="G1343" s="64" t="s">
        <v>1423</v>
      </c>
      <c r="H1343" s="122">
        <v>56</v>
      </c>
      <c r="I1343" s="122"/>
      <c r="J1343" s="122"/>
      <c r="K1343" s="122"/>
      <c r="L1343" s="122">
        <v>50</v>
      </c>
      <c r="M1343" s="122"/>
      <c r="N1343" s="122"/>
      <c r="O1343" s="334"/>
      <c r="P1343" s="221"/>
      <c r="Q1343" s="224"/>
      <c r="R1343" s="221"/>
      <c r="S1343" s="221"/>
      <c r="T1343" s="221"/>
    </row>
    <row r="1344" spans="1:20" s="19" customFormat="1" ht="45" hidden="1" customHeight="1" outlineLevel="1" x14ac:dyDescent="0.25">
      <c r="A1344" s="552"/>
      <c r="B1344" s="551"/>
      <c r="C1344" s="552"/>
      <c r="D1344" s="574"/>
      <c r="E1344" s="536"/>
      <c r="F1344" s="537"/>
      <c r="G1344" s="64" t="s">
        <v>1424</v>
      </c>
      <c r="H1344" s="122">
        <v>55</v>
      </c>
      <c r="I1344" s="122"/>
      <c r="J1344" s="122"/>
      <c r="K1344" s="122"/>
      <c r="L1344" s="122">
        <v>15</v>
      </c>
      <c r="M1344" s="122"/>
      <c r="N1344" s="122"/>
      <c r="O1344" s="334"/>
      <c r="P1344" s="221"/>
      <c r="Q1344" s="224"/>
      <c r="R1344" s="221"/>
      <c r="S1344" s="221"/>
      <c r="T1344" s="221"/>
    </row>
    <row r="1345" spans="1:20" s="19" customFormat="1" ht="45" hidden="1" customHeight="1" outlineLevel="1" x14ac:dyDescent="0.25">
      <c r="A1345" s="552"/>
      <c r="B1345" s="551"/>
      <c r="C1345" s="552"/>
      <c r="D1345" s="574"/>
      <c r="E1345" s="536"/>
      <c r="F1345" s="537"/>
      <c r="G1345" s="64" t="s">
        <v>1425</v>
      </c>
      <c r="H1345" s="122">
        <v>54</v>
      </c>
      <c r="I1345" s="122"/>
      <c r="J1345" s="122"/>
      <c r="K1345" s="122"/>
      <c r="L1345" s="122">
        <v>15</v>
      </c>
      <c r="M1345" s="122"/>
      <c r="N1345" s="122"/>
      <c r="O1345" s="334"/>
      <c r="P1345" s="221"/>
      <c r="Q1345" s="224"/>
      <c r="R1345" s="221"/>
      <c r="S1345" s="221"/>
      <c r="T1345" s="221"/>
    </row>
    <row r="1346" spans="1:20" s="19" customFormat="1" ht="60" hidden="1" customHeight="1" outlineLevel="1" x14ac:dyDescent="0.25">
      <c r="A1346" s="552"/>
      <c r="B1346" s="551"/>
      <c r="C1346" s="552"/>
      <c r="D1346" s="574"/>
      <c r="E1346" s="536"/>
      <c r="F1346" s="537"/>
      <c r="G1346" s="64" t="s">
        <v>1426</v>
      </c>
      <c r="H1346" s="122">
        <v>38</v>
      </c>
      <c r="I1346" s="122"/>
      <c r="J1346" s="122"/>
      <c r="K1346" s="122"/>
      <c r="L1346" s="122">
        <v>5</v>
      </c>
      <c r="M1346" s="122"/>
      <c r="N1346" s="122"/>
      <c r="O1346" s="334"/>
      <c r="P1346" s="221"/>
      <c r="Q1346" s="224"/>
      <c r="R1346" s="221"/>
      <c r="S1346" s="221"/>
      <c r="T1346" s="221"/>
    </row>
    <row r="1347" spans="1:20" s="19" customFormat="1" ht="45" hidden="1" customHeight="1" outlineLevel="1" x14ac:dyDescent="0.25">
      <c r="A1347" s="552"/>
      <c r="B1347" s="551"/>
      <c r="C1347" s="552"/>
      <c r="D1347" s="574"/>
      <c r="E1347" s="536"/>
      <c r="F1347" s="537"/>
      <c r="G1347" s="64" t="s">
        <v>1427</v>
      </c>
      <c r="H1347" s="122">
        <v>106</v>
      </c>
      <c r="I1347" s="122"/>
      <c r="J1347" s="122"/>
      <c r="K1347" s="122"/>
      <c r="L1347" s="122">
        <v>15</v>
      </c>
      <c r="M1347" s="122"/>
      <c r="N1347" s="122"/>
      <c r="O1347" s="334"/>
      <c r="P1347" s="221"/>
      <c r="Q1347" s="224"/>
      <c r="R1347" s="221"/>
      <c r="S1347" s="221"/>
      <c r="T1347" s="221"/>
    </row>
    <row r="1348" spans="1:20" s="19" customFormat="1" ht="45" hidden="1" customHeight="1" outlineLevel="1" x14ac:dyDescent="0.25">
      <c r="A1348" s="552"/>
      <c r="B1348" s="551"/>
      <c r="C1348" s="552"/>
      <c r="D1348" s="574"/>
      <c r="E1348" s="536"/>
      <c r="F1348" s="537"/>
      <c r="G1348" s="64" t="s">
        <v>1428</v>
      </c>
      <c r="H1348" s="122">
        <v>191</v>
      </c>
      <c r="I1348" s="122"/>
      <c r="J1348" s="122"/>
      <c r="K1348" s="122"/>
      <c r="L1348" s="122">
        <v>10</v>
      </c>
      <c r="M1348" s="122"/>
      <c r="N1348" s="122"/>
      <c r="O1348" s="334"/>
      <c r="P1348" s="221"/>
      <c r="Q1348" s="224"/>
      <c r="R1348" s="221"/>
      <c r="S1348" s="221"/>
      <c r="T1348" s="221"/>
    </row>
    <row r="1349" spans="1:20" s="19" customFormat="1" ht="45" hidden="1" customHeight="1" outlineLevel="1" x14ac:dyDescent="0.25">
      <c r="A1349" s="552"/>
      <c r="B1349" s="551"/>
      <c r="C1349" s="552"/>
      <c r="D1349" s="574"/>
      <c r="E1349" s="536"/>
      <c r="F1349" s="537"/>
      <c r="G1349" s="64" t="s">
        <v>1429</v>
      </c>
      <c r="H1349" s="122">
        <v>145</v>
      </c>
      <c r="I1349" s="122"/>
      <c r="J1349" s="122"/>
      <c r="K1349" s="122"/>
      <c r="L1349" s="122">
        <v>10</v>
      </c>
      <c r="M1349" s="122"/>
      <c r="N1349" s="122"/>
      <c r="O1349" s="334"/>
      <c r="P1349" s="221"/>
      <c r="Q1349" s="224"/>
      <c r="R1349" s="221"/>
      <c r="S1349" s="221"/>
      <c r="T1349" s="221"/>
    </row>
    <row r="1350" spans="1:20" s="19" customFormat="1" ht="45" hidden="1" customHeight="1" outlineLevel="1" x14ac:dyDescent="0.25">
      <c r="A1350" s="552"/>
      <c r="B1350" s="551"/>
      <c r="C1350" s="552"/>
      <c r="D1350" s="574"/>
      <c r="E1350" s="536"/>
      <c r="F1350" s="537"/>
      <c r="G1350" s="64" t="s">
        <v>1430</v>
      </c>
      <c r="H1350" s="122">
        <v>56</v>
      </c>
      <c r="I1350" s="122"/>
      <c r="J1350" s="122"/>
      <c r="K1350" s="122"/>
      <c r="L1350" s="122">
        <v>10</v>
      </c>
      <c r="M1350" s="122"/>
      <c r="N1350" s="122"/>
      <c r="O1350" s="334"/>
      <c r="P1350" s="221"/>
      <c r="Q1350" s="224"/>
      <c r="R1350" s="221"/>
      <c r="S1350" s="221"/>
      <c r="T1350" s="221"/>
    </row>
    <row r="1351" spans="1:20" s="19" customFormat="1" ht="45" hidden="1" customHeight="1" outlineLevel="1" x14ac:dyDescent="0.25">
      <c r="A1351" s="552"/>
      <c r="B1351" s="551"/>
      <c r="C1351" s="552"/>
      <c r="D1351" s="574"/>
      <c r="E1351" s="536"/>
      <c r="F1351" s="537"/>
      <c r="G1351" s="64" t="s">
        <v>1431</v>
      </c>
      <c r="H1351" s="122">
        <v>104</v>
      </c>
      <c r="I1351" s="122"/>
      <c r="J1351" s="122"/>
      <c r="K1351" s="122"/>
      <c r="L1351" s="122">
        <v>10</v>
      </c>
      <c r="M1351" s="122"/>
      <c r="N1351" s="122"/>
      <c r="O1351" s="334"/>
      <c r="P1351" s="221"/>
      <c r="Q1351" s="224"/>
      <c r="R1351" s="221"/>
      <c r="S1351" s="221"/>
      <c r="T1351" s="221"/>
    </row>
    <row r="1352" spans="1:20" s="19" customFormat="1" ht="60" hidden="1" customHeight="1" outlineLevel="1" x14ac:dyDescent="0.25">
      <c r="A1352" s="552"/>
      <c r="B1352" s="551"/>
      <c r="C1352" s="552"/>
      <c r="D1352" s="574"/>
      <c r="E1352" s="536"/>
      <c r="F1352" s="537"/>
      <c r="G1352" s="64" t="s">
        <v>1432</v>
      </c>
      <c r="H1352" s="122">
        <v>121</v>
      </c>
      <c r="I1352" s="122"/>
      <c r="J1352" s="122"/>
      <c r="K1352" s="122"/>
      <c r="L1352" s="122">
        <v>10</v>
      </c>
      <c r="M1352" s="122"/>
      <c r="N1352" s="122"/>
      <c r="O1352" s="334"/>
      <c r="P1352" s="221"/>
      <c r="Q1352" s="224"/>
      <c r="R1352" s="221"/>
      <c r="S1352" s="221"/>
      <c r="T1352" s="221"/>
    </row>
    <row r="1353" spans="1:20" s="19" customFormat="1" ht="45" hidden="1" customHeight="1" outlineLevel="1" x14ac:dyDescent="0.25">
      <c r="A1353" s="552"/>
      <c r="B1353" s="551"/>
      <c r="C1353" s="552"/>
      <c r="D1353" s="574"/>
      <c r="E1353" s="536"/>
      <c r="F1353" s="537"/>
      <c r="G1353" s="64" t="s">
        <v>1433</v>
      </c>
      <c r="H1353" s="122">
        <v>54</v>
      </c>
      <c r="I1353" s="122"/>
      <c r="J1353" s="122"/>
      <c r="K1353" s="122"/>
      <c r="L1353" s="122">
        <v>15</v>
      </c>
      <c r="M1353" s="122"/>
      <c r="N1353" s="122"/>
      <c r="O1353" s="334"/>
      <c r="P1353" s="221"/>
      <c r="Q1353" s="224"/>
      <c r="R1353" s="221"/>
      <c r="S1353" s="221"/>
      <c r="T1353" s="221"/>
    </row>
    <row r="1354" spans="1:20" s="19" customFormat="1" ht="45" hidden="1" customHeight="1" outlineLevel="1" x14ac:dyDescent="0.25">
      <c r="A1354" s="552"/>
      <c r="B1354" s="551"/>
      <c r="C1354" s="552"/>
      <c r="D1354" s="574"/>
      <c r="E1354" s="536"/>
      <c r="F1354" s="537"/>
      <c r="G1354" s="64" t="s">
        <v>1434</v>
      </c>
      <c r="H1354" s="122">
        <v>70</v>
      </c>
      <c r="I1354" s="122"/>
      <c r="J1354" s="122"/>
      <c r="K1354" s="122"/>
      <c r="L1354" s="122">
        <v>10</v>
      </c>
      <c r="M1354" s="122"/>
      <c r="N1354" s="122"/>
      <c r="O1354" s="334"/>
      <c r="P1354" s="221"/>
      <c r="Q1354" s="224"/>
      <c r="R1354" s="221"/>
      <c r="S1354" s="221"/>
      <c r="T1354" s="221"/>
    </row>
    <row r="1355" spans="1:20" s="19" customFormat="1" ht="60" hidden="1" customHeight="1" outlineLevel="1" x14ac:dyDescent="0.25">
      <c r="A1355" s="552"/>
      <c r="B1355" s="551"/>
      <c r="C1355" s="552"/>
      <c r="D1355" s="574"/>
      <c r="E1355" s="536"/>
      <c r="F1355" s="537"/>
      <c r="G1355" s="64" t="s">
        <v>1435</v>
      </c>
      <c r="H1355" s="122">
        <v>146</v>
      </c>
      <c r="I1355" s="122"/>
      <c r="J1355" s="122"/>
      <c r="K1355" s="122"/>
      <c r="L1355" s="122">
        <v>15</v>
      </c>
      <c r="M1355" s="122"/>
      <c r="N1355" s="122"/>
      <c r="O1355" s="334"/>
      <c r="P1355" s="221"/>
      <c r="Q1355" s="224"/>
      <c r="R1355" s="221"/>
      <c r="S1355" s="221"/>
      <c r="T1355" s="221"/>
    </row>
    <row r="1356" spans="1:20" s="19" customFormat="1" ht="45" hidden="1" customHeight="1" outlineLevel="1" x14ac:dyDescent="0.25">
      <c r="A1356" s="552"/>
      <c r="B1356" s="551"/>
      <c r="C1356" s="552"/>
      <c r="D1356" s="574"/>
      <c r="E1356" s="536"/>
      <c r="F1356" s="537"/>
      <c r="G1356" s="64" t="s">
        <v>1436</v>
      </c>
      <c r="H1356" s="122">
        <v>49</v>
      </c>
      <c r="I1356" s="122"/>
      <c r="J1356" s="122"/>
      <c r="K1356" s="122"/>
      <c r="L1356" s="122">
        <v>10</v>
      </c>
      <c r="M1356" s="122"/>
      <c r="N1356" s="122"/>
      <c r="O1356" s="334"/>
      <c r="P1356" s="221"/>
      <c r="Q1356" s="224"/>
      <c r="R1356" s="221"/>
      <c r="S1356" s="221"/>
      <c r="T1356" s="221"/>
    </row>
    <row r="1357" spans="1:20" s="19" customFormat="1" ht="45" hidden="1" customHeight="1" outlineLevel="1" x14ac:dyDescent="0.25">
      <c r="A1357" s="552"/>
      <c r="B1357" s="551"/>
      <c r="C1357" s="552"/>
      <c r="D1357" s="574"/>
      <c r="E1357" s="536"/>
      <c r="F1357" s="537"/>
      <c r="G1357" s="64" t="s">
        <v>1437</v>
      </c>
      <c r="H1357" s="122">
        <v>110</v>
      </c>
      <c r="I1357" s="122"/>
      <c r="J1357" s="122"/>
      <c r="K1357" s="122"/>
      <c r="L1357" s="122">
        <v>15</v>
      </c>
      <c r="M1357" s="122"/>
      <c r="N1357" s="122"/>
      <c r="O1357" s="334"/>
      <c r="P1357" s="221"/>
      <c r="Q1357" s="224"/>
      <c r="R1357" s="221"/>
      <c r="S1357" s="221"/>
      <c r="T1357" s="221"/>
    </row>
    <row r="1358" spans="1:20" s="19" customFormat="1" ht="45" hidden="1" customHeight="1" outlineLevel="1" x14ac:dyDescent="0.25">
      <c r="A1358" s="552"/>
      <c r="B1358" s="551"/>
      <c r="C1358" s="552"/>
      <c r="D1358" s="574"/>
      <c r="E1358" s="536"/>
      <c r="F1358" s="537"/>
      <c r="G1358" s="64" t="s">
        <v>1438</v>
      </c>
      <c r="H1358" s="122">
        <v>303</v>
      </c>
      <c r="I1358" s="122"/>
      <c r="J1358" s="122"/>
      <c r="K1358" s="122"/>
      <c r="L1358" s="122">
        <v>10</v>
      </c>
      <c r="M1358" s="122"/>
      <c r="N1358" s="122"/>
      <c r="O1358" s="334"/>
      <c r="P1358" s="221"/>
      <c r="Q1358" s="224"/>
      <c r="R1358" s="221"/>
      <c r="S1358" s="221"/>
      <c r="T1358" s="221"/>
    </row>
    <row r="1359" spans="1:20" s="19" customFormat="1" ht="75" hidden="1" customHeight="1" outlineLevel="1" x14ac:dyDescent="0.25">
      <c r="A1359" s="552"/>
      <c r="B1359" s="551"/>
      <c r="C1359" s="552"/>
      <c r="D1359" s="574"/>
      <c r="E1359" s="536"/>
      <c r="F1359" s="537"/>
      <c r="G1359" s="64" t="s">
        <v>1439</v>
      </c>
      <c r="H1359" s="123">
        <v>5</v>
      </c>
      <c r="I1359" s="123"/>
      <c r="J1359" s="123"/>
      <c r="K1359" s="123"/>
      <c r="L1359" s="123">
        <v>7.5</v>
      </c>
      <c r="M1359" s="123"/>
      <c r="N1359" s="123"/>
      <c r="O1359" s="332"/>
      <c r="P1359" s="221"/>
      <c r="Q1359" s="224"/>
      <c r="R1359" s="221"/>
      <c r="S1359" s="221"/>
      <c r="T1359" s="221"/>
    </row>
    <row r="1360" spans="1:20" s="19" customFormat="1" ht="90" hidden="1" customHeight="1" outlineLevel="1" x14ac:dyDescent="0.25">
      <c r="A1360" s="552"/>
      <c r="B1360" s="551"/>
      <c r="C1360" s="552"/>
      <c r="D1360" s="574"/>
      <c r="E1360" s="536"/>
      <c r="F1360" s="537"/>
      <c r="G1360" s="64" t="s">
        <v>1440</v>
      </c>
      <c r="H1360" s="123">
        <v>471</v>
      </c>
      <c r="I1360" s="123"/>
      <c r="J1360" s="123"/>
      <c r="K1360" s="123"/>
      <c r="L1360" s="123">
        <v>20</v>
      </c>
      <c r="M1360" s="123"/>
      <c r="N1360" s="123"/>
      <c r="O1360" s="332"/>
      <c r="P1360" s="221"/>
      <c r="Q1360" s="224"/>
      <c r="R1360" s="221"/>
      <c r="S1360" s="221"/>
      <c r="T1360" s="221"/>
    </row>
    <row r="1361" spans="1:20" s="19" customFormat="1" ht="105" hidden="1" customHeight="1" outlineLevel="1" x14ac:dyDescent="0.25">
      <c r="A1361" s="552"/>
      <c r="B1361" s="551"/>
      <c r="C1361" s="552"/>
      <c r="D1361" s="574"/>
      <c r="E1361" s="536"/>
      <c r="F1361" s="537"/>
      <c r="G1361" s="64" t="s">
        <v>1441</v>
      </c>
      <c r="H1361" s="123">
        <v>390</v>
      </c>
      <c r="I1361" s="123"/>
      <c r="J1361" s="123"/>
      <c r="K1361" s="123"/>
      <c r="L1361" s="123">
        <v>20</v>
      </c>
      <c r="M1361" s="123"/>
      <c r="N1361" s="123"/>
      <c r="O1361" s="332"/>
      <c r="P1361" s="221"/>
      <c r="Q1361" s="224"/>
      <c r="R1361" s="221"/>
      <c r="S1361" s="221"/>
      <c r="T1361" s="221"/>
    </row>
    <row r="1362" spans="1:20" s="19" customFormat="1" ht="180" hidden="1" customHeight="1" outlineLevel="1" x14ac:dyDescent="0.25">
      <c r="A1362" s="552"/>
      <c r="B1362" s="551"/>
      <c r="C1362" s="552"/>
      <c r="D1362" s="574"/>
      <c r="E1362" s="536"/>
      <c r="F1362" s="537"/>
      <c r="G1362" s="64" t="s">
        <v>1442</v>
      </c>
      <c r="H1362" s="123">
        <v>483</v>
      </c>
      <c r="I1362" s="123"/>
      <c r="J1362" s="123"/>
      <c r="K1362" s="123"/>
      <c r="L1362" s="123">
        <v>15</v>
      </c>
      <c r="M1362" s="123"/>
      <c r="N1362" s="123"/>
      <c r="O1362" s="332"/>
      <c r="P1362" s="221"/>
      <c r="Q1362" s="224"/>
      <c r="R1362" s="221"/>
      <c r="S1362" s="221"/>
      <c r="T1362" s="221"/>
    </row>
    <row r="1363" spans="1:20" s="19" customFormat="1" ht="75" hidden="1" customHeight="1" outlineLevel="1" x14ac:dyDescent="0.25">
      <c r="A1363" s="552"/>
      <c r="B1363" s="551"/>
      <c r="C1363" s="552"/>
      <c r="D1363" s="574"/>
      <c r="E1363" s="536"/>
      <c r="F1363" s="537"/>
      <c r="G1363" s="64" t="s">
        <v>1443</v>
      </c>
      <c r="H1363" s="123">
        <v>124</v>
      </c>
      <c r="I1363" s="123"/>
      <c r="J1363" s="123"/>
      <c r="K1363" s="123"/>
      <c r="L1363" s="123">
        <v>62.7</v>
      </c>
      <c r="M1363" s="123"/>
      <c r="N1363" s="123"/>
      <c r="O1363" s="332"/>
      <c r="P1363" s="221"/>
      <c r="Q1363" s="224"/>
      <c r="R1363" s="221"/>
      <c r="S1363" s="221"/>
      <c r="T1363" s="221"/>
    </row>
    <row r="1364" spans="1:20" s="19" customFormat="1" ht="90" hidden="1" customHeight="1" outlineLevel="1" x14ac:dyDescent="0.25">
      <c r="A1364" s="552"/>
      <c r="B1364" s="551"/>
      <c r="C1364" s="552"/>
      <c r="D1364" s="574"/>
      <c r="E1364" s="536"/>
      <c r="F1364" s="537"/>
      <c r="G1364" s="64" t="s">
        <v>1444</v>
      </c>
      <c r="H1364" s="123">
        <v>710</v>
      </c>
      <c r="I1364" s="123"/>
      <c r="J1364" s="123"/>
      <c r="K1364" s="123"/>
      <c r="L1364" s="123">
        <v>30</v>
      </c>
      <c r="M1364" s="123"/>
      <c r="N1364" s="123"/>
      <c r="O1364" s="332"/>
      <c r="P1364" s="221"/>
      <c r="Q1364" s="224"/>
      <c r="R1364" s="221"/>
      <c r="S1364" s="221"/>
      <c r="T1364" s="221"/>
    </row>
    <row r="1365" spans="1:20" s="19" customFormat="1" ht="75" hidden="1" customHeight="1" outlineLevel="1" x14ac:dyDescent="0.25">
      <c r="A1365" s="552"/>
      <c r="B1365" s="551"/>
      <c r="C1365" s="552"/>
      <c r="D1365" s="574"/>
      <c r="E1365" s="536"/>
      <c r="F1365" s="537"/>
      <c r="G1365" s="64" t="s">
        <v>1445</v>
      </c>
      <c r="H1365" s="123">
        <v>184</v>
      </c>
      <c r="I1365" s="123"/>
      <c r="J1365" s="123"/>
      <c r="K1365" s="123"/>
      <c r="L1365" s="123">
        <v>3.33</v>
      </c>
      <c r="M1365" s="123"/>
      <c r="N1365" s="123"/>
      <c r="O1365" s="332"/>
      <c r="P1365" s="221"/>
      <c r="Q1365" s="224"/>
      <c r="R1365" s="221"/>
      <c r="S1365" s="221"/>
      <c r="T1365" s="221"/>
    </row>
    <row r="1366" spans="1:20" s="19" customFormat="1" ht="60" hidden="1" customHeight="1" outlineLevel="1" x14ac:dyDescent="0.25">
      <c r="A1366" s="552"/>
      <c r="B1366" s="551"/>
      <c r="C1366" s="552"/>
      <c r="D1366" s="574"/>
      <c r="E1366" s="536"/>
      <c r="F1366" s="537"/>
      <c r="G1366" s="64" t="s">
        <v>1446</v>
      </c>
      <c r="H1366" s="123">
        <v>18</v>
      </c>
      <c r="I1366" s="123"/>
      <c r="J1366" s="123"/>
      <c r="K1366" s="123"/>
      <c r="L1366" s="123">
        <v>5</v>
      </c>
      <c r="M1366" s="123"/>
      <c r="N1366" s="123"/>
      <c r="O1366" s="332"/>
      <c r="P1366" s="221"/>
      <c r="Q1366" s="224"/>
      <c r="R1366" s="221"/>
      <c r="S1366" s="221"/>
      <c r="T1366" s="221"/>
    </row>
    <row r="1367" spans="1:20" s="19" customFormat="1" ht="60" hidden="1" customHeight="1" outlineLevel="1" x14ac:dyDescent="0.25">
      <c r="A1367" s="552"/>
      <c r="B1367" s="551"/>
      <c r="C1367" s="552"/>
      <c r="D1367" s="574"/>
      <c r="E1367" s="536"/>
      <c r="F1367" s="537"/>
      <c r="G1367" s="64" t="s">
        <v>1447</v>
      </c>
      <c r="H1367" s="123">
        <v>186</v>
      </c>
      <c r="I1367" s="123"/>
      <c r="J1367" s="123"/>
      <c r="K1367" s="123"/>
      <c r="L1367" s="123">
        <v>5</v>
      </c>
      <c r="M1367" s="123"/>
      <c r="N1367" s="123"/>
      <c r="O1367" s="332"/>
      <c r="P1367" s="221"/>
      <c r="Q1367" s="224"/>
      <c r="R1367" s="221"/>
      <c r="S1367" s="221"/>
      <c r="T1367" s="221"/>
    </row>
    <row r="1368" spans="1:20" s="19" customFormat="1" ht="60" hidden="1" customHeight="1" outlineLevel="1" x14ac:dyDescent="0.25">
      <c r="A1368" s="552"/>
      <c r="B1368" s="551"/>
      <c r="C1368" s="552"/>
      <c r="D1368" s="574"/>
      <c r="E1368" s="536"/>
      <c r="F1368" s="537"/>
      <c r="G1368" s="64" t="s">
        <v>1448</v>
      </c>
      <c r="H1368" s="122">
        <v>267</v>
      </c>
      <c r="I1368" s="122"/>
      <c r="J1368" s="122"/>
      <c r="K1368" s="122"/>
      <c r="L1368" s="122">
        <v>8</v>
      </c>
      <c r="M1368" s="122"/>
      <c r="N1368" s="122"/>
      <c r="O1368" s="334"/>
      <c r="P1368" s="221"/>
      <c r="Q1368" s="224"/>
      <c r="R1368" s="221"/>
      <c r="S1368" s="221"/>
      <c r="T1368" s="221"/>
    </row>
    <row r="1369" spans="1:20" s="19" customFormat="1" ht="75" hidden="1" customHeight="1" outlineLevel="1" x14ac:dyDescent="0.25">
      <c r="A1369" s="552"/>
      <c r="B1369" s="551"/>
      <c r="C1369" s="552"/>
      <c r="D1369" s="574"/>
      <c r="E1369" s="536"/>
      <c r="F1369" s="537"/>
      <c r="G1369" s="64" t="s">
        <v>1449</v>
      </c>
      <c r="H1369" s="122">
        <v>473</v>
      </c>
      <c r="I1369" s="122"/>
      <c r="J1369" s="122"/>
      <c r="K1369" s="122"/>
      <c r="L1369" s="122">
        <v>20</v>
      </c>
      <c r="M1369" s="122"/>
      <c r="N1369" s="122"/>
      <c r="O1369" s="334"/>
      <c r="P1369" s="221"/>
      <c r="Q1369" s="224"/>
      <c r="R1369" s="221"/>
      <c r="S1369" s="221"/>
      <c r="T1369" s="221"/>
    </row>
    <row r="1370" spans="1:20" s="19" customFormat="1" ht="45" hidden="1" customHeight="1" outlineLevel="1" x14ac:dyDescent="0.25">
      <c r="A1370" s="552"/>
      <c r="B1370" s="551"/>
      <c r="C1370" s="552"/>
      <c r="D1370" s="574"/>
      <c r="E1370" s="536"/>
      <c r="F1370" s="537"/>
      <c r="G1370" s="64" t="s">
        <v>1450</v>
      </c>
      <c r="H1370" s="122">
        <v>521</v>
      </c>
      <c r="I1370" s="122"/>
      <c r="J1370" s="122"/>
      <c r="K1370" s="122"/>
      <c r="L1370" s="122">
        <v>36</v>
      </c>
      <c r="M1370" s="122"/>
      <c r="N1370" s="122"/>
      <c r="O1370" s="334"/>
      <c r="P1370" s="221"/>
      <c r="Q1370" s="224"/>
      <c r="R1370" s="221"/>
      <c r="S1370" s="221"/>
      <c r="T1370" s="221"/>
    </row>
    <row r="1371" spans="1:20" s="19" customFormat="1" ht="45" hidden="1" customHeight="1" outlineLevel="1" x14ac:dyDescent="0.25">
      <c r="A1371" s="552"/>
      <c r="B1371" s="551"/>
      <c r="C1371" s="552"/>
      <c r="D1371" s="574"/>
      <c r="E1371" s="536"/>
      <c r="F1371" s="537"/>
      <c r="G1371" s="64" t="s">
        <v>1451</v>
      </c>
      <c r="H1371" s="122">
        <v>285</v>
      </c>
      <c r="I1371" s="122"/>
      <c r="J1371" s="122"/>
      <c r="K1371" s="122"/>
      <c r="L1371" s="122">
        <v>5</v>
      </c>
      <c r="M1371" s="122"/>
      <c r="N1371" s="122"/>
      <c r="O1371" s="334"/>
      <c r="P1371" s="221"/>
      <c r="Q1371" s="224"/>
      <c r="R1371" s="221"/>
      <c r="S1371" s="221"/>
      <c r="T1371" s="221"/>
    </row>
    <row r="1372" spans="1:20" s="19" customFormat="1" ht="45" hidden="1" customHeight="1" outlineLevel="1" x14ac:dyDescent="0.25">
      <c r="A1372" s="552"/>
      <c r="B1372" s="551"/>
      <c r="C1372" s="552"/>
      <c r="D1372" s="574"/>
      <c r="E1372" s="536"/>
      <c r="F1372" s="537"/>
      <c r="G1372" s="64" t="s">
        <v>1452</v>
      </c>
      <c r="H1372" s="122">
        <v>62</v>
      </c>
      <c r="I1372" s="122"/>
      <c r="J1372" s="122"/>
      <c r="K1372" s="122"/>
      <c r="L1372" s="122">
        <v>15</v>
      </c>
      <c r="M1372" s="122"/>
      <c r="N1372" s="122"/>
      <c r="O1372" s="334"/>
      <c r="P1372" s="221"/>
      <c r="Q1372" s="224"/>
      <c r="R1372" s="221"/>
      <c r="S1372" s="221"/>
      <c r="T1372" s="221"/>
    </row>
    <row r="1373" spans="1:20" s="19" customFormat="1" ht="45" hidden="1" customHeight="1" outlineLevel="1" x14ac:dyDescent="0.25">
      <c r="A1373" s="552"/>
      <c r="B1373" s="551"/>
      <c r="C1373" s="552"/>
      <c r="D1373" s="574"/>
      <c r="E1373" s="536"/>
      <c r="F1373" s="537"/>
      <c r="G1373" s="64" t="s">
        <v>1453</v>
      </c>
      <c r="H1373" s="122">
        <v>90</v>
      </c>
      <c r="I1373" s="122"/>
      <c r="J1373" s="122"/>
      <c r="K1373" s="122"/>
      <c r="L1373" s="122">
        <v>5</v>
      </c>
      <c r="M1373" s="122"/>
      <c r="N1373" s="122"/>
      <c r="O1373" s="334"/>
      <c r="P1373" s="221"/>
      <c r="Q1373" s="224"/>
      <c r="R1373" s="221"/>
      <c r="S1373" s="221"/>
      <c r="T1373" s="221"/>
    </row>
    <row r="1374" spans="1:20" s="19" customFormat="1" ht="45" hidden="1" customHeight="1" outlineLevel="1" x14ac:dyDescent="0.25">
      <c r="A1374" s="552"/>
      <c r="B1374" s="551"/>
      <c r="C1374" s="552"/>
      <c r="D1374" s="574"/>
      <c r="E1374" s="536"/>
      <c r="F1374" s="537"/>
      <c r="G1374" s="64" t="s">
        <v>1454</v>
      </c>
      <c r="H1374" s="122">
        <v>111</v>
      </c>
      <c r="I1374" s="122"/>
      <c r="J1374" s="122"/>
      <c r="K1374" s="122"/>
      <c r="L1374" s="122">
        <v>15</v>
      </c>
      <c r="M1374" s="122"/>
      <c r="N1374" s="122"/>
      <c r="O1374" s="334"/>
      <c r="P1374" s="221"/>
      <c r="Q1374" s="224"/>
      <c r="R1374" s="221"/>
      <c r="S1374" s="221"/>
      <c r="T1374" s="221"/>
    </row>
    <row r="1375" spans="1:20" s="19" customFormat="1" ht="45" hidden="1" customHeight="1" outlineLevel="1" x14ac:dyDescent="0.25">
      <c r="A1375" s="552"/>
      <c r="B1375" s="551"/>
      <c r="C1375" s="552"/>
      <c r="D1375" s="574"/>
      <c r="E1375" s="536"/>
      <c r="F1375" s="537"/>
      <c r="G1375" s="64" t="s">
        <v>1455</v>
      </c>
      <c r="H1375" s="122">
        <v>172</v>
      </c>
      <c r="I1375" s="122"/>
      <c r="J1375" s="122"/>
      <c r="K1375" s="122"/>
      <c r="L1375" s="122">
        <v>15</v>
      </c>
      <c r="M1375" s="122"/>
      <c r="N1375" s="122"/>
      <c r="O1375" s="334"/>
      <c r="P1375" s="221"/>
      <c r="Q1375" s="224"/>
      <c r="R1375" s="221"/>
      <c r="S1375" s="221"/>
      <c r="T1375" s="221"/>
    </row>
    <row r="1376" spans="1:20" s="19" customFormat="1" ht="45" hidden="1" customHeight="1" outlineLevel="1" x14ac:dyDescent="0.25">
      <c r="A1376" s="552"/>
      <c r="B1376" s="551"/>
      <c r="C1376" s="552"/>
      <c r="D1376" s="574"/>
      <c r="E1376" s="536"/>
      <c r="F1376" s="537"/>
      <c r="G1376" s="64" t="s">
        <v>1456</v>
      </c>
      <c r="H1376" s="122">
        <v>376</v>
      </c>
      <c r="I1376" s="122"/>
      <c r="J1376" s="122"/>
      <c r="K1376" s="122"/>
      <c r="L1376" s="122">
        <v>7.5</v>
      </c>
      <c r="M1376" s="122"/>
      <c r="N1376" s="122"/>
      <c r="O1376" s="334"/>
      <c r="P1376" s="221"/>
      <c r="Q1376" s="224"/>
      <c r="R1376" s="221"/>
      <c r="S1376" s="221"/>
      <c r="T1376" s="221"/>
    </row>
    <row r="1377" spans="1:20" s="19" customFormat="1" ht="30" hidden="1" customHeight="1" outlineLevel="1" x14ac:dyDescent="0.25">
      <c r="A1377" s="552"/>
      <c r="B1377" s="551"/>
      <c r="C1377" s="552"/>
      <c r="D1377" s="574"/>
      <c r="E1377" s="536"/>
      <c r="F1377" s="537"/>
      <c r="G1377" s="64" t="s">
        <v>1457</v>
      </c>
      <c r="H1377" s="122">
        <v>58</v>
      </c>
      <c r="I1377" s="122"/>
      <c r="J1377" s="122"/>
      <c r="K1377" s="122"/>
      <c r="L1377" s="122">
        <v>15</v>
      </c>
      <c r="M1377" s="122"/>
      <c r="N1377" s="122"/>
      <c r="O1377" s="334"/>
      <c r="P1377" s="221"/>
      <c r="Q1377" s="224"/>
      <c r="R1377" s="221"/>
      <c r="S1377" s="221"/>
      <c r="T1377" s="221"/>
    </row>
    <row r="1378" spans="1:20" s="19" customFormat="1" ht="45" hidden="1" customHeight="1" outlineLevel="1" x14ac:dyDescent="0.25">
      <c r="A1378" s="552"/>
      <c r="B1378" s="551"/>
      <c r="C1378" s="552"/>
      <c r="D1378" s="574"/>
      <c r="E1378" s="536"/>
      <c r="F1378" s="537"/>
      <c r="G1378" s="64" t="s">
        <v>1458</v>
      </c>
      <c r="H1378" s="122">
        <v>395</v>
      </c>
      <c r="I1378" s="122"/>
      <c r="J1378" s="122"/>
      <c r="K1378" s="122"/>
      <c r="L1378" s="122">
        <v>15</v>
      </c>
      <c r="M1378" s="122"/>
      <c r="N1378" s="122"/>
      <c r="O1378" s="334"/>
      <c r="P1378" s="221"/>
      <c r="Q1378" s="224"/>
      <c r="R1378" s="221"/>
      <c r="S1378" s="221"/>
      <c r="T1378" s="221"/>
    </row>
    <row r="1379" spans="1:20" s="19" customFormat="1" ht="45" hidden="1" customHeight="1" outlineLevel="1" x14ac:dyDescent="0.25">
      <c r="A1379" s="552"/>
      <c r="B1379" s="551"/>
      <c r="C1379" s="552"/>
      <c r="D1379" s="574"/>
      <c r="E1379" s="536"/>
      <c r="F1379" s="537"/>
      <c r="G1379" s="64" t="s">
        <v>1459</v>
      </c>
      <c r="H1379" s="122">
        <v>139</v>
      </c>
      <c r="I1379" s="122"/>
      <c r="J1379" s="122"/>
      <c r="K1379" s="122"/>
      <c r="L1379" s="122">
        <v>9</v>
      </c>
      <c r="M1379" s="122"/>
      <c r="N1379" s="122"/>
      <c r="O1379" s="334"/>
      <c r="P1379" s="221"/>
      <c r="Q1379" s="224"/>
      <c r="R1379" s="221"/>
      <c r="S1379" s="221"/>
      <c r="T1379" s="221"/>
    </row>
    <row r="1380" spans="1:20" s="19" customFormat="1" ht="45" hidden="1" customHeight="1" outlineLevel="1" x14ac:dyDescent="0.25">
      <c r="A1380" s="552"/>
      <c r="B1380" s="551"/>
      <c r="C1380" s="552"/>
      <c r="D1380" s="574"/>
      <c r="E1380" s="536"/>
      <c r="F1380" s="537"/>
      <c r="G1380" s="64" t="s">
        <v>1460</v>
      </c>
      <c r="H1380" s="122">
        <v>283</v>
      </c>
      <c r="I1380" s="122"/>
      <c r="J1380" s="122"/>
      <c r="K1380" s="122"/>
      <c r="L1380" s="122">
        <v>15</v>
      </c>
      <c r="M1380" s="122"/>
      <c r="N1380" s="122"/>
      <c r="O1380" s="334"/>
      <c r="P1380" s="221"/>
      <c r="Q1380" s="224"/>
      <c r="R1380" s="221"/>
      <c r="S1380" s="221"/>
      <c r="T1380" s="221"/>
    </row>
    <row r="1381" spans="1:20" s="19" customFormat="1" ht="60" hidden="1" customHeight="1" outlineLevel="1" x14ac:dyDescent="0.25">
      <c r="A1381" s="552"/>
      <c r="B1381" s="551"/>
      <c r="C1381" s="552"/>
      <c r="D1381" s="574"/>
      <c r="E1381" s="536"/>
      <c r="F1381" s="537"/>
      <c r="G1381" s="64" t="s">
        <v>1461</v>
      </c>
      <c r="H1381" s="122">
        <v>229</v>
      </c>
      <c r="I1381" s="122"/>
      <c r="J1381" s="122"/>
      <c r="K1381" s="122"/>
      <c r="L1381" s="122">
        <v>13.33</v>
      </c>
      <c r="M1381" s="122"/>
      <c r="N1381" s="122"/>
      <c r="O1381" s="334"/>
      <c r="P1381" s="221"/>
      <c r="Q1381" s="224"/>
      <c r="R1381" s="221"/>
      <c r="S1381" s="221"/>
      <c r="T1381" s="221"/>
    </row>
    <row r="1382" spans="1:20" s="19" customFormat="1" ht="45" hidden="1" customHeight="1" outlineLevel="1" x14ac:dyDescent="0.25">
      <c r="A1382" s="552"/>
      <c r="B1382" s="551"/>
      <c r="C1382" s="552"/>
      <c r="D1382" s="574"/>
      <c r="E1382" s="536"/>
      <c r="F1382" s="537"/>
      <c r="G1382" s="64" t="s">
        <v>1462</v>
      </c>
      <c r="H1382" s="122">
        <v>351</v>
      </c>
      <c r="I1382" s="122"/>
      <c r="J1382" s="122"/>
      <c r="K1382" s="122"/>
      <c r="L1382" s="122">
        <v>30</v>
      </c>
      <c r="M1382" s="122"/>
      <c r="N1382" s="122"/>
      <c r="O1382" s="334"/>
      <c r="P1382" s="221"/>
      <c r="Q1382" s="224"/>
      <c r="R1382" s="221"/>
      <c r="S1382" s="221"/>
      <c r="T1382" s="221"/>
    </row>
    <row r="1383" spans="1:20" s="19" customFormat="1" ht="45" hidden="1" customHeight="1" outlineLevel="1" x14ac:dyDescent="0.25">
      <c r="A1383" s="552"/>
      <c r="B1383" s="551"/>
      <c r="C1383" s="552"/>
      <c r="D1383" s="574"/>
      <c r="E1383" s="536"/>
      <c r="F1383" s="537"/>
      <c r="G1383" s="64" t="s">
        <v>1463</v>
      </c>
      <c r="H1383" s="122">
        <v>625</v>
      </c>
      <c r="I1383" s="122"/>
      <c r="J1383" s="122"/>
      <c r="K1383" s="122"/>
      <c r="L1383" s="122">
        <v>15</v>
      </c>
      <c r="M1383" s="122"/>
      <c r="N1383" s="122"/>
      <c r="O1383" s="334"/>
      <c r="P1383" s="221"/>
      <c r="Q1383" s="224"/>
      <c r="R1383" s="221"/>
      <c r="S1383" s="221"/>
      <c r="T1383" s="221"/>
    </row>
    <row r="1384" spans="1:20" s="19" customFormat="1" ht="45" hidden="1" customHeight="1" outlineLevel="1" x14ac:dyDescent="0.25">
      <c r="A1384" s="552"/>
      <c r="B1384" s="551"/>
      <c r="C1384" s="552"/>
      <c r="D1384" s="574"/>
      <c r="E1384" s="536"/>
      <c r="F1384" s="537"/>
      <c r="G1384" s="64" t="s">
        <v>1464</v>
      </c>
      <c r="H1384" s="122">
        <v>176</v>
      </c>
      <c r="I1384" s="122"/>
      <c r="J1384" s="122"/>
      <c r="K1384" s="122"/>
      <c r="L1384" s="122">
        <v>30</v>
      </c>
      <c r="M1384" s="122"/>
      <c r="N1384" s="122"/>
      <c r="O1384" s="334"/>
      <c r="P1384" s="221"/>
      <c r="Q1384" s="224"/>
      <c r="R1384" s="221"/>
      <c r="S1384" s="221"/>
      <c r="T1384" s="221"/>
    </row>
    <row r="1385" spans="1:20" s="19" customFormat="1" ht="45" hidden="1" customHeight="1" outlineLevel="1" x14ac:dyDescent="0.25">
      <c r="A1385" s="552"/>
      <c r="B1385" s="551"/>
      <c r="C1385" s="552"/>
      <c r="D1385" s="574"/>
      <c r="E1385" s="536"/>
      <c r="F1385" s="537"/>
      <c r="G1385" s="64" t="s">
        <v>1465</v>
      </c>
      <c r="H1385" s="122">
        <v>90</v>
      </c>
      <c r="I1385" s="122"/>
      <c r="J1385" s="122"/>
      <c r="K1385" s="122"/>
      <c r="L1385" s="122">
        <v>12</v>
      </c>
      <c r="M1385" s="122"/>
      <c r="N1385" s="122"/>
      <c r="O1385" s="334"/>
      <c r="P1385" s="221"/>
      <c r="Q1385" s="224"/>
      <c r="R1385" s="221"/>
      <c r="S1385" s="221"/>
      <c r="T1385" s="221"/>
    </row>
    <row r="1386" spans="1:20" s="19" customFormat="1" ht="45" hidden="1" customHeight="1" outlineLevel="1" x14ac:dyDescent="0.25">
      <c r="A1386" s="552"/>
      <c r="B1386" s="551"/>
      <c r="C1386" s="552"/>
      <c r="D1386" s="574"/>
      <c r="E1386" s="536"/>
      <c r="F1386" s="537"/>
      <c r="G1386" s="64" t="s">
        <v>1466</v>
      </c>
      <c r="H1386" s="122">
        <v>88</v>
      </c>
      <c r="I1386" s="122"/>
      <c r="J1386" s="122"/>
      <c r="K1386" s="122"/>
      <c r="L1386" s="122">
        <v>25</v>
      </c>
      <c r="M1386" s="122"/>
      <c r="N1386" s="122"/>
      <c r="O1386" s="334"/>
      <c r="P1386" s="221"/>
      <c r="Q1386" s="224"/>
      <c r="R1386" s="221"/>
      <c r="S1386" s="221"/>
      <c r="T1386" s="221"/>
    </row>
    <row r="1387" spans="1:20" s="19" customFormat="1" ht="45" hidden="1" customHeight="1" outlineLevel="1" x14ac:dyDescent="0.25">
      <c r="A1387" s="552"/>
      <c r="B1387" s="551"/>
      <c r="C1387" s="552"/>
      <c r="D1387" s="574"/>
      <c r="E1387" s="536"/>
      <c r="F1387" s="537"/>
      <c r="G1387" s="64" t="s">
        <v>1467</v>
      </c>
      <c r="H1387" s="122">
        <v>108</v>
      </c>
      <c r="I1387" s="122"/>
      <c r="J1387" s="122"/>
      <c r="K1387" s="122"/>
      <c r="L1387" s="122">
        <v>15</v>
      </c>
      <c r="M1387" s="122"/>
      <c r="N1387" s="122"/>
      <c r="O1387" s="334"/>
      <c r="P1387" s="221"/>
      <c r="Q1387" s="224"/>
      <c r="R1387" s="221"/>
      <c r="S1387" s="221"/>
      <c r="T1387" s="221"/>
    </row>
    <row r="1388" spans="1:20" s="19" customFormat="1" ht="45" hidden="1" customHeight="1" outlineLevel="1" x14ac:dyDescent="0.25">
      <c r="A1388" s="552"/>
      <c r="B1388" s="551"/>
      <c r="C1388" s="552"/>
      <c r="D1388" s="574"/>
      <c r="E1388" s="536"/>
      <c r="F1388" s="537"/>
      <c r="G1388" s="64" t="s">
        <v>1468</v>
      </c>
      <c r="H1388" s="122">
        <v>87</v>
      </c>
      <c r="I1388" s="122"/>
      <c r="J1388" s="122"/>
      <c r="K1388" s="122"/>
      <c r="L1388" s="122">
        <v>15</v>
      </c>
      <c r="M1388" s="122"/>
      <c r="N1388" s="122"/>
      <c r="O1388" s="334"/>
      <c r="P1388" s="221"/>
      <c r="Q1388" s="224"/>
      <c r="R1388" s="221"/>
      <c r="S1388" s="221"/>
      <c r="T1388" s="221"/>
    </row>
    <row r="1389" spans="1:20" s="19" customFormat="1" ht="45" hidden="1" customHeight="1" outlineLevel="1" x14ac:dyDescent="0.25">
      <c r="A1389" s="552"/>
      <c r="B1389" s="551"/>
      <c r="C1389" s="552"/>
      <c r="D1389" s="574"/>
      <c r="E1389" s="536"/>
      <c r="F1389" s="537"/>
      <c r="G1389" s="64" t="s">
        <v>1469</v>
      </c>
      <c r="H1389" s="122">
        <v>158</v>
      </c>
      <c r="I1389" s="122"/>
      <c r="J1389" s="122"/>
      <c r="K1389" s="122"/>
      <c r="L1389" s="122">
        <v>15</v>
      </c>
      <c r="M1389" s="122"/>
      <c r="N1389" s="122"/>
      <c r="O1389" s="334"/>
      <c r="P1389" s="221"/>
      <c r="Q1389" s="224"/>
      <c r="R1389" s="221"/>
      <c r="S1389" s="221"/>
      <c r="T1389" s="221"/>
    </row>
    <row r="1390" spans="1:20" s="19" customFormat="1" ht="30" hidden="1" customHeight="1" outlineLevel="1" x14ac:dyDescent="0.25">
      <c r="A1390" s="552"/>
      <c r="B1390" s="551"/>
      <c r="C1390" s="552"/>
      <c r="D1390" s="574"/>
      <c r="E1390" s="536"/>
      <c r="F1390" s="537"/>
      <c r="G1390" s="64" t="s">
        <v>1470</v>
      </c>
      <c r="H1390" s="122">
        <v>394</v>
      </c>
      <c r="I1390" s="122"/>
      <c r="J1390" s="122"/>
      <c r="K1390" s="122"/>
      <c r="L1390" s="122">
        <v>30</v>
      </c>
      <c r="M1390" s="122"/>
      <c r="N1390" s="122"/>
      <c r="O1390" s="334"/>
      <c r="P1390" s="221"/>
      <c r="Q1390" s="224"/>
      <c r="R1390" s="221"/>
      <c r="S1390" s="221"/>
      <c r="T1390" s="221"/>
    </row>
    <row r="1391" spans="1:20" s="19" customFormat="1" ht="30" hidden="1" customHeight="1" outlineLevel="1" x14ac:dyDescent="0.25">
      <c r="A1391" s="552"/>
      <c r="B1391" s="551"/>
      <c r="C1391" s="552"/>
      <c r="D1391" s="574"/>
      <c r="E1391" s="536"/>
      <c r="F1391" s="537"/>
      <c r="G1391" s="64" t="s">
        <v>1471</v>
      </c>
      <c r="H1391" s="122">
        <v>170</v>
      </c>
      <c r="I1391" s="122"/>
      <c r="J1391" s="122"/>
      <c r="K1391" s="122"/>
      <c r="L1391" s="122">
        <v>15</v>
      </c>
      <c r="M1391" s="122"/>
      <c r="N1391" s="122"/>
      <c r="O1391" s="334"/>
      <c r="P1391" s="221"/>
      <c r="Q1391" s="224"/>
      <c r="R1391" s="221"/>
      <c r="S1391" s="221"/>
      <c r="T1391" s="221"/>
    </row>
    <row r="1392" spans="1:20" s="19" customFormat="1" ht="45" hidden="1" customHeight="1" outlineLevel="1" x14ac:dyDescent="0.25">
      <c r="A1392" s="552"/>
      <c r="B1392" s="551"/>
      <c r="C1392" s="552"/>
      <c r="D1392" s="574"/>
      <c r="E1392" s="536"/>
      <c r="F1392" s="537"/>
      <c r="G1392" s="64" t="s">
        <v>1472</v>
      </c>
      <c r="H1392" s="122">
        <v>212</v>
      </c>
      <c r="I1392" s="122"/>
      <c r="J1392" s="122"/>
      <c r="K1392" s="122"/>
      <c r="L1392" s="122">
        <v>15</v>
      </c>
      <c r="M1392" s="122"/>
      <c r="N1392" s="122"/>
      <c r="O1392" s="334"/>
      <c r="P1392" s="221"/>
      <c r="Q1392" s="224"/>
      <c r="R1392" s="221"/>
      <c r="S1392" s="221"/>
      <c r="T1392" s="221"/>
    </row>
    <row r="1393" spans="1:20" s="19" customFormat="1" ht="60" hidden="1" customHeight="1" outlineLevel="1" x14ac:dyDescent="0.25">
      <c r="A1393" s="552"/>
      <c r="B1393" s="551"/>
      <c r="C1393" s="552"/>
      <c r="D1393" s="574"/>
      <c r="E1393" s="536"/>
      <c r="F1393" s="537"/>
      <c r="G1393" s="64" t="s">
        <v>1473</v>
      </c>
      <c r="H1393" s="122">
        <v>289</v>
      </c>
      <c r="I1393" s="122"/>
      <c r="J1393" s="122"/>
      <c r="K1393" s="122"/>
      <c r="L1393" s="122">
        <v>25</v>
      </c>
      <c r="M1393" s="122"/>
      <c r="N1393" s="122"/>
      <c r="O1393" s="334"/>
      <c r="P1393" s="221"/>
      <c r="Q1393" s="224"/>
      <c r="R1393" s="221"/>
      <c r="S1393" s="221"/>
      <c r="T1393" s="221"/>
    </row>
    <row r="1394" spans="1:20" s="19" customFormat="1" ht="60" hidden="1" customHeight="1" outlineLevel="1" x14ac:dyDescent="0.25">
      <c r="A1394" s="552"/>
      <c r="B1394" s="551"/>
      <c r="C1394" s="552"/>
      <c r="D1394" s="574"/>
      <c r="E1394" s="536"/>
      <c r="F1394" s="537"/>
      <c r="G1394" s="64" t="s">
        <v>1474</v>
      </c>
      <c r="H1394" s="122">
        <v>236</v>
      </c>
      <c r="I1394" s="122"/>
      <c r="J1394" s="122"/>
      <c r="K1394" s="122"/>
      <c r="L1394" s="122">
        <v>10</v>
      </c>
      <c r="M1394" s="122"/>
      <c r="N1394" s="122"/>
      <c r="O1394" s="334"/>
      <c r="P1394" s="221"/>
      <c r="Q1394" s="224"/>
      <c r="R1394" s="221"/>
      <c r="S1394" s="221"/>
      <c r="T1394" s="221"/>
    </row>
    <row r="1395" spans="1:20" s="19" customFormat="1" ht="60" hidden="1" customHeight="1" outlineLevel="1" x14ac:dyDescent="0.25">
      <c r="A1395" s="552"/>
      <c r="B1395" s="551"/>
      <c r="C1395" s="552"/>
      <c r="D1395" s="574"/>
      <c r="E1395" s="536"/>
      <c r="F1395" s="537"/>
      <c r="G1395" s="64" t="s">
        <v>1475</v>
      </c>
      <c r="H1395" s="122">
        <v>113</v>
      </c>
      <c r="I1395" s="122"/>
      <c r="J1395" s="122"/>
      <c r="K1395" s="122"/>
      <c r="L1395" s="122">
        <v>11.67</v>
      </c>
      <c r="M1395" s="122"/>
      <c r="N1395" s="122"/>
      <c r="O1395" s="334"/>
      <c r="P1395" s="221"/>
      <c r="Q1395" s="224"/>
      <c r="R1395" s="221"/>
      <c r="S1395" s="221"/>
      <c r="T1395" s="221"/>
    </row>
    <row r="1396" spans="1:20" s="19" customFormat="1" ht="75" hidden="1" customHeight="1" outlineLevel="1" x14ac:dyDescent="0.25">
      <c r="A1396" s="552"/>
      <c r="B1396" s="551"/>
      <c r="C1396" s="552"/>
      <c r="D1396" s="574"/>
      <c r="E1396" s="536"/>
      <c r="F1396" s="537"/>
      <c r="G1396" s="64" t="s">
        <v>1476</v>
      </c>
      <c r="H1396" s="122">
        <v>885</v>
      </c>
      <c r="I1396" s="122"/>
      <c r="J1396" s="122"/>
      <c r="K1396" s="122"/>
      <c r="L1396" s="122">
        <v>74</v>
      </c>
      <c r="M1396" s="122"/>
      <c r="N1396" s="122"/>
      <c r="O1396" s="334"/>
      <c r="P1396" s="221"/>
      <c r="Q1396" s="224"/>
      <c r="R1396" s="221"/>
      <c r="S1396" s="221"/>
      <c r="T1396" s="221"/>
    </row>
    <row r="1397" spans="1:20" s="19" customFormat="1" ht="45" hidden="1" customHeight="1" outlineLevel="1" x14ac:dyDescent="0.25">
      <c r="A1397" s="552"/>
      <c r="B1397" s="551"/>
      <c r="C1397" s="552"/>
      <c r="D1397" s="574"/>
      <c r="E1397" s="536"/>
      <c r="F1397" s="537"/>
      <c r="G1397" s="64" t="s">
        <v>1477</v>
      </c>
      <c r="H1397" s="122">
        <v>399</v>
      </c>
      <c r="I1397" s="122"/>
      <c r="J1397" s="122"/>
      <c r="K1397" s="122"/>
      <c r="L1397" s="122">
        <v>10</v>
      </c>
      <c r="M1397" s="122"/>
      <c r="N1397" s="122"/>
      <c r="O1397" s="334"/>
      <c r="P1397" s="221"/>
      <c r="Q1397" s="224"/>
      <c r="R1397" s="221"/>
      <c r="S1397" s="221"/>
      <c r="T1397" s="221"/>
    </row>
    <row r="1398" spans="1:20" s="19" customFormat="1" ht="60" hidden="1" customHeight="1" outlineLevel="1" x14ac:dyDescent="0.25">
      <c r="A1398" s="552"/>
      <c r="B1398" s="551"/>
      <c r="C1398" s="552"/>
      <c r="D1398" s="574"/>
      <c r="E1398" s="536"/>
      <c r="F1398" s="537"/>
      <c r="G1398" s="64" t="s">
        <v>1478</v>
      </c>
      <c r="H1398" s="122">
        <v>185</v>
      </c>
      <c r="I1398" s="122"/>
      <c r="J1398" s="122"/>
      <c r="K1398" s="122"/>
      <c r="L1398" s="122">
        <v>3.33</v>
      </c>
      <c r="M1398" s="122"/>
      <c r="N1398" s="122"/>
      <c r="O1398" s="334"/>
      <c r="P1398" s="221"/>
      <c r="Q1398" s="224"/>
      <c r="R1398" s="221"/>
      <c r="S1398" s="221"/>
      <c r="T1398" s="221"/>
    </row>
    <row r="1399" spans="1:20" s="19" customFormat="1" ht="45" hidden="1" customHeight="1" outlineLevel="1" x14ac:dyDescent="0.25">
      <c r="A1399" s="552"/>
      <c r="B1399" s="551"/>
      <c r="C1399" s="552"/>
      <c r="D1399" s="574"/>
      <c r="E1399" s="536"/>
      <c r="F1399" s="537"/>
      <c r="G1399" s="64" t="s">
        <v>1479</v>
      </c>
      <c r="H1399" s="122">
        <v>622</v>
      </c>
      <c r="I1399" s="122"/>
      <c r="J1399" s="122"/>
      <c r="K1399" s="122"/>
      <c r="L1399" s="122">
        <v>15</v>
      </c>
      <c r="M1399" s="122"/>
      <c r="N1399" s="122"/>
      <c r="O1399" s="334"/>
      <c r="P1399" s="221"/>
      <c r="Q1399" s="224"/>
      <c r="R1399" s="221"/>
      <c r="S1399" s="221"/>
      <c r="T1399" s="221"/>
    </row>
    <row r="1400" spans="1:20" s="19" customFormat="1" ht="30" hidden="1" customHeight="1" outlineLevel="1" x14ac:dyDescent="0.25">
      <c r="A1400" s="552"/>
      <c r="B1400" s="551"/>
      <c r="C1400" s="552"/>
      <c r="D1400" s="574"/>
      <c r="E1400" s="536"/>
      <c r="F1400" s="537"/>
      <c r="G1400" s="64" t="s">
        <v>1480</v>
      </c>
      <c r="H1400" s="122">
        <v>1923</v>
      </c>
      <c r="I1400" s="122"/>
      <c r="J1400" s="122"/>
      <c r="K1400" s="122"/>
      <c r="L1400" s="122">
        <v>60</v>
      </c>
      <c r="M1400" s="122"/>
      <c r="N1400" s="122"/>
      <c r="O1400" s="334"/>
      <c r="P1400" s="221"/>
      <c r="Q1400" s="224"/>
      <c r="R1400" s="221"/>
      <c r="S1400" s="221"/>
      <c r="T1400" s="221"/>
    </row>
    <row r="1401" spans="1:20" s="19" customFormat="1" ht="45" hidden="1" customHeight="1" outlineLevel="1" x14ac:dyDescent="0.25">
      <c r="A1401" s="552"/>
      <c r="B1401" s="551"/>
      <c r="C1401" s="552"/>
      <c r="D1401" s="574"/>
      <c r="E1401" s="536"/>
      <c r="F1401" s="537"/>
      <c r="G1401" s="64" t="s">
        <v>1481</v>
      </c>
      <c r="H1401" s="122">
        <v>20</v>
      </c>
      <c r="I1401" s="122"/>
      <c r="J1401" s="122"/>
      <c r="K1401" s="122"/>
      <c r="L1401" s="122">
        <v>5</v>
      </c>
      <c r="M1401" s="122"/>
      <c r="N1401" s="122"/>
      <c r="O1401" s="334"/>
      <c r="P1401" s="221"/>
      <c r="Q1401" s="224"/>
      <c r="R1401" s="221"/>
      <c r="S1401" s="221"/>
      <c r="T1401" s="221"/>
    </row>
    <row r="1402" spans="1:20" s="19" customFormat="1" ht="45" hidden="1" customHeight="1" outlineLevel="1" x14ac:dyDescent="0.25">
      <c r="A1402" s="552"/>
      <c r="B1402" s="551"/>
      <c r="C1402" s="552"/>
      <c r="D1402" s="574"/>
      <c r="E1402" s="536"/>
      <c r="F1402" s="537"/>
      <c r="G1402" s="64" t="s">
        <v>1482</v>
      </c>
      <c r="H1402" s="122">
        <v>234</v>
      </c>
      <c r="I1402" s="122"/>
      <c r="J1402" s="122"/>
      <c r="K1402" s="122"/>
      <c r="L1402" s="122">
        <v>15</v>
      </c>
      <c r="M1402" s="122"/>
      <c r="N1402" s="122"/>
      <c r="O1402" s="334"/>
      <c r="P1402" s="221"/>
      <c r="Q1402" s="224"/>
      <c r="R1402" s="221"/>
      <c r="S1402" s="221"/>
      <c r="T1402" s="221"/>
    </row>
    <row r="1403" spans="1:20" s="19" customFormat="1" ht="45" hidden="1" customHeight="1" outlineLevel="1" x14ac:dyDescent="0.25">
      <c r="A1403" s="552"/>
      <c r="B1403" s="551"/>
      <c r="C1403" s="552"/>
      <c r="D1403" s="574"/>
      <c r="E1403" s="536"/>
      <c r="F1403" s="537"/>
      <c r="G1403" s="64" t="s">
        <v>1483</v>
      </c>
      <c r="H1403" s="122">
        <v>66</v>
      </c>
      <c r="I1403" s="122"/>
      <c r="J1403" s="122"/>
      <c r="K1403" s="122"/>
      <c r="L1403" s="122">
        <v>15</v>
      </c>
      <c r="M1403" s="122"/>
      <c r="N1403" s="122"/>
      <c r="O1403" s="334"/>
      <c r="P1403" s="221"/>
      <c r="Q1403" s="224"/>
      <c r="R1403" s="221"/>
      <c r="S1403" s="221"/>
      <c r="T1403" s="221"/>
    </row>
    <row r="1404" spans="1:20" s="19" customFormat="1" ht="45" hidden="1" customHeight="1" outlineLevel="1" x14ac:dyDescent="0.25">
      <c r="A1404" s="552"/>
      <c r="B1404" s="551"/>
      <c r="C1404" s="552"/>
      <c r="D1404" s="574"/>
      <c r="E1404" s="536"/>
      <c r="F1404" s="537"/>
      <c r="G1404" s="64" t="s">
        <v>1484</v>
      </c>
      <c r="H1404" s="122">
        <v>73</v>
      </c>
      <c r="I1404" s="122"/>
      <c r="J1404" s="122"/>
      <c r="K1404" s="122"/>
      <c r="L1404" s="122">
        <v>15</v>
      </c>
      <c r="M1404" s="122"/>
      <c r="N1404" s="122"/>
      <c r="O1404" s="334"/>
      <c r="P1404" s="221"/>
      <c r="Q1404" s="224"/>
      <c r="R1404" s="221"/>
      <c r="S1404" s="221"/>
      <c r="T1404" s="221"/>
    </row>
    <row r="1405" spans="1:20" s="19" customFormat="1" ht="45" hidden="1" customHeight="1" outlineLevel="1" x14ac:dyDescent="0.25">
      <c r="A1405" s="552"/>
      <c r="B1405" s="551"/>
      <c r="C1405" s="552"/>
      <c r="D1405" s="574"/>
      <c r="E1405" s="536"/>
      <c r="F1405" s="537"/>
      <c r="G1405" s="64" t="s">
        <v>1485</v>
      </c>
      <c r="H1405" s="122">
        <v>84</v>
      </c>
      <c r="I1405" s="122"/>
      <c r="J1405" s="122"/>
      <c r="K1405" s="122"/>
      <c r="L1405" s="122">
        <v>15</v>
      </c>
      <c r="M1405" s="122"/>
      <c r="N1405" s="122"/>
      <c r="O1405" s="334"/>
      <c r="P1405" s="221"/>
      <c r="Q1405" s="224"/>
      <c r="R1405" s="221"/>
      <c r="S1405" s="221"/>
      <c r="T1405" s="221"/>
    </row>
    <row r="1406" spans="1:20" s="19" customFormat="1" ht="30" hidden="1" customHeight="1" outlineLevel="1" x14ac:dyDescent="0.25">
      <c r="A1406" s="552"/>
      <c r="B1406" s="551"/>
      <c r="C1406" s="552"/>
      <c r="D1406" s="574"/>
      <c r="E1406" s="536"/>
      <c r="F1406" s="537"/>
      <c r="G1406" s="64" t="s">
        <v>1486</v>
      </c>
      <c r="H1406" s="122">
        <v>113</v>
      </c>
      <c r="I1406" s="122"/>
      <c r="J1406" s="122"/>
      <c r="K1406" s="122"/>
      <c r="L1406" s="122">
        <v>8</v>
      </c>
      <c r="M1406" s="122"/>
      <c r="N1406" s="122"/>
      <c r="O1406" s="334"/>
      <c r="P1406" s="221"/>
      <c r="Q1406" s="224"/>
      <c r="R1406" s="221"/>
      <c r="S1406" s="221"/>
      <c r="T1406" s="221"/>
    </row>
    <row r="1407" spans="1:20" s="19" customFormat="1" ht="45" hidden="1" customHeight="1" outlineLevel="1" x14ac:dyDescent="0.25">
      <c r="A1407" s="552"/>
      <c r="B1407" s="551"/>
      <c r="C1407" s="552"/>
      <c r="D1407" s="574"/>
      <c r="E1407" s="536"/>
      <c r="F1407" s="537"/>
      <c r="G1407" s="64" t="s">
        <v>1487</v>
      </c>
      <c r="H1407" s="122">
        <v>134</v>
      </c>
      <c r="I1407" s="122"/>
      <c r="J1407" s="122"/>
      <c r="K1407" s="122"/>
      <c r="L1407" s="122">
        <v>15</v>
      </c>
      <c r="M1407" s="122"/>
      <c r="N1407" s="122"/>
      <c r="O1407" s="334"/>
      <c r="P1407" s="221"/>
      <c r="Q1407" s="224"/>
      <c r="R1407" s="221"/>
      <c r="S1407" s="221"/>
      <c r="T1407" s="221"/>
    </row>
    <row r="1408" spans="1:20" s="19" customFormat="1" ht="45" hidden="1" customHeight="1" outlineLevel="1" x14ac:dyDescent="0.25">
      <c r="A1408" s="552"/>
      <c r="B1408" s="551"/>
      <c r="C1408" s="552"/>
      <c r="D1408" s="574"/>
      <c r="E1408" s="536"/>
      <c r="F1408" s="537"/>
      <c r="G1408" s="64" t="s">
        <v>1488</v>
      </c>
      <c r="H1408" s="122">
        <v>138</v>
      </c>
      <c r="I1408" s="122"/>
      <c r="J1408" s="122"/>
      <c r="K1408" s="122"/>
      <c r="L1408" s="122">
        <v>8</v>
      </c>
      <c r="M1408" s="122"/>
      <c r="N1408" s="122"/>
      <c r="O1408" s="334"/>
      <c r="P1408" s="221"/>
      <c r="Q1408" s="224"/>
      <c r="R1408" s="221"/>
      <c r="S1408" s="221"/>
      <c r="T1408" s="221"/>
    </row>
    <row r="1409" spans="1:20" s="19" customFormat="1" ht="45" hidden="1" customHeight="1" outlineLevel="1" x14ac:dyDescent="0.25">
      <c r="A1409" s="552"/>
      <c r="B1409" s="551"/>
      <c r="C1409" s="552"/>
      <c r="D1409" s="574"/>
      <c r="E1409" s="536"/>
      <c r="F1409" s="537"/>
      <c r="G1409" s="64" t="s">
        <v>1489</v>
      </c>
      <c r="H1409" s="122">
        <v>145</v>
      </c>
      <c r="I1409" s="122"/>
      <c r="J1409" s="122"/>
      <c r="K1409" s="122"/>
      <c r="L1409" s="122">
        <v>15</v>
      </c>
      <c r="M1409" s="122"/>
      <c r="N1409" s="122"/>
      <c r="O1409" s="334"/>
      <c r="P1409" s="221"/>
      <c r="Q1409" s="224"/>
      <c r="R1409" s="221"/>
      <c r="S1409" s="221"/>
      <c r="T1409" s="221"/>
    </row>
    <row r="1410" spans="1:20" s="19" customFormat="1" ht="45" hidden="1" customHeight="1" outlineLevel="1" x14ac:dyDescent="0.25">
      <c r="A1410" s="552"/>
      <c r="B1410" s="551"/>
      <c r="C1410" s="552"/>
      <c r="D1410" s="574"/>
      <c r="E1410" s="536"/>
      <c r="F1410" s="537"/>
      <c r="G1410" s="64" t="s">
        <v>1490</v>
      </c>
      <c r="H1410" s="122">
        <v>41</v>
      </c>
      <c r="I1410" s="122"/>
      <c r="J1410" s="122"/>
      <c r="K1410" s="122"/>
      <c r="L1410" s="122">
        <v>15</v>
      </c>
      <c r="M1410" s="122"/>
      <c r="N1410" s="122"/>
      <c r="O1410" s="334"/>
      <c r="P1410" s="221"/>
      <c r="Q1410" s="224"/>
      <c r="R1410" s="221"/>
      <c r="S1410" s="221"/>
      <c r="T1410" s="221"/>
    </row>
    <row r="1411" spans="1:20" s="19" customFormat="1" ht="60" hidden="1" customHeight="1" outlineLevel="1" x14ac:dyDescent="0.25">
      <c r="A1411" s="552"/>
      <c r="B1411" s="551"/>
      <c r="C1411" s="552"/>
      <c r="D1411" s="574"/>
      <c r="E1411" s="536"/>
      <c r="F1411" s="537"/>
      <c r="G1411" s="64" t="s">
        <v>1491</v>
      </c>
      <c r="H1411" s="122">
        <v>751</v>
      </c>
      <c r="I1411" s="122"/>
      <c r="J1411" s="122"/>
      <c r="K1411" s="122"/>
      <c r="L1411" s="122">
        <v>30</v>
      </c>
      <c r="M1411" s="122"/>
      <c r="N1411" s="122"/>
      <c r="O1411" s="334"/>
      <c r="P1411" s="221"/>
      <c r="Q1411" s="224"/>
      <c r="R1411" s="221"/>
      <c r="S1411" s="221"/>
      <c r="T1411" s="221"/>
    </row>
    <row r="1412" spans="1:20" s="19" customFormat="1" ht="60" hidden="1" customHeight="1" outlineLevel="1" x14ac:dyDescent="0.25">
      <c r="A1412" s="552"/>
      <c r="B1412" s="551"/>
      <c r="C1412" s="552"/>
      <c r="D1412" s="574"/>
      <c r="E1412" s="536"/>
      <c r="F1412" s="537"/>
      <c r="G1412" s="64" t="s">
        <v>1492</v>
      </c>
      <c r="H1412" s="122">
        <v>455</v>
      </c>
      <c r="I1412" s="122"/>
      <c r="J1412" s="122"/>
      <c r="K1412" s="122"/>
      <c r="L1412" s="122">
        <v>5</v>
      </c>
      <c r="M1412" s="122"/>
      <c r="N1412" s="122"/>
      <c r="O1412" s="334"/>
      <c r="P1412" s="221"/>
      <c r="Q1412" s="224"/>
      <c r="R1412" s="221"/>
      <c r="S1412" s="221"/>
      <c r="T1412" s="221"/>
    </row>
    <row r="1413" spans="1:20" s="19" customFormat="1" ht="60" hidden="1" customHeight="1" outlineLevel="1" x14ac:dyDescent="0.25">
      <c r="A1413" s="552"/>
      <c r="B1413" s="551"/>
      <c r="C1413" s="552"/>
      <c r="D1413" s="574"/>
      <c r="E1413" s="536"/>
      <c r="F1413" s="537"/>
      <c r="G1413" s="64" t="s">
        <v>1493</v>
      </c>
      <c r="H1413" s="122">
        <v>87</v>
      </c>
      <c r="I1413" s="122"/>
      <c r="J1413" s="122"/>
      <c r="K1413" s="122"/>
      <c r="L1413" s="122">
        <v>15</v>
      </c>
      <c r="M1413" s="122"/>
      <c r="N1413" s="122"/>
      <c r="O1413" s="334"/>
      <c r="P1413" s="221"/>
      <c r="Q1413" s="224"/>
      <c r="R1413" s="221"/>
      <c r="S1413" s="221"/>
      <c r="T1413" s="221"/>
    </row>
    <row r="1414" spans="1:20" s="19" customFormat="1" ht="60" hidden="1" customHeight="1" outlineLevel="1" x14ac:dyDescent="0.25">
      <c r="A1414" s="552"/>
      <c r="B1414" s="551"/>
      <c r="C1414" s="552"/>
      <c r="D1414" s="574"/>
      <c r="E1414" s="536"/>
      <c r="F1414" s="537"/>
      <c r="G1414" s="64" t="s">
        <v>1494</v>
      </c>
      <c r="H1414" s="122">
        <v>200</v>
      </c>
      <c r="I1414" s="122"/>
      <c r="J1414" s="122"/>
      <c r="K1414" s="122"/>
      <c r="L1414" s="122">
        <v>10</v>
      </c>
      <c r="M1414" s="122"/>
      <c r="N1414" s="122"/>
      <c r="O1414" s="334"/>
      <c r="P1414" s="221"/>
      <c r="Q1414" s="224"/>
      <c r="R1414" s="221"/>
      <c r="S1414" s="221"/>
      <c r="T1414" s="221"/>
    </row>
    <row r="1415" spans="1:20" s="19" customFormat="1" ht="60" hidden="1" customHeight="1" outlineLevel="1" x14ac:dyDescent="0.25">
      <c r="A1415" s="552"/>
      <c r="B1415" s="551"/>
      <c r="C1415" s="552"/>
      <c r="D1415" s="574"/>
      <c r="E1415" s="536"/>
      <c r="F1415" s="537"/>
      <c r="G1415" s="64" t="s">
        <v>1495</v>
      </c>
      <c r="H1415" s="122">
        <v>150</v>
      </c>
      <c r="I1415" s="122"/>
      <c r="J1415" s="122"/>
      <c r="K1415" s="122"/>
      <c r="L1415" s="122">
        <v>10</v>
      </c>
      <c r="M1415" s="122"/>
      <c r="N1415" s="122"/>
      <c r="O1415" s="334"/>
      <c r="P1415" s="221"/>
      <c r="Q1415" s="224"/>
      <c r="R1415" s="221"/>
      <c r="S1415" s="221"/>
      <c r="T1415" s="221"/>
    </row>
    <row r="1416" spans="1:20" s="19" customFormat="1" ht="90" hidden="1" customHeight="1" outlineLevel="1" x14ac:dyDescent="0.25">
      <c r="A1416" s="552"/>
      <c r="B1416" s="551"/>
      <c r="C1416" s="552"/>
      <c r="D1416" s="574"/>
      <c r="E1416" s="536"/>
      <c r="F1416" s="537"/>
      <c r="G1416" s="64" t="s">
        <v>1496</v>
      </c>
      <c r="H1416" s="122">
        <v>120</v>
      </c>
      <c r="I1416" s="122"/>
      <c r="J1416" s="122"/>
      <c r="K1416" s="122"/>
      <c r="L1416" s="122">
        <v>15</v>
      </c>
      <c r="M1416" s="122"/>
      <c r="N1416" s="122"/>
      <c r="O1416" s="334"/>
      <c r="P1416" s="221"/>
      <c r="Q1416" s="224"/>
      <c r="R1416" s="221"/>
      <c r="S1416" s="221"/>
      <c r="T1416" s="226"/>
    </row>
    <row r="1417" spans="1:20" s="19" customFormat="1" ht="90" hidden="1" customHeight="1" outlineLevel="1" x14ac:dyDescent="0.25">
      <c r="A1417" s="552"/>
      <c r="B1417" s="551"/>
      <c r="C1417" s="552"/>
      <c r="D1417" s="574"/>
      <c r="E1417" s="536"/>
      <c r="F1417" s="537"/>
      <c r="G1417" s="64" t="s">
        <v>1497</v>
      </c>
      <c r="H1417" s="122">
        <v>350</v>
      </c>
      <c r="I1417" s="122"/>
      <c r="J1417" s="122"/>
      <c r="K1417" s="122"/>
      <c r="L1417" s="122">
        <v>10</v>
      </c>
      <c r="M1417" s="122"/>
      <c r="N1417" s="122"/>
      <c r="O1417" s="334"/>
      <c r="P1417" s="221"/>
      <c r="Q1417" s="224"/>
      <c r="R1417" s="221"/>
      <c r="S1417" s="221"/>
      <c r="T1417" s="226"/>
    </row>
    <row r="1418" spans="1:20" s="19" customFormat="1" ht="60" hidden="1" customHeight="1" outlineLevel="1" x14ac:dyDescent="0.25">
      <c r="A1418" s="552"/>
      <c r="B1418" s="551"/>
      <c r="C1418" s="552"/>
      <c r="D1418" s="574"/>
      <c r="E1418" s="536"/>
      <c r="F1418" s="537"/>
      <c r="G1418" s="64" t="s">
        <v>1498</v>
      </c>
      <c r="H1418" s="122">
        <v>40</v>
      </c>
      <c r="I1418" s="122"/>
      <c r="J1418" s="122"/>
      <c r="K1418" s="122"/>
      <c r="L1418" s="122">
        <v>10</v>
      </c>
      <c r="M1418" s="122"/>
      <c r="N1418" s="122"/>
      <c r="O1418" s="334"/>
      <c r="P1418" s="221"/>
      <c r="Q1418" s="224"/>
      <c r="R1418" s="221"/>
      <c r="S1418" s="221"/>
      <c r="T1418" s="226"/>
    </row>
    <row r="1419" spans="1:20" s="19" customFormat="1" ht="60" hidden="1" customHeight="1" outlineLevel="1" x14ac:dyDescent="0.25">
      <c r="A1419" s="552"/>
      <c r="B1419" s="551"/>
      <c r="C1419" s="552"/>
      <c r="D1419" s="574"/>
      <c r="E1419" s="536"/>
      <c r="F1419" s="537"/>
      <c r="G1419" s="64" t="s">
        <v>1499</v>
      </c>
      <c r="H1419" s="122">
        <v>78</v>
      </c>
      <c r="I1419" s="122"/>
      <c r="J1419" s="122"/>
      <c r="K1419" s="122"/>
      <c r="L1419" s="122">
        <v>15</v>
      </c>
      <c r="M1419" s="122"/>
      <c r="N1419" s="122"/>
      <c r="O1419" s="334"/>
      <c r="P1419" s="221"/>
      <c r="Q1419" s="224"/>
      <c r="R1419" s="221"/>
      <c r="S1419" s="221"/>
      <c r="T1419" s="226"/>
    </row>
    <row r="1420" spans="1:20" s="19" customFormat="1" ht="60" hidden="1" customHeight="1" outlineLevel="1" x14ac:dyDescent="0.25">
      <c r="A1420" s="552"/>
      <c r="B1420" s="551"/>
      <c r="C1420" s="552"/>
      <c r="D1420" s="574"/>
      <c r="E1420" s="536"/>
      <c r="F1420" s="537"/>
      <c r="G1420" s="64" t="s">
        <v>1500</v>
      </c>
      <c r="H1420" s="122">
        <v>232</v>
      </c>
      <c r="I1420" s="122"/>
      <c r="J1420" s="122"/>
      <c r="K1420" s="122"/>
      <c r="L1420" s="122">
        <v>15</v>
      </c>
      <c r="M1420" s="122"/>
      <c r="N1420" s="122"/>
      <c r="O1420" s="334"/>
      <c r="P1420" s="221"/>
      <c r="Q1420" s="224"/>
      <c r="R1420" s="221"/>
      <c r="S1420" s="221"/>
      <c r="T1420" s="226"/>
    </row>
    <row r="1421" spans="1:20" s="19" customFormat="1" ht="75" hidden="1" customHeight="1" outlineLevel="1" x14ac:dyDescent="0.25">
      <c r="A1421" s="552"/>
      <c r="B1421" s="551"/>
      <c r="C1421" s="552"/>
      <c r="D1421" s="574"/>
      <c r="E1421" s="536"/>
      <c r="F1421" s="537"/>
      <c r="G1421" s="64" t="s">
        <v>1501</v>
      </c>
      <c r="H1421" s="122">
        <v>50</v>
      </c>
      <c r="I1421" s="122"/>
      <c r="J1421" s="122"/>
      <c r="K1421" s="122"/>
      <c r="L1421" s="122">
        <v>15</v>
      </c>
      <c r="M1421" s="122"/>
      <c r="N1421" s="122"/>
      <c r="O1421" s="334"/>
      <c r="P1421" s="221"/>
      <c r="Q1421" s="224"/>
      <c r="R1421" s="221"/>
      <c r="S1421" s="221"/>
      <c r="T1421" s="221"/>
    </row>
    <row r="1422" spans="1:20" s="19" customFormat="1" ht="60" hidden="1" customHeight="1" outlineLevel="1" x14ac:dyDescent="0.25">
      <c r="A1422" s="552"/>
      <c r="B1422" s="551"/>
      <c r="C1422" s="552"/>
      <c r="D1422" s="574"/>
      <c r="E1422" s="536"/>
      <c r="F1422" s="537"/>
      <c r="G1422" s="64" t="s">
        <v>1502</v>
      </c>
      <c r="H1422" s="122">
        <v>300</v>
      </c>
      <c r="I1422" s="122"/>
      <c r="J1422" s="122"/>
      <c r="K1422" s="122"/>
      <c r="L1422" s="122">
        <v>15</v>
      </c>
      <c r="M1422" s="122"/>
      <c r="N1422" s="122"/>
      <c r="O1422" s="334"/>
      <c r="P1422" s="221"/>
      <c r="Q1422" s="224"/>
      <c r="R1422" s="221"/>
      <c r="S1422" s="221"/>
      <c r="T1422" s="221"/>
    </row>
    <row r="1423" spans="1:20" s="19" customFormat="1" ht="75" hidden="1" customHeight="1" outlineLevel="1" x14ac:dyDescent="0.25">
      <c r="A1423" s="552"/>
      <c r="B1423" s="551"/>
      <c r="C1423" s="552"/>
      <c r="D1423" s="574"/>
      <c r="E1423" s="536"/>
      <c r="F1423" s="537"/>
      <c r="G1423" s="64" t="s">
        <v>1503</v>
      </c>
      <c r="H1423" s="122">
        <v>105</v>
      </c>
      <c r="I1423" s="122"/>
      <c r="J1423" s="122"/>
      <c r="K1423" s="122"/>
      <c r="L1423" s="122">
        <v>10</v>
      </c>
      <c r="M1423" s="122"/>
      <c r="N1423" s="122"/>
      <c r="O1423" s="334"/>
      <c r="P1423" s="221"/>
      <c r="Q1423" s="224"/>
      <c r="R1423" s="221"/>
      <c r="S1423" s="221"/>
      <c r="T1423" s="221"/>
    </row>
    <row r="1424" spans="1:20" s="19" customFormat="1" ht="75" hidden="1" customHeight="1" outlineLevel="1" x14ac:dyDescent="0.25">
      <c r="A1424" s="552"/>
      <c r="B1424" s="551"/>
      <c r="C1424" s="552"/>
      <c r="D1424" s="574"/>
      <c r="E1424" s="536"/>
      <c r="F1424" s="537"/>
      <c r="G1424" s="64" t="s">
        <v>1504</v>
      </c>
      <c r="H1424" s="122">
        <v>60</v>
      </c>
      <c r="I1424" s="122"/>
      <c r="J1424" s="122"/>
      <c r="K1424" s="122"/>
      <c r="L1424" s="122">
        <v>10</v>
      </c>
      <c r="M1424" s="122"/>
      <c r="N1424" s="122"/>
      <c r="O1424" s="334"/>
      <c r="P1424" s="221"/>
      <c r="Q1424" s="224"/>
      <c r="R1424" s="221"/>
      <c r="S1424" s="221"/>
      <c r="T1424" s="221"/>
    </row>
    <row r="1425" spans="1:20" s="19" customFormat="1" ht="60" hidden="1" customHeight="1" outlineLevel="1" x14ac:dyDescent="0.25">
      <c r="A1425" s="552"/>
      <c r="B1425" s="551"/>
      <c r="C1425" s="552"/>
      <c r="D1425" s="574"/>
      <c r="E1425" s="536"/>
      <c r="F1425" s="537"/>
      <c r="G1425" s="64" t="s">
        <v>1505</v>
      </c>
      <c r="H1425" s="122">
        <v>345</v>
      </c>
      <c r="I1425" s="122"/>
      <c r="J1425" s="122"/>
      <c r="K1425" s="122"/>
      <c r="L1425" s="122">
        <v>10</v>
      </c>
      <c r="M1425" s="122"/>
      <c r="N1425" s="122"/>
      <c r="O1425" s="334"/>
      <c r="P1425" s="221"/>
      <c r="Q1425" s="224"/>
      <c r="R1425" s="221"/>
      <c r="S1425" s="221"/>
      <c r="T1425" s="221"/>
    </row>
    <row r="1426" spans="1:20" s="19" customFormat="1" ht="60" hidden="1" customHeight="1" outlineLevel="1" x14ac:dyDescent="0.25">
      <c r="A1426" s="552"/>
      <c r="B1426" s="551"/>
      <c r="C1426" s="552"/>
      <c r="D1426" s="574"/>
      <c r="E1426" s="536"/>
      <c r="F1426" s="537"/>
      <c r="G1426" s="64" t="s">
        <v>1506</v>
      </c>
      <c r="H1426" s="122">
        <v>40</v>
      </c>
      <c r="I1426" s="122"/>
      <c r="J1426" s="122"/>
      <c r="K1426" s="122"/>
      <c r="L1426" s="122">
        <v>15</v>
      </c>
      <c r="M1426" s="122"/>
      <c r="N1426" s="122"/>
      <c r="O1426" s="334"/>
      <c r="P1426" s="221"/>
      <c r="Q1426" s="224"/>
      <c r="R1426" s="221"/>
      <c r="S1426" s="221"/>
      <c r="T1426" s="221"/>
    </row>
    <row r="1427" spans="1:20" s="19" customFormat="1" ht="60" hidden="1" customHeight="1" outlineLevel="1" x14ac:dyDescent="0.25">
      <c r="A1427" s="552"/>
      <c r="B1427" s="551"/>
      <c r="C1427" s="552"/>
      <c r="D1427" s="574"/>
      <c r="E1427" s="536"/>
      <c r="F1427" s="537"/>
      <c r="G1427" s="64" t="s">
        <v>1507</v>
      </c>
      <c r="H1427" s="122">
        <v>150</v>
      </c>
      <c r="I1427" s="122"/>
      <c r="J1427" s="122"/>
      <c r="K1427" s="122"/>
      <c r="L1427" s="122">
        <v>15</v>
      </c>
      <c r="M1427" s="122"/>
      <c r="N1427" s="122"/>
      <c r="O1427" s="334"/>
      <c r="P1427" s="221"/>
      <c r="Q1427" s="224"/>
      <c r="R1427" s="221"/>
      <c r="S1427" s="221"/>
      <c r="T1427" s="221"/>
    </row>
    <row r="1428" spans="1:20" s="19" customFormat="1" ht="75" hidden="1" customHeight="1" outlineLevel="1" x14ac:dyDescent="0.25">
      <c r="A1428" s="552"/>
      <c r="B1428" s="551"/>
      <c r="C1428" s="552"/>
      <c r="D1428" s="574"/>
      <c r="E1428" s="536"/>
      <c r="F1428" s="537"/>
      <c r="G1428" s="64" t="s">
        <v>1508</v>
      </c>
      <c r="H1428" s="122">
        <v>192</v>
      </c>
      <c r="I1428" s="122"/>
      <c r="J1428" s="122"/>
      <c r="K1428" s="122"/>
      <c r="L1428" s="122">
        <v>15</v>
      </c>
      <c r="M1428" s="122"/>
      <c r="N1428" s="122"/>
      <c r="O1428" s="334"/>
      <c r="P1428" s="221"/>
      <c r="Q1428" s="224"/>
      <c r="R1428" s="221"/>
      <c r="S1428" s="221"/>
      <c r="T1428" s="221"/>
    </row>
    <row r="1429" spans="1:20" s="19" customFormat="1" ht="60" hidden="1" customHeight="1" outlineLevel="1" x14ac:dyDescent="0.25">
      <c r="A1429" s="552"/>
      <c r="B1429" s="551"/>
      <c r="C1429" s="552"/>
      <c r="D1429" s="574"/>
      <c r="E1429" s="536"/>
      <c r="F1429" s="537"/>
      <c r="G1429" s="64" t="s">
        <v>1509</v>
      </c>
      <c r="H1429" s="122">
        <v>495</v>
      </c>
      <c r="I1429" s="122"/>
      <c r="J1429" s="122"/>
      <c r="K1429" s="122"/>
      <c r="L1429" s="122">
        <v>10</v>
      </c>
      <c r="M1429" s="122"/>
      <c r="N1429" s="122"/>
      <c r="O1429" s="334"/>
      <c r="P1429" s="221"/>
      <c r="Q1429" s="224"/>
      <c r="R1429" s="221"/>
      <c r="S1429" s="221"/>
      <c r="T1429" s="221"/>
    </row>
    <row r="1430" spans="1:20" s="19" customFormat="1" ht="75" hidden="1" customHeight="1" outlineLevel="1" x14ac:dyDescent="0.25">
      <c r="A1430" s="552"/>
      <c r="B1430" s="551"/>
      <c r="C1430" s="552"/>
      <c r="D1430" s="574"/>
      <c r="E1430" s="536"/>
      <c r="F1430" s="537"/>
      <c r="G1430" s="64" t="s">
        <v>1510</v>
      </c>
      <c r="H1430" s="122">
        <v>90</v>
      </c>
      <c r="I1430" s="122"/>
      <c r="J1430" s="122"/>
      <c r="K1430" s="122"/>
      <c r="L1430" s="122">
        <v>15</v>
      </c>
      <c r="M1430" s="122"/>
      <c r="N1430" s="122"/>
      <c r="O1430" s="334"/>
      <c r="P1430" s="221"/>
      <c r="Q1430" s="224"/>
      <c r="R1430" s="221"/>
      <c r="S1430" s="221"/>
      <c r="T1430" s="221"/>
    </row>
    <row r="1431" spans="1:20" s="19" customFormat="1" ht="75" hidden="1" customHeight="1" outlineLevel="1" x14ac:dyDescent="0.25">
      <c r="A1431" s="552"/>
      <c r="B1431" s="551"/>
      <c r="C1431" s="552"/>
      <c r="D1431" s="574"/>
      <c r="E1431" s="536"/>
      <c r="F1431" s="537"/>
      <c r="G1431" s="64" t="s">
        <v>1511</v>
      </c>
      <c r="H1431" s="122">
        <v>80</v>
      </c>
      <c r="I1431" s="122"/>
      <c r="J1431" s="122"/>
      <c r="K1431" s="122"/>
      <c r="L1431" s="122">
        <v>15</v>
      </c>
      <c r="M1431" s="122"/>
      <c r="N1431" s="122"/>
      <c r="O1431" s="334"/>
      <c r="P1431" s="221"/>
      <c r="Q1431" s="224"/>
      <c r="R1431" s="221"/>
      <c r="S1431" s="221"/>
      <c r="T1431" s="221"/>
    </row>
    <row r="1432" spans="1:20" s="19" customFormat="1" ht="60" hidden="1" customHeight="1" outlineLevel="1" x14ac:dyDescent="0.25">
      <c r="A1432" s="552"/>
      <c r="B1432" s="551"/>
      <c r="C1432" s="552"/>
      <c r="D1432" s="574"/>
      <c r="E1432" s="536"/>
      <c r="F1432" s="537"/>
      <c r="G1432" s="64" t="s">
        <v>1512</v>
      </c>
      <c r="H1432" s="122">
        <v>332</v>
      </c>
      <c r="I1432" s="122"/>
      <c r="J1432" s="122"/>
      <c r="K1432" s="122"/>
      <c r="L1432" s="122">
        <v>30</v>
      </c>
      <c r="M1432" s="122"/>
      <c r="N1432" s="122"/>
      <c r="O1432" s="334"/>
      <c r="P1432" s="221"/>
      <c r="Q1432" s="224"/>
      <c r="R1432" s="221"/>
      <c r="S1432" s="221"/>
      <c r="T1432" s="221"/>
    </row>
    <row r="1433" spans="1:20" s="19" customFormat="1" ht="60" hidden="1" customHeight="1" outlineLevel="1" x14ac:dyDescent="0.25">
      <c r="A1433" s="552"/>
      <c r="B1433" s="551"/>
      <c r="C1433" s="552"/>
      <c r="D1433" s="574"/>
      <c r="E1433" s="536"/>
      <c r="F1433" s="537"/>
      <c r="G1433" s="64" t="s">
        <v>1513</v>
      </c>
      <c r="H1433" s="122">
        <v>530</v>
      </c>
      <c r="I1433" s="122"/>
      <c r="J1433" s="122"/>
      <c r="K1433" s="122"/>
      <c r="L1433" s="122">
        <v>15</v>
      </c>
      <c r="M1433" s="122"/>
      <c r="N1433" s="122"/>
      <c r="O1433" s="334"/>
      <c r="P1433" s="221"/>
      <c r="Q1433" s="224"/>
      <c r="R1433" s="221"/>
      <c r="S1433" s="221"/>
      <c r="T1433" s="221"/>
    </row>
    <row r="1434" spans="1:20" s="19" customFormat="1" ht="45" hidden="1" customHeight="1" outlineLevel="1" x14ac:dyDescent="0.25">
      <c r="A1434" s="552"/>
      <c r="B1434" s="551"/>
      <c r="C1434" s="552"/>
      <c r="D1434" s="574"/>
      <c r="E1434" s="536"/>
      <c r="F1434" s="537"/>
      <c r="G1434" s="64" t="s">
        <v>1514</v>
      </c>
      <c r="H1434" s="122">
        <v>391</v>
      </c>
      <c r="I1434" s="122"/>
      <c r="J1434" s="122"/>
      <c r="K1434" s="122"/>
      <c r="L1434" s="122">
        <v>15</v>
      </c>
      <c r="M1434" s="122"/>
      <c r="N1434" s="122"/>
      <c r="O1434" s="334"/>
      <c r="P1434" s="221"/>
      <c r="Q1434" s="224"/>
      <c r="R1434" s="221"/>
      <c r="S1434" s="221"/>
      <c r="T1434" s="221"/>
    </row>
    <row r="1435" spans="1:20" s="19" customFormat="1" ht="60" hidden="1" customHeight="1" outlineLevel="1" x14ac:dyDescent="0.25">
      <c r="A1435" s="552"/>
      <c r="B1435" s="551"/>
      <c r="C1435" s="552"/>
      <c r="D1435" s="574"/>
      <c r="E1435" s="536"/>
      <c r="F1435" s="537"/>
      <c r="G1435" s="64" t="s">
        <v>1515</v>
      </c>
      <c r="H1435" s="122">
        <v>74</v>
      </c>
      <c r="I1435" s="122"/>
      <c r="J1435" s="122"/>
      <c r="K1435" s="122"/>
      <c r="L1435" s="122">
        <v>4</v>
      </c>
      <c r="M1435" s="122"/>
      <c r="N1435" s="122"/>
      <c r="O1435" s="334"/>
      <c r="P1435" s="221"/>
      <c r="Q1435" s="224"/>
      <c r="R1435" s="221"/>
      <c r="S1435" s="221"/>
      <c r="T1435" s="221"/>
    </row>
    <row r="1436" spans="1:20" s="19" customFormat="1" ht="60" hidden="1" customHeight="1" outlineLevel="1" x14ac:dyDescent="0.25">
      <c r="A1436" s="552"/>
      <c r="B1436" s="551"/>
      <c r="C1436" s="552"/>
      <c r="D1436" s="574"/>
      <c r="E1436" s="536"/>
      <c r="F1436" s="537"/>
      <c r="G1436" s="64" t="s">
        <v>1516</v>
      </c>
      <c r="H1436" s="122">
        <v>20</v>
      </c>
      <c r="I1436" s="122"/>
      <c r="J1436" s="122"/>
      <c r="K1436" s="122"/>
      <c r="L1436" s="122">
        <v>3</v>
      </c>
      <c r="M1436" s="122"/>
      <c r="N1436" s="122"/>
      <c r="O1436" s="334"/>
      <c r="P1436" s="221"/>
      <c r="Q1436" s="224"/>
      <c r="R1436" s="221"/>
      <c r="S1436" s="221"/>
      <c r="T1436" s="221"/>
    </row>
    <row r="1437" spans="1:20" s="19" customFormat="1" ht="45" hidden="1" customHeight="1" outlineLevel="1" x14ac:dyDescent="0.25">
      <c r="A1437" s="552"/>
      <c r="B1437" s="551"/>
      <c r="C1437" s="552"/>
      <c r="D1437" s="574"/>
      <c r="E1437" s="536"/>
      <c r="F1437" s="537"/>
      <c r="G1437" s="64" t="s">
        <v>1517</v>
      </c>
      <c r="H1437" s="122">
        <v>555</v>
      </c>
      <c r="I1437" s="122"/>
      <c r="J1437" s="122"/>
      <c r="K1437" s="122"/>
      <c r="L1437" s="122">
        <v>15</v>
      </c>
      <c r="M1437" s="122"/>
      <c r="N1437" s="122"/>
      <c r="O1437" s="334"/>
      <c r="P1437" s="221"/>
      <c r="Q1437" s="224"/>
      <c r="R1437" s="221"/>
      <c r="S1437" s="221"/>
      <c r="T1437" s="221"/>
    </row>
    <row r="1438" spans="1:20" s="19" customFormat="1" ht="60" hidden="1" customHeight="1" outlineLevel="1" x14ac:dyDescent="0.25">
      <c r="A1438" s="552"/>
      <c r="B1438" s="551"/>
      <c r="C1438" s="552"/>
      <c r="D1438" s="574"/>
      <c r="E1438" s="536"/>
      <c r="F1438" s="537"/>
      <c r="G1438" s="64" t="s">
        <v>1518</v>
      </c>
      <c r="H1438" s="122">
        <v>530</v>
      </c>
      <c r="I1438" s="122"/>
      <c r="J1438" s="122"/>
      <c r="K1438" s="122"/>
      <c r="L1438" s="122">
        <v>15</v>
      </c>
      <c r="M1438" s="122"/>
      <c r="N1438" s="122"/>
      <c r="O1438" s="334"/>
      <c r="P1438" s="221"/>
      <c r="Q1438" s="224"/>
      <c r="R1438" s="221"/>
      <c r="S1438" s="221"/>
      <c r="T1438" s="221"/>
    </row>
    <row r="1439" spans="1:20" s="19" customFormat="1" ht="60" hidden="1" customHeight="1" outlineLevel="1" x14ac:dyDescent="0.25">
      <c r="A1439" s="552"/>
      <c r="B1439" s="551"/>
      <c r="C1439" s="552"/>
      <c r="D1439" s="574"/>
      <c r="E1439" s="536"/>
      <c r="F1439" s="537"/>
      <c r="G1439" s="64" t="s">
        <v>1519</v>
      </c>
      <c r="H1439" s="122">
        <v>225</v>
      </c>
      <c r="I1439" s="122"/>
      <c r="J1439" s="122"/>
      <c r="K1439" s="122"/>
      <c r="L1439" s="122">
        <v>10</v>
      </c>
      <c r="M1439" s="122"/>
      <c r="N1439" s="122"/>
      <c r="O1439" s="334"/>
      <c r="P1439" s="221"/>
      <c r="Q1439" s="224"/>
      <c r="R1439" s="221"/>
      <c r="S1439" s="221"/>
      <c r="T1439" s="221"/>
    </row>
    <row r="1440" spans="1:20" s="19" customFormat="1" ht="60" hidden="1" customHeight="1" outlineLevel="1" x14ac:dyDescent="0.25">
      <c r="A1440" s="552"/>
      <c r="B1440" s="551"/>
      <c r="C1440" s="552"/>
      <c r="D1440" s="574"/>
      <c r="E1440" s="536"/>
      <c r="F1440" s="537"/>
      <c r="G1440" s="64" t="s">
        <v>1520</v>
      </c>
      <c r="H1440" s="122">
        <v>84</v>
      </c>
      <c r="I1440" s="122"/>
      <c r="J1440" s="122"/>
      <c r="K1440" s="122"/>
      <c r="L1440" s="122">
        <v>15</v>
      </c>
      <c r="M1440" s="122"/>
      <c r="N1440" s="122"/>
      <c r="O1440" s="334"/>
      <c r="P1440" s="221"/>
      <c r="Q1440" s="224"/>
      <c r="R1440" s="221"/>
      <c r="S1440" s="221"/>
      <c r="T1440" s="221"/>
    </row>
    <row r="1441" spans="1:20" s="19" customFormat="1" ht="60" hidden="1" customHeight="1" outlineLevel="1" x14ac:dyDescent="0.25">
      <c r="A1441" s="552"/>
      <c r="B1441" s="551"/>
      <c r="C1441" s="552"/>
      <c r="D1441" s="574"/>
      <c r="E1441" s="536"/>
      <c r="F1441" s="537"/>
      <c r="G1441" s="64" t="s">
        <v>1521</v>
      </c>
      <c r="H1441" s="122">
        <v>270</v>
      </c>
      <c r="I1441" s="122"/>
      <c r="J1441" s="122"/>
      <c r="K1441" s="122"/>
      <c r="L1441" s="122">
        <v>10</v>
      </c>
      <c r="M1441" s="122"/>
      <c r="N1441" s="122"/>
      <c r="O1441" s="334"/>
      <c r="P1441" s="221"/>
      <c r="Q1441" s="224"/>
      <c r="R1441" s="221"/>
      <c r="S1441" s="221"/>
      <c r="T1441" s="221"/>
    </row>
    <row r="1442" spans="1:20" s="19" customFormat="1" ht="60" hidden="1" customHeight="1" outlineLevel="1" x14ac:dyDescent="0.25">
      <c r="A1442" s="552"/>
      <c r="B1442" s="551"/>
      <c r="C1442" s="552"/>
      <c r="D1442" s="574"/>
      <c r="E1442" s="536"/>
      <c r="F1442" s="537"/>
      <c r="G1442" s="64" t="s">
        <v>1522</v>
      </c>
      <c r="H1442" s="122">
        <v>30</v>
      </c>
      <c r="I1442" s="122"/>
      <c r="J1442" s="122"/>
      <c r="K1442" s="122"/>
      <c r="L1442" s="122">
        <v>10</v>
      </c>
      <c r="M1442" s="122"/>
      <c r="N1442" s="122"/>
      <c r="O1442" s="334"/>
      <c r="P1442" s="221"/>
      <c r="Q1442" s="224"/>
      <c r="R1442" s="221"/>
      <c r="S1442" s="221"/>
      <c r="T1442" s="221"/>
    </row>
    <row r="1443" spans="1:20" s="19" customFormat="1" ht="60" hidden="1" customHeight="1" outlineLevel="1" x14ac:dyDescent="0.25">
      <c r="A1443" s="552"/>
      <c r="B1443" s="551"/>
      <c r="C1443" s="552"/>
      <c r="D1443" s="574"/>
      <c r="E1443" s="536"/>
      <c r="F1443" s="537"/>
      <c r="G1443" s="64" t="s">
        <v>1523</v>
      </c>
      <c r="H1443" s="122">
        <v>70</v>
      </c>
      <c r="I1443" s="122"/>
      <c r="J1443" s="122"/>
      <c r="K1443" s="122"/>
      <c r="L1443" s="122">
        <v>10</v>
      </c>
      <c r="M1443" s="122"/>
      <c r="N1443" s="122"/>
      <c r="O1443" s="334"/>
      <c r="P1443" s="221"/>
      <c r="Q1443" s="224"/>
      <c r="R1443" s="221"/>
      <c r="S1443" s="221"/>
      <c r="T1443" s="221"/>
    </row>
    <row r="1444" spans="1:20" s="19" customFormat="1" ht="60" hidden="1" customHeight="1" outlineLevel="1" x14ac:dyDescent="0.25">
      <c r="A1444" s="552"/>
      <c r="B1444" s="551"/>
      <c r="C1444" s="552"/>
      <c r="D1444" s="574"/>
      <c r="E1444" s="536"/>
      <c r="F1444" s="537"/>
      <c r="G1444" s="64" t="s">
        <v>1524</v>
      </c>
      <c r="H1444" s="122">
        <v>55</v>
      </c>
      <c r="I1444" s="122"/>
      <c r="J1444" s="122"/>
      <c r="K1444" s="122"/>
      <c r="L1444" s="122">
        <v>5</v>
      </c>
      <c r="M1444" s="122"/>
      <c r="N1444" s="122"/>
      <c r="O1444" s="334"/>
      <c r="P1444" s="221"/>
      <c r="Q1444" s="224"/>
      <c r="R1444" s="221"/>
      <c r="S1444" s="221"/>
      <c r="T1444" s="221"/>
    </row>
    <row r="1445" spans="1:20" s="19" customFormat="1" ht="60" hidden="1" customHeight="1" outlineLevel="1" x14ac:dyDescent="0.25">
      <c r="A1445" s="552"/>
      <c r="B1445" s="551"/>
      <c r="C1445" s="552"/>
      <c r="D1445" s="574"/>
      <c r="E1445" s="536"/>
      <c r="F1445" s="537"/>
      <c r="G1445" s="64" t="s">
        <v>1525</v>
      </c>
      <c r="H1445" s="122">
        <v>150</v>
      </c>
      <c r="I1445" s="122"/>
      <c r="J1445" s="122"/>
      <c r="K1445" s="122"/>
      <c r="L1445" s="122">
        <v>15</v>
      </c>
      <c r="M1445" s="122"/>
      <c r="N1445" s="122"/>
      <c r="O1445" s="334"/>
      <c r="P1445" s="221"/>
      <c r="Q1445" s="224"/>
      <c r="R1445" s="221"/>
      <c r="S1445" s="221"/>
      <c r="T1445" s="221"/>
    </row>
    <row r="1446" spans="1:20" s="19" customFormat="1" ht="60" hidden="1" customHeight="1" outlineLevel="1" x14ac:dyDescent="0.25">
      <c r="A1446" s="552"/>
      <c r="B1446" s="551"/>
      <c r="C1446" s="552"/>
      <c r="D1446" s="574"/>
      <c r="E1446" s="536"/>
      <c r="F1446" s="537"/>
      <c r="G1446" s="64" t="s">
        <v>1526</v>
      </c>
      <c r="H1446" s="122">
        <v>50</v>
      </c>
      <c r="I1446" s="122"/>
      <c r="J1446" s="122"/>
      <c r="K1446" s="122"/>
      <c r="L1446" s="122">
        <v>15</v>
      </c>
      <c r="M1446" s="122"/>
      <c r="N1446" s="122"/>
      <c r="O1446" s="334"/>
      <c r="P1446" s="221"/>
      <c r="Q1446" s="224"/>
      <c r="R1446" s="221"/>
      <c r="S1446" s="221"/>
      <c r="T1446" s="221"/>
    </row>
    <row r="1447" spans="1:20" s="19" customFormat="1" ht="60" hidden="1" customHeight="1" outlineLevel="1" x14ac:dyDescent="0.25">
      <c r="A1447" s="552"/>
      <c r="B1447" s="551"/>
      <c r="C1447" s="552"/>
      <c r="D1447" s="574"/>
      <c r="E1447" s="536"/>
      <c r="F1447" s="537"/>
      <c r="G1447" s="64" t="s">
        <v>1527</v>
      </c>
      <c r="H1447" s="122">
        <v>130</v>
      </c>
      <c r="I1447" s="122"/>
      <c r="J1447" s="122"/>
      <c r="K1447" s="122"/>
      <c r="L1447" s="122">
        <v>15</v>
      </c>
      <c r="M1447" s="122"/>
      <c r="N1447" s="122"/>
      <c r="O1447" s="334"/>
      <c r="P1447" s="221"/>
      <c r="Q1447" s="224"/>
      <c r="R1447" s="221"/>
      <c r="S1447" s="221"/>
      <c r="T1447" s="221"/>
    </row>
    <row r="1448" spans="1:20" s="19" customFormat="1" ht="60" hidden="1" customHeight="1" outlineLevel="1" x14ac:dyDescent="0.25">
      <c r="A1448" s="552"/>
      <c r="B1448" s="551"/>
      <c r="C1448" s="552"/>
      <c r="D1448" s="574"/>
      <c r="E1448" s="536"/>
      <c r="F1448" s="537"/>
      <c r="G1448" s="64" t="s">
        <v>1528</v>
      </c>
      <c r="H1448" s="122">
        <v>100</v>
      </c>
      <c r="I1448" s="122"/>
      <c r="J1448" s="122"/>
      <c r="K1448" s="122"/>
      <c r="L1448" s="122">
        <v>10</v>
      </c>
      <c r="M1448" s="122"/>
      <c r="N1448" s="122"/>
      <c r="O1448" s="334"/>
      <c r="P1448" s="221"/>
      <c r="Q1448" s="224"/>
      <c r="R1448" s="221"/>
      <c r="S1448" s="221"/>
      <c r="T1448" s="221"/>
    </row>
    <row r="1449" spans="1:20" s="19" customFormat="1" ht="60" hidden="1" customHeight="1" outlineLevel="1" x14ac:dyDescent="0.25">
      <c r="A1449" s="552"/>
      <c r="B1449" s="551"/>
      <c r="C1449" s="552"/>
      <c r="D1449" s="574"/>
      <c r="E1449" s="536"/>
      <c r="F1449" s="537"/>
      <c r="G1449" s="64" t="s">
        <v>1529</v>
      </c>
      <c r="H1449" s="122">
        <v>160</v>
      </c>
      <c r="I1449" s="122"/>
      <c r="J1449" s="122"/>
      <c r="K1449" s="122"/>
      <c r="L1449" s="122">
        <v>10</v>
      </c>
      <c r="M1449" s="122"/>
      <c r="N1449" s="122"/>
      <c r="O1449" s="334"/>
      <c r="P1449" s="221"/>
      <c r="Q1449" s="224"/>
      <c r="R1449" s="221"/>
      <c r="S1449" s="221"/>
      <c r="T1449" s="221"/>
    </row>
    <row r="1450" spans="1:20" s="19" customFormat="1" ht="60" hidden="1" customHeight="1" outlineLevel="1" x14ac:dyDescent="0.25">
      <c r="A1450" s="552"/>
      <c r="B1450" s="551"/>
      <c r="C1450" s="552"/>
      <c r="D1450" s="574"/>
      <c r="E1450" s="536"/>
      <c r="F1450" s="537"/>
      <c r="G1450" s="64" t="s">
        <v>1530</v>
      </c>
      <c r="H1450" s="122">
        <v>70</v>
      </c>
      <c r="I1450" s="122"/>
      <c r="J1450" s="122"/>
      <c r="K1450" s="122"/>
      <c r="L1450" s="122">
        <v>15</v>
      </c>
      <c r="M1450" s="122"/>
      <c r="N1450" s="122"/>
      <c r="O1450" s="334"/>
      <c r="P1450" s="221"/>
      <c r="Q1450" s="224"/>
      <c r="R1450" s="221"/>
      <c r="S1450" s="221"/>
      <c r="T1450" s="221"/>
    </row>
    <row r="1451" spans="1:20" s="19" customFormat="1" ht="60" hidden="1" customHeight="1" outlineLevel="1" x14ac:dyDescent="0.25">
      <c r="A1451" s="552"/>
      <c r="B1451" s="551"/>
      <c r="C1451" s="552"/>
      <c r="D1451" s="574"/>
      <c r="E1451" s="536"/>
      <c r="F1451" s="537"/>
      <c r="G1451" s="64" t="s">
        <v>1531</v>
      </c>
      <c r="H1451" s="122">
        <v>250</v>
      </c>
      <c r="I1451" s="122"/>
      <c r="J1451" s="122"/>
      <c r="K1451" s="122"/>
      <c r="L1451" s="122">
        <v>5</v>
      </c>
      <c r="M1451" s="122"/>
      <c r="N1451" s="122"/>
      <c r="O1451" s="334"/>
      <c r="P1451" s="221"/>
      <c r="Q1451" s="224"/>
      <c r="R1451" s="221"/>
      <c r="S1451" s="221"/>
      <c r="T1451" s="221"/>
    </row>
    <row r="1452" spans="1:20" s="19" customFormat="1" ht="60" hidden="1" customHeight="1" outlineLevel="1" x14ac:dyDescent="0.25">
      <c r="A1452" s="552"/>
      <c r="B1452" s="551"/>
      <c r="C1452" s="552"/>
      <c r="D1452" s="574"/>
      <c r="E1452" s="536"/>
      <c r="F1452" s="537"/>
      <c r="G1452" s="64" t="s">
        <v>1532</v>
      </c>
      <c r="H1452" s="122">
        <v>100</v>
      </c>
      <c r="I1452" s="122"/>
      <c r="J1452" s="122"/>
      <c r="K1452" s="122"/>
      <c r="L1452" s="122">
        <v>15</v>
      </c>
      <c r="M1452" s="122"/>
      <c r="N1452" s="122"/>
      <c r="O1452" s="334"/>
      <c r="P1452" s="221"/>
      <c r="Q1452" s="224"/>
      <c r="R1452" s="221"/>
      <c r="S1452" s="221"/>
      <c r="T1452" s="221"/>
    </row>
    <row r="1453" spans="1:20" s="19" customFormat="1" ht="60" hidden="1" customHeight="1" outlineLevel="1" x14ac:dyDescent="0.25">
      <c r="A1453" s="552"/>
      <c r="B1453" s="551"/>
      <c r="C1453" s="552"/>
      <c r="D1453" s="574"/>
      <c r="E1453" s="536"/>
      <c r="F1453" s="537"/>
      <c r="G1453" s="64" t="s">
        <v>1533</v>
      </c>
      <c r="H1453" s="122">
        <v>170</v>
      </c>
      <c r="I1453" s="122"/>
      <c r="J1453" s="122"/>
      <c r="K1453" s="122"/>
      <c r="L1453" s="122">
        <v>7.5</v>
      </c>
      <c r="M1453" s="122"/>
      <c r="N1453" s="122"/>
      <c r="O1453" s="334"/>
      <c r="P1453" s="221"/>
      <c r="Q1453" s="224"/>
      <c r="R1453" s="221"/>
      <c r="S1453" s="221"/>
      <c r="T1453" s="221"/>
    </row>
    <row r="1454" spans="1:20" s="19" customFormat="1" ht="60" hidden="1" customHeight="1" outlineLevel="1" x14ac:dyDescent="0.25">
      <c r="A1454" s="552"/>
      <c r="B1454" s="551"/>
      <c r="C1454" s="552"/>
      <c r="D1454" s="574"/>
      <c r="E1454" s="536"/>
      <c r="F1454" s="537"/>
      <c r="G1454" s="64" t="s">
        <v>1534</v>
      </c>
      <c r="H1454" s="122">
        <v>49</v>
      </c>
      <c r="I1454" s="122"/>
      <c r="J1454" s="122"/>
      <c r="K1454" s="122"/>
      <c r="L1454" s="122">
        <v>15</v>
      </c>
      <c r="M1454" s="122"/>
      <c r="N1454" s="122"/>
      <c r="O1454" s="334"/>
      <c r="P1454" s="221"/>
      <c r="Q1454" s="224"/>
      <c r="R1454" s="221"/>
      <c r="S1454" s="221"/>
      <c r="T1454" s="221"/>
    </row>
    <row r="1455" spans="1:20" s="19" customFormat="1" ht="60" hidden="1" customHeight="1" outlineLevel="1" x14ac:dyDescent="0.25">
      <c r="A1455" s="552"/>
      <c r="B1455" s="551"/>
      <c r="C1455" s="552"/>
      <c r="D1455" s="574"/>
      <c r="E1455" s="536"/>
      <c r="F1455" s="537"/>
      <c r="G1455" s="64" t="s">
        <v>1535</v>
      </c>
      <c r="H1455" s="122">
        <v>150</v>
      </c>
      <c r="I1455" s="122"/>
      <c r="J1455" s="122"/>
      <c r="K1455" s="122"/>
      <c r="L1455" s="122">
        <v>15</v>
      </c>
      <c r="M1455" s="122"/>
      <c r="N1455" s="122"/>
      <c r="O1455" s="334"/>
      <c r="P1455" s="221"/>
      <c r="Q1455" s="224"/>
      <c r="R1455" s="221"/>
      <c r="S1455" s="221"/>
      <c r="T1455" s="221"/>
    </row>
    <row r="1456" spans="1:20" s="19" customFormat="1" ht="60" hidden="1" customHeight="1" outlineLevel="1" x14ac:dyDescent="0.25">
      <c r="A1456" s="552"/>
      <c r="B1456" s="551"/>
      <c r="C1456" s="552"/>
      <c r="D1456" s="574"/>
      <c r="E1456" s="536"/>
      <c r="F1456" s="537"/>
      <c r="G1456" s="64" t="s">
        <v>1536</v>
      </c>
      <c r="H1456" s="122">
        <v>30</v>
      </c>
      <c r="I1456" s="122"/>
      <c r="J1456" s="122"/>
      <c r="K1456" s="122"/>
      <c r="L1456" s="122">
        <v>15</v>
      </c>
      <c r="M1456" s="122"/>
      <c r="N1456" s="122"/>
      <c r="O1456" s="334"/>
      <c r="P1456" s="221"/>
      <c r="Q1456" s="224"/>
      <c r="R1456" s="221"/>
      <c r="S1456" s="221"/>
      <c r="T1456" s="221"/>
    </row>
    <row r="1457" spans="1:20" s="19" customFormat="1" ht="60" hidden="1" customHeight="1" outlineLevel="1" x14ac:dyDescent="0.25">
      <c r="A1457" s="552"/>
      <c r="B1457" s="551"/>
      <c r="C1457" s="552"/>
      <c r="D1457" s="574"/>
      <c r="E1457" s="536"/>
      <c r="F1457" s="537"/>
      <c r="G1457" s="64" t="s">
        <v>1537</v>
      </c>
      <c r="H1457" s="122">
        <v>90</v>
      </c>
      <c r="I1457" s="122"/>
      <c r="J1457" s="122"/>
      <c r="K1457" s="122"/>
      <c r="L1457" s="122">
        <v>10</v>
      </c>
      <c r="M1457" s="122"/>
      <c r="N1457" s="122"/>
      <c r="O1457" s="334"/>
      <c r="P1457" s="221"/>
      <c r="Q1457" s="224"/>
      <c r="R1457" s="221"/>
      <c r="S1457" s="221"/>
      <c r="T1457" s="221"/>
    </row>
    <row r="1458" spans="1:20" s="19" customFormat="1" ht="60" hidden="1" customHeight="1" outlineLevel="1" x14ac:dyDescent="0.25">
      <c r="A1458" s="552"/>
      <c r="B1458" s="551"/>
      <c r="C1458" s="552"/>
      <c r="D1458" s="574"/>
      <c r="E1458" s="536"/>
      <c r="F1458" s="537"/>
      <c r="G1458" s="64" t="s">
        <v>1538</v>
      </c>
      <c r="H1458" s="122">
        <v>300</v>
      </c>
      <c r="I1458" s="122"/>
      <c r="J1458" s="122"/>
      <c r="K1458" s="122"/>
      <c r="L1458" s="122">
        <v>10</v>
      </c>
      <c r="M1458" s="122"/>
      <c r="N1458" s="122"/>
      <c r="O1458" s="334"/>
      <c r="P1458" s="221"/>
      <c r="Q1458" s="224"/>
      <c r="R1458" s="221"/>
      <c r="S1458" s="221"/>
      <c r="T1458" s="221"/>
    </row>
    <row r="1459" spans="1:20" s="19" customFormat="1" ht="60" hidden="1" customHeight="1" outlineLevel="1" x14ac:dyDescent="0.25">
      <c r="A1459" s="552"/>
      <c r="B1459" s="551"/>
      <c r="C1459" s="552"/>
      <c r="D1459" s="574"/>
      <c r="E1459" s="536"/>
      <c r="F1459" s="537"/>
      <c r="G1459" s="64" t="s">
        <v>1539</v>
      </c>
      <c r="H1459" s="122">
        <v>105</v>
      </c>
      <c r="I1459" s="122"/>
      <c r="J1459" s="122"/>
      <c r="K1459" s="122"/>
      <c r="L1459" s="122">
        <v>15</v>
      </c>
      <c r="M1459" s="122"/>
      <c r="N1459" s="122"/>
      <c r="O1459" s="334"/>
      <c r="P1459" s="221"/>
      <c r="Q1459" s="224"/>
      <c r="R1459" s="221"/>
      <c r="S1459" s="221"/>
      <c r="T1459" s="221"/>
    </row>
    <row r="1460" spans="1:20" s="19" customFormat="1" ht="60" hidden="1" customHeight="1" outlineLevel="1" x14ac:dyDescent="0.25">
      <c r="A1460" s="552"/>
      <c r="B1460" s="551"/>
      <c r="C1460" s="552"/>
      <c r="D1460" s="574"/>
      <c r="E1460" s="536"/>
      <c r="F1460" s="537"/>
      <c r="G1460" s="64" t="s">
        <v>1540</v>
      </c>
      <c r="H1460" s="122">
        <v>105</v>
      </c>
      <c r="I1460" s="122"/>
      <c r="J1460" s="122"/>
      <c r="K1460" s="122"/>
      <c r="L1460" s="122">
        <v>15</v>
      </c>
      <c r="M1460" s="122"/>
      <c r="N1460" s="122"/>
      <c r="O1460" s="334"/>
      <c r="P1460" s="221"/>
      <c r="Q1460" s="224"/>
      <c r="R1460" s="221"/>
      <c r="S1460" s="221"/>
      <c r="T1460" s="221"/>
    </row>
    <row r="1461" spans="1:20" s="19" customFormat="1" ht="60" hidden="1" customHeight="1" outlineLevel="1" x14ac:dyDescent="0.25">
      <c r="A1461" s="552"/>
      <c r="B1461" s="551"/>
      <c r="C1461" s="552"/>
      <c r="D1461" s="574"/>
      <c r="E1461" s="536"/>
      <c r="F1461" s="537"/>
      <c r="G1461" s="64" t="s">
        <v>1541</v>
      </c>
      <c r="H1461" s="122">
        <v>60</v>
      </c>
      <c r="I1461" s="122"/>
      <c r="J1461" s="122"/>
      <c r="K1461" s="122"/>
      <c r="L1461" s="122">
        <v>10</v>
      </c>
      <c r="M1461" s="122"/>
      <c r="N1461" s="122"/>
      <c r="O1461" s="334"/>
      <c r="P1461" s="221"/>
      <c r="Q1461" s="224"/>
      <c r="R1461" s="221"/>
      <c r="S1461" s="221"/>
      <c r="T1461" s="221"/>
    </row>
    <row r="1462" spans="1:20" s="19" customFormat="1" ht="75" hidden="1" customHeight="1" outlineLevel="1" x14ac:dyDescent="0.25">
      <c r="A1462" s="552"/>
      <c r="B1462" s="551"/>
      <c r="C1462" s="552"/>
      <c r="D1462" s="574"/>
      <c r="E1462" s="536"/>
      <c r="F1462" s="537"/>
      <c r="G1462" s="64" t="s">
        <v>1542</v>
      </c>
      <c r="H1462" s="122">
        <v>120</v>
      </c>
      <c r="I1462" s="122"/>
      <c r="J1462" s="122"/>
      <c r="K1462" s="122"/>
      <c r="L1462" s="122">
        <v>15</v>
      </c>
      <c r="M1462" s="122"/>
      <c r="N1462" s="122"/>
      <c r="O1462" s="334"/>
      <c r="P1462" s="221"/>
      <c r="Q1462" s="224"/>
      <c r="R1462" s="221"/>
      <c r="S1462" s="221"/>
      <c r="T1462" s="221"/>
    </row>
    <row r="1463" spans="1:20" s="19" customFormat="1" ht="75" hidden="1" customHeight="1" outlineLevel="1" x14ac:dyDescent="0.25">
      <c r="A1463" s="552"/>
      <c r="B1463" s="551"/>
      <c r="C1463" s="552"/>
      <c r="D1463" s="574"/>
      <c r="E1463" s="536"/>
      <c r="F1463" s="537"/>
      <c r="G1463" s="64" t="s">
        <v>1543</v>
      </c>
      <c r="H1463" s="122">
        <v>90</v>
      </c>
      <c r="I1463" s="122"/>
      <c r="J1463" s="122"/>
      <c r="K1463" s="122"/>
      <c r="L1463" s="122">
        <v>10</v>
      </c>
      <c r="M1463" s="122"/>
      <c r="N1463" s="122"/>
      <c r="O1463" s="334"/>
      <c r="P1463" s="221"/>
      <c r="Q1463" s="224"/>
      <c r="R1463" s="221"/>
      <c r="S1463" s="221"/>
      <c r="T1463" s="221"/>
    </row>
    <row r="1464" spans="1:20" s="19" customFormat="1" ht="75" hidden="1" customHeight="1" outlineLevel="1" x14ac:dyDescent="0.25">
      <c r="A1464" s="552"/>
      <c r="B1464" s="551"/>
      <c r="C1464" s="552"/>
      <c r="D1464" s="574"/>
      <c r="E1464" s="536"/>
      <c r="F1464" s="537"/>
      <c r="G1464" s="64" t="s">
        <v>1544</v>
      </c>
      <c r="H1464" s="122">
        <v>175</v>
      </c>
      <c r="I1464" s="122"/>
      <c r="J1464" s="122"/>
      <c r="K1464" s="122"/>
      <c r="L1464" s="122">
        <v>30</v>
      </c>
      <c r="M1464" s="122"/>
      <c r="N1464" s="122"/>
      <c r="O1464" s="334"/>
      <c r="P1464" s="221"/>
      <c r="Q1464" s="224"/>
      <c r="R1464" s="221"/>
      <c r="S1464" s="221"/>
      <c r="T1464" s="221"/>
    </row>
    <row r="1465" spans="1:20" s="19" customFormat="1" ht="60" hidden="1" customHeight="1" outlineLevel="1" x14ac:dyDescent="0.25">
      <c r="A1465" s="552"/>
      <c r="B1465" s="551"/>
      <c r="C1465" s="552"/>
      <c r="D1465" s="574"/>
      <c r="E1465" s="536"/>
      <c r="F1465" s="537"/>
      <c r="G1465" s="64" t="s">
        <v>1545</v>
      </c>
      <c r="H1465" s="122">
        <v>240</v>
      </c>
      <c r="I1465" s="122"/>
      <c r="J1465" s="122"/>
      <c r="K1465" s="122"/>
      <c r="L1465" s="122">
        <v>15</v>
      </c>
      <c r="M1465" s="122"/>
      <c r="N1465" s="122"/>
      <c r="O1465" s="334"/>
      <c r="P1465" s="221"/>
      <c r="Q1465" s="224"/>
      <c r="R1465" s="221"/>
      <c r="S1465" s="221"/>
      <c r="T1465" s="221"/>
    </row>
    <row r="1466" spans="1:20" s="19" customFormat="1" ht="60" hidden="1" customHeight="1" outlineLevel="1" x14ac:dyDescent="0.25">
      <c r="A1466" s="552"/>
      <c r="B1466" s="551"/>
      <c r="C1466" s="552"/>
      <c r="D1466" s="574"/>
      <c r="E1466" s="536"/>
      <c r="F1466" s="537"/>
      <c r="G1466" s="64" t="s">
        <v>1546</v>
      </c>
      <c r="H1466" s="122">
        <v>215</v>
      </c>
      <c r="I1466" s="122"/>
      <c r="J1466" s="122"/>
      <c r="K1466" s="122"/>
      <c r="L1466" s="122">
        <v>7.5</v>
      </c>
      <c r="M1466" s="122"/>
      <c r="N1466" s="122"/>
      <c r="O1466" s="334"/>
      <c r="P1466" s="221"/>
      <c r="Q1466" s="224"/>
      <c r="R1466" s="221"/>
      <c r="S1466" s="221"/>
      <c r="T1466" s="221"/>
    </row>
    <row r="1467" spans="1:20" s="19" customFormat="1" ht="60" hidden="1" customHeight="1" outlineLevel="1" x14ac:dyDescent="0.25">
      <c r="A1467" s="552"/>
      <c r="B1467" s="551"/>
      <c r="C1467" s="552"/>
      <c r="D1467" s="574"/>
      <c r="E1467" s="536"/>
      <c r="F1467" s="537"/>
      <c r="G1467" s="64" t="s">
        <v>1547</v>
      </c>
      <c r="H1467" s="122">
        <v>492</v>
      </c>
      <c r="I1467" s="122"/>
      <c r="J1467" s="122"/>
      <c r="K1467" s="122"/>
      <c r="L1467" s="122">
        <v>10</v>
      </c>
      <c r="M1467" s="122"/>
      <c r="N1467" s="122"/>
      <c r="O1467" s="334"/>
      <c r="P1467" s="221"/>
      <c r="Q1467" s="224"/>
      <c r="R1467" s="221"/>
      <c r="S1467" s="221"/>
      <c r="T1467" s="221"/>
    </row>
    <row r="1468" spans="1:20" s="19" customFormat="1" ht="45" hidden="1" customHeight="1" outlineLevel="1" x14ac:dyDescent="0.25">
      <c r="A1468" s="552"/>
      <c r="B1468" s="551"/>
      <c r="C1468" s="552"/>
      <c r="D1468" s="574"/>
      <c r="E1468" s="536"/>
      <c r="F1468" s="537"/>
      <c r="G1468" s="64" t="s">
        <v>1548</v>
      </c>
      <c r="H1468" s="122">
        <v>144</v>
      </c>
      <c r="I1468" s="122"/>
      <c r="J1468" s="122"/>
      <c r="K1468" s="122"/>
      <c r="L1468" s="122">
        <v>15</v>
      </c>
      <c r="M1468" s="122"/>
      <c r="N1468" s="122"/>
      <c r="O1468" s="334"/>
      <c r="P1468" s="221"/>
      <c r="Q1468" s="224"/>
      <c r="R1468" s="221"/>
      <c r="S1468" s="221"/>
      <c r="T1468" s="221"/>
    </row>
    <row r="1469" spans="1:20" s="19" customFormat="1" ht="60" hidden="1" customHeight="1" outlineLevel="1" x14ac:dyDescent="0.25">
      <c r="A1469" s="552"/>
      <c r="B1469" s="551"/>
      <c r="C1469" s="552"/>
      <c r="D1469" s="574"/>
      <c r="E1469" s="536"/>
      <c r="F1469" s="537"/>
      <c r="G1469" s="64" t="s">
        <v>1549</v>
      </c>
      <c r="H1469" s="122">
        <v>200</v>
      </c>
      <c r="I1469" s="122"/>
      <c r="J1469" s="122"/>
      <c r="K1469" s="122"/>
      <c r="L1469" s="122">
        <v>10</v>
      </c>
      <c r="M1469" s="122"/>
      <c r="N1469" s="122"/>
      <c r="O1469" s="334"/>
      <c r="P1469" s="221"/>
      <c r="Q1469" s="224"/>
      <c r="R1469" s="221"/>
      <c r="S1469" s="221"/>
      <c r="T1469" s="221"/>
    </row>
    <row r="1470" spans="1:20" s="19" customFormat="1" ht="45" hidden="1" customHeight="1" outlineLevel="1" x14ac:dyDescent="0.25">
      <c r="A1470" s="552"/>
      <c r="B1470" s="551"/>
      <c r="C1470" s="552"/>
      <c r="D1470" s="574"/>
      <c r="E1470" s="536"/>
      <c r="F1470" s="537"/>
      <c r="G1470" s="64" t="s">
        <v>1550</v>
      </c>
      <c r="H1470" s="122">
        <v>274</v>
      </c>
      <c r="I1470" s="122"/>
      <c r="J1470" s="122"/>
      <c r="K1470" s="122"/>
      <c r="L1470" s="122">
        <v>7.5</v>
      </c>
      <c r="M1470" s="122"/>
      <c r="N1470" s="122"/>
      <c r="O1470" s="334"/>
      <c r="P1470" s="221"/>
      <c r="Q1470" s="224"/>
      <c r="R1470" s="221"/>
      <c r="S1470" s="221"/>
      <c r="T1470" s="221"/>
    </row>
    <row r="1471" spans="1:20" s="19" customFormat="1" ht="60" hidden="1" customHeight="1" outlineLevel="1" x14ac:dyDescent="0.25">
      <c r="A1471" s="552"/>
      <c r="B1471" s="551"/>
      <c r="C1471" s="552"/>
      <c r="D1471" s="574"/>
      <c r="E1471" s="536"/>
      <c r="F1471" s="537"/>
      <c r="G1471" s="64" t="s">
        <v>1551</v>
      </c>
      <c r="H1471" s="122">
        <v>576</v>
      </c>
      <c r="I1471" s="122"/>
      <c r="J1471" s="122"/>
      <c r="K1471" s="122"/>
      <c r="L1471" s="122">
        <v>15</v>
      </c>
      <c r="M1471" s="122"/>
      <c r="N1471" s="122"/>
      <c r="O1471" s="334"/>
      <c r="P1471" s="221"/>
      <c r="Q1471" s="224"/>
      <c r="R1471" s="221"/>
      <c r="S1471" s="221"/>
      <c r="T1471" s="221"/>
    </row>
    <row r="1472" spans="1:20" s="19" customFormat="1" ht="60" hidden="1" customHeight="1" outlineLevel="1" x14ac:dyDescent="0.25">
      <c r="A1472" s="552"/>
      <c r="B1472" s="551"/>
      <c r="C1472" s="552"/>
      <c r="D1472" s="574"/>
      <c r="E1472" s="536"/>
      <c r="F1472" s="537"/>
      <c r="G1472" s="64" t="s">
        <v>1552</v>
      </c>
      <c r="H1472" s="122">
        <v>70</v>
      </c>
      <c r="I1472" s="122"/>
      <c r="J1472" s="122"/>
      <c r="K1472" s="122"/>
      <c r="L1472" s="122">
        <v>15</v>
      </c>
      <c r="M1472" s="122"/>
      <c r="N1472" s="122"/>
      <c r="O1472" s="334"/>
      <c r="P1472" s="221"/>
      <c r="Q1472" s="224"/>
      <c r="R1472" s="221"/>
      <c r="S1472" s="221"/>
      <c r="T1472" s="221"/>
    </row>
    <row r="1473" spans="1:20" s="19" customFormat="1" ht="60" hidden="1" customHeight="1" outlineLevel="1" x14ac:dyDescent="0.25">
      <c r="A1473" s="552"/>
      <c r="B1473" s="551"/>
      <c r="C1473" s="552"/>
      <c r="D1473" s="574"/>
      <c r="E1473" s="536"/>
      <c r="F1473" s="537"/>
      <c r="G1473" s="64" t="s">
        <v>1553</v>
      </c>
      <c r="H1473" s="122">
        <v>140</v>
      </c>
      <c r="I1473" s="122"/>
      <c r="J1473" s="122"/>
      <c r="K1473" s="122"/>
      <c r="L1473" s="122">
        <v>10</v>
      </c>
      <c r="M1473" s="122"/>
      <c r="N1473" s="122"/>
      <c r="O1473" s="334"/>
      <c r="P1473" s="221"/>
      <c r="Q1473" s="224"/>
      <c r="R1473" s="221"/>
      <c r="S1473" s="221"/>
      <c r="T1473" s="221"/>
    </row>
    <row r="1474" spans="1:20" s="19" customFormat="1" ht="60" hidden="1" customHeight="1" outlineLevel="1" x14ac:dyDescent="0.25">
      <c r="A1474" s="552"/>
      <c r="B1474" s="551"/>
      <c r="C1474" s="552"/>
      <c r="D1474" s="574"/>
      <c r="E1474" s="536"/>
      <c r="F1474" s="537"/>
      <c r="G1474" s="64" t="s">
        <v>1554</v>
      </c>
      <c r="H1474" s="122">
        <v>60</v>
      </c>
      <c r="I1474" s="122"/>
      <c r="J1474" s="122"/>
      <c r="K1474" s="122"/>
      <c r="L1474" s="122">
        <v>5</v>
      </c>
      <c r="M1474" s="122"/>
      <c r="N1474" s="122"/>
      <c r="O1474" s="334"/>
      <c r="P1474" s="221"/>
      <c r="Q1474" s="224"/>
      <c r="R1474" s="221"/>
      <c r="S1474" s="221"/>
      <c r="T1474" s="221"/>
    </row>
    <row r="1475" spans="1:20" s="19" customFormat="1" ht="75" hidden="1" customHeight="1" outlineLevel="1" x14ac:dyDescent="0.25">
      <c r="A1475" s="552"/>
      <c r="B1475" s="551"/>
      <c r="C1475" s="552"/>
      <c r="D1475" s="574"/>
      <c r="E1475" s="536"/>
      <c r="F1475" s="537"/>
      <c r="G1475" s="64" t="s">
        <v>1555</v>
      </c>
      <c r="H1475" s="122">
        <v>60</v>
      </c>
      <c r="I1475" s="122"/>
      <c r="J1475" s="122"/>
      <c r="K1475" s="122"/>
      <c r="L1475" s="122">
        <v>15</v>
      </c>
      <c r="M1475" s="122"/>
      <c r="N1475" s="122"/>
      <c r="O1475" s="334"/>
      <c r="P1475" s="221"/>
      <c r="Q1475" s="224"/>
      <c r="R1475" s="221"/>
      <c r="S1475" s="221"/>
      <c r="T1475" s="221"/>
    </row>
    <row r="1476" spans="1:20" s="19" customFormat="1" ht="60" hidden="1" customHeight="1" outlineLevel="1" x14ac:dyDescent="0.25">
      <c r="A1476" s="552"/>
      <c r="B1476" s="551"/>
      <c r="C1476" s="552"/>
      <c r="D1476" s="574"/>
      <c r="E1476" s="536"/>
      <c r="F1476" s="537"/>
      <c r="G1476" s="64" t="s">
        <v>1556</v>
      </c>
      <c r="H1476" s="122">
        <v>135</v>
      </c>
      <c r="I1476" s="122"/>
      <c r="J1476" s="122"/>
      <c r="K1476" s="122"/>
      <c r="L1476" s="122">
        <v>10</v>
      </c>
      <c r="M1476" s="122"/>
      <c r="N1476" s="122"/>
      <c r="O1476" s="334"/>
      <c r="P1476" s="221"/>
      <c r="Q1476" s="224"/>
      <c r="R1476" s="221"/>
      <c r="S1476" s="221"/>
      <c r="T1476" s="221"/>
    </row>
    <row r="1477" spans="1:20" s="19" customFormat="1" ht="60" hidden="1" customHeight="1" outlineLevel="1" x14ac:dyDescent="0.25">
      <c r="A1477" s="552"/>
      <c r="B1477" s="551"/>
      <c r="C1477" s="552"/>
      <c r="D1477" s="574"/>
      <c r="E1477" s="536"/>
      <c r="F1477" s="537"/>
      <c r="G1477" s="64" t="s">
        <v>1557</v>
      </c>
      <c r="H1477" s="122">
        <v>105</v>
      </c>
      <c r="I1477" s="122"/>
      <c r="J1477" s="122"/>
      <c r="K1477" s="122"/>
      <c r="L1477" s="122">
        <v>15</v>
      </c>
      <c r="M1477" s="122"/>
      <c r="N1477" s="122"/>
      <c r="O1477" s="334"/>
      <c r="P1477" s="221"/>
      <c r="Q1477" s="224"/>
      <c r="R1477" s="221"/>
      <c r="S1477" s="221"/>
      <c r="T1477" s="221"/>
    </row>
    <row r="1478" spans="1:20" s="19" customFormat="1" ht="60" hidden="1" customHeight="1" outlineLevel="1" x14ac:dyDescent="0.25">
      <c r="A1478" s="552"/>
      <c r="B1478" s="551"/>
      <c r="C1478" s="552"/>
      <c r="D1478" s="574"/>
      <c r="E1478" s="536"/>
      <c r="F1478" s="537"/>
      <c r="G1478" s="64" t="s">
        <v>1558</v>
      </c>
      <c r="H1478" s="122">
        <v>90</v>
      </c>
      <c r="I1478" s="122"/>
      <c r="J1478" s="122"/>
      <c r="K1478" s="122"/>
      <c r="L1478" s="122">
        <v>15</v>
      </c>
      <c r="M1478" s="122"/>
      <c r="N1478" s="122"/>
      <c r="O1478" s="334"/>
      <c r="P1478" s="221"/>
      <c r="Q1478" s="224"/>
      <c r="R1478" s="221"/>
      <c r="S1478" s="221"/>
      <c r="T1478" s="221"/>
    </row>
    <row r="1479" spans="1:20" s="19" customFormat="1" ht="60" hidden="1" customHeight="1" outlineLevel="1" x14ac:dyDescent="0.25">
      <c r="A1479" s="552"/>
      <c r="B1479" s="551"/>
      <c r="C1479" s="552"/>
      <c r="D1479" s="574"/>
      <c r="E1479" s="536"/>
      <c r="F1479" s="537"/>
      <c r="G1479" s="64" t="s">
        <v>1559</v>
      </c>
      <c r="H1479" s="122">
        <v>188</v>
      </c>
      <c r="I1479" s="122"/>
      <c r="J1479" s="122"/>
      <c r="K1479" s="122"/>
      <c r="L1479" s="122">
        <v>10</v>
      </c>
      <c r="M1479" s="122"/>
      <c r="N1479" s="122"/>
      <c r="O1479" s="334"/>
      <c r="P1479" s="221"/>
      <c r="Q1479" s="224"/>
      <c r="R1479" s="221"/>
      <c r="S1479" s="221"/>
      <c r="T1479" s="221"/>
    </row>
    <row r="1480" spans="1:20" s="19" customFormat="1" ht="90" hidden="1" customHeight="1" outlineLevel="1" x14ac:dyDescent="0.25">
      <c r="A1480" s="552"/>
      <c r="B1480" s="551"/>
      <c r="C1480" s="552"/>
      <c r="D1480" s="574"/>
      <c r="E1480" s="536"/>
      <c r="F1480" s="537"/>
      <c r="G1480" s="64" t="s">
        <v>1560</v>
      </c>
      <c r="H1480" s="122">
        <v>105</v>
      </c>
      <c r="I1480" s="122"/>
      <c r="J1480" s="122"/>
      <c r="K1480" s="122"/>
      <c r="L1480" s="122">
        <v>10</v>
      </c>
      <c r="M1480" s="122"/>
      <c r="N1480" s="122"/>
      <c r="O1480" s="334"/>
      <c r="P1480" s="221"/>
      <c r="Q1480" s="224"/>
      <c r="R1480" s="221"/>
      <c r="S1480" s="221"/>
      <c r="T1480" s="221"/>
    </row>
    <row r="1481" spans="1:20" s="19" customFormat="1" ht="60" hidden="1" customHeight="1" outlineLevel="1" x14ac:dyDescent="0.25">
      <c r="A1481" s="552"/>
      <c r="B1481" s="551"/>
      <c r="C1481" s="552"/>
      <c r="D1481" s="574"/>
      <c r="E1481" s="536"/>
      <c r="F1481" s="537"/>
      <c r="G1481" s="64" t="s">
        <v>1561</v>
      </c>
      <c r="H1481" s="122">
        <v>75</v>
      </c>
      <c r="I1481" s="122"/>
      <c r="J1481" s="122"/>
      <c r="K1481" s="122"/>
      <c r="L1481" s="122">
        <v>15</v>
      </c>
      <c r="M1481" s="122"/>
      <c r="N1481" s="122"/>
      <c r="O1481" s="334"/>
      <c r="P1481" s="221"/>
      <c r="Q1481" s="224"/>
      <c r="R1481" s="221"/>
      <c r="S1481" s="221"/>
      <c r="T1481" s="221"/>
    </row>
    <row r="1482" spans="1:20" s="19" customFormat="1" ht="60" hidden="1" customHeight="1" outlineLevel="1" x14ac:dyDescent="0.25">
      <c r="A1482" s="552"/>
      <c r="B1482" s="551"/>
      <c r="C1482" s="552"/>
      <c r="D1482" s="574"/>
      <c r="E1482" s="536"/>
      <c r="F1482" s="537"/>
      <c r="G1482" s="64" t="s">
        <v>1562</v>
      </c>
      <c r="H1482" s="122">
        <v>240</v>
      </c>
      <c r="I1482" s="122"/>
      <c r="J1482" s="122"/>
      <c r="K1482" s="122"/>
      <c r="L1482" s="122">
        <v>15</v>
      </c>
      <c r="M1482" s="122"/>
      <c r="N1482" s="122"/>
      <c r="O1482" s="334"/>
      <c r="P1482" s="221"/>
      <c r="Q1482" s="224"/>
      <c r="R1482" s="221"/>
      <c r="S1482" s="221"/>
      <c r="T1482" s="221"/>
    </row>
    <row r="1483" spans="1:20" s="19" customFormat="1" ht="60" hidden="1" customHeight="1" outlineLevel="1" x14ac:dyDescent="0.25">
      <c r="A1483" s="552"/>
      <c r="B1483" s="551"/>
      <c r="C1483" s="552"/>
      <c r="D1483" s="574"/>
      <c r="E1483" s="536"/>
      <c r="F1483" s="537"/>
      <c r="G1483" s="64" t="s">
        <v>1563</v>
      </c>
      <c r="H1483" s="122">
        <v>240</v>
      </c>
      <c r="I1483" s="122"/>
      <c r="J1483" s="122"/>
      <c r="K1483" s="122"/>
      <c r="L1483" s="122">
        <v>10</v>
      </c>
      <c r="M1483" s="122"/>
      <c r="N1483" s="122"/>
      <c r="O1483" s="334"/>
      <c r="P1483" s="221"/>
      <c r="Q1483" s="224"/>
      <c r="R1483" s="221"/>
      <c r="S1483" s="221"/>
      <c r="T1483" s="221"/>
    </row>
    <row r="1484" spans="1:20" s="19" customFormat="1" ht="75" hidden="1" customHeight="1" outlineLevel="1" x14ac:dyDescent="0.25">
      <c r="A1484" s="552"/>
      <c r="B1484" s="551"/>
      <c r="C1484" s="552"/>
      <c r="D1484" s="574"/>
      <c r="E1484" s="536"/>
      <c r="F1484" s="537"/>
      <c r="G1484" s="64" t="s">
        <v>1564</v>
      </c>
      <c r="H1484" s="122">
        <v>260</v>
      </c>
      <c r="I1484" s="122"/>
      <c r="J1484" s="122"/>
      <c r="K1484" s="122"/>
      <c r="L1484" s="122">
        <v>15</v>
      </c>
      <c r="M1484" s="122"/>
      <c r="N1484" s="122"/>
      <c r="O1484" s="334"/>
      <c r="P1484" s="221"/>
      <c r="Q1484" s="224"/>
      <c r="R1484" s="221"/>
      <c r="S1484" s="221"/>
      <c r="T1484" s="221"/>
    </row>
    <row r="1485" spans="1:20" s="19" customFormat="1" ht="60" hidden="1" customHeight="1" outlineLevel="1" x14ac:dyDescent="0.25">
      <c r="A1485" s="552"/>
      <c r="B1485" s="551"/>
      <c r="C1485" s="552"/>
      <c r="D1485" s="574"/>
      <c r="E1485" s="536"/>
      <c r="F1485" s="537"/>
      <c r="G1485" s="64" t="s">
        <v>1565</v>
      </c>
      <c r="H1485" s="122">
        <v>59</v>
      </c>
      <c r="I1485" s="122"/>
      <c r="J1485" s="122"/>
      <c r="K1485" s="122"/>
      <c r="L1485" s="122">
        <v>7.5</v>
      </c>
      <c r="M1485" s="122"/>
      <c r="N1485" s="122"/>
      <c r="O1485" s="334"/>
      <c r="P1485" s="221"/>
      <c r="Q1485" s="224"/>
      <c r="R1485" s="221"/>
      <c r="S1485" s="221"/>
      <c r="T1485" s="221"/>
    </row>
    <row r="1486" spans="1:20" s="19" customFormat="1" ht="60" hidden="1" customHeight="1" outlineLevel="1" x14ac:dyDescent="0.25">
      <c r="A1486" s="552"/>
      <c r="B1486" s="551"/>
      <c r="C1486" s="552"/>
      <c r="D1486" s="574"/>
      <c r="E1486" s="536"/>
      <c r="F1486" s="537"/>
      <c r="G1486" s="64" t="s">
        <v>1566</v>
      </c>
      <c r="H1486" s="122">
        <v>35</v>
      </c>
      <c r="I1486" s="122"/>
      <c r="J1486" s="122"/>
      <c r="K1486" s="122"/>
      <c r="L1486" s="122">
        <v>5</v>
      </c>
      <c r="M1486" s="122"/>
      <c r="N1486" s="122"/>
      <c r="O1486" s="334"/>
      <c r="P1486" s="221"/>
      <c r="Q1486" s="224"/>
      <c r="R1486" s="221"/>
      <c r="S1486" s="221"/>
      <c r="T1486" s="221"/>
    </row>
    <row r="1487" spans="1:20" s="19" customFormat="1" ht="60" hidden="1" customHeight="1" outlineLevel="1" x14ac:dyDescent="0.25">
      <c r="A1487" s="552"/>
      <c r="B1487" s="551"/>
      <c r="C1487" s="552"/>
      <c r="D1487" s="574"/>
      <c r="E1487" s="536"/>
      <c r="F1487" s="537"/>
      <c r="G1487" s="64" t="s">
        <v>1567</v>
      </c>
      <c r="H1487" s="122">
        <v>195</v>
      </c>
      <c r="I1487" s="122"/>
      <c r="J1487" s="122"/>
      <c r="K1487" s="122"/>
      <c r="L1487" s="122">
        <v>15</v>
      </c>
      <c r="M1487" s="122"/>
      <c r="N1487" s="122"/>
      <c r="O1487" s="334"/>
      <c r="P1487" s="221"/>
      <c r="Q1487" s="224"/>
      <c r="R1487" s="221"/>
      <c r="S1487" s="221"/>
      <c r="T1487" s="221"/>
    </row>
    <row r="1488" spans="1:20" s="19" customFormat="1" ht="75" hidden="1" customHeight="1" outlineLevel="1" x14ac:dyDescent="0.25">
      <c r="A1488" s="552"/>
      <c r="B1488" s="551"/>
      <c r="C1488" s="552"/>
      <c r="D1488" s="574"/>
      <c r="E1488" s="536"/>
      <c r="F1488" s="537"/>
      <c r="G1488" s="64" t="s">
        <v>1568</v>
      </c>
      <c r="H1488" s="122">
        <v>75</v>
      </c>
      <c r="I1488" s="122"/>
      <c r="J1488" s="122"/>
      <c r="K1488" s="122"/>
      <c r="L1488" s="122">
        <v>30</v>
      </c>
      <c r="M1488" s="122"/>
      <c r="N1488" s="122"/>
      <c r="O1488" s="334"/>
      <c r="P1488" s="221"/>
      <c r="Q1488" s="224"/>
      <c r="R1488" s="221"/>
      <c r="S1488" s="221"/>
      <c r="T1488" s="221"/>
    </row>
    <row r="1489" spans="1:21" s="19" customFormat="1" ht="75" hidden="1" customHeight="1" outlineLevel="1" x14ac:dyDescent="0.25">
      <c r="A1489" s="552"/>
      <c r="B1489" s="551"/>
      <c r="C1489" s="552"/>
      <c r="D1489" s="574"/>
      <c r="E1489" s="536"/>
      <c r="F1489" s="537"/>
      <c r="G1489" s="64" t="s">
        <v>1569</v>
      </c>
      <c r="H1489" s="122">
        <v>75</v>
      </c>
      <c r="I1489" s="122"/>
      <c r="J1489" s="122"/>
      <c r="K1489" s="122"/>
      <c r="L1489" s="122">
        <v>15</v>
      </c>
      <c r="M1489" s="122"/>
      <c r="N1489" s="122"/>
      <c r="O1489" s="334"/>
      <c r="P1489" s="221"/>
      <c r="Q1489" s="224"/>
      <c r="R1489" s="221"/>
      <c r="S1489" s="221"/>
      <c r="T1489" s="221"/>
    </row>
    <row r="1490" spans="1:21" s="19" customFormat="1" ht="75" hidden="1" customHeight="1" outlineLevel="1" x14ac:dyDescent="0.25">
      <c r="A1490" s="552"/>
      <c r="B1490" s="551"/>
      <c r="C1490" s="552"/>
      <c r="D1490" s="574"/>
      <c r="E1490" s="536"/>
      <c r="F1490" s="537"/>
      <c r="G1490" s="64" t="s">
        <v>1570</v>
      </c>
      <c r="H1490" s="122">
        <v>53</v>
      </c>
      <c r="I1490" s="122"/>
      <c r="J1490" s="122"/>
      <c r="K1490" s="122"/>
      <c r="L1490" s="122">
        <v>10</v>
      </c>
      <c r="M1490" s="122"/>
      <c r="N1490" s="122"/>
      <c r="O1490" s="334"/>
      <c r="P1490" s="221"/>
      <c r="Q1490" s="224"/>
      <c r="R1490" s="221"/>
      <c r="S1490" s="221"/>
      <c r="T1490" s="221"/>
    </row>
    <row r="1491" spans="1:21" s="19" customFormat="1" ht="60" hidden="1" customHeight="1" outlineLevel="1" x14ac:dyDescent="0.25">
      <c r="A1491" s="552"/>
      <c r="B1491" s="551"/>
      <c r="C1491" s="552"/>
      <c r="D1491" s="574"/>
      <c r="E1491" s="536"/>
      <c r="F1491" s="537"/>
      <c r="G1491" s="64" t="s">
        <v>1571</v>
      </c>
      <c r="H1491" s="122">
        <v>20</v>
      </c>
      <c r="I1491" s="122"/>
      <c r="J1491" s="122"/>
      <c r="K1491" s="122"/>
      <c r="L1491" s="122">
        <v>15</v>
      </c>
      <c r="M1491" s="122"/>
      <c r="N1491" s="122"/>
      <c r="O1491" s="334"/>
      <c r="P1491" s="221"/>
      <c r="Q1491" s="224"/>
      <c r="R1491" s="221"/>
      <c r="S1491" s="221"/>
      <c r="T1491" s="221"/>
    </row>
    <row r="1492" spans="1:21" s="19" customFormat="1" ht="60" hidden="1" customHeight="1" outlineLevel="1" x14ac:dyDescent="0.25">
      <c r="A1492" s="552"/>
      <c r="B1492" s="551"/>
      <c r="C1492" s="552"/>
      <c r="D1492" s="574"/>
      <c r="E1492" s="536"/>
      <c r="F1492" s="537"/>
      <c r="G1492" s="64" t="s">
        <v>1572</v>
      </c>
      <c r="H1492" s="122">
        <v>60</v>
      </c>
      <c r="I1492" s="122"/>
      <c r="J1492" s="122"/>
      <c r="K1492" s="122"/>
      <c r="L1492" s="122">
        <v>10</v>
      </c>
      <c r="M1492" s="122"/>
      <c r="N1492" s="122"/>
      <c r="O1492" s="334"/>
      <c r="P1492" s="221"/>
      <c r="Q1492" s="224"/>
      <c r="R1492" s="221"/>
      <c r="S1492" s="221"/>
      <c r="T1492" s="221"/>
    </row>
    <row r="1493" spans="1:21" s="19" customFormat="1" ht="60" hidden="1" customHeight="1" outlineLevel="1" x14ac:dyDescent="0.25">
      <c r="A1493" s="552"/>
      <c r="B1493" s="551"/>
      <c r="C1493" s="552"/>
      <c r="D1493" s="574"/>
      <c r="E1493" s="536"/>
      <c r="F1493" s="537"/>
      <c r="G1493" s="64" t="s">
        <v>1573</v>
      </c>
      <c r="H1493" s="122">
        <v>225</v>
      </c>
      <c r="I1493" s="122"/>
      <c r="J1493" s="122"/>
      <c r="K1493" s="122"/>
      <c r="L1493" s="122">
        <v>10</v>
      </c>
      <c r="M1493" s="122"/>
      <c r="N1493" s="122"/>
      <c r="O1493" s="334"/>
      <c r="P1493" s="221"/>
      <c r="Q1493" s="224"/>
      <c r="R1493" s="221"/>
      <c r="S1493" s="221"/>
      <c r="T1493" s="221"/>
    </row>
    <row r="1494" spans="1:21" s="19" customFormat="1" ht="60" hidden="1" customHeight="1" outlineLevel="1" x14ac:dyDescent="0.25">
      <c r="A1494" s="552"/>
      <c r="B1494" s="551"/>
      <c r="C1494" s="552"/>
      <c r="D1494" s="574"/>
      <c r="E1494" s="536"/>
      <c r="F1494" s="537"/>
      <c r="G1494" s="64" t="s">
        <v>1574</v>
      </c>
      <c r="H1494" s="122">
        <v>75</v>
      </c>
      <c r="I1494" s="122"/>
      <c r="J1494" s="122"/>
      <c r="K1494" s="122"/>
      <c r="L1494" s="122">
        <v>10</v>
      </c>
      <c r="M1494" s="122"/>
      <c r="N1494" s="122"/>
      <c r="O1494" s="334"/>
      <c r="P1494" s="221"/>
      <c r="Q1494" s="224"/>
      <c r="R1494" s="221"/>
      <c r="S1494" s="221"/>
      <c r="T1494" s="221"/>
    </row>
    <row r="1495" spans="1:21" s="19" customFormat="1" ht="60" hidden="1" customHeight="1" outlineLevel="1" x14ac:dyDescent="0.25">
      <c r="A1495" s="552"/>
      <c r="B1495" s="551"/>
      <c r="C1495" s="552"/>
      <c r="D1495" s="574"/>
      <c r="E1495" s="536"/>
      <c r="F1495" s="537"/>
      <c r="G1495" s="64" t="s">
        <v>1575</v>
      </c>
      <c r="H1495" s="122">
        <v>90</v>
      </c>
      <c r="I1495" s="122"/>
      <c r="J1495" s="122"/>
      <c r="K1495" s="122"/>
      <c r="L1495" s="122">
        <v>15</v>
      </c>
      <c r="M1495" s="122"/>
      <c r="N1495" s="122"/>
      <c r="O1495" s="334"/>
      <c r="P1495" s="221"/>
      <c r="Q1495" s="224"/>
      <c r="R1495" s="221"/>
      <c r="S1495" s="221"/>
      <c r="T1495" s="221"/>
      <c r="U1495" s="5"/>
    </row>
    <row r="1496" spans="1:21" s="19" customFormat="1" ht="60" hidden="1" customHeight="1" outlineLevel="1" x14ac:dyDescent="0.25">
      <c r="A1496" s="552"/>
      <c r="B1496" s="551"/>
      <c r="C1496" s="552"/>
      <c r="D1496" s="574"/>
      <c r="E1496" s="536"/>
      <c r="F1496" s="537"/>
      <c r="G1496" s="64" t="s">
        <v>1576</v>
      </c>
      <c r="H1496" s="122">
        <v>283</v>
      </c>
      <c r="I1496" s="122"/>
      <c r="J1496" s="122"/>
      <c r="K1496" s="122"/>
      <c r="L1496" s="122">
        <v>35</v>
      </c>
      <c r="M1496" s="122"/>
      <c r="N1496" s="122"/>
      <c r="O1496" s="334"/>
      <c r="P1496" s="221"/>
      <c r="Q1496" s="224"/>
      <c r="R1496" s="221"/>
      <c r="S1496" s="221"/>
      <c r="T1496" s="221"/>
      <c r="U1496" s="5"/>
    </row>
    <row r="1497" spans="1:21" s="19" customFormat="1" ht="45" hidden="1" customHeight="1" outlineLevel="1" x14ac:dyDescent="0.25">
      <c r="A1497" s="552"/>
      <c r="B1497" s="551"/>
      <c r="C1497" s="552"/>
      <c r="D1497" s="574"/>
      <c r="E1497" s="536"/>
      <c r="F1497" s="537"/>
      <c r="G1497" s="233" t="s">
        <v>1577</v>
      </c>
      <c r="H1497" s="123"/>
      <c r="I1497" s="123">
        <v>126</v>
      </c>
      <c r="J1497" s="123"/>
      <c r="K1497" s="123"/>
      <c r="L1497" s="123"/>
      <c r="M1497" s="123">
        <v>15</v>
      </c>
      <c r="N1497" s="123"/>
      <c r="O1497" s="332"/>
      <c r="P1497" s="221"/>
      <c r="Q1497" s="224"/>
      <c r="R1497" s="222"/>
      <c r="S1497" s="222"/>
      <c r="T1497" s="222"/>
      <c r="U1497" s="5"/>
    </row>
    <row r="1498" spans="1:21" s="19" customFormat="1" ht="45" hidden="1" customHeight="1" outlineLevel="1" x14ac:dyDescent="0.25">
      <c r="A1498" s="552"/>
      <c r="B1498" s="551"/>
      <c r="C1498" s="552"/>
      <c r="D1498" s="574"/>
      <c r="E1498" s="536"/>
      <c r="F1498" s="537"/>
      <c r="G1498" s="233" t="s">
        <v>1578</v>
      </c>
      <c r="H1498" s="123"/>
      <c r="I1498" s="123">
        <v>352</v>
      </c>
      <c r="J1498" s="123"/>
      <c r="K1498" s="123"/>
      <c r="L1498" s="123"/>
      <c r="M1498" s="123">
        <v>15</v>
      </c>
      <c r="N1498" s="123"/>
      <c r="O1498" s="332"/>
      <c r="P1498" s="221"/>
      <c r="Q1498" s="224"/>
      <c r="R1498" s="222"/>
      <c r="S1498" s="222"/>
      <c r="T1498" s="222"/>
      <c r="U1498" s="5"/>
    </row>
    <row r="1499" spans="1:21" s="19" customFormat="1" ht="45" hidden="1" customHeight="1" outlineLevel="1" x14ac:dyDescent="0.25">
      <c r="A1499" s="552"/>
      <c r="B1499" s="551"/>
      <c r="C1499" s="552"/>
      <c r="D1499" s="574"/>
      <c r="E1499" s="536"/>
      <c r="F1499" s="537"/>
      <c r="G1499" s="233" t="s">
        <v>1579</v>
      </c>
      <c r="H1499" s="123"/>
      <c r="I1499" s="123">
        <v>265</v>
      </c>
      <c r="J1499" s="123"/>
      <c r="K1499" s="123"/>
      <c r="L1499" s="123"/>
      <c r="M1499" s="123">
        <v>10</v>
      </c>
      <c r="N1499" s="123"/>
      <c r="O1499" s="332"/>
      <c r="P1499" s="221"/>
      <c r="Q1499" s="224"/>
      <c r="R1499" s="222"/>
      <c r="S1499" s="222"/>
      <c r="T1499" s="222"/>
      <c r="U1499" s="5"/>
    </row>
    <row r="1500" spans="1:21" s="19" customFormat="1" ht="45" hidden="1" customHeight="1" outlineLevel="1" x14ac:dyDescent="0.25">
      <c r="A1500" s="552"/>
      <c r="B1500" s="551"/>
      <c r="C1500" s="552"/>
      <c r="D1500" s="574"/>
      <c r="E1500" s="536"/>
      <c r="F1500" s="537"/>
      <c r="G1500" s="233" t="s">
        <v>1580</v>
      </c>
      <c r="H1500" s="123"/>
      <c r="I1500" s="123">
        <v>163</v>
      </c>
      <c r="J1500" s="123"/>
      <c r="K1500" s="123"/>
      <c r="L1500" s="123"/>
      <c r="M1500" s="123">
        <v>27</v>
      </c>
      <c r="N1500" s="123"/>
      <c r="O1500" s="332"/>
      <c r="P1500" s="221"/>
      <c r="Q1500" s="224"/>
      <c r="R1500" s="222"/>
      <c r="S1500" s="222"/>
      <c r="T1500" s="222"/>
      <c r="U1500" s="5"/>
    </row>
    <row r="1501" spans="1:21" s="19" customFormat="1" ht="60" hidden="1" customHeight="1" outlineLevel="1" x14ac:dyDescent="0.25">
      <c r="A1501" s="552"/>
      <c r="B1501" s="551"/>
      <c r="C1501" s="552"/>
      <c r="D1501" s="574"/>
      <c r="E1501" s="536"/>
      <c r="F1501" s="537"/>
      <c r="G1501" s="233" t="s">
        <v>1581</v>
      </c>
      <c r="H1501" s="123"/>
      <c r="I1501" s="123">
        <v>125</v>
      </c>
      <c r="J1501" s="123"/>
      <c r="K1501" s="123"/>
      <c r="L1501" s="123"/>
      <c r="M1501" s="123">
        <v>30</v>
      </c>
      <c r="N1501" s="123"/>
      <c r="O1501" s="332"/>
      <c r="P1501" s="221"/>
      <c r="Q1501" s="224"/>
      <c r="R1501" s="222"/>
      <c r="S1501" s="222"/>
      <c r="T1501" s="222"/>
      <c r="U1501" s="5"/>
    </row>
    <row r="1502" spans="1:21" s="19" customFormat="1" ht="75" hidden="1" customHeight="1" outlineLevel="1" x14ac:dyDescent="0.25">
      <c r="A1502" s="552"/>
      <c r="B1502" s="551"/>
      <c r="C1502" s="552"/>
      <c r="D1502" s="574"/>
      <c r="E1502" s="536"/>
      <c r="F1502" s="537"/>
      <c r="G1502" s="233" t="s">
        <v>1582</v>
      </c>
      <c r="H1502" s="123"/>
      <c r="I1502" s="123">
        <v>423</v>
      </c>
      <c r="J1502" s="123"/>
      <c r="K1502" s="123"/>
      <c r="L1502" s="123"/>
      <c r="M1502" s="123">
        <v>60</v>
      </c>
      <c r="N1502" s="123"/>
      <c r="O1502" s="332"/>
      <c r="P1502" s="221"/>
      <c r="Q1502" s="224"/>
      <c r="R1502" s="222"/>
      <c r="S1502" s="222"/>
      <c r="T1502" s="222"/>
      <c r="U1502" s="5"/>
    </row>
    <row r="1503" spans="1:21" s="19" customFormat="1" ht="60" hidden="1" customHeight="1" outlineLevel="1" x14ac:dyDescent="0.25">
      <c r="A1503" s="552"/>
      <c r="B1503" s="551"/>
      <c r="C1503" s="552"/>
      <c r="D1503" s="574"/>
      <c r="E1503" s="536"/>
      <c r="F1503" s="537"/>
      <c r="G1503" s="233" t="s">
        <v>1583</v>
      </c>
      <c r="H1503" s="123"/>
      <c r="I1503" s="123">
        <v>191</v>
      </c>
      <c r="J1503" s="123"/>
      <c r="K1503" s="123"/>
      <c r="L1503" s="123"/>
      <c r="M1503" s="123">
        <v>25</v>
      </c>
      <c r="N1503" s="123"/>
      <c r="O1503" s="332"/>
      <c r="P1503" s="221"/>
      <c r="Q1503" s="224"/>
      <c r="R1503" s="222"/>
      <c r="S1503" s="222"/>
      <c r="T1503" s="222"/>
      <c r="U1503" s="5"/>
    </row>
    <row r="1504" spans="1:21" s="19" customFormat="1" ht="45" hidden="1" customHeight="1" outlineLevel="1" x14ac:dyDescent="0.25">
      <c r="A1504" s="552"/>
      <c r="B1504" s="551"/>
      <c r="C1504" s="552"/>
      <c r="D1504" s="574"/>
      <c r="E1504" s="536"/>
      <c r="F1504" s="537"/>
      <c r="G1504" s="233" t="s">
        <v>1584</v>
      </c>
      <c r="H1504" s="123"/>
      <c r="I1504" s="123">
        <v>858</v>
      </c>
      <c r="J1504" s="123"/>
      <c r="K1504" s="123"/>
      <c r="L1504" s="123"/>
      <c r="M1504" s="123">
        <v>15</v>
      </c>
      <c r="N1504" s="123"/>
      <c r="O1504" s="332"/>
      <c r="P1504" s="221"/>
      <c r="Q1504" s="224"/>
      <c r="R1504" s="222"/>
      <c r="S1504" s="222"/>
      <c r="T1504" s="222"/>
      <c r="U1504" s="5"/>
    </row>
    <row r="1505" spans="1:21" s="19" customFormat="1" ht="45" hidden="1" customHeight="1" outlineLevel="1" x14ac:dyDescent="0.25">
      <c r="A1505" s="552"/>
      <c r="B1505" s="551"/>
      <c r="C1505" s="552"/>
      <c r="D1505" s="574"/>
      <c r="E1505" s="536"/>
      <c r="F1505" s="537"/>
      <c r="G1505" s="233" t="s">
        <v>1585</v>
      </c>
      <c r="H1505" s="123"/>
      <c r="I1505" s="123">
        <v>229</v>
      </c>
      <c r="J1505" s="123"/>
      <c r="K1505" s="123"/>
      <c r="L1505" s="123"/>
      <c r="M1505" s="123">
        <v>37</v>
      </c>
      <c r="N1505" s="123"/>
      <c r="O1505" s="332"/>
      <c r="P1505" s="221"/>
      <c r="Q1505" s="224"/>
      <c r="R1505" s="222"/>
      <c r="S1505" s="222"/>
      <c r="T1505" s="222"/>
      <c r="U1505" s="5"/>
    </row>
    <row r="1506" spans="1:21" s="19" customFormat="1" ht="60" hidden="1" customHeight="1" outlineLevel="1" x14ac:dyDescent="0.25">
      <c r="A1506" s="552"/>
      <c r="B1506" s="551"/>
      <c r="C1506" s="552"/>
      <c r="D1506" s="574"/>
      <c r="E1506" s="536"/>
      <c r="F1506" s="537"/>
      <c r="G1506" s="233" t="s">
        <v>1586</v>
      </c>
      <c r="H1506" s="123"/>
      <c r="I1506" s="123">
        <v>143</v>
      </c>
      <c r="J1506" s="123"/>
      <c r="K1506" s="123"/>
      <c r="L1506" s="123"/>
      <c r="M1506" s="123">
        <v>30</v>
      </c>
      <c r="N1506" s="123"/>
      <c r="O1506" s="332"/>
      <c r="P1506" s="221"/>
      <c r="Q1506" s="224"/>
      <c r="R1506" s="222"/>
      <c r="S1506" s="222"/>
      <c r="T1506" s="222"/>
      <c r="U1506" s="5"/>
    </row>
    <row r="1507" spans="1:21" s="19" customFormat="1" ht="45" hidden="1" customHeight="1" outlineLevel="1" x14ac:dyDescent="0.25">
      <c r="A1507" s="552"/>
      <c r="B1507" s="551"/>
      <c r="C1507" s="552"/>
      <c r="D1507" s="574"/>
      <c r="E1507" s="536"/>
      <c r="F1507" s="537"/>
      <c r="G1507" s="233" t="s">
        <v>1587</v>
      </c>
      <c r="H1507" s="123"/>
      <c r="I1507" s="123">
        <v>265</v>
      </c>
      <c r="J1507" s="123"/>
      <c r="K1507" s="123"/>
      <c r="L1507" s="123"/>
      <c r="M1507" s="123">
        <v>30</v>
      </c>
      <c r="N1507" s="123"/>
      <c r="O1507" s="332"/>
      <c r="P1507" s="221"/>
      <c r="Q1507" s="224"/>
      <c r="R1507" s="222"/>
      <c r="S1507" s="222"/>
      <c r="T1507" s="222"/>
      <c r="U1507" s="5"/>
    </row>
    <row r="1508" spans="1:21" s="19" customFormat="1" ht="60" hidden="1" customHeight="1" outlineLevel="1" x14ac:dyDescent="0.25">
      <c r="A1508" s="552"/>
      <c r="B1508" s="551"/>
      <c r="C1508" s="552"/>
      <c r="D1508" s="574"/>
      <c r="E1508" s="536"/>
      <c r="F1508" s="537"/>
      <c r="G1508" s="233" t="s">
        <v>1588</v>
      </c>
      <c r="H1508" s="123"/>
      <c r="I1508" s="123">
        <v>148</v>
      </c>
      <c r="J1508" s="123"/>
      <c r="K1508" s="123"/>
      <c r="L1508" s="123"/>
      <c r="M1508" s="123">
        <v>15</v>
      </c>
      <c r="N1508" s="123"/>
      <c r="O1508" s="332"/>
      <c r="P1508" s="221"/>
      <c r="Q1508" s="224"/>
      <c r="R1508" s="222"/>
      <c r="S1508" s="222"/>
      <c r="T1508" s="222"/>
      <c r="U1508" s="5"/>
    </row>
    <row r="1509" spans="1:21" s="19" customFormat="1" ht="60" hidden="1" customHeight="1" outlineLevel="1" x14ac:dyDescent="0.25">
      <c r="A1509" s="552"/>
      <c r="B1509" s="551"/>
      <c r="C1509" s="552"/>
      <c r="D1509" s="574"/>
      <c r="E1509" s="536"/>
      <c r="F1509" s="537"/>
      <c r="G1509" s="233" t="s">
        <v>1589</v>
      </c>
      <c r="H1509" s="123"/>
      <c r="I1509" s="123">
        <v>596</v>
      </c>
      <c r="J1509" s="123"/>
      <c r="K1509" s="123"/>
      <c r="L1509" s="123"/>
      <c r="M1509" s="123">
        <v>15</v>
      </c>
      <c r="N1509" s="123"/>
      <c r="O1509" s="332"/>
      <c r="P1509" s="221"/>
      <c r="Q1509" s="224"/>
      <c r="R1509" s="222"/>
      <c r="S1509" s="222"/>
      <c r="T1509" s="222"/>
      <c r="U1509" s="5"/>
    </row>
    <row r="1510" spans="1:21" s="19" customFormat="1" ht="45" hidden="1" customHeight="1" outlineLevel="1" x14ac:dyDescent="0.25">
      <c r="A1510" s="552"/>
      <c r="B1510" s="551"/>
      <c r="C1510" s="552"/>
      <c r="D1510" s="574"/>
      <c r="E1510" s="536"/>
      <c r="F1510" s="537"/>
      <c r="G1510" s="233" t="s">
        <v>1590</v>
      </c>
      <c r="H1510" s="123"/>
      <c r="I1510" s="123">
        <v>511</v>
      </c>
      <c r="J1510" s="123"/>
      <c r="K1510" s="123"/>
      <c r="L1510" s="123"/>
      <c r="M1510" s="123">
        <v>25</v>
      </c>
      <c r="N1510" s="123"/>
      <c r="O1510" s="332"/>
      <c r="P1510" s="221"/>
      <c r="Q1510" s="224"/>
      <c r="R1510" s="222"/>
      <c r="S1510" s="222"/>
      <c r="T1510" s="222"/>
      <c r="U1510" s="5"/>
    </row>
    <row r="1511" spans="1:21" s="19" customFormat="1" ht="30" hidden="1" customHeight="1" outlineLevel="1" x14ac:dyDescent="0.25">
      <c r="A1511" s="552"/>
      <c r="B1511" s="551"/>
      <c r="C1511" s="552"/>
      <c r="D1511" s="574"/>
      <c r="E1511" s="536"/>
      <c r="F1511" s="537"/>
      <c r="G1511" s="233" t="s">
        <v>1591</v>
      </c>
      <c r="H1511" s="123"/>
      <c r="I1511" s="123">
        <v>59</v>
      </c>
      <c r="J1511" s="123"/>
      <c r="K1511" s="123"/>
      <c r="L1511" s="123"/>
      <c r="M1511" s="123">
        <v>8</v>
      </c>
      <c r="N1511" s="123"/>
      <c r="O1511" s="332"/>
      <c r="P1511" s="221"/>
      <c r="Q1511" s="224"/>
      <c r="R1511" s="222"/>
      <c r="S1511" s="222"/>
      <c r="T1511" s="222"/>
      <c r="U1511" s="5"/>
    </row>
    <row r="1512" spans="1:21" s="19" customFormat="1" ht="90" hidden="1" customHeight="1" outlineLevel="1" x14ac:dyDescent="0.25">
      <c r="A1512" s="552"/>
      <c r="B1512" s="551"/>
      <c r="C1512" s="552"/>
      <c r="D1512" s="574"/>
      <c r="E1512" s="536"/>
      <c r="F1512" s="537"/>
      <c r="G1512" s="233" t="s">
        <v>1592</v>
      </c>
      <c r="H1512" s="123"/>
      <c r="I1512" s="123">
        <v>472</v>
      </c>
      <c r="J1512" s="123"/>
      <c r="K1512" s="123"/>
      <c r="L1512" s="123"/>
      <c r="M1512" s="123">
        <v>35</v>
      </c>
      <c r="N1512" s="123"/>
      <c r="O1512" s="332"/>
      <c r="P1512" s="221"/>
      <c r="Q1512" s="224"/>
      <c r="R1512" s="222"/>
      <c r="S1512" s="222"/>
      <c r="T1512" s="222"/>
      <c r="U1512" s="5"/>
    </row>
    <row r="1513" spans="1:21" s="19" customFormat="1" ht="45" hidden="1" customHeight="1" outlineLevel="1" x14ac:dyDescent="0.25">
      <c r="A1513" s="552"/>
      <c r="B1513" s="551"/>
      <c r="C1513" s="552"/>
      <c r="D1513" s="574"/>
      <c r="E1513" s="536"/>
      <c r="F1513" s="537"/>
      <c r="G1513" s="233" t="s">
        <v>1593</v>
      </c>
      <c r="H1513" s="123"/>
      <c r="I1513" s="123">
        <v>28</v>
      </c>
      <c r="J1513" s="123"/>
      <c r="K1513" s="123"/>
      <c r="L1513" s="123"/>
      <c r="M1513" s="123">
        <v>10</v>
      </c>
      <c r="N1513" s="123"/>
      <c r="O1513" s="332"/>
      <c r="P1513" s="221"/>
      <c r="Q1513" s="224"/>
      <c r="R1513" s="222"/>
      <c r="S1513" s="222"/>
      <c r="T1513" s="222"/>
      <c r="U1513" s="5"/>
    </row>
    <row r="1514" spans="1:21" s="19" customFormat="1" ht="60" hidden="1" customHeight="1" outlineLevel="1" x14ac:dyDescent="0.25">
      <c r="A1514" s="552"/>
      <c r="B1514" s="551"/>
      <c r="C1514" s="552"/>
      <c r="D1514" s="574"/>
      <c r="E1514" s="536"/>
      <c r="F1514" s="537"/>
      <c r="G1514" s="233" t="s">
        <v>1594</v>
      </c>
      <c r="H1514" s="123"/>
      <c r="I1514" s="123">
        <v>48</v>
      </c>
      <c r="J1514" s="123"/>
      <c r="K1514" s="123"/>
      <c r="L1514" s="123"/>
      <c r="M1514" s="123">
        <v>20</v>
      </c>
      <c r="N1514" s="123"/>
      <c r="O1514" s="332"/>
      <c r="P1514" s="221"/>
      <c r="Q1514" s="224"/>
      <c r="R1514" s="222"/>
      <c r="S1514" s="222"/>
      <c r="T1514" s="222"/>
      <c r="U1514" s="5"/>
    </row>
    <row r="1515" spans="1:21" s="19" customFormat="1" ht="60" hidden="1" customHeight="1" outlineLevel="1" x14ac:dyDescent="0.25">
      <c r="A1515" s="552"/>
      <c r="B1515" s="551"/>
      <c r="C1515" s="552"/>
      <c r="D1515" s="574"/>
      <c r="E1515" s="536"/>
      <c r="F1515" s="537"/>
      <c r="G1515" s="233" t="s">
        <v>1595</v>
      </c>
      <c r="H1515" s="123"/>
      <c r="I1515" s="123">
        <v>88</v>
      </c>
      <c r="J1515" s="123"/>
      <c r="K1515" s="123"/>
      <c r="L1515" s="123"/>
      <c r="M1515" s="123">
        <v>15</v>
      </c>
      <c r="N1515" s="123"/>
      <c r="O1515" s="332"/>
      <c r="P1515" s="221"/>
      <c r="Q1515" s="224"/>
      <c r="R1515" s="222"/>
      <c r="S1515" s="222"/>
      <c r="T1515" s="222"/>
      <c r="U1515" s="5"/>
    </row>
    <row r="1516" spans="1:21" s="19" customFormat="1" ht="75" hidden="1" customHeight="1" outlineLevel="1" x14ac:dyDescent="0.25">
      <c r="A1516" s="552"/>
      <c r="B1516" s="551"/>
      <c r="C1516" s="552"/>
      <c r="D1516" s="574"/>
      <c r="E1516" s="536"/>
      <c r="F1516" s="537"/>
      <c r="G1516" s="233" t="s">
        <v>1596</v>
      </c>
      <c r="H1516" s="123"/>
      <c r="I1516" s="123">
        <v>3</v>
      </c>
      <c r="J1516" s="123"/>
      <c r="K1516" s="123"/>
      <c r="L1516" s="123"/>
      <c r="M1516" s="123">
        <v>23.3</v>
      </c>
      <c r="N1516" s="123"/>
      <c r="O1516" s="332"/>
      <c r="P1516" s="221"/>
      <c r="Q1516" s="224"/>
      <c r="R1516" s="222"/>
      <c r="S1516" s="222"/>
      <c r="T1516" s="222"/>
      <c r="U1516" s="5"/>
    </row>
    <row r="1517" spans="1:21" s="19" customFormat="1" ht="60" hidden="1" customHeight="1" outlineLevel="1" x14ac:dyDescent="0.25">
      <c r="A1517" s="552"/>
      <c r="B1517" s="551"/>
      <c r="C1517" s="552"/>
      <c r="D1517" s="574"/>
      <c r="E1517" s="536"/>
      <c r="F1517" s="537"/>
      <c r="G1517" s="233" t="s">
        <v>1597</v>
      </c>
      <c r="H1517" s="123"/>
      <c r="I1517" s="123">
        <v>271</v>
      </c>
      <c r="J1517" s="123"/>
      <c r="K1517" s="123"/>
      <c r="L1517" s="123"/>
      <c r="M1517" s="123">
        <v>12</v>
      </c>
      <c r="N1517" s="123"/>
      <c r="O1517" s="332"/>
      <c r="P1517" s="221"/>
      <c r="Q1517" s="224"/>
      <c r="R1517" s="222"/>
      <c r="S1517" s="222"/>
      <c r="T1517" s="222"/>
      <c r="U1517" s="5"/>
    </row>
    <row r="1518" spans="1:21" s="19" customFormat="1" ht="75" hidden="1" customHeight="1" outlineLevel="1" x14ac:dyDescent="0.25">
      <c r="A1518" s="552"/>
      <c r="B1518" s="551"/>
      <c r="C1518" s="552"/>
      <c r="D1518" s="574"/>
      <c r="E1518" s="536"/>
      <c r="F1518" s="537"/>
      <c r="G1518" s="233" t="s">
        <v>1039</v>
      </c>
      <c r="H1518" s="123"/>
      <c r="I1518" s="123">
        <v>120</v>
      </c>
      <c r="J1518" s="123"/>
      <c r="K1518" s="123"/>
      <c r="L1518" s="123"/>
      <c r="M1518" s="123">
        <v>15</v>
      </c>
      <c r="N1518" s="123"/>
      <c r="O1518" s="332"/>
      <c r="P1518" s="221"/>
      <c r="Q1518" s="224"/>
      <c r="R1518" s="222"/>
      <c r="S1518" s="222"/>
      <c r="T1518" s="222"/>
      <c r="U1518" s="5"/>
    </row>
    <row r="1519" spans="1:21" s="19" customFormat="1" ht="60" hidden="1" customHeight="1" outlineLevel="1" x14ac:dyDescent="0.25">
      <c r="A1519" s="552"/>
      <c r="B1519" s="551"/>
      <c r="C1519" s="552"/>
      <c r="D1519" s="574"/>
      <c r="E1519" s="536"/>
      <c r="F1519" s="537"/>
      <c r="G1519" s="233" t="s">
        <v>1598</v>
      </c>
      <c r="H1519" s="123"/>
      <c r="I1519" s="123">
        <v>288</v>
      </c>
      <c r="J1519" s="123"/>
      <c r="K1519" s="123"/>
      <c r="L1519" s="123"/>
      <c r="M1519" s="123">
        <v>7</v>
      </c>
      <c r="N1519" s="123"/>
      <c r="O1519" s="332"/>
      <c r="P1519" s="221"/>
      <c r="Q1519" s="224"/>
      <c r="R1519" s="222"/>
      <c r="S1519" s="222"/>
      <c r="T1519" s="222"/>
      <c r="U1519" s="5"/>
    </row>
    <row r="1520" spans="1:21" s="19" customFormat="1" ht="75" hidden="1" customHeight="1" outlineLevel="1" x14ac:dyDescent="0.25">
      <c r="A1520" s="552"/>
      <c r="B1520" s="551"/>
      <c r="C1520" s="552"/>
      <c r="D1520" s="574"/>
      <c r="E1520" s="536"/>
      <c r="F1520" s="537"/>
      <c r="G1520" s="233" t="s">
        <v>1599</v>
      </c>
      <c r="H1520" s="123"/>
      <c r="I1520" s="123">
        <v>148</v>
      </c>
      <c r="J1520" s="123"/>
      <c r="K1520" s="123"/>
      <c r="L1520" s="123"/>
      <c r="M1520" s="123">
        <v>15</v>
      </c>
      <c r="N1520" s="123"/>
      <c r="O1520" s="332"/>
      <c r="P1520" s="221"/>
      <c r="Q1520" s="224"/>
      <c r="R1520" s="222"/>
      <c r="S1520" s="222"/>
      <c r="T1520" s="222"/>
      <c r="U1520" s="5"/>
    </row>
    <row r="1521" spans="1:21" s="19" customFormat="1" ht="45" hidden="1" customHeight="1" outlineLevel="1" x14ac:dyDescent="0.25">
      <c r="A1521" s="552"/>
      <c r="B1521" s="551"/>
      <c r="C1521" s="552"/>
      <c r="D1521" s="574"/>
      <c r="E1521" s="536"/>
      <c r="F1521" s="537"/>
      <c r="G1521" s="233" t="s">
        <v>1600</v>
      </c>
      <c r="H1521" s="123"/>
      <c r="I1521" s="123">
        <v>352</v>
      </c>
      <c r="J1521" s="123"/>
      <c r="K1521" s="123"/>
      <c r="L1521" s="123"/>
      <c r="M1521" s="123">
        <v>5</v>
      </c>
      <c r="N1521" s="123"/>
      <c r="O1521" s="332"/>
      <c r="P1521" s="221"/>
      <c r="Q1521" s="224"/>
      <c r="R1521" s="222"/>
      <c r="S1521" s="222"/>
      <c r="T1521" s="222"/>
      <c r="U1521" s="5"/>
    </row>
    <row r="1522" spans="1:21" s="19" customFormat="1" ht="60" hidden="1" customHeight="1" outlineLevel="1" x14ac:dyDescent="0.25">
      <c r="A1522" s="552"/>
      <c r="B1522" s="551"/>
      <c r="C1522" s="552"/>
      <c r="D1522" s="574"/>
      <c r="E1522" s="536"/>
      <c r="F1522" s="537"/>
      <c r="G1522" s="233" t="s">
        <v>1601</v>
      </c>
      <c r="H1522" s="123"/>
      <c r="I1522" s="123">
        <v>197</v>
      </c>
      <c r="J1522" s="123"/>
      <c r="K1522" s="123"/>
      <c r="L1522" s="123"/>
      <c r="M1522" s="123">
        <v>50</v>
      </c>
      <c r="N1522" s="123"/>
      <c r="O1522" s="332"/>
      <c r="P1522" s="221"/>
      <c r="Q1522" s="224"/>
      <c r="R1522" s="222"/>
      <c r="S1522" s="222"/>
      <c r="T1522" s="222"/>
      <c r="U1522" s="5"/>
    </row>
    <row r="1523" spans="1:21" s="19" customFormat="1" ht="60" hidden="1" customHeight="1" outlineLevel="1" x14ac:dyDescent="0.25">
      <c r="A1523" s="552"/>
      <c r="B1523" s="551"/>
      <c r="C1523" s="552"/>
      <c r="D1523" s="574"/>
      <c r="E1523" s="536"/>
      <c r="F1523" s="537"/>
      <c r="G1523" s="233" t="s">
        <v>1602</v>
      </c>
      <c r="H1523" s="123"/>
      <c r="I1523" s="123">
        <v>490</v>
      </c>
      <c r="J1523" s="123"/>
      <c r="K1523" s="123"/>
      <c r="L1523" s="123"/>
      <c r="M1523" s="123">
        <v>15</v>
      </c>
      <c r="N1523" s="123"/>
      <c r="O1523" s="332"/>
      <c r="P1523" s="221"/>
      <c r="Q1523" s="224"/>
      <c r="R1523" s="222"/>
      <c r="S1523" s="222"/>
      <c r="T1523" s="222"/>
      <c r="U1523" s="5"/>
    </row>
    <row r="1524" spans="1:21" s="19" customFormat="1" ht="45" hidden="1" customHeight="1" outlineLevel="1" x14ac:dyDescent="0.25">
      <c r="A1524" s="552"/>
      <c r="B1524" s="551"/>
      <c r="C1524" s="552"/>
      <c r="D1524" s="574"/>
      <c r="E1524" s="536"/>
      <c r="F1524" s="537"/>
      <c r="G1524" s="233" t="s">
        <v>1603</v>
      </c>
      <c r="H1524" s="123"/>
      <c r="I1524" s="123">
        <v>180</v>
      </c>
      <c r="J1524" s="123"/>
      <c r="K1524" s="123"/>
      <c r="L1524" s="123"/>
      <c r="M1524" s="123">
        <v>15</v>
      </c>
      <c r="N1524" s="123"/>
      <c r="O1524" s="332"/>
      <c r="P1524" s="221"/>
      <c r="Q1524" s="224"/>
      <c r="R1524" s="222"/>
      <c r="S1524" s="222"/>
      <c r="T1524" s="222"/>
      <c r="U1524" s="5"/>
    </row>
    <row r="1525" spans="1:21" s="19" customFormat="1" ht="45" hidden="1" customHeight="1" outlineLevel="1" x14ac:dyDescent="0.25">
      <c r="A1525" s="552"/>
      <c r="B1525" s="551"/>
      <c r="C1525" s="552"/>
      <c r="D1525" s="574"/>
      <c r="E1525" s="536"/>
      <c r="F1525" s="537"/>
      <c r="G1525" s="233" t="s">
        <v>1604</v>
      </c>
      <c r="H1525" s="123"/>
      <c r="I1525" s="123">
        <v>111</v>
      </c>
      <c r="J1525" s="123"/>
      <c r="K1525" s="123"/>
      <c r="L1525" s="123"/>
      <c r="M1525" s="123">
        <v>9</v>
      </c>
      <c r="N1525" s="123"/>
      <c r="O1525" s="332"/>
      <c r="P1525" s="221"/>
      <c r="Q1525" s="224"/>
      <c r="R1525" s="222"/>
      <c r="S1525" s="222"/>
      <c r="T1525" s="222"/>
      <c r="U1525" s="5"/>
    </row>
    <row r="1526" spans="1:21" s="19" customFormat="1" ht="30" hidden="1" customHeight="1" outlineLevel="1" x14ac:dyDescent="0.25">
      <c r="A1526" s="552"/>
      <c r="B1526" s="551"/>
      <c r="C1526" s="552"/>
      <c r="D1526" s="574"/>
      <c r="E1526" s="536"/>
      <c r="F1526" s="537"/>
      <c r="G1526" s="233" t="s">
        <v>1605</v>
      </c>
      <c r="H1526" s="123"/>
      <c r="I1526" s="123">
        <v>115</v>
      </c>
      <c r="J1526" s="123"/>
      <c r="K1526" s="123"/>
      <c r="L1526" s="123"/>
      <c r="M1526" s="123">
        <v>10</v>
      </c>
      <c r="N1526" s="123"/>
      <c r="O1526" s="332"/>
      <c r="P1526" s="221"/>
      <c r="Q1526" s="224"/>
      <c r="R1526" s="222"/>
      <c r="S1526" s="222"/>
      <c r="T1526" s="222"/>
      <c r="U1526" s="5"/>
    </row>
    <row r="1527" spans="1:21" s="19" customFormat="1" ht="60" hidden="1" customHeight="1" outlineLevel="1" x14ac:dyDescent="0.25">
      <c r="A1527" s="552"/>
      <c r="B1527" s="551"/>
      <c r="C1527" s="552"/>
      <c r="D1527" s="574"/>
      <c r="E1527" s="536"/>
      <c r="F1527" s="537"/>
      <c r="G1527" s="233" t="s">
        <v>1606</v>
      </c>
      <c r="H1527" s="123"/>
      <c r="I1527" s="123">
        <v>60</v>
      </c>
      <c r="J1527" s="123"/>
      <c r="K1527" s="123"/>
      <c r="L1527" s="123"/>
      <c r="M1527" s="123">
        <v>15</v>
      </c>
      <c r="N1527" s="123"/>
      <c r="O1527" s="332"/>
      <c r="P1527" s="221"/>
      <c r="Q1527" s="224"/>
      <c r="R1527" s="222"/>
      <c r="S1527" s="222"/>
      <c r="T1527" s="222"/>
      <c r="U1527" s="5"/>
    </row>
    <row r="1528" spans="1:21" s="19" customFormat="1" ht="45" hidden="1" customHeight="1" outlineLevel="1" x14ac:dyDescent="0.25">
      <c r="A1528" s="552"/>
      <c r="B1528" s="551"/>
      <c r="C1528" s="552"/>
      <c r="D1528" s="574"/>
      <c r="E1528" s="536"/>
      <c r="F1528" s="537"/>
      <c r="G1528" s="233" t="s">
        <v>1607</v>
      </c>
      <c r="H1528" s="123"/>
      <c r="I1528" s="123">
        <v>30</v>
      </c>
      <c r="J1528" s="123"/>
      <c r="K1528" s="123"/>
      <c r="L1528" s="123"/>
      <c r="M1528" s="123">
        <v>50</v>
      </c>
      <c r="N1528" s="123"/>
      <c r="O1528" s="332"/>
      <c r="P1528" s="221"/>
      <c r="Q1528" s="224"/>
      <c r="R1528" s="222"/>
      <c r="S1528" s="222"/>
      <c r="T1528" s="222"/>
      <c r="U1528" s="5"/>
    </row>
    <row r="1529" spans="1:21" s="19" customFormat="1" ht="45" hidden="1" customHeight="1" outlineLevel="1" x14ac:dyDescent="0.25">
      <c r="A1529" s="552"/>
      <c r="B1529" s="551"/>
      <c r="C1529" s="552"/>
      <c r="D1529" s="574"/>
      <c r="E1529" s="536"/>
      <c r="F1529" s="537"/>
      <c r="G1529" s="233" t="s">
        <v>1608</v>
      </c>
      <c r="H1529" s="123"/>
      <c r="I1529" s="123">
        <v>50</v>
      </c>
      <c r="J1529" s="123"/>
      <c r="K1529" s="123"/>
      <c r="L1529" s="123"/>
      <c r="M1529" s="123">
        <v>80</v>
      </c>
      <c r="N1529" s="123"/>
      <c r="O1529" s="332"/>
      <c r="P1529" s="221"/>
      <c r="Q1529" s="224"/>
      <c r="R1529" s="222"/>
      <c r="S1529" s="222"/>
      <c r="T1529" s="222"/>
      <c r="U1529" s="5"/>
    </row>
    <row r="1530" spans="1:21" s="19" customFormat="1" ht="45" hidden="1" customHeight="1" outlineLevel="1" x14ac:dyDescent="0.25">
      <c r="A1530" s="552"/>
      <c r="B1530" s="551"/>
      <c r="C1530" s="552"/>
      <c r="D1530" s="574"/>
      <c r="E1530" s="536"/>
      <c r="F1530" s="537"/>
      <c r="G1530" s="233" t="s">
        <v>1609</v>
      </c>
      <c r="H1530" s="123"/>
      <c r="I1530" s="123">
        <v>100</v>
      </c>
      <c r="J1530" s="123"/>
      <c r="K1530" s="123"/>
      <c r="L1530" s="123"/>
      <c r="M1530" s="123">
        <v>15</v>
      </c>
      <c r="N1530" s="123"/>
      <c r="O1530" s="332"/>
      <c r="P1530" s="221"/>
      <c r="Q1530" s="224"/>
      <c r="R1530" s="222"/>
      <c r="S1530" s="222"/>
      <c r="T1530" s="222"/>
      <c r="U1530" s="5"/>
    </row>
    <row r="1531" spans="1:21" s="19" customFormat="1" ht="30" hidden="1" customHeight="1" outlineLevel="1" x14ac:dyDescent="0.25">
      <c r="A1531" s="552"/>
      <c r="B1531" s="551"/>
      <c r="C1531" s="552"/>
      <c r="D1531" s="574"/>
      <c r="E1531" s="536"/>
      <c r="F1531" s="537"/>
      <c r="G1531" s="233" t="s">
        <v>1610</v>
      </c>
      <c r="H1531" s="123"/>
      <c r="I1531" s="123">
        <v>120</v>
      </c>
      <c r="J1531" s="123"/>
      <c r="K1531" s="123"/>
      <c r="L1531" s="123"/>
      <c r="M1531" s="123">
        <v>20</v>
      </c>
      <c r="N1531" s="123"/>
      <c r="O1531" s="332"/>
      <c r="P1531" s="221"/>
      <c r="Q1531" s="224"/>
      <c r="R1531" s="222"/>
      <c r="S1531" s="222"/>
      <c r="T1531" s="222"/>
      <c r="U1531" s="5"/>
    </row>
    <row r="1532" spans="1:21" s="19" customFormat="1" ht="45" hidden="1" customHeight="1" outlineLevel="1" x14ac:dyDescent="0.25">
      <c r="A1532" s="552"/>
      <c r="B1532" s="551"/>
      <c r="C1532" s="552"/>
      <c r="D1532" s="574"/>
      <c r="E1532" s="536"/>
      <c r="F1532" s="537"/>
      <c r="G1532" s="233" t="s">
        <v>1611</v>
      </c>
      <c r="H1532" s="123"/>
      <c r="I1532" s="123">
        <v>244</v>
      </c>
      <c r="J1532" s="123"/>
      <c r="K1532" s="123"/>
      <c r="L1532" s="123"/>
      <c r="M1532" s="123">
        <v>15</v>
      </c>
      <c r="N1532" s="123"/>
      <c r="O1532" s="332"/>
      <c r="P1532" s="221"/>
      <c r="Q1532" s="224"/>
      <c r="R1532" s="222"/>
      <c r="S1532" s="222"/>
      <c r="T1532" s="222"/>
      <c r="U1532" s="5"/>
    </row>
    <row r="1533" spans="1:21" s="19" customFormat="1" ht="45" hidden="1" customHeight="1" outlineLevel="1" x14ac:dyDescent="0.25">
      <c r="A1533" s="552"/>
      <c r="B1533" s="551"/>
      <c r="C1533" s="552"/>
      <c r="D1533" s="574"/>
      <c r="E1533" s="536"/>
      <c r="F1533" s="537"/>
      <c r="G1533" s="233" t="s">
        <v>1612</v>
      </c>
      <c r="H1533" s="123"/>
      <c r="I1533" s="123">
        <v>338</v>
      </c>
      <c r="J1533" s="123"/>
      <c r="K1533" s="123"/>
      <c r="L1533" s="123"/>
      <c r="M1533" s="123">
        <v>25</v>
      </c>
      <c r="N1533" s="123"/>
      <c r="O1533" s="332"/>
      <c r="P1533" s="221"/>
      <c r="Q1533" s="224"/>
      <c r="R1533" s="222"/>
      <c r="S1533" s="222"/>
      <c r="T1533" s="222"/>
      <c r="U1533" s="5"/>
    </row>
    <row r="1534" spans="1:21" s="19" customFormat="1" ht="45" hidden="1" customHeight="1" outlineLevel="1" x14ac:dyDescent="0.25">
      <c r="A1534" s="552"/>
      <c r="B1534" s="551"/>
      <c r="C1534" s="552"/>
      <c r="D1534" s="574"/>
      <c r="E1534" s="536"/>
      <c r="F1534" s="537"/>
      <c r="G1534" s="233" t="s">
        <v>1613</v>
      </c>
      <c r="H1534" s="123"/>
      <c r="I1534" s="123">
        <v>387</v>
      </c>
      <c r="J1534" s="123"/>
      <c r="K1534" s="123"/>
      <c r="L1534" s="123"/>
      <c r="M1534" s="123">
        <v>9</v>
      </c>
      <c r="N1534" s="123"/>
      <c r="O1534" s="332"/>
      <c r="P1534" s="221"/>
      <c r="Q1534" s="224"/>
      <c r="R1534" s="222"/>
      <c r="S1534" s="222"/>
      <c r="T1534" s="222"/>
      <c r="U1534" s="5"/>
    </row>
    <row r="1535" spans="1:21" s="19" customFormat="1" ht="45" hidden="1" customHeight="1" outlineLevel="1" x14ac:dyDescent="0.25">
      <c r="A1535" s="552"/>
      <c r="B1535" s="551"/>
      <c r="C1535" s="552"/>
      <c r="D1535" s="574"/>
      <c r="E1535" s="536"/>
      <c r="F1535" s="537"/>
      <c r="G1535" s="233" t="s">
        <v>1614</v>
      </c>
      <c r="H1535" s="123"/>
      <c r="I1535" s="123">
        <v>580</v>
      </c>
      <c r="J1535" s="123"/>
      <c r="K1535" s="123"/>
      <c r="L1535" s="123"/>
      <c r="M1535" s="123">
        <v>12</v>
      </c>
      <c r="N1535" s="123"/>
      <c r="O1535" s="332"/>
      <c r="P1535" s="221"/>
      <c r="Q1535" s="224"/>
      <c r="R1535" s="222"/>
      <c r="S1535" s="222"/>
      <c r="T1535" s="222"/>
      <c r="U1535" s="5"/>
    </row>
    <row r="1536" spans="1:21" s="19" customFormat="1" ht="60" hidden="1" customHeight="1" outlineLevel="1" x14ac:dyDescent="0.25">
      <c r="A1536" s="552"/>
      <c r="B1536" s="551"/>
      <c r="C1536" s="552"/>
      <c r="D1536" s="574"/>
      <c r="E1536" s="536"/>
      <c r="F1536" s="537"/>
      <c r="G1536" s="233" t="s">
        <v>1615</v>
      </c>
      <c r="H1536" s="123"/>
      <c r="I1536" s="123">
        <v>300</v>
      </c>
      <c r="J1536" s="123"/>
      <c r="K1536" s="123"/>
      <c r="L1536" s="123"/>
      <c r="M1536" s="123">
        <v>15</v>
      </c>
      <c r="N1536" s="123"/>
      <c r="O1536" s="332"/>
      <c r="P1536" s="221"/>
      <c r="Q1536" s="224"/>
      <c r="R1536" s="222"/>
      <c r="S1536" s="222"/>
      <c r="T1536" s="222"/>
      <c r="U1536" s="5"/>
    </row>
    <row r="1537" spans="1:21" s="19" customFormat="1" ht="45" hidden="1" customHeight="1" outlineLevel="1" x14ac:dyDescent="0.25">
      <c r="A1537" s="552"/>
      <c r="B1537" s="551"/>
      <c r="C1537" s="552"/>
      <c r="D1537" s="574"/>
      <c r="E1537" s="536"/>
      <c r="F1537" s="537"/>
      <c r="G1537" s="233" t="s">
        <v>1616</v>
      </c>
      <c r="H1537" s="123"/>
      <c r="I1537" s="123">
        <v>292</v>
      </c>
      <c r="J1537" s="123"/>
      <c r="K1537" s="123"/>
      <c r="L1537" s="123"/>
      <c r="M1537" s="123">
        <v>15</v>
      </c>
      <c r="N1537" s="123"/>
      <c r="O1537" s="332"/>
      <c r="P1537" s="221"/>
      <c r="Q1537" s="224"/>
      <c r="R1537" s="222"/>
      <c r="S1537" s="222"/>
      <c r="T1537" s="222"/>
      <c r="U1537" s="5"/>
    </row>
    <row r="1538" spans="1:21" s="19" customFormat="1" ht="45" hidden="1" customHeight="1" outlineLevel="1" x14ac:dyDescent="0.25">
      <c r="A1538" s="552"/>
      <c r="B1538" s="551"/>
      <c r="C1538" s="552"/>
      <c r="D1538" s="574"/>
      <c r="E1538" s="536"/>
      <c r="F1538" s="537"/>
      <c r="G1538" s="233" t="s">
        <v>1617</v>
      </c>
      <c r="H1538" s="123"/>
      <c r="I1538" s="123">
        <v>80</v>
      </c>
      <c r="J1538" s="123"/>
      <c r="K1538" s="123"/>
      <c r="L1538" s="123"/>
      <c r="M1538" s="123">
        <v>132</v>
      </c>
      <c r="N1538" s="123"/>
      <c r="O1538" s="332"/>
      <c r="P1538" s="221"/>
      <c r="Q1538" s="224"/>
      <c r="R1538" s="222"/>
      <c r="S1538" s="222"/>
      <c r="T1538" s="222"/>
      <c r="U1538" s="5"/>
    </row>
    <row r="1539" spans="1:21" s="19" customFormat="1" ht="105" hidden="1" customHeight="1" outlineLevel="1" x14ac:dyDescent="0.25">
      <c r="A1539" s="552"/>
      <c r="B1539" s="551"/>
      <c r="C1539" s="552"/>
      <c r="D1539" s="574"/>
      <c r="E1539" s="536"/>
      <c r="F1539" s="537"/>
      <c r="G1539" s="233" t="s">
        <v>1618</v>
      </c>
      <c r="H1539" s="123"/>
      <c r="I1539" s="123">
        <v>50</v>
      </c>
      <c r="J1539" s="123"/>
      <c r="K1539" s="123"/>
      <c r="L1539" s="123"/>
      <c r="M1539" s="123">
        <v>35.6</v>
      </c>
      <c r="N1539" s="123"/>
      <c r="O1539" s="332"/>
      <c r="P1539" s="221"/>
      <c r="Q1539" s="224"/>
      <c r="R1539" s="222"/>
      <c r="S1539" s="222"/>
      <c r="T1539" s="222"/>
      <c r="U1539" s="5"/>
    </row>
    <row r="1540" spans="1:21" s="19" customFormat="1" ht="135" hidden="1" customHeight="1" outlineLevel="1" x14ac:dyDescent="0.25">
      <c r="A1540" s="552"/>
      <c r="B1540" s="551"/>
      <c r="C1540" s="552"/>
      <c r="D1540" s="574"/>
      <c r="E1540" s="536"/>
      <c r="F1540" s="537"/>
      <c r="G1540" s="233" t="s">
        <v>1619</v>
      </c>
      <c r="H1540" s="123"/>
      <c r="I1540" s="123">
        <v>240</v>
      </c>
      <c r="J1540" s="123"/>
      <c r="K1540" s="123"/>
      <c r="L1540" s="123"/>
      <c r="M1540" s="123">
        <v>30</v>
      </c>
      <c r="N1540" s="123"/>
      <c r="O1540" s="332"/>
      <c r="P1540" s="221"/>
      <c r="Q1540" s="224"/>
      <c r="R1540" s="222"/>
      <c r="S1540" s="222"/>
      <c r="T1540" s="222"/>
      <c r="U1540" s="5"/>
    </row>
    <row r="1541" spans="1:21" s="19" customFormat="1" ht="105" hidden="1" customHeight="1" outlineLevel="1" x14ac:dyDescent="0.25">
      <c r="A1541" s="552"/>
      <c r="B1541" s="551"/>
      <c r="C1541" s="552"/>
      <c r="D1541" s="574"/>
      <c r="E1541" s="536"/>
      <c r="F1541" s="537"/>
      <c r="G1541" s="233" t="s">
        <v>1620</v>
      </c>
      <c r="H1541" s="123"/>
      <c r="I1541" s="123">
        <v>10</v>
      </c>
      <c r="J1541" s="123"/>
      <c r="K1541" s="123"/>
      <c r="L1541" s="123"/>
      <c r="M1541" s="123">
        <v>145</v>
      </c>
      <c r="N1541" s="123"/>
      <c r="O1541" s="332"/>
      <c r="P1541" s="221"/>
      <c r="Q1541" s="224"/>
      <c r="R1541" s="222"/>
      <c r="S1541" s="222"/>
      <c r="T1541" s="222"/>
      <c r="U1541" s="5"/>
    </row>
    <row r="1542" spans="1:21" s="19" customFormat="1" ht="75" hidden="1" customHeight="1" outlineLevel="1" x14ac:dyDescent="0.25">
      <c r="A1542" s="552"/>
      <c r="B1542" s="551"/>
      <c r="C1542" s="552"/>
      <c r="D1542" s="574"/>
      <c r="E1542" s="536"/>
      <c r="F1542" s="537"/>
      <c r="G1542" s="233" t="s">
        <v>1621</v>
      </c>
      <c r="H1542" s="123"/>
      <c r="I1542" s="123">
        <v>66</v>
      </c>
      <c r="J1542" s="123"/>
      <c r="K1542" s="123"/>
      <c r="L1542" s="123"/>
      <c r="M1542" s="123">
        <v>7</v>
      </c>
      <c r="N1542" s="123"/>
      <c r="O1542" s="332"/>
      <c r="P1542" s="221"/>
      <c r="Q1542" s="224"/>
      <c r="R1542" s="222"/>
      <c r="S1542" s="222"/>
      <c r="T1542" s="222"/>
      <c r="U1542" s="5"/>
    </row>
    <row r="1543" spans="1:21" s="19" customFormat="1" ht="75" hidden="1" customHeight="1" outlineLevel="1" x14ac:dyDescent="0.25">
      <c r="A1543" s="552"/>
      <c r="B1543" s="551"/>
      <c r="C1543" s="552"/>
      <c r="D1543" s="574"/>
      <c r="E1543" s="536"/>
      <c r="F1543" s="537"/>
      <c r="G1543" s="233" t="s">
        <v>1622</v>
      </c>
      <c r="H1543" s="123"/>
      <c r="I1543" s="123">
        <v>5</v>
      </c>
      <c r="J1543" s="123"/>
      <c r="K1543" s="123"/>
      <c r="L1543" s="123"/>
      <c r="M1543" s="123">
        <v>7</v>
      </c>
      <c r="N1543" s="123"/>
      <c r="O1543" s="332"/>
      <c r="P1543" s="221"/>
      <c r="Q1543" s="224"/>
      <c r="R1543" s="222"/>
      <c r="S1543" s="222"/>
      <c r="T1543" s="222"/>
      <c r="U1543" s="5"/>
    </row>
    <row r="1544" spans="1:21" s="19" customFormat="1" ht="90" hidden="1" customHeight="1" outlineLevel="1" x14ac:dyDescent="0.25">
      <c r="A1544" s="552"/>
      <c r="B1544" s="551"/>
      <c r="C1544" s="552"/>
      <c r="D1544" s="574"/>
      <c r="E1544" s="536"/>
      <c r="F1544" s="537"/>
      <c r="G1544" s="233" t="s">
        <v>1623</v>
      </c>
      <c r="H1544" s="123"/>
      <c r="I1544" s="123">
        <v>51</v>
      </c>
      <c r="J1544" s="123"/>
      <c r="K1544" s="123"/>
      <c r="L1544" s="123"/>
      <c r="M1544" s="123">
        <v>30</v>
      </c>
      <c r="N1544" s="123"/>
      <c r="O1544" s="332"/>
      <c r="P1544" s="221"/>
      <c r="Q1544" s="224"/>
      <c r="R1544" s="222"/>
      <c r="S1544" s="222"/>
      <c r="T1544" s="222"/>
      <c r="U1544" s="5"/>
    </row>
    <row r="1545" spans="1:21" s="19" customFormat="1" ht="90" hidden="1" customHeight="1" outlineLevel="1" x14ac:dyDescent="0.25">
      <c r="A1545" s="552"/>
      <c r="B1545" s="551"/>
      <c r="C1545" s="552"/>
      <c r="D1545" s="574"/>
      <c r="E1545" s="536"/>
      <c r="F1545" s="537"/>
      <c r="G1545" s="233" t="s">
        <v>1624</v>
      </c>
      <c r="H1545" s="122"/>
      <c r="I1545" s="122">
        <v>143</v>
      </c>
      <c r="J1545" s="122"/>
      <c r="K1545" s="122"/>
      <c r="L1545" s="122"/>
      <c r="M1545" s="122">
        <v>15</v>
      </c>
      <c r="N1545" s="122"/>
      <c r="O1545" s="334"/>
      <c r="P1545" s="221"/>
      <c r="Q1545" s="224"/>
      <c r="R1545" s="222"/>
      <c r="S1545" s="222"/>
      <c r="T1545" s="222"/>
      <c r="U1545" s="5"/>
    </row>
    <row r="1546" spans="1:21" s="19" customFormat="1" ht="60" hidden="1" customHeight="1" outlineLevel="1" x14ac:dyDescent="0.25">
      <c r="A1546" s="552"/>
      <c r="B1546" s="551"/>
      <c r="C1546" s="552"/>
      <c r="D1546" s="574"/>
      <c r="E1546" s="536"/>
      <c r="F1546" s="537"/>
      <c r="G1546" s="233" t="s">
        <v>1625</v>
      </c>
      <c r="H1546" s="122"/>
      <c r="I1546" s="122">
        <v>167</v>
      </c>
      <c r="J1546" s="122"/>
      <c r="K1546" s="122"/>
      <c r="L1546" s="122"/>
      <c r="M1546" s="122">
        <v>45</v>
      </c>
      <c r="N1546" s="122"/>
      <c r="O1546" s="334"/>
      <c r="P1546" s="221"/>
      <c r="Q1546" s="224"/>
      <c r="R1546" s="222"/>
      <c r="S1546" s="222"/>
      <c r="T1546" s="222"/>
      <c r="U1546" s="5"/>
    </row>
    <row r="1547" spans="1:21" s="19" customFormat="1" ht="75" hidden="1" customHeight="1" outlineLevel="1" x14ac:dyDescent="0.25">
      <c r="A1547" s="552"/>
      <c r="B1547" s="551"/>
      <c r="C1547" s="552"/>
      <c r="D1547" s="574"/>
      <c r="E1547" s="536"/>
      <c r="F1547" s="537"/>
      <c r="G1547" s="233" t="s">
        <v>1626</v>
      </c>
      <c r="H1547" s="122"/>
      <c r="I1547" s="122">
        <v>121</v>
      </c>
      <c r="J1547" s="122"/>
      <c r="K1547" s="122"/>
      <c r="L1547" s="122"/>
      <c r="M1547" s="122">
        <v>15</v>
      </c>
      <c r="N1547" s="122"/>
      <c r="O1547" s="334"/>
      <c r="P1547" s="221"/>
      <c r="Q1547" s="224"/>
      <c r="R1547" s="222"/>
      <c r="S1547" s="222"/>
      <c r="T1547" s="222"/>
      <c r="U1547" s="5"/>
    </row>
    <row r="1548" spans="1:21" s="19" customFormat="1" ht="60" hidden="1" customHeight="1" outlineLevel="1" x14ac:dyDescent="0.25">
      <c r="A1548" s="552"/>
      <c r="B1548" s="551"/>
      <c r="C1548" s="552"/>
      <c r="D1548" s="574"/>
      <c r="E1548" s="536"/>
      <c r="F1548" s="537"/>
      <c r="G1548" s="233" t="s">
        <v>1627</v>
      </c>
      <c r="H1548" s="122"/>
      <c r="I1548" s="122">
        <v>1025</v>
      </c>
      <c r="J1548" s="122"/>
      <c r="K1548" s="122"/>
      <c r="L1548" s="122"/>
      <c r="M1548" s="122">
        <v>270</v>
      </c>
      <c r="N1548" s="122"/>
      <c r="O1548" s="334"/>
      <c r="P1548" s="221"/>
      <c r="Q1548" s="224"/>
      <c r="R1548" s="222"/>
      <c r="S1548" s="222"/>
      <c r="T1548" s="222"/>
      <c r="U1548" s="5"/>
    </row>
    <row r="1549" spans="1:21" s="19" customFormat="1" ht="60" hidden="1" customHeight="1" outlineLevel="1" x14ac:dyDescent="0.25">
      <c r="A1549" s="552"/>
      <c r="B1549" s="551"/>
      <c r="C1549" s="552"/>
      <c r="D1549" s="574"/>
      <c r="E1549" s="536"/>
      <c r="F1549" s="537"/>
      <c r="G1549" s="233" t="s">
        <v>1628</v>
      </c>
      <c r="H1549" s="122"/>
      <c r="I1549" s="122">
        <v>368</v>
      </c>
      <c r="J1549" s="122"/>
      <c r="K1549" s="122"/>
      <c r="L1549" s="122"/>
      <c r="M1549" s="122">
        <v>120</v>
      </c>
      <c r="N1549" s="122"/>
      <c r="O1549" s="334"/>
      <c r="P1549" s="221"/>
      <c r="Q1549" s="224"/>
      <c r="R1549" s="222"/>
      <c r="S1549" s="222"/>
      <c r="T1549" s="222"/>
      <c r="U1549" s="5"/>
    </row>
    <row r="1550" spans="1:21" s="19" customFormat="1" ht="60" hidden="1" customHeight="1" outlineLevel="1" x14ac:dyDescent="0.25">
      <c r="A1550" s="552"/>
      <c r="B1550" s="551"/>
      <c r="C1550" s="552"/>
      <c r="D1550" s="574"/>
      <c r="E1550" s="536"/>
      <c r="F1550" s="537"/>
      <c r="G1550" s="233" t="s">
        <v>1629</v>
      </c>
      <c r="H1550" s="122"/>
      <c r="I1550" s="122">
        <v>1106</v>
      </c>
      <c r="J1550" s="122"/>
      <c r="K1550" s="122"/>
      <c r="L1550" s="122"/>
      <c r="M1550" s="122">
        <v>205</v>
      </c>
      <c r="N1550" s="122"/>
      <c r="O1550" s="334"/>
      <c r="P1550" s="221"/>
      <c r="Q1550" s="224"/>
      <c r="R1550" s="222"/>
      <c r="S1550" s="222"/>
      <c r="T1550" s="222"/>
      <c r="U1550" s="5"/>
    </row>
    <row r="1551" spans="1:21" s="19" customFormat="1" ht="60" hidden="1" customHeight="1" outlineLevel="1" x14ac:dyDescent="0.25">
      <c r="A1551" s="552"/>
      <c r="B1551" s="551"/>
      <c r="C1551" s="552"/>
      <c r="D1551" s="574"/>
      <c r="E1551" s="536"/>
      <c r="F1551" s="537"/>
      <c r="G1551" s="233" t="s">
        <v>1630</v>
      </c>
      <c r="H1551" s="122"/>
      <c r="I1551" s="123">
        <v>539</v>
      </c>
      <c r="J1551" s="123"/>
      <c r="K1551" s="123"/>
      <c r="L1551" s="123"/>
      <c r="M1551" s="123">
        <v>15</v>
      </c>
      <c r="N1551" s="123"/>
      <c r="O1551" s="332"/>
      <c r="P1551" s="221"/>
      <c r="Q1551" s="224"/>
      <c r="R1551" s="222"/>
      <c r="S1551" s="222"/>
      <c r="T1551" s="222"/>
      <c r="U1551" s="5"/>
    </row>
    <row r="1552" spans="1:21" s="19" customFormat="1" ht="75" hidden="1" customHeight="1" outlineLevel="1" x14ac:dyDescent="0.25">
      <c r="A1552" s="552"/>
      <c r="B1552" s="551"/>
      <c r="C1552" s="552"/>
      <c r="D1552" s="574"/>
      <c r="E1552" s="536"/>
      <c r="F1552" s="537"/>
      <c r="G1552" s="233" t="s">
        <v>1631</v>
      </c>
      <c r="H1552" s="122"/>
      <c r="I1552" s="122">
        <v>150</v>
      </c>
      <c r="J1552" s="122"/>
      <c r="K1552" s="122"/>
      <c r="L1552" s="122"/>
      <c r="M1552" s="122">
        <v>15</v>
      </c>
      <c r="N1552" s="122"/>
      <c r="O1552" s="334"/>
      <c r="P1552" s="221"/>
      <c r="Q1552" s="224"/>
      <c r="R1552" s="222"/>
      <c r="S1552" s="222"/>
      <c r="T1552" s="222"/>
      <c r="U1552" s="5"/>
    </row>
    <row r="1553" spans="1:21" s="19" customFormat="1" ht="75" hidden="1" customHeight="1" outlineLevel="1" x14ac:dyDescent="0.25">
      <c r="A1553" s="552"/>
      <c r="B1553" s="551"/>
      <c r="C1553" s="552"/>
      <c r="D1553" s="574"/>
      <c r="E1553" s="536"/>
      <c r="F1553" s="537"/>
      <c r="G1553" s="233" t="s">
        <v>1632</v>
      </c>
      <c r="H1553" s="122"/>
      <c r="I1553" s="122">
        <v>210</v>
      </c>
      <c r="J1553" s="122"/>
      <c r="K1553" s="122"/>
      <c r="L1553" s="122"/>
      <c r="M1553" s="122">
        <v>15</v>
      </c>
      <c r="N1553" s="122"/>
      <c r="O1553" s="334"/>
      <c r="P1553" s="221"/>
      <c r="Q1553" s="224"/>
      <c r="R1553" s="222"/>
      <c r="S1553" s="222"/>
      <c r="T1553" s="222"/>
      <c r="U1553" s="5"/>
    </row>
    <row r="1554" spans="1:21" s="19" customFormat="1" ht="60" hidden="1" customHeight="1" outlineLevel="1" x14ac:dyDescent="0.25">
      <c r="A1554" s="552"/>
      <c r="B1554" s="551"/>
      <c r="C1554" s="552"/>
      <c r="D1554" s="574"/>
      <c r="E1554" s="536"/>
      <c r="F1554" s="537"/>
      <c r="G1554" s="233" t="s">
        <v>1633</v>
      </c>
      <c r="H1554" s="122"/>
      <c r="I1554" s="122">
        <v>15</v>
      </c>
      <c r="J1554" s="122"/>
      <c r="K1554" s="122"/>
      <c r="L1554" s="122"/>
      <c r="M1554" s="122">
        <v>150</v>
      </c>
      <c r="N1554" s="122"/>
      <c r="O1554" s="334"/>
      <c r="P1554" s="221"/>
      <c r="Q1554" s="224"/>
      <c r="R1554" s="222"/>
      <c r="S1554" s="222"/>
      <c r="T1554" s="222"/>
      <c r="U1554" s="5"/>
    </row>
    <row r="1555" spans="1:21" s="19" customFormat="1" ht="60" hidden="1" customHeight="1" outlineLevel="1" x14ac:dyDescent="0.25">
      <c r="A1555" s="552"/>
      <c r="B1555" s="551"/>
      <c r="C1555" s="552"/>
      <c r="D1555" s="574"/>
      <c r="E1555" s="536"/>
      <c r="F1555" s="537"/>
      <c r="G1555" s="233" t="s">
        <v>1634</v>
      </c>
      <c r="H1555" s="122"/>
      <c r="I1555" s="122">
        <v>250</v>
      </c>
      <c r="J1555" s="122"/>
      <c r="K1555" s="122"/>
      <c r="L1555" s="122"/>
      <c r="M1555" s="122">
        <v>15</v>
      </c>
      <c r="N1555" s="122"/>
      <c r="O1555" s="334"/>
      <c r="P1555" s="221"/>
      <c r="Q1555" s="224"/>
      <c r="R1555" s="222"/>
      <c r="S1555" s="222"/>
      <c r="T1555" s="222"/>
      <c r="U1555" s="5"/>
    </row>
    <row r="1556" spans="1:21" s="19" customFormat="1" ht="60" hidden="1" customHeight="1" outlineLevel="1" x14ac:dyDescent="0.25">
      <c r="A1556" s="552"/>
      <c r="B1556" s="551"/>
      <c r="C1556" s="552"/>
      <c r="D1556" s="574"/>
      <c r="E1556" s="536"/>
      <c r="F1556" s="537"/>
      <c r="G1556" s="233" t="s">
        <v>1635</v>
      </c>
      <c r="H1556" s="122"/>
      <c r="I1556" s="122">
        <v>113</v>
      </c>
      <c r="J1556" s="122"/>
      <c r="K1556" s="122"/>
      <c r="L1556" s="122"/>
      <c r="M1556" s="122">
        <v>15</v>
      </c>
      <c r="N1556" s="122"/>
      <c r="O1556" s="334"/>
      <c r="P1556" s="221"/>
      <c r="Q1556" s="224"/>
      <c r="R1556" s="222"/>
      <c r="S1556" s="222"/>
      <c r="T1556" s="222"/>
      <c r="U1556" s="5"/>
    </row>
    <row r="1557" spans="1:21" s="19" customFormat="1" ht="90" hidden="1" customHeight="1" outlineLevel="1" x14ac:dyDescent="0.25">
      <c r="A1557" s="552"/>
      <c r="B1557" s="551"/>
      <c r="C1557" s="552"/>
      <c r="D1557" s="574"/>
      <c r="E1557" s="536"/>
      <c r="F1557" s="537"/>
      <c r="G1557" s="233" t="s">
        <v>1636</v>
      </c>
      <c r="H1557" s="122"/>
      <c r="I1557" s="122">
        <v>135</v>
      </c>
      <c r="J1557" s="122"/>
      <c r="K1557" s="122"/>
      <c r="L1557" s="122"/>
      <c r="M1557" s="122">
        <v>5</v>
      </c>
      <c r="N1557" s="122"/>
      <c r="O1557" s="334"/>
      <c r="P1557" s="221"/>
      <c r="Q1557" s="224"/>
      <c r="R1557" s="222"/>
      <c r="S1557" s="222"/>
      <c r="T1557" s="222"/>
      <c r="U1557" s="5"/>
    </row>
    <row r="1558" spans="1:21" s="19" customFormat="1" ht="60" hidden="1" customHeight="1" outlineLevel="1" x14ac:dyDescent="0.25">
      <c r="A1558" s="552"/>
      <c r="B1558" s="551"/>
      <c r="C1558" s="552"/>
      <c r="D1558" s="574"/>
      <c r="E1558" s="536"/>
      <c r="F1558" s="537"/>
      <c r="G1558" s="233" t="s">
        <v>1637</v>
      </c>
      <c r="H1558" s="122"/>
      <c r="I1558" s="122">
        <v>185</v>
      </c>
      <c r="J1558" s="122"/>
      <c r="K1558" s="122"/>
      <c r="L1558" s="122"/>
      <c r="M1558" s="122">
        <v>20</v>
      </c>
      <c r="N1558" s="122"/>
      <c r="O1558" s="334"/>
      <c r="P1558" s="221"/>
      <c r="Q1558" s="224"/>
      <c r="R1558" s="222"/>
      <c r="S1558" s="222"/>
      <c r="T1558" s="222"/>
      <c r="U1558" s="5"/>
    </row>
    <row r="1559" spans="1:21" s="19" customFormat="1" ht="60" hidden="1" customHeight="1" outlineLevel="1" x14ac:dyDescent="0.25">
      <c r="A1559" s="552"/>
      <c r="B1559" s="551"/>
      <c r="C1559" s="552"/>
      <c r="D1559" s="574"/>
      <c r="E1559" s="536"/>
      <c r="F1559" s="537"/>
      <c r="G1559" s="233" t="s">
        <v>1638</v>
      </c>
      <c r="H1559" s="122"/>
      <c r="I1559" s="122">
        <v>75</v>
      </c>
      <c r="J1559" s="122"/>
      <c r="K1559" s="122"/>
      <c r="L1559" s="122"/>
      <c r="M1559" s="122">
        <v>15</v>
      </c>
      <c r="N1559" s="122"/>
      <c r="O1559" s="334"/>
      <c r="P1559" s="221"/>
      <c r="Q1559" s="224"/>
      <c r="R1559" s="222"/>
      <c r="S1559" s="222"/>
      <c r="T1559" s="222"/>
      <c r="U1559" s="5"/>
    </row>
    <row r="1560" spans="1:21" s="19" customFormat="1" ht="60" hidden="1" customHeight="1" outlineLevel="1" x14ac:dyDescent="0.25">
      <c r="A1560" s="552"/>
      <c r="B1560" s="551"/>
      <c r="C1560" s="552"/>
      <c r="D1560" s="574"/>
      <c r="E1560" s="536"/>
      <c r="F1560" s="537"/>
      <c r="G1560" s="233" t="s">
        <v>1639</v>
      </c>
      <c r="H1560" s="122"/>
      <c r="I1560" s="122">
        <v>15</v>
      </c>
      <c r="J1560" s="122"/>
      <c r="K1560" s="122"/>
      <c r="L1560" s="122"/>
      <c r="M1560" s="122">
        <v>15</v>
      </c>
      <c r="N1560" s="122"/>
      <c r="O1560" s="334"/>
      <c r="P1560" s="221"/>
      <c r="Q1560" s="224"/>
      <c r="R1560" s="222"/>
      <c r="S1560" s="222"/>
      <c r="T1560" s="222"/>
      <c r="U1560" s="5"/>
    </row>
    <row r="1561" spans="1:21" s="19" customFormat="1" ht="90" hidden="1" customHeight="1" outlineLevel="1" x14ac:dyDescent="0.25">
      <c r="A1561" s="552"/>
      <c r="B1561" s="551"/>
      <c r="C1561" s="552"/>
      <c r="D1561" s="574"/>
      <c r="E1561" s="536"/>
      <c r="F1561" s="537"/>
      <c r="G1561" s="233" t="s">
        <v>1640</v>
      </c>
      <c r="H1561" s="122"/>
      <c r="I1561" s="122">
        <v>80</v>
      </c>
      <c r="J1561" s="122"/>
      <c r="K1561" s="122"/>
      <c r="L1561" s="122"/>
      <c r="M1561" s="122">
        <v>2</v>
      </c>
      <c r="N1561" s="122"/>
      <c r="O1561" s="334"/>
      <c r="P1561" s="221"/>
      <c r="Q1561" s="224"/>
      <c r="R1561" s="222"/>
      <c r="S1561" s="222"/>
      <c r="T1561" s="222"/>
      <c r="U1561" s="5"/>
    </row>
    <row r="1562" spans="1:21" s="19" customFormat="1" ht="75" hidden="1" customHeight="1" outlineLevel="1" x14ac:dyDescent="0.25">
      <c r="A1562" s="552"/>
      <c r="B1562" s="551"/>
      <c r="C1562" s="552"/>
      <c r="D1562" s="574"/>
      <c r="E1562" s="536"/>
      <c r="F1562" s="537"/>
      <c r="G1562" s="233" t="s">
        <v>1641</v>
      </c>
      <c r="H1562" s="122"/>
      <c r="I1562" s="122">
        <v>220</v>
      </c>
      <c r="J1562" s="122"/>
      <c r="K1562" s="122"/>
      <c r="L1562" s="122"/>
      <c r="M1562" s="122">
        <v>45</v>
      </c>
      <c r="N1562" s="122"/>
      <c r="O1562" s="334"/>
      <c r="P1562" s="221"/>
      <c r="Q1562" s="224"/>
      <c r="R1562" s="222"/>
      <c r="S1562" s="222"/>
      <c r="T1562" s="222"/>
      <c r="U1562" s="5"/>
    </row>
    <row r="1563" spans="1:21" s="19" customFormat="1" ht="60" hidden="1" customHeight="1" outlineLevel="1" x14ac:dyDescent="0.25">
      <c r="A1563" s="552"/>
      <c r="B1563" s="551"/>
      <c r="C1563" s="552"/>
      <c r="D1563" s="574"/>
      <c r="E1563" s="536"/>
      <c r="F1563" s="537"/>
      <c r="G1563" s="233" t="s">
        <v>1642</v>
      </c>
      <c r="H1563" s="122"/>
      <c r="I1563" s="122">
        <v>257</v>
      </c>
      <c r="J1563" s="122"/>
      <c r="K1563" s="122"/>
      <c r="L1563" s="122"/>
      <c r="M1563" s="122">
        <v>15</v>
      </c>
      <c r="N1563" s="122"/>
      <c r="O1563" s="334"/>
      <c r="P1563" s="221"/>
      <c r="Q1563" s="224"/>
      <c r="R1563" s="222"/>
      <c r="S1563" s="222"/>
      <c r="T1563" s="222"/>
      <c r="U1563" s="5"/>
    </row>
    <row r="1564" spans="1:21" s="19" customFormat="1" ht="60" hidden="1" customHeight="1" outlineLevel="1" x14ac:dyDescent="0.25">
      <c r="A1564" s="552"/>
      <c r="B1564" s="551"/>
      <c r="C1564" s="552"/>
      <c r="D1564" s="574"/>
      <c r="E1564" s="536"/>
      <c r="F1564" s="537"/>
      <c r="G1564" s="233" t="s">
        <v>1643</v>
      </c>
      <c r="H1564" s="122"/>
      <c r="I1564" s="122">
        <v>200</v>
      </c>
      <c r="J1564" s="122"/>
      <c r="K1564" s="122"/>
      <c r="L1564" s="122"/>
      <c r="M1564" s="122">
        <v>15</v>
      </c>
      <c r="N1564" s="122"/>
      <c r="O1564" s="334"/>
      <c r="P1564" s="221"/>
      <c r="Q1564" s="224"/>
      <c r="R1564" s="222"/>
      <c r="S1564" s="222"/>
      <c r="T1564" s="222"/>
      <c r="U1564" s="5"/>
    </row>
    <row r="1565" spans="1:21" s="19" customFormat="1" ht="75" hidden="1" customHeight="1" outlineLevel="1" x14ac:dyDescent="0.25">
      <c r="A1565" s="552"/>
      <c r="B1565" s="551"/>
      <c r="C1565" s="552"/>
      <c r="D1565" s="574"/>
      <c r="E1565" s="536"/>
      <c r="F1565" s="537"/>
      <c r="G1565" s="233" t="s">
        <v>1644</v>
      </c>
      <c r="H1565" s="122"/>
      <c r="I1565" s="122">
        <v>300</v>
      </c>
      <c r="J1565" s="122"/>
      <c r="K1565" s="122"/>
      <c r="L1565" s="122"/>
      <c r="M1565" s="122">
        <v>10</v>
      </c>
      <c r="N1565" s="122"/>
      <c r="O1565" s="334"/>
      <c r="P1565" s="221"/>
      <c r="Q1565" s="224"/>
      <c r="R1565" s="222"/>
      <c r="S1565" s="222"/>
      <c r="T1565" s="222"/>
      <c r="U1565" s="5"/>
    </row>
    <row r="1566" spans="1:21" s="19" customFormat="1" ht="60" hidden="1" customHeight="1" outlineLevel="1" x14ac:dyDescent="0.25">
      <c r="A1566" s="552"/>
      <c r="B1566" s="551"/>
      <c r="C1566" s="552"/>
      <c r="D1566" s="574"/>
      <c r="E1566" s="536"/>
      <c r="F1566" s="537"/>
      <c r="G1566" s="233" t="s">
        <v>1645</v>
      </c>
      <c r="H1566" s="122"/>
      <c r="I1566" s="122">
        <v>50</v>
      </c>
      <c r="J1566" s="122"/>
      <c r="K1566" s="122"/>
      <c r="L1566" s="122"/>
      <c r="M1566" s="122">
        <v>150</v>
      </c>
      <c r="N1566" s="122"/>
      <c r="O1566" s="334"/>
      <c r="P1566" s="221"/>
      <c r="Q1566" s="224"/>
      <c r="R1566" s="222"/>
      <c r="S1566" s="222"/>
      <c r="T1566" s="222"/>
      <c r="U1566" s="5"/>
    </row>
    <row r="1567" spans="1:21" s="19" customFormat="1" ht="60" hidden="1" customHeight="1" outlineLevel="1" x14ac:dyDescent="0.25">
      <c r="A1567" s="552"/>
      <c r="B1567" s="551"/>
      <c r="C1567" s="552"/>
      <c r="D1567" s="574"/>
      <c r="E1567" s="536"/>
      <c r="F1567" s="537"/>
      <c r="G1567" s="233" t="s">
        <v>1646</v>
      </c>
      <c r="H1567" s="122"/>
      <c r="I1567" s="122">
        <v>190</v>
      </c>
      <c r="J1567" s="122"/>
      <c r="K1567" s="122"/>
      <c r="L1567" s="122"/>
      <c r="M1567" s="122">
        <v>200</v>
      </c>
      <c r="N1567" s="122"/>
      <c r="O1567" s="334"/>
      <c r="P1567" s="221"/>
      <c r="Q1567" s="224"/>
      <c r="R1567" s="222"/>
      <c r="S1567" s="222"/>
      <c r="T1567" s="222"/>
      <c r="U1567" s="5"/>
    </row>
    <row r="1568" spans="1:21" s="19" customFormat="1" ht="75" hidden="1" customHeight="1" outlineLevel="1" x14ac:dyDescent="0.25">
      <c r="A1568" s="552"/>
      <c r="B1568" s="551"/>
      <c r="C1568" s="552"/>
      <c r="D1568" s="574"/>
      <c r="E1568" s="536"/>
      <c r="F1568" s="537"/>
      <c r="G1568" s="233" t="s">
        <v>1647</v>
      </c>
      <c r="H1568" s="122"/>
      <c r="I1568" s="122">
        <v>190</v>
      </c>
      <c r="J1568" s="122"/>
      <c r="K1568" s="122"/>
      <c r="L1568" s="122"/>
      <c r="M1568" s="122">
        <v>50</v>
      </c>
      <c r="N1568" s="122"/>
      <c r="O1568" s="334"/>
      <c r="P1568" s="221"/>
      <c r="Q1568" s="224"/>
      <c r="R1568" s="222"/>
      <c r="S1568" s="222"/>
      <c r="T1568" s="222"/>
      <c r="U1568" s="5"/>
    </row>
    <row r="1569" spans="1:21" s="19" customFormat="1" ht="75" hidden="1" customHeight="1" outlineLevel="1" x14ac:dyDescent="0.25">
      <c r="A1569" s="552"/>
      <c r="B1569" s="551"/>
      <c r="C1569" s="552"/>
      <c r="D1569" s="574"/>
      <c r="E1569" s="536"/>
      <c r="F1569" s="537"/>
      <c r="G1569" s="233" t="s">
        <v>1648</v>
      </c>
      <c r="H1569" s="122"/>
      <c r="I1569" s="122">
        <v>297</v>
      </c>
      <c r="J1569" s="122"/>
      <c r="K1569" s="122"/>
      <c r="L1569" s="122"/>
      <c r="M1569" s="122">
        <v>45</v>
      </c>
      <c r="N1569" s="122"/>
      <c r="O1569" s="334"/>
      <c r="P1569" s="221"/>
      <c r="Q1569" s="224"/>
      <c r="R1569" s="222"/>
      <c r="S1569" s="222"/>
      <c r="T1569" s="222"/>
      <c r="U1569" s="5"/>
    </row>
    <row r="1570" spans="1:21" s="19" customFormat="1" ht="60" hidden="1" customHeight="1" outlineLevel="1" x14ac:dyDescent="0.25">
      <c r="A1570" s="552"/>
      <c r="B1570" s="551"/>
      <c r="C1570" s="552"/>
      <c r="D1570" s="574"/>
      <c r="E1570" s="536"/>
      <c r="F1570" s="537"/>
      <c r="G1570" s="233" t="s">
        <v>1649</v>
      </c>
      <c r="H1570" s="122"/>
      <c r="I1570" s="122">
        <v>401</v>
      </c>
      <c r="J1570" s="122"/>
      <c r="K1570" s="122"/>
      <c r="L1570" s="122"/>
      <c r="M1570" s="122">
        <v>15</v>
      </c>
      <c r="N1570" s="122"/>
      <c r="O1570" s="334"/>
      <c r="P1570" s="221"/>
      <c r="Q1570" s="224"/>
      <c r="R1570" s="222"/>
      <c r="S1570" s="222"/>
      <c r="T1570" s="222"/>
      <c r="U1570" s="5"/>
    </row>
    <row r="1571" spans="1:21" s="19" customFormat="1" ht="60" hidden="1" customHeight="1" outlineLevel="1" x14ac:dyDescent="0.25">
      <c r="A1571" s="552"/>
      <c r="B1571" s="551"/>
      <c r="C1571" s="552"/>
      <c r="D1571" s="574"/>
      <c r="E1571" s="536"/>
      <c r="F1571" s="537"/>
      <c r="G1571" s="233" t="s">
        <v>1650</v>
      </c>
      <c r="H1571" s="122"/>
      <c r="I1571" s="122">
        <v>89</v>
      </c>
      <c r="J1571" s="122"/>
      <c r="K1571" s="122"/>
      <c r="L1571" s="122"/>
      <c r="M1571" s="122">
        <v>15</v>
      </c>
      <c r="N1571" s="122"/>
      <c r="O1571" s="334"/>
      <c r="P1571" s="221"/>
      <c r="Q1571" s="224"/>
      <c r="R1571" s="222"/>
      <c r="S1571" s="222"/>
      <c r="T1571" s="222"/>
      <c r="U1571" s="5"/>
    </row>
    <row r="1572" spans="1:21" s="19" customFormat="1" ht="60" hidden="1" customHeight="1" outlineLevel="1" x14ac:dyDescent="0.25">
      <c r="A1572" s="552"/>
      <c r="B1572" s="551"/>
      <c r="C1572" s="552"/>
      <c r="D1572" s="574"/>
      <c r="E1572" s="536"/>
      <c r="F1572" s="537"/>
      <c r="G1572" s="233" t="s">
        <v>1651</v>
      </c>
      <c r="H1572" s="122"/>
      <c r="I1572" s="122">
        <v>387</v>
      </c>
      <c r="J1572" s="122"/>
      <c r="K1572" s="122"/>
      <c r="L1572" s="122"/>
      <c r="M1572" s="122">
        <v>30</v>
      </c>
      <c r="N1572" s="122"/>
      <c r="O1572" s="334"/>
      <c r="P1572" s="221"/>
      <c r="Q1572" s="224"/>
      <c r="R1572" s="222"/>
      <c r="S1572" s="222"/>
      <c r="T1572" s="222"/>
      <c r="U1572" s="5"/>
    </row>
    <row r="1573" spans="1:21" s="19" customFormat="1" ht="60" hidden="1" customHeight="1" outlineLevel="1" x14ac:dyDescent="0.25">
      <c r="A1573" s="552"/>
      <c r="B1573" s="551"/>
      <c r="C1573" s="552"/>
      <c r="D1573" s="574"/>
      <c r="E1573" s="536"/>
      <c r="F1573" s="537"/>
      <c r="G1573" s="233" t="s">
        <v>1652</v>
      </c>
      <c r="H1573" s="122"/>
      <c r="I1573" s="122">
        <v>523</v>
      </c>
      <c r="J1573" s="122"/>
      <c r="K1573" s="122"/>
      <c r="L1573" s="122"/>
      <c r="M1573" s="122">
        <v>15</v>
      </c>
      <c r="N1573" s="122"/>
      <c r="O1573" s="334"/>
      <c r="P1573" s="221"/>
      <c r="Q1573" s="224"/>
      <c r="R1573" s="222"/>
      <c r="S1573" s="222"/>
      <c r="T1573" s="222"/>
      <c r="U1573" s="5"/>
    </row>
    <row r="1574" spans="1:21" s="19" customFormat="1" ht="60" hidden="1" customHeight="1" outlineLevel="1" x14ac:dyDescent="0.25">
      <c r="A1574" s="552"/>
      <c r="B1574" s="551"/>
      <c r="C1574" s="552"/>
      <c r="D1574" s="574"/>
      <c r="E1574" s="536"/>
      <c r="F1574" s="537"/>
      <c r="G1574" s="233" t="s">
        <v>1653</v>
      </c>
      <c r="H1574" s="122"/>
      <c r="I1574" s="122">
        <v>166</v>
      </c>
      <c r="J1574" s="122"/>
      <c r="K1574" s="122"/>
      <c r="L1574" s="122"/>
      <c r="M1574" s="122">
        <v>5</v>
      </c>
      <c r="N1574" s="122"/>
      <c r="O1574" s="334"/>
      <c r="P1574" s="221"/>
      <c r="Q1574" s="224"/>
      <c r="R1574" s="222"/>
      <c r="S1574" s="222"/>
      <c r="T1574" s="222"/>
      <c r="U1574" s="5"/>
    </row>
    <row r="1575" spans="1:21" s="19" customFormat="1" ht="60" hidden="1" customHeight="1" outlineLevel="1" x14ac:dyDescent="0.25">
      <c r="A1575" s="552"/>
      <c r="B1575" s="551"/>
      <c r="C1575" s="552"/>
      <c r="D1575" s="574"/>
      <c r="E1575" s="536"/>
      <c r="F1575" s="537"/>
      <c r="G1575" s="233" t="s">
        <v>1654</v>
      </c>
      <c r="H1575" s="122"/>
      <c r="I1575" s="122">
        <v>450</v>
      </c>
      <c r="J1575" s="122"/>
      <c r="K1575" s="122"/>
      <c r="L1575" s="122"/>
      <c r="M1575" s="122">
        <v>180</v>
      </c>
      <c r="N1575" s="122"/>
      <c r="O1575" s="334"/>
      <c r="P1575" s="221"/>
      <c r="Q1575" s="224"/>
      <c r="R1575" s="222"/>
      <c r="S1575" s="222"/>
      <c r="T1575" s="222"/>
      <c r="U1575" s="5"/>
    </row>
    <row r="1576" spans="1:21" s="19" customFormat="1" ht="60" hidden="1" customHeight="1" outlineLevel="1" x14ac:dyDescent="0.25">
      <c r="A1576" s="552"/>
      <c r="B1576" s="551"/>
      <c r="C1576" s="552"/>
      <c r="D1576" s="574"/>
      <c r="E1576" s="536"/>
      <c r="F1576" s="537"/>
      <c r="G1576" s="233" t="s">
        <v>1655</v>
      </c>
      <c r="H1576" s="122"/>
      <c r="I1576" s="122">
        <v>105</v>
      </c>
      <c r="J1576" s="122"/>
      <c r="K1576" s="122"/>
      <c r="L1576" s="122"/>
      <c r="M1576" s="122">
        <v>45</v>
      </c>
      <c r="N1576" s="122"/>
      <c r="O1576" s="334"/>
      <c r="P1576" s="221"/>
      <c r="Q1576" s="224"/>
      <c r="R1576" s="222"/>
      <c r="S1576" s="222"/>
      <c r="T1576" s="222"/>
      <c r="U1576" s="5"/>
    </row>
    <row r="1577" spans="1:21" s="19" customFormat="1" ht="60" hidden="1" customHeight="1" outlineLevel="1" x14ac:dyDescent="0.25">
      <c r="A1577" s="552"/>
      <c r="B1577" s="551"/>
      <c r="C1577" s="552"/>
      <c r="D1577" s="574"/>
      <c r="E1577" s="536"/>
      <c r="F1577" s="537"/>
      <c r="G1577" s="233" t="s">
        <v>1656</v>
      </c>
      <c r="H1577" s="122"/>
      <c r="I1577" s="122">
        <v>199</v>
      </c>
      <c r="J1577" s="122"/>
      <c r="K1577" s="122"/>
      <c r="L1577" s="122"/>
      <c r="M1577" s="122">
        <v>35</v>
      </c>
      <c r="N1577" s="122"/>
      <c r="O1577" s="334"/>
      <c r="P1577" s="221"/>
      <c r="Q1577" s="224"/>
      <c r="R1577" s="222"/>
      <c r="S1577" s="222"/>
      <c r="T1577" s="222"/>
      <c r="U1577" s="5"/>
    </row>
    <row r="1578" spans="1:21" s="19" customFormat="1" ht="60" hidden="1" customHeight="1" outlineLevel="1" x14ac:dyDescent="0.25">
      <c r="A1578" s="552"/>
      <c r="B1578" s="551"/>
      <c r="C1578" s="552"/>
      <c r="D1578" s="574"/>
      <c r="E1578" s="536"/>
      <c r="F1578" s="537"/>
      <c r="G1578" s="233" t="s">
        <v>1657</v>
      </c>
      <c r="H1578" s="122"/>
      <c r="I1578" s="122">
        <v>996</v>
      </c>
      <c r="J1578" s="122"/>
      <c r="K1578" s="122"/>
      <c r="L1578" s="122"/>
      <c r="M1578" s="122">
        <v>300</v>
      </c>
      <c r="N1578" s="122"/>
      <c r="O1578" s="334"/>
      <c r="P1578" s="221"/>
      <c r="Q1578" s="224"/>
      <c r="R1578" s="222"/>
      <c r="S1578" s="222"/>
      <c r="T1578" s="222"/>
      <c r="U1578" s="5"/>
    </row>
    <row r="1579" spans="1:21" s="19" customFormat="1" ht="60" hidden="1" customHeight="1" outlineLevel="1" x14ac:dyDescent="0.25">
      <c r="A1579" s="552"/>
      <c r="B1579" s="551"/>
      <c r="C1579" s="552"/>
      <c r="D1579" s="574"/>
      <c r="E1579" s="536"/>
      <c r="F1579" s="537"/>
      <c r="G1579" s="233" t="s">
        <v>1658</v>
      </c>
      <c r="H1579" s="122"/>
      <c r="I1579" s="122">
        <v>426</v>
      </c>
      <c r="J1579" s="122"/>
      <c r="K1579" s="122"/>
      <c r="L1579" s="122"/>
      <c r="M1579" s="122">
        <v>10</v>
      </c>
      <c r="N1579" s="122"/>
      <c r="O1579" s="334"/>
      <c r="P1579" s="221"/>
      <c r="Q1579" s="224"/>
      <c r="R1579" s="222"/>
      <c r="S1579" s="222"/>
      <c r="T1579" s="222"/>
      <c r="U1579" s="5"/>
    </row>
    <row r="1580" spans="1:21" s="19" customFormat="1" ht="60" hidden="1" customHeight="1" outlineLevel="1" x14ac:dyDescent="0.25">
      <c r="A1580" s="552"/>
      <c r="B1580" s="551"/>
      <c r="C1580" s="552"/>
      <c r="D1580" s="574"/>
      <c r="E1580" s="536"/>
      <c r="F1580" s="537"/>
      <c r="G1580" s="233" t="s">
        <v>1659</v>
      </c>
      <c r="H1580" s="122"/>
      <c r="I1580" s="122">
        <v>1741</v>
      </c>
      <c r="J1580" s="122"/>
      <c r="K1580" s="122"/>
      <c r="L1580" s="122"/>
      <c r="M1580" s="122">
        <v>345</v>
      </c>
      <c r="N1580" s="122"/>
      <c r="O1580" s="334"/>
      <c r="P1580" s="221"/>
      <c r="Q1580" s="224"/>
      <c r="R1580" s="222"/>
      <c r="S1580" s="222"/>
      <c r="T1580" s="222"/>
      <c r="U1580" s="5"/>
    </row>
    <row r="1581" spans="1:21" s="19" customFormat="1" ht="105" hidden="1" customHeight="1" outlineLevel="1" x14ac:dyDescent="0.25">
      <c r="A1581" s="552"/>
      <c r="B1581" s="551"/>
      <c r="C1581" s="552"/>
      <c r="D1581" s="574"/>
      <c r="E1581" s="536"/>
      <c r="F1581" s="537"/>
      <c r="G1581" s="233" t="s">
        <v>1660</v>
      </c>
      <c r="H1581" s="122"/>
      <c r="I1581" s="122">
        <v>5</v>
      </c>
      <c r="J1581" s="122"/>
      <c r="K1581" s="122"/>
      <c r="L1581" s="122"/>
      <c r="M1581" s="122">
        <v>15</v>
      </c>
      <c r="N1581" s="122"/>
      <c r="O1581" s="334"/>
      <c r="P1581" s="221"/>
      <c r="Q1581" s="224"/>
      <c r="R1581" s="222"/>
      <c r="S1581" s="222"/>
      <c r="T1581" s="222"/>
      <c r="U1581" s="5"/>
    </row>
    <row r="1582" spans="1:21" s="19" customFormat="1" ht="75" hidden="1" customHeight="1" outlineLevel="1" x14ac:dyDescent="0.25">
      <c r="A1582" s="552"/>
      <c r="B1582" s="551"/>
      <c r="C1582" s="552"/>
      <c r="D1582" s="574"/>
      <c r="E1582" s="536"/>
      <c r="F1582" s="537"/>
      <c r="G1582" s="233" t="s">
        <v>1661</v>
      </c>
      <c r="H1582" s="123"/>
      <c r="I1582" s="123">
        <v>20</v>
      </c>
      <c r="J1582" s="123"/>
      <c r="K1582" s="123"/>
      <c r="L1582" s="123"/>
      <c r="M1582" s="123">
        <v>150</v>
      </c>
      <c r="N1582" s="123"/>
      <c r="O1582" s="332"/>
      <c r="P1582" s="221"/>
      <c r="Q1582" s="224"/>
      <c r="R1582" s="222"/>
      <c r="S1582" s="222"/>
      <c r="T1582" s="222"/>
      <c r="U1582" s="5"/>
    </row>
    <row r="1583" spans="1:21" s="19" customFormat="1" ht="60" hidden="1" customHeight="1" outlineLevel="1" x14ac:dyDescent="0.25">
      <c r="A1583" s="552"/>
      <c r="B1583" s="551"/>
      <c r="C1583" s="552"/>
      <c r="D1583" s="574"/>
      <c r="E1583" s="536"/>
      <c r="F1583" s="537"/>
      <c r="G1583" s="233" t="s">
        <v>1662</v>
      </c>
      <c r="H1583" s="123"/>
      <c r="I1583" s="123">
        <v>20</v>
      </c>
      <c r="J1583" s="123"/>
      <c r="K1583" s="123"/>
      <c r="L1583" s="123"/>
      <c r="M1583" s="123">
        <v>33</v>
      </c>
      <c r="N1583" s="123"/>
      <c r="O1583" s="332"/>
      <c r="P1583" s="221"/>
      <c r="Q1583" s="224"/>
      <c r="R1583" s="222"/>
      <c r="S1583" s="222"/>
      <c r="T1583" s="222"/>
      <c r="U1583" s="5"/>
    </row>
    <row r="1584" spans="1:21" s="19" customFormat="1" ht="60" hidden="1" customHeight="1" outlineLevel="1" x14ac:dyDescent="0.25">
      <c r="A1584" s="552"/>
      <c r="B1584" s="551"/>
      <c r="C1584" s="552"/>
      <c r="D1584" s="574"/>
      <c r="E1584" s="536"/>
      <c r="F1584" s="537"/>
      <c r="G1584" s="64" t="s">
        <v>1962</v>
      </c>
      <c r="H1584" s="122"/>
      <c r="I1584" s="122"/>
      <c r="J1584" s="122">
        <v>1450</v>
      </c>
      <c r="K1584" s="122"/>
      <c r="L1584" s="122"/>
      <c r="M1584" s="122"/>
      <c r="N1584" s="122">
        <v>420</v>
      </c>
      <c r="O1584" s="334"/>
      <c r="P1584" s="221"/>
      <c r="Q1584" s="224"/>
      <c r="R1584" s="222"/>
      <c r="S1584" s="222"/>
      <c r="T1584" s="222"/>
      <c r="U1584" s="5"/>
    </row>
    <row r="1585" spans="1:21" s="19" customFormat="1" ht="120" hidden="1" customHeight="1" outlineLevel="1" x14ac:dyDescent="0.25">
      <c r="A1585" s="552"/>
      <c r="B1585" s="551"/>
      <c r="C1585" s="552"/>
      <c r="D1585" s="574"/>
      <c r="E1585" s="536"/>
      <c r="F1585" s="537"/>
      <c r="G1585" s="64" t="s">
        <v>1879</v>
      </c>
      <c r="H1585" s="122"/>
      <c r="I1585" s="122"/>
      <c r="J1585" s="89">
        <v>1300</v>
      </c>
      <c r="K1585" s="122"/>
      <c r="L1585" s="122"/>
      <c r="M1585" s="122"/>
      <c r="N1585" s="89">
        <v>240</v>
      </c>
      <c r="O1585" s="334"/>
      <c r="P1585" s="221"/>
      <c r="Q1585" s="224"/>
      <c r="R1585" s="222"/>
      <c r="S1585" s="222"/>
      <c r="T1585" s="222"/>
      <c r="U1585" s="5"/>
    </row>
    <row r="1586" spans="1:21" s="19" customFormat="1" ht="60" hidden="1" customHeight="1" outlineLevel="1" x14ac:dyDescent="0.25">
      <c r="A1586" s="552"/>
      <c r="B1586" s="551"/>
      <c r="C1586" s="552"/>
      <c r="D1586" s="574"/>
      <c r="E1586" s="536"/>
      <c r="F1586" s="537"/>
      <c r="G1586" s="64" t="s">
        <v>1839</v>
      </c>
      <c r="H1586" s="122"/>
      <c r="I1586" s="122"/>
      <c r="J1586" s="89">
        <v>40</v>
      </c>
      <c r="K1586" s="122"/>
      <c r="L1586" s="122"/>
      <c r="M1586" s="122"/>
      <c r="N1586" s="129">
        <v>100</v>
      </c>
      <c r="O1586" s="334"/>
      <c r="P1586" s="221"/>
      <c r="Q1586" s="224"/>
      <c r="R1586" s="222"/>
      <c r="S1586" s="222"/>
      <c r="T1586" s="222"/>
      <c r="U1586" s="5"/>
    </row>
    <row r="1587" spans="1:21" s="19" customFormat="1" ht="45" hidden="1" customHeight="1" outlineLevel="1" x14ac:dyDescent="0.25">
      <c r="A1587" s="552"/>
      <c r="B1587" s="551"/>
      <c r="C1587" s="552"/>
      <c r="D1587" s="574"/>
      <c r="E1587" s="536"/>
      <c r="F1587" s="537"/>
      <c r="G1587" s="64" t="s">
        <v>1837</v>
      </c>
      <c r="H1587" s="122"/>
      <c r="I1587" s="122"/>
      <c r="J1587" s="89">
        <v>584</v>
      </c>
      <c r="K1587" s="122"/>
      <c r="L1587" s="122"/>
      <c r="M1587" s="122"/>
      <c r="N1587" s="129">
        <v>285</v>
      </c>
      <c r="O1587" s="334"/>
      <c r="P1587" s="221"/>
      <c r="Q1587" s="224"/>
      <c r="R1587" s="222"/>
      <c r="S1587" s="222"/>
      <c r="T1587" s="222"/>
      <c r="U1587" s="5"/>
    </row>
    <row r="1588" spans="1:21" s="19" customFormat="1" ht="60" hidden="1" customHeight="1" outlineLevel="1" x14ac:dyDescent="0.25">
      <c r="A1588" s="552"/>
      <c r="B1588" s="551"/>
      <c r="C1588" s="552"/>
      <c r="D1588" s="574"/>
      <c r="E1588" s="536"/>
      <c r="F1588" s="537"/>
      <c r="G1588" s="64" t="s">
        <v>1833</v>
      </c>
      <c r="H1588" s="122"/>
      <c r="I1588" s="122"/>
      <c r="J1588" s="89">
        <v>1276</v>
      </c>
      <c r="K1588" s="122"/>
      <c r="L1588" s="122"/>
      <c r="M1588" s="122"/>
      <c r="N1588" s="129">
        <v>105</v>
      </c>
      <c r="O1588" s="334"/>
      <c r="P1588" s="221"/>
      <c r="Q1588" s="224"/>
      <c r="R1588" s="222"/>
      <c r="S1588" s="222"/>
      <c r="T1588" s="222"/>
      <c r="U1588" s="5"/>
    </row>
    <row r="1589" spans="1:21" s="19" customFormat="1" ht="77.25" hidden="1" customHeight="1" outlineLevel="1" x14ac:dyDescent="0.25">
      <c r="A1589" s="552"/>
      <c r="B1589" s="551"/>
      <c r="C1589" s="552"/>
      <c r="D1589" s="574"/>
      <c r="E1589" s="536"/>
      <c r="F1589" s="537"/>
      <c r="G1589" s="61" t="s">
        <v>1663</v>
      </c>
      <c r="H1589" s="300"/>
      <c r="I1589" s="300"/>
      <c r="J1589" s="300">
        <v>16</v>
      </c>
      <c r="K1589" s="300"/>
      <c r="L1589" s="300"/>
      <c r="M1589" s="300"/>
      <c r="N1589" s="300">
        <v>15</v>
      </c>
      <c r="O1589" s="327"/>
      <c r="P1589" s="221"/>
      <c r="Q1589" s="224"/>
      <c r="R1589" s="222"/>
      <c r="S1589" s="222"/>
      <c r="T1589" s="222"/>
    </row>
    <row r="1590" spans="1:21" s="19" customFormat="1" ht="90" hidden="1" customHeight="1" outlineLevel="1" x14ac:dyDescent="0.25">
      <c r="A1590" s="552"/>
      <c r="B1590" s="551"/>
      <c r="C1590" s="552"/>
      <c r="D1590" s="574"/>
      <c r="E1590" s="536"/>
      <c r="F1590" s="537"/>
      <c r="G1590" s="61" t="s">
        <v>1664</v>
      </c>
      <c r="H1590" s="300"/>
      <c r="I1590" s="300"/>
      <c r="J1590" s="300">
        <v>17</v>
      </c>
      <c r="K1590" s="300"/>
      <c r="L1590" s="300"/>
      <c r="M1590" s="300"/>
      <c r="N1590" s="300">
        <v>150</v>
      </c>
      <c r="O1590" s="327"/>
      <c r="P1590" s="221"/>
      <c r="Q1590" s="224"/>
      <c r="R1590" s="222"/>
      <c r="S1590" s="222"/>
      <c r="T1590" s="222"/>
    </row>
    <row r="1591" spans="1:21" s="19" customFormat="1" ht="59.25" hidden="1" customHeight="1" outlineLevel="1" x14ac:dyDescent="0.25">
      <c r="A1591" s="552"/>
      <c r="B1591" s="551"/>
      <c r="C1591" s="552"/>
      <c r="D1591" s="574"/>
      <c r="E1591" s="536"/>
      <c r="F1591" s="537"/>
      <c r="G1591" s="61" t="s">
        <v>1665</v>
      </c>
      <c r="H1591" s="300"/>
      <c r="I1591" s="300"/>
      <c r="J1591" s="300">
        <v>7</v>
      </c>
      <c r="K1591" s="300"/>
      <c r="L1591" s="300"/>
      <c r="M1591" s="300"/>
      <c r="N1591" s="300">
        <v>100</v>
      </c>
      <c r="O1591" s="327"/>
      <c r="P1591" s="221"/>
      <c r="Q1591" s="224"/>
      <c r="R1591" s="222"/>
      <c r="S1591" s="222"/>
      <c r="T1591" s="222"/>
    </row>
    <row r="1592" spans="1:21" s="19" customFormat="1" ht="66.75" hidden="1" customHeight="1" outlineLevel="1" x14ac:dyDescent="0.25">
      <c r="A1592" s="552"/>
      <c r="B1592" s="551"/>
      <c r="C1592" s="552"/>
      <c r="D1592" s="574"/>
      <c r="E1592" s="536"/>
      <c r="F1592" s="537"/>
      <c r="G1592" s="61" t="s">
        <v>1666</v>
      </c>
      <c r="H1592" s="300"/>
      <c r="I1592" s="300"/>
      <c r="J1592" s="300">
        <v>6</v>
      </c>
      <c r="K1592" s="300"/>
      <c r="L1592" s="300"/>
      <c r="M1592" s="300"/>
      <c r="N1592" s="300">
        <v>63</v>
      </c>
      <c r="O1592" s="327"/>
      <c r="P1592" s="221"/>
      <c r="Q1592" s="224"/>
      <c r="R1592" s="222"/>
      <c r="S1592" s="222"/>
      <c r="T1592" s="222"/>
    </row>
    <row r="1593" spans="1:21" s="19" customFormat="1" ht="67.5" hidden="1" customHeight="1" outlineLevel="1" x14ac:dyDescent="0.25">
      <c r="A1593" s="552"/>
      <c r="B1593" s="551"/>
      <c r="C1593" s="552"/>
      <c r="D1593" s="574"/>
      <c r="E1593" s="536"/>
      <c r="F1593" s="537"/>
      <c r="G1593" s="61" t="s">
        <v>1667</v>
      </c>
      <c r="H1593" s="300"/>
      <c r="I1593" s="300"/>
      <c r="J1593" s="300">
        <v>260</v>
      </c>
      <c r="K1593" s="300"/>
      <c r="L1593" s="300"/>
      <c r="M1593" s="300"/>
      <c r="N1593" s="300">
        <v>60</v>
      </c>
      <c r="O1593" s="327"/>
      <c r="P1593" s="221"/>
      <c r="Q1593" s="224"/>
      <c r="R1593" s="222"/>
      <c r="S1593" s="222"/>
      <c r="T1593" s="222"/>
    </row>
    <row r="1594" spans="1:21" s="19" customFormat="1" ht="105" hidden="1" customHeight="1" outlineLevel="1" x14ac:dyDescent="0.25">
      <c r="A1594" s="552"/>
      <c r="B1594" s="551"/>
      <c r="C1594" s="552"/>
      <c r="D1594" s="574"/>
      <c r="E1594" s="536"/>
      <c r="F1594" s="537"/>
      <c r="G1594" s="61" t="s">
        <v>1668</v>
      </c>
      <c r="H1594" s="300"/>
      <c r="I1594" s="300"/>
      <c r="J1594" s="300">
        <v>315</v>
      </c>
      <c r="K1594" s="300"/>
      <c r="L1594" s="300"/>
      <c r="M1594" s="300"/>
      <c r="N1594" s="300">
        <v>70</v>
      </c>
      <c r="O1594" s="327"/>
      <c r="P1594" s="221"/>
      <c r="Q1594" s="224"/>
      <c r="R1594" s="222"/>
      <c r="S1594" s="222"/>
      <c r="T1594" s="222"/>
    </row>
    <row r="1595" spans="1:21" s="19" customFormat="1" ht="75" hidden="1" customHeight="1" outlineLevel="1" x14ac:dyDescent="0.25">
      <c r="A1595" s="552"/>
      <c r="B1595" s="551"/>
      <c r="C1595" s="552"/>
      <c r="D1595" s="574"/>
      <c r="E1595" s="536"/>
      <c r="F1595" s="537"/>
      <c r="G1595" s="61" t="s">
        <v>1669</v>
      </c>
      <c r="H1595" s="300"/>
      <c r="I1595" s="300"/>
      <c r="J1595" s="300">
        <v>153</v>
      </c>
      <c r="K1595" s="300"/>
      <c r="L1595" s="300"/>
      <c r="M1595" s="300"/>
      <c r="N1595" s="300">
        <v>15</v>
      </c>
      <c r="O1595" s="327"/>
      <c r="P1595" s="221"/>
      <c r="Q1595" s="224"/>
      <c r="R1595" s="222"/>
      <c r="S1595" s="222"/>
      <c r="T1595" s="222"/>
    </row>
    <row r="1596" spans="1:21" s="19" customFormat="1" ht="120" hidden="1" customHeight="1" outlineLevel="1" x14ac:dyDescent="0.25">
      <c r="A1596" s="552"/>
      <c r="B1596" s="551"/>
      <c r="C1596" s="552"/>
      <c r="D1596" s="574"/>
      <c r="E1596" s="536"/>
      <c r="F1596" s="537"/>
      <c r="G1596" s="61" t="s">
        <v>1670</v>
      </c>
      <c r="H1596" s="300"/>
      <c r="I1596" s="300"/>
      <c r="J1596" s="300">
        <v>39</v>
      </c>
      <c r="K1596" s="300"/>
      <c r="L1596" s="300"/>
      <c r="M1596" s="300"/>
      <c r="N1596" s="300">
        <v>45</v>
      </c>
      <c r="O1596" s="327"/>
      <c r="P1596" s="221"/>
      <c r="Q1596" s="224"/>
      <c r="R1596" s="222"/>
      <c r="S1596" s="222"/>
      <c r="T1596" s="222"/>
    </row>
    <row r="1597" spans="1:21" s="19" customFormat="1" ht="60" hidden="1" customHeight="1" outlineLevel="1" x14ac:dyDescent="0.25">
      <c r="A1597" s="552"/>
      <c r="B1597" s="551"/>
      <c r="C1597" s="552"/>
      <c r="D1597" s="574"/>
      <c r="E1597" s="536"/>
      <c r="F1597" s="537"/>
      <c r="G1597" s="61" t="s">
        <v>1671</v>
      </c>
      <c r="H1597" s="300"/>
      <c r="I1597" s="300"/>
      <c r="J1597" s="300">
        <v>99</v>
      </c>
      <c r="K1597" s="300"/>
      <c r="L1597" s="300"/>
      <c r="M1597" s="300"/>
      <c r="N1597" s="300">
        <v>30</v>
      </c>
      <c r="O1597" s="327"/>
      <c r="P1597" s="221"/>
      <c r="Q1597" s="224"/>
      <c r="R1597" s="222"/>
      <c r="S1597" s="222"/>
      <c r="T1597" s="222"/>
    </row>
    <row r="1598" spans="1:21" s="19" customFormat="1" ht="59.25" hidden="1" customHeight="1" outlineLevel="1" x14ac:dyDescent="0.25">
      <c r="A1598" s="552"/>
      <c r="B1598" s="551"/>
      <c r="C1598" s="552"/>
      <c r="D1598" s="574"/>
      <c r="E1598" s="536"/>
      <c r="F1598" s="537"/>
      <c r="G1598" s="61" t="s">
        <v>1672</v>
      </c>
      <c r="H1598" s="300"/>
      <c r="I1598" s="300"/>
      <c r="J1598" s="300">
        <v>798</v>
      </c>
      <c r="K1598" s="300"/>
      <c r="L1598" s="300"/>
      <c r="M1598" s="300"/>
      <c r="N1598" s="300">
        <v>65</v>
      </c>
      <c r="O1598" s="327"/>
      <c r="P1598" s="221"/>
      <c r="Q1598" s="224"/>
      <c r="R1598" s="222"/>
      <c r="S1598" s="222"/>
      <c r="T1598" s="222"/>
    </row>
    <row r="1599" spans="1:21" s="19" customFormat="1" ht="105" hidden="1" customHeight="1" outlineLevel="1" x14ac:dyDescent="0.25">
      <c r="A1599" s="552"/>
      <c r="B1599" s="551"/>
      <c r="C1599" s="552"/>
      <c r="D1599" s="574"/>
      <c r="E1599" s="536"/>
      <c r="F1599" s="537"/>
      <c r="G1599" s="61" t="s">
        <v>1673</v>
      </c>
      <c r="H1599" s="300"/>
      <c r="I1599" s="300"/>
      <c r="J1599" s="300">
        <v>6</v>
      </c>
      <c r="K1599" s="300"/>
      <c r="L1599" s="300"/>
      <c r="M1599" s="300"/>
      <c r="N1599" s="300">
        <v>65</v>
      </c>
      <c r="O1599" s="327"/>
      <c r="P1599" s="221"/>
      <c r="Q1599" s="224"/>
      <c r="R1599" s="222"/>
      <c r="S1599" s="222"/>
      <c r="T1599" s="222"/>
    </row>
    <row r="1600" spans="1:21" s="19" customFormat="1" ht="120" hidden="1" customHeight="1" outlineLevel="1" x14ac:dyDescent="0.25">
      <c r="A1600" s="552"/>
      <c r="B1600" s="551"/>
      <c r="C1600" s="552"/>
      <c r="D1600" s="574"/>
      <c r="E1600" s="536"/>
      <c r="F1600" s="537"/>
      <c r="G1600" s="61" t="s">
        <v>1674</v>
      </c>
      <c r="H1600" s="300"/>
      <c r="I1600" s="300"/>
      <c r="J1600" s="300">
        <v>6</v>
      </c>
      <c r="K1600" s="300"/>
      <c r="L1600" s="300"/>
      <c r="M1600" s="300"/>
      <c r="N1600" s="300">
        <v>40</v>
      </c>
      <c r="O1600" s="327"/>
      <c r="P1600" s="221"/>
      <c r="Q1600" s="224"/>
      <c r="R1600" s="222"/>
      <c r="S1600" s="222"/>
      <c r="T1600" s="222"/>
    </row>
    <row r="1601" spans="1:20" s="19" customFormat="1" ht="90" hidden="1" customHeight="1" outlineLevel="1" x14ac:dyDescent="0.25">
      <c r="A1601" s="552"/>
      <c r="B1601" s="551"/>
      <c r="C1601" s="552"/>
      <c r="D1601" s="574"/>
      <c r="E1601" s="536"/>
      <c r="F1601" s="537"/>
      <c r="G1601" s="61" t="s">
        <v>1675</v>
      </c>
      <c r="H1601" s="300"/>
      <c r="I1601" s="300"/>
      <c r="J1601" s="300">
        <v>123</v>
      </c>
      <c r="K1601" s="300"/>
      <c r="L1601" s="300"/>
      <c r="M1601" s="300"/>
      <c r="N1601" s="300">
        <v>5</v>
      </c>
      <c r="O1601" s="327"/>
      <c r="P1601" s="221"/>
      <c r="Q1601" s="224"/>
      <c r="R1601" s="222"/>
      <c r="S1601" s="222"/>
      <c r="T1601" s="222"/>
    </row>
    <row r="1602" spans="1:20" s="19" customFormat="1" ht="75" hidden="1" customHeight="1" outlineLevel="1" x14ac:dyDescent="0.25">
      <c r="A1602" s="552"/>
      <c r="B1602" s="551"/>
      <c r="C1602" s="552"/>
      <c r="D1602" s="574"/>
      <c r="E1602" s="536"/>
      <c r="F1602" s="537"/>
      <c r="G1602" s="61" t="s">
        <v>1676</v>
      </c>
      <c r="H1602" s="300"/>
      <c r="I1602" s="300"/>
      <c r="J1602" s="300">
        <v>1058</v>
      </c>
      <c r="K1602" s="300"/>
      <c r="L1602" s="300"/>
      <c r="M1602" s="300"/>
      <c r="N1602" s="300">
        <v>75</v>
      </c>
      <c r="O1602" s="327"/>
      <c r="P1602" s="221"/>
      <c r="Q1602" s="224"/>
      <c r="R1602" s="222"/>
      <c r="S1602" s="222"/>
      <c r="T1602" s="222"/>
    </row>
    <row r="1603" spans="1:20" s="19" customFormat="1" ht="90" hidden="1" customHeight="1" outlineLevel="1" x14ac:dyDescent="0.25">
      <c r="A1603" s="552"/>
      <c r="B1603" s="551"/>
      <c r="C1603" s="552"/>
      <c r="D1603" s="574"/>
      <c r="E1603" s="536"/>
      <c r="F1603" s="537"/>
      <c r="G1603" s="61" t="s">
        <v>1677</v>
      </c>
      <c r="H1603" s="300"/>
      <c r="I1603" s="300"/>
      <c r="J1603" s="300">
        <v>5</v>
      </c>
      <c r="K1603" s="300"/>
      <c r="L1603" s="300"/>
      <c r="M1603" s="300"/>
      <c r="N1603" s="300">
        <v>15</v>
      </c>
      <c r="O1603" s="327"/>
      <c r="P1603" s="221"/>
      <c r="Q1603" s="224"/>
      <c r="R1603" s="222"/>
      <c r="S1603" s="222"/>
      <c r="T1603" s="222"/>
    </row>
    <row r="1604" spans="1:20" s="19" customFormat="1" ht="75" hidden="1" customHeight="1" outlineLevel="1" x14ac:dyDescent="0.25">
      <c r="A1604" s="552"/>
      <c r="B1604" s="551"/>
      <c r="C1604" s="552"/>
      <c r="D1604" s="574"/>
      <c r="E1604" s="536"/>
      <c r="F1604" s="537"/>
      <c r="G1604" s="61" t="s">
        <v>1678</v>
      </c>
      <c r="H1604" s="300"/>
      <c r="I1604" s="300"/>
      <c r="J1604" s="300">
        <v>1604</v>
      </c>
      <c r="K1604" s="300"/>
      <c r="L1604" s="300"/>
      <c r="M1604" s="300"/>
      <c r="N1604" s="300">
        <v>500</v>
      </c>
      <c r="O1604" s="327"/>
      <c r="P1604" s="221"/>
      <c r="Q1604" s="224"/>
      <c r="R1604" s="222"/>
      <c r="S1604" s="222"/>
      <c r="T1604" s="222"/>
    </row>
    <row r="1605" spans="1:20" s="19" customFormat="1" ht="60" hidden="1" customHeight="1" outlineLevel="1" x14ac:dyDescent="0.25">
      <c r="A1605" s="552"/>
      <c r="B1605" s="551"/>
      <c r="C1605" s="552"/>
      <c r="D1605" s="574"/>
      <c r="E1605" s="536"/>
      <c r="F1605" s="537"/>
      <c r="G1605" s="61" t="s">
        <v>1679</v>
      </c>
      <c r="H1605" s="300"/>
      <c r="I1605" s="300"/>
      <c r="J1605" s="300">
        <v>138</v>
      </c>
      <c r="K1605" s="300"/>
      <c r="L1605" s="300"/>
      <c r="M1605" s="300"/>
      <c r="N1605" s="300">
        <v>15</v>
      </c>
      <c r="O1605" s="327"/>
      <c r="P1605" s="221"/>
      <c r="Q1605" s="224"/>
      <c r="R1605" s="222"/>
      <c r="S1605" s="222"/>
      <c r="T1605" s="222"/>
    </row>
    <row r="1606" spans="1:20" s="19" customFormat="1" ht="60" hidden="1" customHeight="1" outlineLevel="1" x14ac:dyDescent="0.25">
      <c r="A1606" s="552"/>
      <c r="B1606" s="551"/>
      <c r="C1606" s="552"/>
      <c r="D1606" s="574"/>
      <c r="E1606" s="536"/>
      <c r="F1606" s="537"/>
      <c r="G1606" s="61" t="s">
        <v>1680</v>
      </c>
      <c r="H1606" s="300"/>
      <c r="I1606" s="300"/>
      <c r="J1606" s="300">
        <v>6</v>
      </c>
      <c r="K1606" s="300"/>
      <c r="L1606" s="300"/>
      <c r="M1606" s="300"/>
      <c r="N1606" s="300">
        <v>61.7</v>
      </c>
      <c r="O1606" s="327"/>
      <c r="P1606" s="221"/>
      <c r="Q1606" s="224"/>
      <c r="R1606" s="222"/>
      <c r="S1606" s="222"/>
      <c r="T1606" s="222"/>
    </row>
    <row r="1607" spans="1:20" s="19" customFormat="1" ht="70.5" hidden="1" customHeight="1" outlineLevel="1" x14ac:dyDescent="0.25">
      <c r="A1607" s="552"/>
      <c r="B1607" s="551"/>
      <c r="C1607" s="552"/>
      <c r="D1607" s="574"/>
      <c r="E1607" s="536"/>
      <c r="F1607" s="537"/>
      <c r="G1607" s="61" t="s">
        <v>1681</v>
      </c>
      <c r="H1607" s="300"/>
      <c r="I1607" s="300"/>
      <c r="J1607" s="300">
        <v>15</v>
      </c>
      <c r="K1607" s="300"/>
      <c r="L1607" s="300"/>
      <c r="M1607" s="300"/>
      <c r="N1607" s="300">
        <v>15</v>
      </c>
      <c r="O1607" s="327"/>
      <c r="P1607" s="221"/>
      <c r="Q1607" s="224"/>
      <c r="R1607" s="222"/>
      <c r="S1607" s="222"/>
      <c r="T1607" s="222"/>
    </row>
    <row r="1608" spans="1:20" s="19" customFormat="1" ht="60" hidden="1" customHeight="1" outlineLevel="1" x14ac:dyDescent="0.25">
      <c r="A1608" s="552"/>
      <c r="B1608" s="551"/>
      <c r="C1608" s="552"/>
      <c r="D1608" s="574"/>
      <c r="E1608" s="536"/>
      <c r="F1608" s="537"/>
      <c r="G1608" s="61" t="s">
        <v>1682</v>
      </c>
      <c r="H1608" s="300"/>
      <c r="I1608" s="300"/>
      <c r="J1608" s="300">
        <v>451</v>
      </c>
      <c r="K1608" s="300"/>
      <c r="L1608" s="300"/>
      <c r="M1608" s="300"/>
      <c r="N1608" s="300">
        <v>45</v>
      </c>
      <c r="O1608" s="327"/>
      <c r="P1608" s="221"/>
      <c r="Q1608" s="224"/>
      <c r="R1608" s="222"/>
      <c r="S1608" s="222"/>
      <c r="T1608" s="222"/>
    </row>
    <row r="1609" spans="1:20" s="19" customFormat="1" ht="15" hidden="1" customHeight="1" outlineLevel="1" x14ac:dyDescent="0.25">
      <c r="A1609" s="552"/>
      <c r="B1609" s="551"/>
      <c r="C1609" s="552"/>
      <c r="D1609" s="574"/>
      <c r="E1609" s="536"/>
      <c r="F1609" s="537"/>
      <c r="G1609" s="61"/>
      <c r="H1609" s="300"/>
      <c r="I1609" s="300"/>
      <c r="J1609" s="300"/>
      <c r="K1609" s="300"/>
      <c r="L1609" s="300"/>
      <c r="M1609" s="300"/>
      <c r="N1609" s="300"/>
      <c r="O1609" s="327"/>
      <c r="P1609" s="221"/>
      <c r="Q1609" s="224"/>
      <c r="R1609" s="222"/>
      <c r="S1609" s="222"/>
      <c r="T1609" s="222"/>
    </row>
    <row r="1610" spans="1:20" s="19" customFormat="1" ht="75" hidden="1" customHeight="1" outlineLevel="1" x14ac:dyDescent="0.25">
      <c r="A1610" s="552"/>
      <c r="B1610" s="551"/>
      <c r="C1610" s="552"/>
      <c r="D1610" s="574"/>
      <c r="E1610" s="536"/>
      <c r="F1610" s="537"/>
      <c r="G1610" s="61" t="s">
        <v>1684</v>
      </c>
      <c r="H1610" s="300"/>
      <c r="I1610" s="300"/>
      <c r="J1610" s="300">
        <v>160</v>
      </c>
      <c r="K1610" s="300"/>
      <c r="L1610" s="300"/>
      <c r="M1610" s="300"/>
      <c r="N1610" s="300">
        <v>30</v>
      </c>
      <c r="O1610" s="327"/>
      <c r="P1610" s="221"/>
      <c r="Q1610" s="224"/>
      <c r="R1610" s="222"/>
      <c r="S1610" s="222"/>
      <c r="T1610" s="222"/>
    </row>
    <row r="1611" spans="1:20" s="19" customFormat="1" ht="60" hidden="1" customHeight="1" outlineLevel="1" x14ac:dyDescent="0.25">
      <c r="A1611" s="552"/>
      <c r="B1611" s="551"/>
      <c r="C1611" s="552"/>
      <c r="D1611" s="574"/>
      <c r="E1611" s="536"/>
      <c r="F1611" s="537"/>
      <c r="G1611" s="61" t="s">
        <v>1836</v>
      </c>
      <c r="H1611" s="300"/>
      <c r="I1611" s="300"/>
      <c r="J1611" s="300">
        <v>614</v>
      </c>
      <c r="K1611" s="300"/>
      <c r="L1611" s="300"/>
      <c r="M1611" s="300"/>
      <c r="N1611" s="300">
        <v>195</v>
      </c>
      <c r="O1611" s="327"/>
      <c r="P1611" s="221"/>
      <c r="Q1611" s="224"/>
      <c r="R1611" s="222"/>
      <c r="S1611" s="222"/>
      <c r="T1611" s="222"/>
    </row>
    <row r="1612" spans="1:20" s="19" customFormat="1" ht="45" hidden="1" customHeight="1" outlineLevel="1" x14ac:dyDescent="0.25">
      <c r="A1612" s="552"/>
      <c r="B1612" s="551"/>
      <c r="C1612" s="552"/>
      <c r="D1612" s="574"/>
      <c r="E1612" s="536"/>
      <c r="F1612" s="537"/>
      <c r="G1612" s="61" t="s">
        <v>1685</v>
      </c>
      <c r="H1612" s="300"/>
      <c r="I1612" s="300"/>
      <c r="J1612" s="300">
        <v>2242</v>
      </c>
      <c r="K1612" s="300"/>
      <c r="L1612" s="300"/>
      <c r="M1612" s="300"/>
      <c r="N1612" s="300">
        <v>615</v>
      </c>
      <c r="O1612" s="327"/>
      <c r="P1612" s="221"/>
      <c r="Q1612" s="224"/>
      <c r="R1612" s="222"/>
      <c r="S1612" s="222"/>
      <c r="T1612" s="222"/>
    </row>
    <row r="1613" spans="1:20" s="19" customFormat="1" ht="82.5" hidden="1" customHeight="1" outlineLevel="1" x14ac:dyDescent="0.25">
      <c r="A1613" s="552"/>
      <c r="B1613" s="551"/>
      <c r="C1613" s="552"/>
      <c r="D1613" s="574"/>
      <c r="E1613" s="536"/>
      <c r="F1613" s="537"/>
      <c r="G1613" s="61" t="s">
        <v>1686</v>
      </c>
      <c r="H1613" s="300"/>
      <c r="I1613" s="300"/>
      <c r="J1613" s="300">
        <v>95</v>
      </c>
      <c r="K1613" s="300"/>
      <c r="L1613" s="300"/>
      <c r="M1613" s="300"/>
      <c r="N1613" s="300">
        <v>50</v>
      </c>
      <c r="O1613" s="327"/>
      <c r="P1613" s="221"/>
      <c r="Q1613" s="224"/>
      <c r="R1613" s="222"/>
      <c r="S1613" s="222"/>
      <c r="T1613" s="222"/>
    </row>
    <row r="1614" spans="1:20" s="19" customFormat="1" ht="64.5" hidden="1" customHeight="1" outlineLevel="1" x14ac:dyDescent="0.25">
      <c r="A1614" s="552"/>
      <c r="B1614" s="551"/>
      <c r="C1614" s="552"/>
      <c r="D1614" s="574"/>
      <c r="E1614" s="536"/>
      <c r="F1614" s="537"/>
      <c r="G1614" s="61" t="s">
        <v>1687</v>
      </c>
      <c r="H1614" s="300"/>
      <c r="I1614" s="300"/>
      <c r="J1614" s="300">
        <v>333</v>
      </c>
      <c r="K1614" s="300"/>
      <c r="L1614" s="300"/>
      <c r="M1614" s="300"/>
      <c r="N1614" s="300">
        <v>74</v>
      </c>
      <c r="O1614" s="327"/>
      <c r="P1614" s="221"/>
      <c r="Q1614" s="224"/>
      <c r="R1614" s="222"/>
      <c r="S1614" s="222"/>
      <c r="T1614" s="222"/>
    </row>
    <row r="1615" spans="1:20" s="19" customFormat="1" ht="65.25" hidden="1" customHeight="1" outlineLevel="1" x14ac:dyDescent="0.25">
      <c r="A1615" s="552"/>
      <c r="B1615" s="551"/>
      <c r="C1615" s="552"/>
      <c r="D1615" s="574"/>
      <c r="E1615" s="536"/>
      <c r="F1615" s="537"/>
      <c r="G1615" s="61" t="s">
        <v>1688</v>
      </c>
      <c r="H1615" s="300"/>
      <c r="I1615" s="300"/>
      <c r="J1615" s="300">
        <v>477</v>
      </c>
      <c r="K1615" s="300"/>
      <c r="L1615" s="300"/>
      <c r="M1615" s="300"/>
      <c r="N1615" s="300">
        <v>15</v>
      </c>
      <c r="O1615" s="327"/>
      <c r="P1615" s="221"/>
      <c r="Q1615" s="224"/>
      <c r="R1615" s="222"/>
      <c r="S1615" s="222"/>
      <c r="T1615" s="222"/>
    </row>
    <row r="1616" spans="1:20" s="19" customFormat="1" ht="44.25" hidden="1" customHeight="1" outlineLevel="1" x14ac:dyDescent="0.25">
      <c r="A1616" s="552"/>
      <c r="B1616" s="551"/>
      <c r="C1616" s="552"/>
      <c r="D1616" s="574"/>
      <c r="E1616" s="536"/>
      <c r="F1616" s="537"/>
      <c r="G1616" s="61" t="s">
        <v>1689</v>
      </c>
      <c r="H1616" s="300"/>
      <c r="I1616" s="300"/>
      <c r="J1616" s="300">
        <v>1140</v>
      </c>
      <c r="K1616" s="300"/>
      <c r="L1616" s="300"/>
      <c r="M1616" s="300"/>
      <c r="N1616" s="300">
        <v>195</v>
      </c>
      <c r="O1616" s="327"/>
      <c r="P1616" s="221"/>
      <c r="Q1616" s="224"/>
      <c r="R1616" s="222"/>
      <c r="S1616" s="222"/>
      <c r="T1616" s="222"/>
    </row>
    <row r="1617" spans="1:20" s="19" customFormat="1" ht="51.75" hidden="1" customHeight="1" outlineLevel="1" x14ac:dyDescent="0.25">
      <c r="A1617" s="552"/>
      <c r="B1617" s="551"/>
      <c r="C1617" s="552"/>
      <c r="D1617" s="574"/>
      <c r="E1617" s="536"/>
      <c r="F1617" s="537"/>
      <c r="G1617" s="61" t="s">
        <v>1690</v>
      </c>
      <c r="H1617" s="300"/>
      <c r="I1617" s="300"/>
      <c r="J1617" s="300">
        <v>60</v>
      </c>
      <c r="K1617" s="300"/>
      <c r="L1617" s="300"/>
      <c r="M1617" s="300"/>
      <c r="N1617" s="300">
        <v>50</v>
      </c>
      <c r="O1617" s="327"/>
      <c r="P1617" s="221"/>
      <c r="Q1617" s="224"/>
      <c r="R1617" s="222"/>
      <c r="S1617" s="222"/>
      <c r="T1617" s="222"/>
    </row>
    <row r="1618" spans="1:20" s="19" customFormat="1" ht="59.25" hidden="1" customHeight="1" outlineLevel="1" x14ac:dyDescent="0.25">
      <c r="A1618" s="552"/>
      <c r="B1618" s="551"/>
      <c r="C1618" s="552"/>
      <c r="D1618" s="574"/>
      <c r="E1618" s="536"/>
      <c r="F1618" s="537"/>
      <c r="G1618" s="61" t="s">
        <v>1691</v>
      </c>
      <c r="H1618" s="300"/>
      <c r="I1618" s="300"/>
      <c r="J1618" s="300">
        <v>256</v>
      </c>
      <c r="K1618" s="300"/>
      <c r="L1618" s="300"/>
      <c r="M1618" s="300"/>
      <c r="N1618" s="300">
        <v>16</v>
      </c>
      <c r="O1618" s="327"/>
      <c r="P1618" s="221"/>
      <c r="Q1618" s="224"/>
      <c r="R1618" s="222"/>
      <c r="S1618" s="222"/>
      <c r="T1618" s="222"/>
    </row>
    <row r="1619" spans="1:20" s="19" customFormat="1" ht="45" hidden="1" customHeight="1" outlineLevel="1" x14ac:dyDescent="0.25">
      <c r="A1619" s="552"/>
      <c r="B1619" s="551"/>
      <c r="C1619" s="552"/>
      <c r="D1619" s="574"/>
      <c r="E1619" s="536"/>
      <c r="F1619" s="537"/>
      <c r="G1619" s="61" t="s">
        <v>1692</v>
      </c>
      <c r="H1619" s="300"/>
      <c r="I1619" s="300"/>
      <c r="J1619" s="300">
        <v>340</v>
      </c>
      <c r="K1619" s="300"/>
      <c r="L1619" s="300"/>
      <c r="M1619" s="300"/>
      <c r="N1619" s="300">
        <v>10</v>
      </c>
      <c r="O1619" s="327"/>
      <c r="P1619" s="221"/>
      <c r="Q1619" s="224"/>
      <c r="R1619" s="222"/>
      <c r="S1619" s="222"/>
      <c r="T1619" s="222"/>
    </row>
    <row r="1620" spans="1:20" s="19" customFormat="1" ht="66.75" hidden="1" customHeight="1" outlineLevel="1" x14ac:dyDescent="0.25">
      <c r="A1620" s="552"/>
      <c r="B1620" s="551"/>
      <c r="C1620" s="552"/>
      <c r="D1620" s="574"/>
      <c r="E1620" s="536"/>
      <c r="F1620" s="537"/>
      <c r="G1620" s="61" t="s">
        <v>1693</v>
      </c>
      <c r="H1620" s="300"/>
      <c r="I1620" s="300"/>
      <c r="J1620" s="300">
        <v>663</v>
      </c>
      <c r="K1620" s="300"/>
      <c r="L1620" s="300"/>
      <c r="M1620" s="300"/>
      <c r="N1620" s="300">
        <v>15</v>
      </c>
      <c r="O1620" s="327"/>
      <c r="P1620" s="221"/>
      <c r="Q1620" s="224"/>
      <c r="R1620" s="222"/>
      <c r="S1620" s="222"/>
      <c r="T1620" s="222"/>
    </row>
    <row r="1621" spans="1:20" s="19" customFormat="1" ht="50.25" hidden="1" customHeight="1" outlineLevel="1" x14ac:dyDescent="0.25">
      <c r="A1621" s="552"/>
      <c r="B1621" s="551"/>
      <c r="C1621" s="552"/>
      <c r="D1621" s="574"/>
      <c r="E1621" s="536"/>
      <c r="F1621" s="537"/>
      <c r="G1621" s="61" t="s">
        <v>1694</v>
      </c>
      <c r="H1621" s="300"/>
      <c r="I1621" s="300"/>
      <c r="J1621" s="300">
        <v>814</v>
      </c>
      <c r="K1621" s="300"/>
      <c r="L1621" s="300"/>
      <c r="M1621" s="300"/>
      <c r="N1621" s="300">
        <v>177</v>
      </c>
      <c r="O1621" s="327"/>
      <c r="P1621" s="221"/>
      <c r="Q1621" s="224"/>
      <c r="R1621" s="222"/>
      <c r="S1621" s="222"/>
      <c r="T1621" s="222"/>
    </row>
    <row r="1622" spans="1:20" s="19" customFormat="1" ht="62.25" hidden="1" customHeight="1" outlineLevel="1" x14ac:dyDescent="0.25">
      <c r="A1622" s="552"/>
      <c r="B1622" s="551"/>
      <c r="C1622" s="552"/>
      <c r="D1622" s="574"/>
      <c r="E1622" s="536"/>
      <c r="F1622" s="537"/>
      <c r="G1622" s="61" t="s">
        <v>1695</v>
      </c>
      <c r="H1622" s="300"/>
      <c r="I1622" s="300"/>
      <c r="J1622" s="300">
        <v>360</v>
      </c>
      <c r="K1622" s="300"/>
      <c r="L1622" s="300"/>
      <c r="M1622" s="300"/>
      <c r="N1622" s="300">
        <v>15</v>
      </c>
      <c r="O1622" s="327"/>
      <c r="P1622" s="221"/>
      <c r="Q1622" s="224"/>
      <c r="R1622" s="222"/>
      <c r="S1622" s="222"/>
      <c r="T1622" s="222"/>
    </row>
    <row r="1623" spans="1:20" s="19" customFormat="1" ht="63" hidden="1" customHeight="1" outlineLevel="1" x14ac:dyDescent="0.25">
      <c r="A1623" s="552"/>
      <c r="B1623" s="551"/>
      <c r="C1623" s="552"/>
      <c r="D1623" s="574"/>
      <c r="E1623" s="536"/>
      <c r="F1623" s="537"/>
      <c r="G1623" s="61" t="s">
        <v>1696</v>
      </c>
      <c r="H1623" s="300"/>
      <c r="I1623" s="300"/>
      <c r="J1623" s="300">
        <v>495</v>
      </c>
      <c r="K1623" s="300"/>
      <c r="L1623" s="300"/>
      <c r="M1623" s="300"/>
      <c r="N1623" s="300">
        <v>52</v>
      </c>
      <c r="O1623" s="327"/>
      <c r="P1623" s="221"/>
      <c r="Q1623" s="224"/>
      <c r="R1623" s="222"/>
      <c r="S1623" s="222"/>
      <c r="T1623" s="222"/>
    </row>
    <row r="1624" spans="1:20" s="19" customFormat="1" ht="57" hidden="1" customHeight="1" outlineLevel="1" x14ac:dyDescent="0.25">
      <c r="A1624" s="552"/>
      <c r="B1624" s="551"/>
      <c r="C1624" s="552"/>
      <c r="D1624" s="574"/>
      <c r="E1624" s="536"/>
      <c r="F1624" s="537"/>
      <c r="G1624" s="61" t="s">
        <v>1697</v>
      </c>
      <c r="H1624" s="300"/>
      <c r="I1624" s="300"/>
      <c r="J1624" s="300">
        <v>414</v>
      </c>
      <c r="K1624" s="300"/>
      <c r="L1624" s="300"/>
      <c r="M1624" s="300"/>
      <c r="N1624" s="300">
        <v>50</v>
      </c>
      <c r="O1624" s="327"/>
      <c r="P1624" s="221"/>
      <c r="Q1624" s="224"/>
      <c r="R1624" s="222"/>
      <c r="S1624" s="222"/>
      <c r="T1624" s="222"/>
    </row>
    <row r="1625" spans="1:20" s="19" customFormat="1" ht="60.75" hidden="1" customHeight="1" outlineLevel="1" x14ac:dyDescent="0.25">
      <c r="A1625" s="552"/>
      <c r="B1625" s="551"/>
      <c r="C1625" s="552"/>
      <c r="D1625" s="574"/>
      <c r="E1625" s="536"/>
      <c r="F1625" s="537"/>
      <c r="G1625" s="61" t="s">
        <v>1698</v>
      </c>
      <c r="H1625" s="300"/>
      <c r="I1625" s="300"/>
      <c r="J1625" s="300">
        <v>131</v>
      </c>
      <c r="K1625" s="300"/>
      <c r="L1625" s="300"/>
      <c r="M1625" s="300"/>
      <c r="N1625" s="300">
        <v>15</v>
      </c>
      <c r="O1625" s="327"/>
      <c r="P1625" s="221"/>
      <c r="Q1625" s="224"/>
      <c r="R1625" s="222"/>
      <c r="S1625" s="222"/>
      <c r="T1625" s="222"/>
    </row>
    <row r="1626" spans="1:20" s="19" customFormat="1" ht="49.5" hidden="1" customHeight="1" outlineLevel="1" x14ac:dyDescent="0.25">
      <c r="A1626" s="552"/>
      <c r="B1626" s="551"/>
      <c r="C1626" s="552"/>
      <c r="D1626" s="574"/>
      <c r="E1626" s="536"/>
      <c r="F1626" s="537"/>
      <c r="G1626" s="61" t="s">
        <v>1699</v>
      </c>
      <c r="H1626" s="300"/>
      <c r="I1626" s="300"/>
      <c r="J1626" s="300">
        <v>942</v>
      </c>
      <c r="K1626" s="300"/>
      <c r="L1626" s="300"/>
      <c r="M1626" s="300"/>
      <c r="N1626" s="300">
        <v>60</v>
      </c>
      <c r="O1626" s="327"/>
      <c r="P1626" s="221"/>
      <c r="Q1626" s="224"/>
      <c r="R1626" s="222"/>
      <c r="S1626" s="222"/>
      <c r="T1626" s="222"/>
    </row>
    <row r="1627" spans="1:20" s="19" customFormat="1" ht="45" hidden="1" customHeight="1" outlineLevel="1" x14ac:dyDescent="0.25">
      <c r="A1627" s="552"/>
      <c r="B1627" s="551"/>
      <c r="C1627" s="552"/>
      <c r="D1627" s="574"/>
      <c r="E1627" s="536"/>
      <c r="F1627" s="537"/>
      <c r="G1627" s="61" t="s">
        <v>1700</v>
      </c>
      <c r="H1627" s="300"/>
      <c r="I1627" s="300"/>
      <c r="J1627" s="300">
        <v>416</v>
      </c>
      <c r="K1627" s="300"/>
      <c r="L1627" s="300"/>
      <c r="M1627" s="300"/>
      <c r="N1627" s="300">
        <v>15</v>
      </c>
      <c r="O1627" s="327"/>
      <c r="P1627" s="221"/>
      <c r="Q1627" s="224"/>
      <c r="R1627" s="222"/>
      <c r="S1627" s="222"/>
      <c r="T1627" s="222"/>
    </row>
    <row r="1628" spans="1:20" s="19" customFormat="1" ht="45" hidden="1" customHeight="1" outlineLevel="1" x14ac:dyDescent="0.25">
      <c r="A1628" s="552"/>
      <c r="B1628" s="551"/>
      <c r="C1628" s="552"/>
      <c r="D1628" s="574"/>
      <c r="E1628" s="536"/>
      <c r="F1628" s="537"/>
      <c r="G1628" s="61" t="s">
        <v>1701</v>
      </c>
      <c r="H1628" s="300"/>
      <c r="I1628" s="300"/>
      <c r="J1628" s="300">
        <v>711</v>
      </c>
      <c r="K1628" s="300"/>
      <c r="L1628" s="300"/>
      <c r="M1628" s="300"/>
      <c r="N1628" s="300">
        <v>22</v>
      </c>
      <c r="O1628" s="327"/>
      <c r="P1628" s="221"/>
      <c r="Q1628" s="224"/>
      <c r="R1628" s="222"/>
      <c r="S1628" s="222"/>
      <c r="T1628" s="222"/>
    </row>
    <row r="1629" spans="1:20" s="19" customFormat="1" ht="45" hidden="1" customHeight="1" outlineLevel="1" x14ac:dyDescent="0.25">
      <c r="A1629" s="552"/>
      <c r="B1629" s="551"/>
      <c r="C1629" s="552"/>
      <c r="D1629" s="574"/>
      <c r="E1629" s="536"/>
      <c r="F1629" s="537"/>
      <c r="G1629" s="61" t="s">
        <v>1702</v>
      </c>
      <c r="H1629" s="300"/>
      <c r="I1629" s="300"/>
      <c r="J1629" s="300">
        <v>99</v>
      </c>
      <c r="K1629" s="300"/>
      <c r="L1629" s="300"/>
      <c r="M1629" s="300"/>
      <c r="N1629" s="300">
        <v>15</v>
      </c>
      <c r="O1629" s="327"/>
      <c r="P1629" s="221"/>
      <c r="Q1629" s="224"/>
      <c r="R1629" s="222"/>
      <c r="S1629" s="222"/>
      <c r="T1629" s="222"/>
    </row>
    <row r="1630" spans="1:20" s="19" customFormat="1" ht="57" hidden="1" customHeight="1" outlineLevel="1" x14ac:dyDescent="0.25">
      <c r="A1630" s="552"/>
      <c r="B1630" s="551"/>
      <c r="C1630" s="552"/>
      <c r="D1630" s="574"/>
      <c r="E1630" s="536"/>
      <c r="F1630" s="537"/>
      <c r="G1630" s="61" t="s">
        <v>1703</v>
      </c>
      <c r="H1630" s="300"/>
      <c r="I1630" s="300"/>
      <c r="J1630" s="300">
        <v>398</v>
      </c>
      <c r="K1630" s="300"/>
      <c r="L1630" s="300"/>
      <c r="M1630" s="300"/>
      <c r="N1630" s="300">
        <v>15</v>
      </c>
      <c r="O1630" s="327"/>
      <c r="P1630" s="221"/>
      <c r="Q1630" s="224"/>
      <c r="R1630" s="222"/>
      <c r="S1630" s="222"/>
      <c r="T1630" s="222"/>
    </row>
    <row r="1631" spans="1:20" s="19" customFormat="1" ht="55.5" hidden="1" customHeight="1" outlineLevel="1" x14ac:dyDescent="0.25">
      <c r="A1631" s="552"/>
      <c r="B1631" s="551"/>
      <c r="C1631" s="552"/>
      <c r="D1631" s="574"/>
      <c r="E1631" s="536"/>
      <c r="F1631" s="537"/>
      <c r="G1631" s="61" t="s">
        <v>1704</v>
      </c>
      <c r="H1631" s="300"/>
      <c r="I1631" s="300"/>
      <c r="J1631" s="300">
        <v>323</v>
      </c>
      <c r="K1631" s="300"/>
      <c r="L1631" s="300"/>
      <c r="M1631" s="300"/>
      <c r="N1631" s="300">
        <v>15</v>
      </c>
      <c r="O1631" s="327"/>
      <c r="P1631" s="221"/>
      <c r="Q1631" s="224"/>
      <c r="R1631" s="222"/>
      <c r="S1631" s="222"/>
      <c r="T1631" s="222"/>
    </row>
    <row r="1632" spans="1:20" s="19" customFormat="1" ht="57.75" hidden="1" customHeight="1" outlineLevel="1" x14ac:dyDescent="0.25">
      <c r="A1632" s="552"/>
      <c r="B1632" s="551"/>
      <c r="C1632" s="552"/>
      <c r="D1632" s="574"/>
      <c r="E1632" s="536"/>
      <c r="F1632" s="537"/>
      <c r="G1632" s="61" t="s">
        <v>1705</v>
      </c>
      <c r="H1632" s="300"/>
      <c r="I1632" s="300"/>
      <c r="J1632" s="300">
        <v>20</v>
      </c>
      <c r="K1632" s="300"/>
      <c r="L1632" s="300"/>
      <c r="M1632" s="300"/>
      <c r="N1632" s="300">
        <v>149</v>
      </c>
      <c r="O1632" s="327"/>
      <c r="P1632" s="221"/>
      <c r="Q1632" s="224"/>
      <c r="R1632" s="222"/>
      <c r="S1632" s="222"/>
      <c r="T1632" s="222"/>
    </row>
    <row r="1633" spans="1:20" s="19" customFormat="1" ht="51.75" hidden="1" customHeight="1" outlineLevel="1" x14ac:dyDescent="0.25">
      <c r="A1633" s="552"/>
      <c r="B1633" s="551"/>
      <c r="C1633" s="552"/>
      <c r="D1633" s="574"/>
      <c r="E1633" s="536"/>
      <c r="F1633" s="537"/>
      <c r="G1633" s="61" t="s">
        <v>1706</v>
      </c>
      <c r="H1633" s="300"/>
      <c r="I1633" s="300"/>
      <c r="J1633" s="300">
        <v>217</v>
      </c>
      <c r="K1633" s="300"/>
      <c r="L1633" s="300"/>
      <c r="M1633" s="300"/>
      <c r="N1633" s="300">
        <v>15</v>
      </c>
      <c r="O1633" s="327"/>
      <c r="P1633" s="221"/>
      <c r="Q1633" s="224"/>
      <c r="R1633" s="222"/>
      <c r="S1633" s="222"/>
      <c r="T1633" s="222"/>
    </row>
    <row r="1634" spans="1:20" s="19" customFormat="1" ht="49.5" hidden="1" customHeight="1" outlineLevel="1" x14ac:dyDescent="0.25">
      <c r="A1634" s="552"/>
      <c r="B1634" s="551"/>
      <c r="C1634" s="552"/>
      <c r="D1634" s="574"/>
      <c r="E1634" s="536"/>
      <c r="F1634" s="537"/>
      <c r="G1634" s="61" t="s">
        <v>1707</v>
      </c>
      <c r="H1634" s="300"/>
      <c r="I1634" s="300"/>
      <c r="J1634" s="300">
        <v>131</v>
      </c>
      <c r="K1634" s="300"/>
      <c r="L1634" s="300"/>
      <c r="M1634" s="300"/>
      <c r="N1634" s="300">
        <v>15</v>
      </c>
      <c r="O1634" s="327"/>
      <c r="P1634" s="221"/>
      <c r="Q1634" s="224"/>
      <c r="R1634" s="222"/>
      <c r="S1634" s="222"/>
      <c r="T1634" s="222"/>
    </row>
    <row r="1635" spans="1:20" s="19" customFormat="1" ht="60.75" hidden="1" customHeight="1" outlineLevel="1" x14ac:dyDescent="0.25">
      <c r="A1635" s="552"/>
      <c r="B1635" s="551"/>
      <c r="C1635" s="552"/>
      <c r="D1635" s="574"/>
      <c r="E1635" s="536"/>
      <c r="F1635" s="537"/>
      <c r="G1635" s="61" t="s">
        <v>1708</v>
      </c>
      <c r="H1635" s="300"/>
      <c r="I1635" s="300"/>
      <c r="J1635" s="300">
        <v>213</v>
      </c>
      <c r="K1635" s="300"/>
      <c r="L1635" s="300"/>
      <c r="M1635" s="300"/>
      <c r="N1635" s="300">
        <v>12</v>
      </c>
      <c r="O1635" s="327"/>
      <c r="P1635" s="221"/>
      <c r="Q1635" s="224"/>
      <c r="R1635" s="222"/>
      <c r="S1635" s="222"/>
      <c r="T1635" s="222"/>
    </row>
    <row r="1636" spans="1:20" s="19" customFormat="1" ht="59.25" hidden="1" customHeight="1" outlineLevel="1" x14ac:dyDescent="0.25">
      <c r="A1636" s="552"/>
      <c r="B1636" s="551"/>
      <c r="C1636" s="552"/>
      <c r="D1636" s="574"/>
      <c r="E1636" s="536"/>
      <c r="F1636" s="537"/>
      <c r="G1636" s="61" t="s">
        <v>1709</v>
      </c>
      <c r="H1636" s="300"/>
      <c r="I1636" s="300"/>
      <c r="J1636" s="300">
        <v>361</v>
      </c>
      <c r="K1636" s="300"/>
      <c r="L1636" s="300"/>
      <c r="M1636" s="300"/>
      <c r="N1636" s="300">
        <v>10</v>
      </c>
      <c r="O1636" s="327"/>
      <c r="P1636" s="221"/>
      <c r="Q1636" s="224"/>
      <c r="R1636" s="222"/>
      <c r="S1636" s="222"/>
      <c r="T1636" s="222"/>
    </row>
    <row r="1637" spans="1:20" s="19" customFormat="1" ht="63" hidden="1" customHeight="1" outlineLevel="1" x14ac:dyDescent="0.25">
      <c r="A1637" s="552"/>
      <c r="B1637" s="551"/>
      <c r="C1637" s="552"/>
      <c r="D1637" s="574"/>
      <c r="E1637" s="536"/>
      <c r="F1637" s="537"/>
      <c r="G1637" s="61" t="s">
        <v>1710</v>
      </c>
      <c r="H1637" s="300"/>
      <c r="I1637" s="300"/>
      <c r="J1637" s="300">
        <v>56</v>
      </c>
      <c r="K1637" s="300"/>
      <c r="L1637" s="300"/>
      <c r="M1637" s="300"/>
      <c r="N1637" s="300">
        <v>15</v>
      </c>
      <c r="O1637" s="327"/>
      <c r="P1637" s="221"/>
      <c r="Q1637" s="224"/>
      <c r="R1637" s="222"/>
      <c r="S1637" s="222"/>
      <c r="T1637" s="222"/>
    </row>
    <row r="1638" spans="1:20" s="19" customFormat="1" ht="42.75" hidden="1" customHeight="1" outlineLevel="1" x14ac:dyDescent="0.25">
      <c r="A1638" s="552"/>
      <c r="B1638" s="551"/>
      <c r="C1638" s="552"/>
      <c r="D1638" s="574"/>
      <c r="E1638" s="536"/>
      <c r="F1638" s="537"/>
      <c r="G1638" s="61" t="s">
        <v>1711</v>
      </c>
      <c r="H1638" s="300"/>
      <c r="I1638" s="300"/>
      <c r="J1638" s="300">
        <v>258</v>
      </c>
      <c r="K1638" s="300"/>
      <c r="L1638" s="300"/>
      <c r="M1638" s="300"/>
      <c r="N1638" s="300">
        <v>15</v>
      </c>
      <c r="O1638" s="327"/>
      <c r="P1638" s="221"/>
      <c r="Q1638" s="224"/>
      <c r="R1638" s="222"/>
      <c r="S1638" s="222"/>
      <c r="T1638" s="222"/>
    </row>
    <row r="1639" spans="1:20" s="19" customFormat="1" ht="50.25" hidden="1" customHeight="1" outlineLevel="1" x14ac:dyDescent="0.25">
      <c r="A1639" s="552"/>
      <c r="B1639" s="551"/>
      <c r="C1639" s="552"/>
      <c r="D1639" s="574"/>
      <c r="E1639" s="536"/>
      <c r="F1639" s="537"/>
      <c r="G1639" s="61" t="s">
        <v>1712</v>
      </c>
      <c r="H1639" s="300"/>
      <c r="I1639" s="300"/>
      <c r="J1639" s="300">
        <v>285</v>
      </c>
      <c r="K1639" s="300"/>
      <c r="L1639" s="300"/>
      <c r="M1639" s="300"/>
      <c r="N1639" s="300">
        <v>15</v>
      </c>
      <c r="O1639" s="327"/>
      <c r="P1639" s="221"/>
      <c r="Q1639" s="224"/>
      <c r="R1639" s="222"/>
      <c r="S1639" s="222"/>
      <c r="T1639" s="222"/>
    </row>
    <row r="1640" spans="1:20" s="19" customFormat="1" ht="53.25" hidden="1" customHeight="1" outlineLevel="1" x14ac:dyDescent="0.25">
      <c r="A1640" s="552"/>
      <c r="B1640" s="551"/>
      <c r="C1640" s="552"/>
      <c r="D1640" s="574"/>
      <c r="E1640" s="536"/>
      <c r="F1640" s="537"/>
      <c r="G1640" s="61" t="s">
        <v>1713</v>
      </c>
      <c r="H1640" s="300"/>
      <c r="I1640" s="300"/>
      <c r="J1640" s="300">
        <v>150</v>
      </c>
      <c r="K1640" s="300"/>
      <c r="L1640" s="300"/>
      <c r="M1640" s="300"/>
      <c r="N1640" s="300">
        <v>12</v>
      </c>
      <c r="O1640" s="327"/>
      <c r="P1640" s="221"/>
      <c r="Q1640" s="224"/>
      <c r="R1640" s="222"/>
      <c r="S1640" s="222"/>
      <c r="T1640" s="222"/>
    </row>
    <row r="1641" spans="1:20" s="19" customFormat="1" ht="45" hidden="1" customHeight="1" outlineLevel="1" x14ac:dyDescent="0.25">
      <c r="A1641" s="552"/>
      <c r="B1641" s="551"/>
      <c r="C1641" s="552"/>
      <c r="D1641" s="574"/>
      <c r="E1641" s="536"/>
      <c r="F1641" s="537"/>
      <c r="G1641" s="61" t="s">
        <v>1714</v>
      </c>
      <c r="H1641" s="300"/>
      <c r="I1641" s="300"/>
      <c r="J1641" s="300">
        <v>219</v>
      </c>
      <c r="K1641" s="300"/>
      <c r="L1641" s="300"/>
      <c r="M1641" s="300"/>
      <c r="N1641" s="300">
        <v>14</v>
      </c>
      <c r="O1641" s="327"/>
      <c r="P1641" s="221"/>
      <c r="Q1641" s="224"/>
      <c r="R1641" s="222"/>
      <c r="S1641" s="222"/>
      <c r="T1641" s="222"/>
    </row>
    <row r="1642" spans="1:20" s="19" customFormat="1" ht="62.25" hidden="1" customHeight="1" outlineLevel="1" x14ac:dyDescent="0.25">
      <c r="A1642" s="552"/>
      <c r="B1642" s="551"/>
      <c r="C1642" s="552"/>
      <c r="D1642" s="574"/>
      <c r="E1642" s="536"/>
      <c r="F1642" s="537"/>
      <c r="G1642" s="61" t="s">
        <v>1715</v>
      </c>
      <c r="H1642" s="300"/>
      <c r="I1642" s="300"/>
      <c r="J1642" s="300">
        <v>47</v>
      </c>
      <c r="K1642" s="300"/>
      <c r="L1642" s="300"/>
      <c r="M1642" s="300"/>
      <c r="N1642" s="300">
        <v>15</v>
      </c>
      <c r="O1642" s="327"/>
      <c r="P1642" s="221"/>
      <c r="Q1642" s="224"/>
      <c r="R1642" s="222"/>
      <c r="S1642" s="222"/>
      <c r="T1642" s="222"/>
    </row>
    <row r="1643" spans="1:20" s="19" customFormat="1" ht="54.75" hidden="1" customHeight="1" outlineLevel="1" x14ac:dyDescent="0.25">
      <c r="A1643" s="552"/>
      <c r="B1643" s="551"/>
      <c r="C1643" s="552"/>
      <c r="D1643" s="574"/>
      <c r="E1643" s="536"/>
      <c r="F1643" s="537"/>
      <c r="G1643" s="61" t="s">
        <v>1716</v>
      </c>
      <c r="H1643" s="300"/>
      <c r="I1643" s="300"/>
      <c r="J1643" s="300">
        <v>117</v>
      </c>
      <c r="K1643" s="300"/>
      <c r="L1643" s="300"/>
      <c r="M1643" s="300"/>
      <c r="N1643" s="300">
        <v>15</v>
      </c>
      <c r="O1643" s="327"/>
      <c r="P1643" s="221"/>
      <c r="Q1643" s="224"/>
      <c r="R1643" s="222"/>
      <c r="S1643" s="222"/>
      <c r="T1643" s="222"/>
    </row>
    <row r="1644" spans="1:20" s="19" customFormat="1" ht="60.75" hidden="1" customHeight="1" outlineLevel="1" x14ac:dyDescent="0.25">
      <c r="A1644" s="552"/>
      <c r="B1644" s="551"/>
      <c r="C1644" s="552"/>
      <c r="D1644" s="574"/>
      <c r="E1644" s="536"/>
      <c r="F1644" s="537"/>
      <c r="G1644" s="61" t="s">
        <v>1717</v>
      </c>
      <c r="H1644" s="300"/>
      <c r="I1644" s="300"/>
      <c r="J1644" s="300">
        <v>139</v>
      </c>
      <c r="K1644" s="300"/>
      <c r="L1644" s="300"/>
      <c r="M1644" s="300"/>
      <c r="N1644" s="300">
        <v>36</v>
      </c>
      <c r="O1644" s="327"/>
      <c r="P1644" s="221"/>
      <c r="Q1644" s="224"/>
      <c r="R1644" s="222"/>
      <c r="S1644" s="222"/>
      <c r="T1644" s="222"/>
    </row>
    <row r="1645" spans="1:20" s="19" customFormat="1" ht="64.5" hidden="1" customHeight="1" outlineLevel="1" x14ac:dyDescent="0.25">
      <c r="A1645" s="552"/>
      <c r="B1645" s="551"/>
      <c r="C1645" s="552"/>
      <c r="D1645" s="574"/>
      <c r="E1645" s="536"/>
      <c r="F1645" s="537"/>
      <c r="G1645" s="61" t="s">
        <v>1718</v>
      </c>
      <c r="H1645" s="300"/>
      <c r="I1645" s="300"/>
      <c r="J1645" s="300">
        <v>523</v>
      </c>
      <c r="K1645" s="300"/>
      <c r="L1645" s="300"/>
      <c r="M1645" s="300"/>
      <c r="N1645" s="300">
        <v>15</v>
      </c>
      <c r="O1645" s="327"/>
      <c r="P1645" s="221"/>
      <c r="Q1645" s="224"/>
      <c r="R1645" s="222"/>
      <c r="S1645" s="222"/>
      <c r="T1645" s="222"/>
    </row>
    <row r="1646" spans="1:20" s="19" customFormat="1" ht="75" hidden="1" customHeight="1" outlineLevel="1" x14ac:dyDescent="0.25">
      <c r="A1646" s="552"/>
      <c r="B1646" s="551"/>
      <c r="C1646" s="552"/>
      <c r="D1646" s="574"/>
      <c r="E1646" s="536"/>
      <c r="F1646" s="537"/>
      <c r="G1646" s="61" t="s">
        <v>1719</v>
      </c>
      <c r="H1646" s="300"/>
      <c r="I1646" s="300"/>
      <c r="J1646" s="300">
        <v>8</v>
      </c>
      <c r="K1646" s="300"/>
      <c r="L1646" s="300"/>
      <c r="M1646" s="300"/>
      <c r="N1646" s="300">
        <v>150</v>
      </c>
      <c r="O1646" s="327"/>
      <c r="P1646" s="221"/>
      <c r="Q1646" s="224"/>
      <c r="R1646" s="222"/>
      <c r="S1646" s="222"/>
      <c r="T1646" s="222"/>
    </row>
    <row r="1647" spans="1:20" s="19" customFormat="1" ht="75" hidden="1" customHeight="1" outlineLevel="1" x14ac:dyDescent="0.25">
      <c r="A1647" s="552"/>
      <c r="B1647" s="551"/>
      <c r="C1647" s="552"/>
      <c r="D1647" s="574"/>
      <c r="E1647" s="536"/>
      <c r="F1647" s="537"/>
      <c r="G1647" s="61" t="s">
        <v>1720</v>
      </c>
      <c r="H1647" s="300"/>
      <c r="I1647" s="300"/>
      <c r="J1647" s="300">
        <v>10</v>
      </c>
      <c r="K1647" s="300"/>
      <c r="L1647" s="300"/>
      <c r="M1647" s="300"/>
      <c r="N1647" s="300">
        <v>100</v>
      </c>
      <c r="O1647" s="327"/>
      <c r="P1647" s="221"/>
      <c r="Q1647" s="224"/>
      <c r="R1647" s="222"/>
      <c r="S1647" s="222"/>
      <c r="T1647" s="222"/>
    </row>
    <row r="1648" spans="1:20" s="19" customFormat="1" ht="62.25" hidden="1" customHeight="1" outlineLevel="1" x14ac:dyDescent="0.25">
      <c r="A1648" s="552"/>
      <c r="B1648" s="551"/>
      <c r="C1648" s="552"/>
      <c r="D1648" s="574"/>
      <c r="E1648" s="536"/>
      <c r="F1648" s="537"/>
      <c r="G1648" s="61" t="s">
        <v>1721</v>
      </c>
      <c r="H1648" s="300"/>
      <c r="I1648" s="300"/>
      <c r="J1648" s="300">
        <v>212</v>
      </c>
      <c r="K1648" s="300"/>
      <c r="L1648" s="300"/>
      <c r="M1648" s="300"/>
      <c r="N1648" s="300">
        <v>12</v>
      </c>
      <c r="O1648" s="327"/>
      <c r="P1648" s="221"/>
      <c r="Q1648" s="224"/>
      <c r="R1648" s="222"/>
      <c r="S1648" s="222"/>
      <c r="T1648" s="222"/>
    </row>
    <row r="1649" spans="1:20" s="19" customFormat="1" ht="69.75" hidden="1" customHeight="1" outlineLevel="1" x14ac:dyDescent="0.25">
      <c r="A1649" s="552"/>
      <c r="B1649" s="551"/>
      <c r="C1649" s="552"/>
      <c r="D1649" s="574"/>
      <c r="E1649" s="536"/>
      <c r="F1649" s="537"/>
      <c r="G1649" s="61" t="s">
        <v>1722</v>
      </c>
      <c r="H1649" s="300"/>
      <c r="I1649" s="300"/>
      <c r="J1649" s="300">
        <v>453</v>
      </c>
      <c r="K1649" s="300"/>
      <c r="L1649" s="300"/>
      <c r="M1649" s="300"/>
      <c r="N1649" s="300">
        <v>10</v>
      </c>
      <c r="O1649" s="327"/>
      <c r="P1649" s="221"/>
      <c r="Q1649" s="224"/>
      <c r="R1649" s="222"/>
      <c r="S1649" s="222"/>
      <c r="T1649" s="222"/>
    </row>
    <row r="1650" spans="1:20" s="19" customFormat="1" ht="55.5" hidden="1" customHeight="1" outlineLevel="1" x14ac:dyDescent="0.25">
      <c r="A1650" s="552"/>
      <c r="B1650" s="551"/>
      <c r="C1650" s="552"/>
      <c r="D1650" s="574"/>
      <c r="E1650" s="536"/>
      <c r="F1650" s="537"/>
      <c r="G1650" s="61" t="s">
        <v>1723</v>
      </c>
      <c r="H1650" s="300"/>
      <c r="I1650" s="300"/>
      <c r="J1650" s="300">
        <v>1145</v>
      </c>
      <c r="K1650" s="300"/>
      <c r="L1650" s="300"/>
      <c r="M1650" s="300"/>
      <c r="N1650" s="300">
        <v>157</v>
      </c>
      <c r="O1650" s="327"/>
      <c r="P1650" s="221"/>
      <c r="Q1650" s="224"/>
      <c r="R1650" s="222"/>
      <c r="S1650" s="222"/>
      <c r="T1650" s="222"/>
    </row>
    <row r="1651" spans="1:20" s="19" customFormat="1" ht="139.5" hidden="1" customHeight="1" outlineLevel="1" x14ac:dyDescent="0.25">
      <c r="A1651" s="552"/>
      <c r="B1651" s="551"/>
      <c r="C1651" s="552"/>
      <c r="D1651" s="574"/>
      <c r="E1651" s="536"/>
      <c r="F1651" s="537"/>
      <c r="G1651" s="133" t="s">
        <v>1990</v>
      </c>
      <c r="H1651" s="4"/>
      <c r="I1651" s="4"/>
      <c r="J1651" s="4">
        <v>232</v>
      </c>
      <c r="K1651" s="4"/>
      <c r="L1651" s="4"/>
      <c r="M1651" s="4"/>
      <c r="N1651" s="4">
        <v>255</v>
      </c>
      <c r="O1651" s="21"/>
      <c r="P1651" s="221"/>
      <c r="Q1651" s="224"/>
      <c r="R1651" s="222"/>
      <c r="S1651" s="222"/>
      <c r="T1651" s="222"/>
    </row>
    <row r="1652" spans="1:20" s="19" customFormat="1" ht="48.75" hidden="1" customHeight="1" outlineLevel="1" x14ac:dyDescent="0.25">
      <c r="A1652" s="552"/>
      <c r="B1652" s="551"/>
      <c r="C1652" s="552"/>
      <c r="D1652" s="574"/>
      <c r="E1652" s="536"/>
      <c r="F1652" s="537"/>
      <c r="G1652" s="133" t="s">
        <v>1991</v>
      </c>
      <c r="H1652" s="4"/>
      <c r="I1652" s="4"/>
      <c r="J1652" s="4">
        <v>159</v>
      </c>
      <c r="K1652" s="4"/>
      <c r="L1652" s="4"/>
      <c r="M1652" s="4"/>
      <c r="N1652" s="4">
        <v>105.2</v>
      </c>
      <c r="O1652" s="21"/>
      <c r="P1652" s="221"/>
      <c r="Q1652" s="224"/>
      <c r="R1652" s="222"/>
      <c r="S1652" s="222"/>
      <c r="T1652" s="222"/>
    </row>
    <row r="1653" spans="1:20" s="19" customFormat="1" ht="32.25" hidden="1" customHeight="1" outlineLevel="1" x14ac:dyDescent="0.25">
      <c r="A1653" s="552"/>
      <c r="B1653" s="551"/>
      <c r="C1653" s="552"/>
      <c r="D1653" s="574"/>
      <c r="E1653" s="536"/>
      <c r="F1653" s="537"/>
      <c r="G1653" s="133" t="s">
        <v>1992</v>
      </c>
      <c r="H1653" s="4"/>
      <c r="I1653" s="4"/>
      <c r="J1653" s="4">
        <v>62</v>
      </c>
      <c r="K1653" s="4"/>
      <c r="L1653" s="4"/>
      <c r="M1653" s="4"/>
      <c r="N1653" s="4">
        <v>15</v>
      </c>
      <c r="O1653" s="21"/>
      <c r="P1653" s="221"/>
      <c r="Q1653" s="224"/>
      <c r="R1653" s="222"/>
      <c r="S1653" s="222"/>
      <c r="T1653" s="222"/>
    </row>
    <row r="1654" spans="1:20" s="19" customFormat="1" ht="48.75" hidden="1" customHeight="1" outlineLevel="1" x14ac:dyDescent="0.25">
      <c r="A1654" s="552"/>
      <c r="B1654" s="551"/>
      <c r="C1654" s="552"/>
      <c r="D1654" s="574"/>
      <c r="E1654" s="536"/>
      <c r="F1654" s="537"/>
      <c r="G1654" s="133" t="s">
        <v>1993</v>
      </c>
      <c r="H1654" s="4"/>
      <c r="I1654" s="4"/>
      <c r="J1654" s="4">
        <v>70</v>
      </c>
      <c r="K1654" s="4"/>
      <c r="L1654" s="4"/>
      <c r="M1654" s="4"/>
      <c r="N1654" s="4">
        <v>15</v>
      </c>
      <c r="O1654" s="21"/>
      <c r="P1654" s="221"/>
      <c r="Q1654" s="224"/>
      <c r="R1654" s="222"/>
      <c r="S1654" s="222"/>
      <c r="T1654" s="222"/>
    </row>
    <row r="1655" spans="1:20" s="19" customFormat="1" ht="79.5" hidden="1" customHeight="1" outlineLevel="1" x14ac:dyDescent="0.25">
      <c r="A1655" s="552"/>
      <c r="B1655" s="551"/>
      <c r="C1655" s="552"/>
      <c r="D1655" s="574"/>
      <c r="E1655" s="536"/>
      <c r="F1655" s="537"/>
      <c r="G1655" s="133" t="s">
        <v>1994</v>
      </c>
      <c r="H1655" s="4"/>
      <c r="I1655" s="4"/>
      <c r="J1655" s="4">
        <v>560</v>
      </c>
      <c r="K1655" s="4"/>
      <c r="L1655" s="4"/>
      <c r="M1655" s="4"/>
      <c r="N1655" s="4">
        <v>30</v>
      </c>
      <c r="O1655" s="21"/>
      <c r="P1655" s="221"/>
      <c r="Q1655" s="224"/>
      <c r="R1655" s="222"/>
      <c r="S1655" s="222"/>
      <c r="T1655" s="222"/>
    </row>
    <row r="1656" spans="1:20" s="19" customFormat="1" ht="30.75" hidden="1" customHeight="1" outlineLevel="1" x14ac:dyDescent="0.25">
      <c r="A1656" s="552"/>
      <c r="B1656" s="551"/>
      <c r="C1656" s="552"/>
      <c r="D1656" s="574"/>
      <c r="E1656" s="536"/>
      <c r="F1656" s="537"/>
      <c r="G1656" s="133" t="s">
        <v>1995</v>
      </c>
      <c r="H1656" s="4"/>
      <c r="I1656" s="4"/>
      <c r="J1656" s="4">
        <v>212</v>
      </c>
      <c r="K1656" s="4"/>
      <c r="L1656" s="4"/>
      <c r="M1656" s="4"/>
      <c r="N1656" s="4">
        <v>15</v>
      </c>
      <c r="O1656" s="21"/>
      <c r="P1656" s="221"/>
      <c r="Q1656" s="224"/>
      <c r="R1656" s="222"/>
      <c r="S1656" s="222"/>
      <c r="T1656" s="222"/>
    </row>
    <row r="1657" spans="1:20" s="19" customFormat="1" ht="48.75" hidden="1" customHeight="1" outlineLevel="1" x14ac:dyDescent="0.25">
      <c r="A1657" s="552"/>
      <c r="B1657" s="551"/>
      <c r="C1657" s="552"/>
      <c r="D1657" s="574"/>
      <c r="E1657" s="536"/>
      <c r="F1657" s="537"/>
      <c r="G1657" s="133" t="s">
        <v>1996</v>
      </c>
      <c r="H1657" s="4"/>
      <c r="I1657" s="4"/>
      <c r="J1657" s="4">
        <v>170</v>
      </c>
      <c r="K1657" s="4"/>
      <c r="L1657" s="4"/>
      <c r="M1657" s="4"/>
      <c r="N1657" s="4">
        <v>30</v>
      </c>
      <c r="O1657" s="21"/>
      <c r="P1657" s="221"/>
      <c r="Q1657" s="224"/>
      <c r="R1657" s="222"/>
      <c r="S1657" s="222"/>
      <c r="T1657" s="222"/>
    </row>
    <row r="1658" spans="1:20" s="19" customFormat="1" ht="48.75" hidden="1" customHeight="1" outlineLevel="1" x14ac:dyDescent="0.25">
      <c r="A1658" s="552"/>
      <c r="B1658" s="551"/>
      <c r="C1658" s="552"/>
      <c r="D1658" s="574"/>
      <c r="E1658" s="536"/>
      <c r="F1658" s="537"/>
      <c r="G1658" s="133" t="s">
        <v>1997</v>
      </c>
      <c r="H1658" s="4"/>
      <c r="I1658" s="4"/>
      <c r="J1658" s="4">
        <v>35</v>
      </c>
      <c r="K1658" s="4"/>
      <c r="L1658" s="4"/>
      <c r="M1658" s="4"/>
      <c r="N1658" s="4">
        <v>15</v>
      </c>
      <c r="O1658" s="21"/>
      <c r="P1658" s="221"/>
      <c r="Q1658" s="224"/>
      <c r="R1658" s="222"/>
      <c r="S1658" s="222"/>
      <c r="T1658" s="222"/>
    </row>
    <row r="1659" spans="1:20" s="19" customFormat="1" ht="48.75" hidden="1" customHeight="1" outlineLevel="1" x14ac:dyDescent="0.25">
      <c r="A1659" s="552"/>
      <c r="B1659" s="551"/>
      <c r="C1659" s="552"/>
      <c r="D1659" s="574"/>
      <c r="E1659" s="536"/>
      <c r="F1659" s="537"/>
      <c r="G1659" s="133" t="s">
        <v>1998</v>
      </c>
      <c r="H1659" s="4"/>
      <c r="I1659" s="4"/>
      <c r="J1659" s="4">
        <v>284</v>
      </c>
      <c r="K1659" s="4"/>
      <c r="L1659" s="4"/>
      <c r="M1659" s="4"/>
      <c r="N1659" s="4">
        <v>15</v>
      </c>
      <c r="O1659" s="21"/>
      <c r="P1659" s="221"/>
      <c r="Q1659" s="224"/>
      <c r="R1659" s="222"/>
      <c r="S1659" s="222"/>
      <c r="T1659" s="222"/>
    </row>
    <row r="1660" spans="1:20" s="19" customFormat="1" ht="48.75" hidden="1" customHeight="1" outlineLevel="1" x14ac:dyDescent="0.25">
      <c r="A1660" s="552"/>
      <c r="B1660" s="551"/>
      <c r="C1660" s="552"/>
      <c r="D1660" s="574"/>
      <c r="E1660" s="536"/>
      <c r="F1660" s="537"/>
      <c r="G1660" s="133" t="s">
        <v>1999</v>
      </c>
      <c r="H1660" s="4"/>
      <c r="I1660" s="4"/>
      <c r="J1660" s="4">
        <v>163</v>
      </c>
      <c r="K1660" s="4"/>
      <c r="L1660" s="4"/>
      <c r="M1660" s="4"/>
      <c r="N1660" s="4">
        <v>12</v>
      </c>
      <c r="O1660" s="21"/>
      <c r="P1660" s="221"/>
      <c r="Q1660" s="224"/>
      <c r="R1660" s="222"/>
      <c r="S1660" s="222"/>
      <c r="T1660" s="222"/>
    </row>
    <row r="1661" spans="1:20" s="19" customFormat="1" ht="48.75" hidden="1" customHeight="1" outlineLevel="1" x14ac:dyDescent="0.25">
      <c r="A1661" s="552"/>
      <c r="B1661" s="551"/>
      <c r="C1661" s="552"/>
      <c r="D1661" s="574"/>
      <c r="E1661" s="536"/>
      <c r="F1661" s="537"/>
      <c r="G1661" s="133" t="s">
        <v>2000</v>
      </c>
      <c r="H1661" s="4"/>
      <c r="I1661" s="4"/>
      <c r="J1661" s="4">
        <v>514</v>
      </c>
      <c r="K1661" s="4"/>
      <c r="L1661" s="4"/>
      <c r="M1661" s="4"/>
      <c r="N1661" s="4">
        <v>105</v>
      </c>
      <c r="O1661" s="21"/>
      <c r="P1661" s="221"/>
      <c r="Q1661" s="224"/>
      <c r="R1661" s="222"/>
      <c r="S1661" s="222"/>
      <c r="T1661" s="222"/>
    </row>
    <row r="1662" spans="1:20" s="19" customFormat="1" ht="48.75" hidden="1" customHeight="1" outlineLevel="1" x14ac:dyDescent="0.25">
      <c r="A1662" s="552"/>
      <c r="B1662" s="551"/>
      <c r="C1662" s="552"/>
      <c r="D1662" s="574"/>
      <c r="E1662" s="536"/>
      <c r="F1662" s="537"/>
      <c r="G1662" s="133" t="s">
        <v>2001</v>
      </c>
      <c r="H1662" s="4"/>
      <c r="I1662" s="4"/>
      <c r="J1662" s="4">
        <v>61</v>
      </c>
      <c r="K1662" s="4"/>
      <c r="L1662" s="4"/>
      <c r="M1662" s="4"/>
      <c r="N1662" s="4">
        <v>15</v>
      </c>
      <c r="O1662" s="21"/>
      <c r="P1662" s="221"/>
      <c r="Q1662" s="224"/>
      <c r="R1662" s="222"/>
      <c r="S1662" s="222"/>
      <c r="T1662" s="222"/>
    </row>
    <row r="1663" spans="1:20" s="19" customFormat="1" ht="48.75" hidden="1" customHeight="1" outlineLevel="1" x14ac:dyDescent="0.25">
      <c r="A1663" s="552"/>
      <c r="B1663" s="551"/>
      <c r="C1663" s="552"/>
      <c r="D1663" s="574"/>
      <c r="E1663" s="536"/>
      <c r="F1663" s="537"/>
      <c r="G1663" s="185" t="s">
        <v>2002</v>
      </c>
      <c r="H1663" s="4"/>
      <c r="I1663" s="4"/>
      <c r="J1663" s="4">
        <v>18</v>
      </c>
      <c r="K1663" s="4"/>
      <c r="L1663" s="4"/>
      <c r="M1663" s="4"/>
      <c r="N1663" s="4">
        <v>15</v>
      </c>
      <c r="O1663" s="21"/>
      <c r="P1663" s="221"/>
      <c r="Q1663" s="224"/>
      <c r="R1663" s="222"/>
      <c r="S1663" s="222"/>
      <c r="T1663" s="222"/>
    </row>
    <row r="1664" spans="1:20" s="19" customFormat="1" ht="48.75" hidden="1" customHeight="1" outlineLevel="1" x14ac:dyDescent="0.25">
      <c r="A1664" s="552"/>
      <c r="B1664" s="551"/>
      <c r="C1664" s="552"/>
      <c r="D1664" s="574"/>
      <c r="E1664" s="536"/>
      <c r="F1664" s="537"/>
      <c r="G1664" s="133" t="s">
        <v>2003</v>
      </c>
      <c r="H1664" s="4"/>
      <c r="I1664" s="4"/>
      <c r="J1664" s="4">
        <v>245</v>
      </c>
      <c r="K1664" s="4"/>
      <c r="L1664" s="4"/>
      <c r="M1664" s="4"/>
      <c r="N1664" s="4">
        <v>10</v>
      </c>
      <c r="O1664" s="21"/>
      <c r="P1664" s="221"/>
      <c r="Q1664" s="224"/>
      <c r="R1664" s="222"/>
      <c r="S1664" s="222"/>
      <c r="T1664" s="222"/>
    </row>
    <row r="1665" spans="1:20" s="19" customFormat="1" ht="48.75" hidden="1" customHeight="1" outlineLevel="1" x14ac:dyDescent="0.25">
      <c r="A1665" s="552"/>
      <c r="B1665" s="551"/>
      <c r="C1665" s="552"/>
      <c r="D1665" s="574"/>
      <c r="E1665" s="536"/>
      <c r="F1665" s="537"/>
      <c r="G1665" s="133" t="s">
        <v>2004</v>
      </c>
      <c r="H1665" s="4"/>
      <c r="I1665" s="4"/>
      <c r="J1665" s="4">
        <v>150</v>
      </c>
      <c r="K1665" s="4"/>
      <c r="L1665" s="4"/>
      <c r="M1665" s="4"/>
      <c r="N1665" s="4">
        <v>30</v>
      </c>
      <c r="O1665" s="21"/>
      <c r="P1665" s="221"/>
      <c r="Q1665" s="224"/>
      <c r="R1665" s="222"/>
      <c r="S1665" s="222"/>
      <c r="T1665" s="222"/>
    </row>
    <row r="1666" spans="1:20" s="19" customFormat="1" ht="48.75" hidden="1" customHeight="1" outlineLevel="1" x14ac:dyDescent="0.25">
      <c r="A1666" s="552"/>
      <c r="B1666" s="551"/>
      <c r="C1666" s="552"/>
      <c r="D1666" s="574"/>
      <c r="E1666" s="536"/>
      <c r="F1666" s="537"/>
      <c r="G1666" s="133" t="s">
        <v>2005</v>
      </c>
      <c r="H1666" s="4"/>
      <c r="I1666" s="4"/>
      <c r="J1666" s="4">
        <v>217</v>
      </c>
      <c r="K1666" s="4"/>
      <c r="L1666" s="4"/>
      <c r="M1666" s="4"/>
      <c r="N1666" s="4">
        <v>7</v>
      </c>
      <c r="O1666" s="21"/>
      <c r="P1666" s="221"/>
      <c r="Q1666" s="224"/>
      <c r="R1666" s="222"/>
      <c r="S1666" s="222"/>
      <c r="T1666" s="222"/>
    </row>
    <row r="1667" spans="1:20" s="19" customFormat="1" ht="48.75" hidden="1" customHeight="1" outlineLevel="1" x14ac:dyDescent="0.25">
      <c r="A1667" s="552"/>
      <c r="B1667" s="551"/>
      <c r="C1667" s="552"/>
      <c r="D1667" s="574"/>
      <c r="E1667" s="536"/>
      <c r="F1667" s="537"/>
      <c r="G1667" s="133" t="s">
        <v>2006</v>
      </c>
      <c r="H1667" s="4"/>
      <c r="I1667" s="4"/>
      <c r="J1667" s="4">
        <v>10</v>
      </c>
      <c r="K1667" s="4"/>
      <c r="L1667" s="4"/>
      <c r="M1667" s="4"/>
      <c r="N1667" s="4">
        <v>15</v>
      </c>
      <c r="O1667" s="21"/>
      <c r="P1667" s="221"/>
      <c r="Q1667" s="224"/>
      <c r="R1667" s="222"/>
      <c r="S1667" s="222"/>
      <c r="T1667" s="222"/>
    </row>
    <row r="1668" spans="1:20" s="19" customFormat="1" ht="48.75" hidden="1" customHeight="1" outlineLevel="1" x14ac:dyDescent="0.25">
      <c r="A1668" s="552"/>
      <c r="B1668" s="551"/>
      <c r="C1668" s="552"/>
      <c r="D1668" s="574"/>
      <c r="E1668" s="536"/>
      <c r="F1668" s="537"/>
      <c r="G1668" s="133" t="s">
        <v>2007</v>
      </c>
      <c r="H1668" s="4"/>
      <c r="I1668" s="4"/>
      <c r="J1668" s="4">
        <v>188</v>
      </c>
      <c r="K1668" s="4"/>
      <c r="L1668" s="4"/>
      <c r="M1668" s="4"/>
      <c r="N1668" s="4">
        <v>60</v>
      </c>
      <c r="O1668" s="21"/>
      <c r="P1668" s="221"/>
      <c r="Q1668" s="224"/>
      <c r="R1668" s="222"/>
      <c r="S1668" s="222"/>
      <c r="T1668" s="222"/>
    </row>
    <row r="1669" spans="1:20" s="19" customFormat="1" ht="48.75" hidden="1" customHeight="1" outlineLevel="1" x14ac:dyDescent="0.25">
      <c r="A1669" s="552"/>
      <c r="B1669" s="551"/>
      <c r="C1669" s="552"/>
      <c r="D1669" s="574"/>
      <c r="E1669" s="536"/>
      <c r="F1669" s="537"/>
      <c r="G1669" s="133" t="s">
        <v>2008</v>
      </c>
      <c r="H1669" s="4"/>
      <c r="I1669" s="4"/>
      <c r="J1669" s="4">
        <v>95</v>
      </c>
      <c r="K1669" s="4"/>
      <c r="L1669" s="4"/>
      <c r="M1669" s="4"/>
      <c r="N1669" s="4">
        <v>12</v>
      </c>
      <c r="O1669" s="21"/>
      <c r="P1669" s="221"/>
      <c r="Q1669" s="224"/>
      <c r="R1669" s="222"/>
      <c r="S1669" s="222"/>
      <c r="T1669" s="222"/>
    </row>
    <row r="1670" spans="1:20" s="19" customFormat="1" ht="48.75" hidden="1" customHeight="1" outlineLevel="1" x14ac:dyDescent="0.25">
      <c r="A1670" s="552"/>
      <c r="B1670" s="551"/>
      <c r="C1670" s="552"/>
      <c r="D1670" s="574"/>
      <c r="E1670" s="536"/>
      <c r="F1670" s="537"/>
      <c r="G1670" s="133" t="s">
        <v>2009</v>
      </c>
      <c r="H1670" s="4"/>
      <c r="I1670" s="4"/>
      <c r="J1670" s="4">
        <v>301</v>
      </c>
      <c r="K1670" s="4"/>
      <c r="L1670" s="4"/>
      <c r="M1670" s="4"/>
      <c r="N1670" s="4">
        <v>0</v>
      </c>
      <c r="O1670" s="21"/>
      <c r="P1670" s="221"/>
      <c r="Q1670" s="224"/>
      <c r="R1670" s="222"/>
      <c r="S1670" s="222"/>
      <c r="T1670" s="222"/>
    </row>
    <row r="1671" spans="1:20" s="19" customFormat="1" ht="48.75" hidden="1" customHeight="1" outlineLevel="1" x14ac:dyDescent="0.25">
      <c r="A1671" s="552"/>
      <c r="B1671" s="551"/>
      <c r="C1671" s="552"/>
      <c r="D1671" s="574"/>
      <c r="E1671" s="536"/>
      <c r="F1671" s="537"/>
      <c r="G1671" s="133" t="s">
        <v>2010</v>
      </c>
      <c r="H1671" s="4"/>
      <c r="I1671" s="4"/>
      <c r="J1671" s="4">
        <v>149</v>
      </c>
      <c r="K1671" s="4"/>
      <c r="L1671" s="4"/>
      <c r="M1671" s="4"/>
      <c r="N1671" s="4">
        <v>10</v>
      </c>
      <c r="O1671" s="21"/>
      <c r="P1671" s="221"/>
      <c r="Q1671" s="224"/>
      <c r="R1671" s="222"/>
      <c r="S1671" s="222"/>
      <c r="T1671" s="222"/>
    </row>
    <row r="1672" spans="1:20" s="19" customFormat="1" ht="48.75" hidden="1" customHeight="1" outlineLevel="1" x14ac:dyDescent="0.25">
      <c r="A1672" s="552"/>
      <c r="B1672" s="551"/>
      <c r="C1672" s="552"/>
      <c r="D1672" s="574"/>
      <c r="E1672" s="536"/>
      <c r="F1672" s="537"/>
      <c r="G1672" s="133" t="s">
        <v>2011</v>
      </c>
      <c r="H1672" s="4"/>
      <c r="I1672" s="4"/>
      <c r="J1672" s="4">
        <v>45</v>
      </c>
      <c r="K1672" s="4"/>
      <c r="L1672" s="4"/>
      <c r="M1672" s="4"/>
      <c r="N1672" s="4">
        <v>10</v>
      </c>
      <c r="O1672" s="21"/>
      <c r="P1672" s="221"/>
      <c r="Q1672" s="224"/>
      <c r="R1672" s="222"/>
      <c r="S1672" s="222"/>
      <c r="T1672" s="222"/>
    </row>
    <row r="1673" spans="1:20" s="19" customFormat="1" ht="48.75" hidden="1" customHeight="1" outlineLevel="1" x14ac:dyDescent="0.25">
      <c r="A1673" s="552"/>
      <c r="B1673" s="551"/>
      <c r="C1673" s="552"/>
      <c r="D1673" s="574"/>
      <c r="E1673" s="536"/>
      <c r="F1673" s="537"/>
      <c r="G1673" s="133" t="s">
        <v>2012</v>
      </c>
      <c r="H1673" s="4"/>
      <c r="I1673" s="4"/>
      <c r="J1673" s="4">
        <v>199</v>
      </c>
      <c r="K1673" s="4"/>
      <c r="L1673" s="4"/>
      <c r="M1673" s="4"/>
      <c r="N1673" s="4">
        <v>30</v>
      </c>
      <c r="O1673" s="21"/>
      <c r="P1673" s="221"/>
      <c r="Q1673" s="224"/>
      <c r="R1673" s="222"/>
      <c r="S1673" s="222"/>
      <c r="T1673" s="222"/>
    </row>
    <row r="1674" spans="1:20" s="19" customFormat="1" ht="48.75" hidden="1" customHeight="1" outlineLevel="1" x14ac:dyDescent="0.25">
      <c r="A1674" s="552"/>
      <c r="B1674" s="551"/>
      <c r="C1674" s="552"/>
      <c r="D1674" s="574"/>
      <c r="E1674" s="536"/>
      <c r="F1674" s="537"/>
      <c r="G1674" s="133" t="s">
        <v>2013</v>
      </c>
      <c r="H1674" s="4"/>
      <c r="I1674" s="4"/>
      <c r="J1674" s="4">
        <v>93</v>
      </c>
      <c r="K1674" s="4"/>
      <c r="L1674" s="4"/>
      <c r="M1674" s="4"/>
      <c r="N1674" s="4">
        <v>10</v>
      </c>
      <c r="O1674" s="21"/>
      <c r="P1674" s="221"/>
      <c r="Q1674" s="224"/>
      <c r="R1674" s="222"/>
      <c r="S1674" s="222"/>
      <c r="T1674" s="222"/>
    </row>
    <row r="1675" spans="1:20" s="19" customFormat="1" ht="48.75" hidden="1" customHeight="1" outlineLevel="1" x14ac:dyDescent="0.25">
      <c r="A1675" s="552"/>
      <c r="B1675" s="551"/>
      <c r="C1675" s="552"/>
      <c r="D1675" s="574"/>
      <c r="E1675" s="536"/>
      <c r="F1675" s="537"/>
      <c r="G1675" s="133" t="s">
        <v>2014</v>
      </c>
      <c r="H1675" s="4"/>
      <c r="I1675" s="4"/>
      <c r="J1675" s="4">
        <v>45</v>
      </c>
      <c r="K1675" s="4"/>
      <c r="L1675" s="4"/>
      <c r="M1675" s="4"/>
      <c r="N1675" s="4">
        <v>24</v>
      </c>
      <c r="O1675" s="21"/>
      <c r="P1675" s="221"/>
      <c r="Q1675" s="224"/>
      <c r="R1675" s="222"/>
      <c r="S1675" s="222"/>
      <c r="T1675" s="222"/>
    </row>
    <row r="1676" spans="1:20" s="19" customFormat="1" ht="48.75" hidden="1" customHeight="1" outlineLevel="1" x14ac:dyDescent="0.25">
      <c r="A1676" s="552"/>
      <c r="B1676" s="551"/>
      <c r="C1676" s="552"/>
      <c r="D1676" s="574"/>
      <c r="E1676" s="536"/>
      <c r="F1676" s="537"/>
      <c r="G1676" s="133" t="s">
        <v>2015</v>
      </c>
      <c r="H1676" s="4"/>
      <c r="I1676" s="4"/>
      <c r="J1676" s="4">
        <v>82</v>
      </c>
      <c r="K1676" s="4"/>
      <c r="L1676" s="4"/>
      <c r="M1676" s="4"/>
      <c r="N1676" s="4">
        <v>10</v>
      </c>
      <c r="O1676" s="21"/>
      <c r="P1676" s="221"/>
      <c r="Q1676" s="224"/>
      <c r="R1676" s="222"/>
      <c r="S1676" s="222"/>
      <c r="T1676" s="222"/>
    </row>
    <row r="1677" spans="1:20" s="19" customFormat="1" ht="48.75" hidden="1" customHeight="1" outlineLevel="1" x14ac:dyDescent="0.25">
      <c r="A1677" s="552"/>
      <c r="B1677" s="551"/>
      <c r="C1677" s="552"/>
      <c r="D1677" s="574"/>
      <c r="E1677" s="536"/>
      <c r="F1677" s="537"/>
      <c r="G1677" s="133" t="s">
        <v>2016</v>
      </c>
      <c r="H1677" s="4"/>
      <c r="I1677" s="4"/>
      <c r="J1677" s="4">
        <v>119</v>
      </c>
      <c r="K1677" s="4"/>
      <c r="L1677" s="4"/>
      <c r="M1677" s="4"/>
      <c r="N1677" s="4">
        <v>25</v>
      </c>
      <c r="O1677" s="21"/>
      <c r="P1677" s="221"/>
      <c r="Q1677" s="224"/>
      <c r="R1677" s="222"/>
      <c r="S1677" s="222"/>
      <c r="T1677" s="222"/>
    </row>
    <row r="1678" spans="1:20" s="19" customFormat="1" ht="48.75" hidden="1" customHeight="1" outlineLevel="1" x14ac:dyDescent="0.25">
      <c r="A1678" s="552"/>
      <c r="B1678" s="551"/>
      <c r="C1678" s="552"/>
      <c r="D1678" s="574"/>
      <c r="E1678" s="536"/>
      <c r="F1678" s="537"/>
      <c r="G1678" s="133" t="s">
        <v>2017</v>
      </c>
      <c r="H1678" s="4"/>
      <c r="I1678" s="4"/>
      <c r="J1678" s="4">
        <v>75</v>
      </c>
      <c r="K1678" s="4"/>
      <c r="L1678" s="4"/>
      <c r="M1678" s="4"/>
      <c r="N1678" s="4">
        <v>15</v>
      </c>
      <c r="O1678" s="21"/>
      <c r="P1678" s="221"/>
      <c r="Q1678" s="224"/>
      <c r="R1678" s="222"/>
      <c r="S1678" s="222"/>
      <c r="T1678" s="222"/>
    </row>
    <row r="1679" spans="1:20" s="19" customFormat="1" ht="48.75" hidden="1" customHeight="1" outlineLevel="1" x14ac:dyDescent="0.25">
      <c r="A1679" s="552"/>
      <c r="B1679" s="551"/>
      <c r="C1679" s="552"/>
      <c r="D1679" s="574"/>
      <c r="E1679" s="536"/>
      <c r="F1679" s="537"/>
      <c r="G1679" s="133" t="s">
        <v>2018</v>
      </c>
      <c r="H1679" s="4"/>
      <c r="I1679" s="4"/>
      <c r="J1679" s="4">
        <v>200</v>
      </c>
      <c r="K1679" s="4"/>
      <c r="L1679" s="4"/>
      <c r="M1679" s="4"/>
      <c r="N1679" s="4">
        <v>10</v>
      </c>
      <c r="O1679" s="21"/>
      <c r="P1679" s="221"/>
      <c r="Q1679" s="224"/>
      <c r="R1679" s="222"/>
      <c r="S1679" s="222"/>
      <c r="T1679" s="222"/>
    </row>
    <row r="1680" spans="1:20" s="19" customFormat="1" ht="60.75" hidden="1" customHeight="1" outlineLevel="1" x14ac:dyDescent="0.25">
      <c r="A1680" s="552"/>
      <c r="B1680" s="551"/>
      <c r="C1680" s="552"/>
      <c r="D1680" s="574"/>
      <c r="E1680" s="536"/>
      <c r="F1680" s="537"/>
      <c r="G1680" s="133" t="s">
        <v>2019</v>
      </c>
      <c r="H1680" s="4"/>
      <c r="I1680" s="4"/>
      <c r="J1680" s="4">
        <v>16</v>
      </c>
      <c r="K1680" s="4"/>
      <c r="L1680" s="4"/>
      <c r="M1680" s="4"/>
      <c r="N1680" s="4">
        <v>14</v>
      </c>
      <c r="O1680" s="21"/>
      <c r="P1680" s="221"/>
      <c r="Q1680" s="224"/>
      <c r="R1680" s="222"/>
      <c r="S1680" s="222"/>
      <c r="T1680" s="222"/>
    </row>
    <row r="1681" spans="1:20" s="19" customFormat="1" ht="48.75" hidden="1" customHeight="1" outlineLevel="1" x14ac:dyDescent="0.25">
      <c r="A1681" s="552"/>
      <c r="B1681" s="551"/>
      <c r="C1681" s="552"/>
      <c r="D1681" s="574"/>
      <c r="E1681" s="536"/>
      <c r="F1681" s="537"/>
      <c r="G1681" s="133" t="s">
        <v>2020</v>
      </c>
      <c r="H1681" s="4"/>
      <c r="I1681" s="4"/>
      <c r="J1681" s="4">
        <v>18</v>
      </c>
      <c r="K1681" s="4"/>
      <c r="L1681" s="4"/>
      <c r="M1681" s="4"/>
      <c r="N1681" s="4">
        <v>30</v>
      </c>
      <c r="O1681" s="21"/>
      <c r="P1681" s="221"/>
      <c r="Q1681" s="224"/>
      <c r="R1681" s="222"/>
      <c r="S1681" s="222"/>
      <c r="T1681" s="222"/>
    </row>
    <row r="1682" spans="1:20" s="19" customFormat="1" ht="33" hidden="1" customHeight="1" outlineLevel="1" x14ac:dyDescent="0.25">
      <c r="A1682" s="552"/>
      <c r="B1682" s="551"/>
      <c r="C1682" s="552"/>
      <c r="D1682" s="574"/>
      <c r="E1682" s="536"/>
      <c r="F1682" s="537"/>
      <c r="G1682" s="133" t="s">
        <v>2021</v>
      </c>
      <c r="H1682" s="4"/>
      <c r="I1682" s="4"/>
      <c r="J1682" s="4">
        <v>195</v>
      </c>
      <c r="K1682" s="4"/>
      <c r="L1682" s="4"/>
      <c r="M1682" s="4"/>
      <c r="N1682" s="4">
        <v>15</v>
      </c>
      <c r="O1682" s="21"/>
      <c r="P1682" s="221"/>
      <c r="Q1682" s="224"/>
      <c r="R1682" s="222"/>
      <c r="S1682" s="222"/>
      <c r="T1682" s="222"/>
    </row>
    <row r="1683" spans="1:20" s="19" customFormat="1" ht="48.75" hidden="1" customHeight="1" outlineLevel="1" x14ac:dyDescent="0.25">
      <c r="A1683" s="552"/>
      <c r="B1683" s="551"/>
      <c r="C1683" s="552"/>
      <c r="D1683" s="574"/>
      <c r="E1683" s="536"/>
      <c r="F1683" s="537"/>
      <c r="G1683" s="133" t="s">
        <v>2022</v>
      </c>
      <c r="H1683" s="4"/>
      <c r="I1683" s="4"/>
      <c r="J1683" s="4">
        <v>310</v>
      </c>
      <c r="K1683" s="4"/>
      <c r="L1683" s="4"/>
      <c r="M1683" s="4"/>
      <c r="N1683" s="4">
        <v>30</v>
      </c>
      <c r="O1683" s="21"/>
      <c r="P1683" s="221"/>
      <c r="Q1683" s="224"/>
      <c r="R1683" s="222"/>
      <c r="S1683" s="222"/>
      <c r="T1683" s="222"/>
    </row>
    <row r="1684" spans="1:20" s="19" customFormat="1" ht="48.75" hidden="1" customHeight="1" outlineLevel="1" x14ac:dyDescent="0.25">
      <c r="A1684" s="552"/>
      <c r="B1684" s="551"/>
      <c r="C1684" s="552"/>
      <c r="D1684" s="574"/>
      <c r="E1684" s="536"/>
      <c r="F1684" s="537"/>
      <c r="G1684" s="133" t="s">
        <v>2023</v>
      </c>
      <c r="H1684" s="4"/>
      <c r="I1684" s="4"/>
      <c r="J1684" s="4">
        <v>268</v>
      </c>
      <c r="K1684" s="4"/>
      <c r="L1684" s="4"/>
      <c r="M1684" s="4"/>
      <c r="N1684" s="4">
        <v>10</v>
      </c>
      <c r="O1684" s="21"/>
      <c r="P1684" s="221"/>
      <c r="Q1684" s="224"/>
      <c r="R1684" s="222"/>
      <c r="S1684" s="222"/>
      <c r="T1684" s="222"/>
    </row>
    <row r="1685" spans="1:20" s="19" customFormat="1" ht="33" hidden="1" customHeight="1" outlineLevel="1" x14ac:dyDescent="0.25">
      <c r="A1685" s="552"/>
      <c r="B1685" s="551"/>
      <c r="C1685" s="552"/>
      <c r="D1685" s="574"/>
      <c r="E1685" s="536"/>
      <c r="F1685" s="537"/>
      <c r="G1685" s="133" t="s">
        <v>2024</v>
      </c>
      <c r="H1685" s="4"/>
      <c r="I1685" s="4"/>
      <c r="J1685" s="4">
        <v>252</v>
      </c>
      <c r="K1685" s="4"/>
      <c r="L1685" s="4"/>
      <c r="M1685" s="4"/>
      <c r="N1685" s="4">
        <v>12</v>
      </c>
      <c r="O1685" s="21"/>
      <c r="P1685" s="221"/>
      <c r="Q1685" s="224"/>
      <c r="R1685" s="222"/>
      <c r="S1685" s="222"/>
      <c r="T1685" s="222"/>
    </row>
    <row r="1686" spans="1:20" s="19" customFormat="1" ht="93" hidden="1" customHeight="1" outlineLevel="1" x14ac:dyDescent="0.25">
      <c r="A1686" s="552"/>
      <c r="B1686" s="551"/>
      <c r="C1686" s="552"/>
      <c r="D1686" s="574"/>
      <c r="E1686" s="536"/>
      <c r="F1686" s="537"/>
      <c r="G1686" s="133" t="s">
        <v>2025</v>
      </c>
      <c r="H1686" s="4"/>
      <c r="I1686" s="4"/>
      <c r="J1686" s="4">
        <v>215</v>
      </c>
      <c r="K1686" s="4"/>
      <c r="L1686" s="4"/>
      <c r="M1686" s="4"/>
      <c r="N1686" s="4">
        <v>24</v>
      </c>
      <c r="O1686" s="21"/>
      <c r="P1686" s="221"/>
      <c r="Q1686" s="224"/>
      <c r="R1686" s="222"/>
      <c r="S1686" s="222"/>
      <c r="T1686" s="222"/>
    </row>
    <row r="1687" spans="1:20" s="19" customFormat="1" ht="48.75" hidden="1" customHeight="1" outlineLevel="1" x14ac:dyDescent="0.25">
      <c r="A1687" s="552"/>
      <c r="B1687" s="551"/>
      <c r="C1687" s="552"/>
      <c r="D1687" s="574"/>
      <c r="E1687" s="536"/>
      <c r="F1687" s="537"/>
      <c r="G1687" s="133" t="s">
        <v>2026</v>
      </c>
      <c r="H1687" s="4"/>
      <c r="I1687" s="4"/>
      <c r="J1687" s="4">
        <v>120</v>
      </c>
      <c r="K1687" s="4"/>
      <c r="L1687" s="4"/>
      <c r="M1687" s="4"/>
      <c r="N1687" s="4">
        <v>12</v>
      </c>
      <c r="O1687" s="21"/>
      <c r="P1687" s="221"/>
      <c r="Q1687" s="224"/>
      <c r="R1687" s="222"/>
      <c r="S1687" s="222"/>
      <c r="T1687" s="222"/>
    </row>
    <row r="1688" spans="1:20" s="19" customFormat="1" ht="48.75" hidden="1" customHeight="1" outlineLevel="1" x14ac:dyDescent="0.25">
      <c r="A1688" s="552"/>
      <c r="B1688" s="551"/>
      <c r="C1688" s="552"/>
      <c r="D1688" s="574"/>
      <c r="E1688" s="536"/>
      <c r="F1688" s="537"/>
      <c r="G1688" s="133" t="s">
        <v>2027</v>
      </c>
      <c r="H1688" s="4"/>
      <c r="I1688" s="4"/>
      <c r="J1688" s="4">
        <v>305</v>
      </c>
      <c r="K1688" s="4"/>
      <c r="L1688" s="4"/>
      <c r="M1688" s="4"/>
      <c r="N1688" s="4">
        <v>15</v>
      </c>
      <c r="O1688" s="21"/>
      <c r="P1688" s="221"/>
      <c r="Q1688" s="224"/>
      <c r="R1688" s="222"/>
      <c r="S1688" s="222"/>
      <c r="T1688" s="222"/>
    </row>
    <row r="1689" spans="1:20" s="19" customFormat="1" ht="32.25" hidden="1" customHeight="1" outlineLevel="1" x14ac:dyDescent="0.25">
      <c r="A1689" s="552"/>
      <c r="B1689" s="551"/>
      <c r="C1689" s="552"/>
      <c r="D1689" s="574"/>
      <c r="E1689" s="536"/>
      <c r="F1689" s="537"/>
      <c r="G1689" s="133" t="s">
        <v>2028</v>
      </c>
      <c r="H1689" s="4"/>
      <c r="I1689" s="4"/>
      <c r="J1689" s="4">
        <v>186</v>
      </c>
      <c r="K1689" s="4"/>
      <c r="L1689" s="4"/>
      <c r="M1689" s="4"/>
      <c r="N1689" s="4">
        <v>15</v>
      </c>
      <c r="O1689" s="21"/>
      <c r="P1689" s="221"/>
      <c r="Q1689" s="224"/>
      <c r="R1689" s="222"/>
      <c r="S1689" s="222"/>
      <c r="T1689" s="222"/>
    </row>
    <row r="1690" spans="1:20" s="19" customFormat="1" ht="48.75" hidden="1" customHeight="1" outlineLevel="1" x14ac:dyDescent="0.25">
      <c r="A1690" s="552"/>
      <c r="B1690" s="551"/>
      <c r="C1690" s="552"/>
      <c r="D1690" s="574"/>
      <c r="E1690" s="536"/>
      <c r="F1690" s="537"/>
      <c r="G1690" s="133" t="s">
        <v>2029</v>
      </c>
      <c r="H1690" s="4"/>
      <c r="I1690" s="4"/>
      <c r="J1690" s="4">
        <v>243</v>
      </c>
      <c r="K1690" s="4"/>
      <c r="L1690" s="4"/>
      <c r="M1690" s="4"/>
      <c r="N1690" s="4">
        <v>26</v>
      </c>
      <c r="O1690" s="21"/>
      <c r="P1690" s="221"/>
      <c r="Q1690" s="224"/>
      <c r="R1690" s="222"/>
      <c r="S1690" s="222"/>
      <c r="T1690" s="222"/>
    </row>
    <row r="1691" spans="1:20" s="19" customFormat="1" ht="48.75" hidden="1" customHeight="1" outlineLevel="1" x14ac:dyDescent="0.25">
      <c r="A1691" s="552"/>
      <c r="B1691" s="551"/>
      <c r="C1691" s="552"/>
      <c r="D1691" s="574"/>
      <c r="E1691" s="536"/>
      <c r="F1691" s="537"/>
      <c r="G1691" s="133" t="s">
        <v>2030</v>
      </c>
      <c r="H1691" s="4"/>
      <c r="I1691" s="4"/>
      <c r="J1691" s="4">
        <v>87</v>
      </c>
      <c r="K1691" s="4"/>
      <c r="L1691" s="4"/>
      <c r="M1691" s="4"/>
      <c r="N1691" s="4">
        <v>40</v>
      </c>
      <c r="O1691" s="21"/>
      <c r="P1691" s="221"/>
      <c r="Q1691" s="224"/>
      <c r="R1691" s="222"/>
      <c r="S1691" s="222"/>
      <c r="T1691" s="222"/>
    </row>
    <row r="1692" spans="1:20" s="19" customFormat="1" ht="48.75" hidden="1" customHeight="1" outlineLevel="1" x14ac:dyDescent="0.25">
      <c r="A1692" s="552"/>
      <c r="B1692" s="551"/>
      <c r="C1692" s="552"/>
      <c r="D1692" s="574"/>
      <c r="E1692" s="536"/>
      <c r="F1692" s="537"/>
      <c r="G1692" s="133" t="s">
        <v>2031</v>
      </c>
      <c r="H1692" s="4"/>
      <c r="I1692" s="4"/>
      <c r="J1692" s="4">
        <v>54</v>
      </c>
      <c r="K1692" s="4"/>
      <c r="L1692" s="4"/>
      <c r="M1692" s="4"/>
      <c r="N1692" s="4">
        <v>15</v>
      </c>
      <c r="O1692" s="21"/>
      <c r="P1692" s="221"/>
      <c r="Q1692" s="224"/>
      <c r="R1692" s="222"/>
      <c r="S1692" s="222"/>
      <c r="T1692" s="222"/>
    </row>
    <row r="1693" spans="1:20" s="19" customFormat="1" ht="48.75" hidden="1" customHeight="1" outlineLevel="1" x14ac:dyDescent="0.25">
      <c r="A1693" s="552"/>
      <c r="B1693" s="551"/>
      <c r="C1693" s="552"/>
      <c r="D1693" s="574"/>
      <c r="E1693" s="536"/>
      <c r="F1693" s="537"/>
      <c r="G1693" s="133" t="s">
        <v>2032</v>
      </c>
      <c r="H1693" s="4"/>
      <c r="I1693" s="4"/>
      <c r="J1693" s="4">
        <v>106</v>
      </c>
      <c r="K1693" s="4"/>
      <c r="L1693" s="4"/>
      <c r="M1693" s="4"/>
      <c r="N1693" s="4">
        <v>15</v>
      </c>
      <c r="O1693" s="21"/>
      <c r="P1693" s="221"/>
      <c r="Q1693" s="224"/>
      <c r="R1693" s="222"/>
      <c r="S1693" s="222"/>
      <c r="T1693" s="222"/>
    </row>
    <row r="1694" spans="1:20" s="19" customFormat="1" ht="48.75" hidden="1" customHeight="1" outlineLevel="1" x14ac:dyDescent="0.25">
      <c r="A1694" s="552"/>
      <c r="B1694" s="551"/>
      <c r="C1694" s="552"/>
      <c r="D1694" s="574"/>
      <c r="E1694" s="536"/>
      <c r="F1694" s="537"/>
      <c r="G1694" s="133" t="s">
        <v>2033</v>
      </c>
      <c r="H1694" s="4"/>
      <c r="I1694" s="4"/>
      <c r="J1694" s="4">
        <v>124</v>
      </c>
      <c r="K1694" s="4"/>
      <c r="L1694" s="4"/>
      <c r="M1694" s="4"/>
      <c r="N1694" s="4">
        <v>15</v>
      </c>
      <c r="O1694" s="21"/>
      <c r="P1694" s="221"/>
      <c r="Q1694" s="224"/>
      <c r="R1694" s="222"/>
      <c r="S1694" s="222"/>
      <c r="T1694" s="222"/>
    </row>
    <row r="1695" spans="1:20" s="19" customFormat="1" ht="48.75" hidden="1" customHeight="1" outlineLevel="1" x14ac:dyDescent="0.25">
      <c r="A1695" s="552"/>
      <c r="B1695" s="551"/>
      <c r="C1695" s="552"/>
      <c r="D1695" s="574"/>
      <c r="E1695" s="536"/>
      <c r="F1695" s="537"/>
      <c r="G1695" s="133" t="s">
        <v>2034</v>
      </c>
      <c r="H1695" s="4"/>
      <c r="I1695" s="4"/>
      <c r="J1695" s="4">
        <v>172</v>
      </c>
      <c r="K1695" s="4"/>
      <c r="L1695" s="4"/>
      <c r="M1695" s="4"/>
      <c r="N1695" s="4">
        <v>12</v>
      </c>
      <c r="O1695" s="21"/>
      <c r="P1695" s="221"/>
      <c r="Q1695" s="224"/>
      <c r="R1695" s="222"/>
      <c r="S1695" s="222"/>
      <c r="T1695" s="222"/>
    </row>
    <row r="1696" spans="1:20" s="19" customFormat="1" ht="48.75" hidden="1" customHeight="1" outlineLevel="1" x14ac:dyDescent="0.25">
      <c r="A1696" s="552"/>
      <c r="B1696" s="551"/>
      <c r="C1696" s="552"/>
      <c r="D1696" s="574"/>
      <c r="E1696" s="536"/>
      <c r="F1696" s="537"/>
      <c r="G1696" s="133" t="s">
        <v>2035</v>
      </c>
      <c r="H1696" s="4"/>
      <c r="I1696" s="4"/>
      <c r="J1696" s="4">
        <v>523</v>
      </c>
      <c r="K1696" s="4"/>
      <c r="L1696" s="4"/>
      <c r="M1696" s="4"/>
      <c r="N1696" s="4">
        <v>11</v>
      </c>
      <c r="O1696" s="21"/>
      <c r="P1696" s="221"/>
      <c r="Q1696" s="224"/>
      <c r="R1696" s="222"/>
      <c r="S1696" s="222"/>
      <c r="T1696" s="222"/>
    </row>
    <row r="1697" spans="1:20" s="19" customFormat="1" ht="48.75" hidden="1" customHeight="1" outlineLevel="1" x14ac:dyDescent="0.25">
      <c r="A1697" s="552"/>
      <c r="B1697" s="551"/>
      <c r="C1697" s="552"/>
      <c r="D1697" s="574"/>
      <c r="E1697" s="536"/>
      <c r="F1697" s="537"/>
      <c r="G1697" s="133" t="s">
        <v>2036</v>
      </c>
      <c r="H1697" s="4"/>
      <c r="I1697" s="4"/>
      <c r="J1697" s="4">
        <v>110</v>
      </c>
      <c r="K1697" s="4"/>
      <c r="L1697" s="4"/>
      <c r="M1697" s="4"/>
      <c r="N1697" s="4">
        <v>25</v>
      </c>
      <c r="O1697" s="21"/>
      <c r="P1697" s="221"/>
      <c r="Q1697" s="224"/>
      <c r="R1697" s="222"/>
      <c r="S1697" s="222"/>
      <c r="T1697" s="222"/>
    </row>
    <row r="1698" spans="1:20" s="19" customFormat="1" ht="48.75" hidden="1" customHeight="1" outlineLevel="1" x14ac:dyDescent="0.25">
      <c r="A1698" s="552"/>
      <c r="B1698" s="551"/>
      <c r="C1698" s="552"/>
      <c r="D1698" s="574"/>
      <c r="E1698" s="536"/>
      <c r="F1698" s="537"/>
      <c r="G1698" s="133" t="s">
        <v>2037</v>
      </c>
      <c r="H1698" s="4"/>
      <c r="I1698" s="4"/>
      <c r="J1698" s="4">
        <v>85</v>
      </c>
      <c r="K1698" s="4"/>
      <c r="L1698" s="4"/>
      <c r="M1698" s="4"/>
      <c r="N1698" s="4">
        <v>15</v>
      </c>
      <c r="O1698" s="21"/>
      <c r="P1698" s="221"/>
      <c r="Q1698" s="224"/>
      <c r="R1698" s="222"/>
      <c r="S1698" s="222"/>
      <c r="T1698" s="222"/>
    </row>
    <row r="1699" spans="1:20" s="19" customFormat="1" ht="48.75" hidden="1" customHeight="1" outlineLevel="1" x14ac:dyDescent="0.25">
      <c r="A1699" s="552"/>
      <c r="B1699" s="551"/>
      <c r="C1699" s="552"/>
      <c r="D1699" s="574"/>
      <c r="E1699" s="536"/>
      <c r="F1699" s="537"/>
      <c r="G1699" s="133" t="s">
        <v>2038</v>
      </c>
      <c r="H1699" s="4"/>
      <c r="I1699" s="4"/>
      <c r="J1699" s="4">
        <v>153</v>
      </c>
      <c r="K1699" s="4"/>
      <c r="L1699" s="4"/>
      <c r="M1699" s="4"/>
      <c r="N1699" s="4">
        <v>25</v>
      </c>
      <c r="O1699" s="21"/>
      <c r="P1699" s="221"/>
      <c r="Q1699" s="224"/>
      <c r="R1699" s="222"/>
      <c r="S1699" s="222"/>
      <c r="T1699" s="222"/>
    </row>
    <row r="1700" spans="1:20" s="19" customFormat="1" ht="48.75" hidden="1" customHeight="1" outlineLevel="1" x14ac:dyDescent="0.25">
      <c r="A1700" s="552"/>
      <c r="B1700" s="551"/>
      <c r="C1700" s="552"/>
      <c r="D1700" s="574"/>
      <c r="E1700" s="536"/>
      <c r="F1700" s="537"/>
      <c r="G1700" s="133" t="s">
        <v>2039</v>
      </c>
      <c r="H1700" s="4"/>
      <c r="I1700" s="4"/>
      <c r="J1700" s="4">
        <v>97</v>
      </c>
      <c r="K1700" s="4"/>
      <c r="L1700" s="4"/>
      <c r="M1700" s="4"/>
      <c r="N1700" s="4">
        <v>15</v>
      </c>
      <c r="O1700" s="21"/>
      <c r="P1700" s="221"/>
      <c r="Q1700" s="224"/>
      <c r="R1700" s="222"/>
      <c r="S1700" s="222"/>
      <c r="T1700" s="222"/>
    </row>
    <row r="1701" spans="1:20" s="19" customFormat="1" ht="48.75" hidden="1" customHeight="1" outlineLevel="1" x14ac:dyDescent="0.25">
      <c r="A1701" s="552"/>
      <c r="B1701" s="551"/>
      <c r="C1701" s="552"/>
      <c r="D1701" s="574"/>
      <c r="E1701" s="536"/>
      <c r="F1701" s="537"/>
      <c r="G1701" s="133" t="s">
        <v>2040</v>
      </c>
      <c r="H1701" s="4"/>
      <c r="I1701" s="4"/>
      <c r="J1701" s="4">
        <v>224</v>
      </c>
      <c r="K1701" s="4"/>
      <c r="L1701" s="4"/>
      <c r="M1701" s="4"/>
      <c r="N1701" s="4">
        <v>30</v>
      </c>
      <c r="O1701" s="21"/>
      <c r="P1701" s="221"/>
      <c r="Q1701" s="224"/>
      <c r="R1701" s="222"/>
      <c r="S1701" s="222"/>
      <c r="T1701" s="222"/>
    </row>
    <row r="1702" spans="1:20" s="19" customFormat="1" ht="48.75" hidden="1" customHeight="1" outlineLevel="1" x14ac:dyDescent="0.25">
      <c r="A1702" s="552"/>
      <c r="B1702" s="551"/>
      <c r="C1702" s="552"/>
      <c r="D1702" s="574"/>
      <c r="E1702" s="536"/>
      <c r="F1702" s="537"/>
      <c r="G1702" s="133" t="s">
        <v>2041</v>
      </c>
      <c r="H1702" s="4"/>
      <c r="I1702" s="4"/>
      <c r="J1702" s="4">
        <v>162</v>
      </c>
      <c r="K1702" s="4"/>
      <c r="L1702" s="4"/>
      <c r="M1702" s="4"/>
      <c r="N1702" s="4">
        <v>15</v>
      </c>
      <c r="O1702" s="21"/>
      <c r="P1702" s="221"/>
      <c r="Q1702" s="224"/>
      <c r="R1702" s="222"/>
      <c r="S1702" s="222"/>
      <c r="T1702" s="222"/>
    </row>
    <row r="1703" spans="1:20" s="19" customFormat="1" ht="48.75" hidden="1" customHeight="1" outlineLevel="1" x14ac:dyDescent="0.25">
      <c r="A1703" s="552"/>
      <c r="B1703" s="551"/>
      <c r="C1703" s="552"/>
      <c r="D1703" s="574"/>
      <c r="E1703" s="536"/>
      <c r="F1703" s="537"/>
      <c r="G1703" s="133" t="s">
        <v>2042</v>
      </c>
      <c r="H1703" s="4"/>
      <c r="I1703" s="4"/>
      <c r="J1703" s="4">
        <v>61</v>
      </c>
      <c r="K1703" s="4"/>
      <c r="L1703" s="4"/>
      <c r="M1703" s="4"/>
      <c r="N1703" s="4">
        <v>15</v>
      </c>
      <c r="O1703" s="21"/>
      <c r="P1703" s="221"/>
      <c r="Q1703" s="224"/>
      <c r="R1703" s="222"/>
      <c r="S1703" s="222"/>
      <c r="T1703" s="222"/>
    </row>
    <row r="1704" spans="1:20" s="19" customFormat="1" ht="48.75" hidden="1" customHeight="1" outlineLevel="1" x14ac:dyDescent="0.25">
      <c r="A1704" s="552"/>
      <c r="B1704" s="551"/>
      <c r="C1704" s="552"/>
      <c r="D1704" s="574"/>
      <c r="E1704" s="536"/>
      <c r="F1704" s="537"/>
      <c r="G1704" s="133" t="s">
        <v>2043</v>
      </c>
      <c r="H1704" s="4"/>
      <c r="I1704" s="4"/>
      <c r="J1704" s="4">
        <v>122</v>
      </c>
      <c r="K1704" s="4"/>
      <c r="L1704" s="4"/>
      <c r="M1704" s="4"/>
      <c r="N1704" s="4">
        <v>10</v>
      </c>
      <c r="O1704" s="21"/>
      <c r="P1704" s="221"/>
      <c r="Q1704" s="224"/>
      <c r="R1704" s="222"/>
      <c r="S1704" s="222"/>
      <c r="T1704" s="222"/>
    </row>
    <row r="1705" spans="1:20" s="19" customFormat="1" ht="48.75" hidden="1" customHeight="1" outlineLevel="1" x14ac:dyDescent="0.25">
      <c r="A1705" s="552"/>
      <c r="B1705" s="551"/>
      <c r="C1705" s="552"/>
      <c r="D1705" s="574"/>
      <c r="E1705" s="536"/>
      <c r="F1705" s="537"/>
      <c r="G1705" s="133" t="s">
        <v>2044</v>
      </c>
      <c r="H1705" s="4"/>
      <c r="I1705" s="4"/>
      <c r="J1705" s="4">
        <v>164</v>
      </c>
      <c r="K1705" s="4"/>
      <c r="L1705" s="4"/>
      <c r="M1705" s="4"/>
      <c r="N1705" s="4">
        <v>15</v>
      </c>
      <c r="O1705" s="21"/>
      <c r="P1705" s="221"/>
      <c r="Q1705" s="224"/>
      <c r="R1705" s="222"/>
      <c r="S1705" s="222"/>
      <c r="T1705" s="222"/>
    </row>
    <row r="1706" spans="1:20" s="19" customFormat="1" ht="93.75" hidden="1" customHeight="1" outlineLevel="1" x14ac:dyDescent="0.25">
      <c r="A1706" s="552"/>
      <c r="B1706" s="551"/>
      <c r="C1706" s="552"/>
      <c r="D1706" s="574"/>
      <c r="E1706" s="536"/>
      <c r="F1706" s="537"/>
      <c r="G1706" s="133" t="s">
        <v>2045</v>
      </c>
      <c r="H1706" s="4"/>
      <c r="I1706" s="4"/>
      <c r="J1706" s="4">
        <v>65</v>
      </c>
      <c r="K1706" s="4"/>
      <c r="L1706" s="4"/>
      <c r="M1706" s="4"/>
      <c r="N1706" s="4">
        <v>15</v>
      </c>
      <c r="O1706" s="21"/>
      <c r="P1706" s="221"/>
      <c r="Q1706" s="224"/>
      <c r="R1706" s="222"/>
      <c r="S1706" s="222"/>
      <c r="T1706" s="222"/>
    </row>
    <row r="1707" spans="1:20" s="19" customFormat="1" ht="48.75" hidden="1" customHeight="1" outlineLevel="1" x14ac:dyDescent="0.25">
      <c r="A1707" s="552"/>
      <c r="B1707" s="551"/>
      <c r="C1707" s="552"/>
      <c r="D1707" s="574"/>
      <c r="E1707" s="536"/>
      <c r="F1707" s="537"/>
      <c r="G1707" s="133" t="s">
        <v>2046</v>
      </c>
      <c r="H1707" s="4"/>
      <c r="I1707" s="4"/>
      <c r="J1707" s="4">
        <v>114</v>
      </c>
      <c r="K1707" s="4"/>
      <c r="L1707" s="4"/>
      <c r="M1707" s="4"/>
      <c r="N1707" s="4">
        <v>12</v>
      </c>
      <c r="O1707" s="21"/>
      <c r="P1707" s="221"/>
      <c r="Q1707" s="224"/>
      <c r="R1707" s="222"/>
      <c r="S1707" s="222"/>
      <c r="T1707" s="222"/>
    </row>
    <row r="1708" spans="1:20" s="19" customFormat="1" ht="48.75" hidden="1" customHeight="1" outlineLevel="1" x14ac:dyDescent="0.25">
      <c r="A1708" s="552"/>
      <c r="B1708" s="551"/>
      <c r="C1708" s="552"/>
      <c r="D1708" s="574"/>
      <c r="E1708" s="536"/>
      <c r="F1708" s="537"/>
      <c r="G1708" s="133" t="s">
        <v>2047</v>
      </c>
      <c r="H1708" s="4"/>
      <c r="I1708" s="4"/>
      <c r="J1708" s="4">
        <v>289</v>
      </c>
      <c r="K1708" s="4"/>
      <c r="L1708" s="4"/>
      <c r="M1708" s="4"/>
      <c r="N1708" s="4">
        <v>0</v>
      </c>
      <c r="O1708" s="21"/>
      <c r="P1708" s="221"/>
      <c r="Q1708" s="224"/>
      <c r="R1708" s="222"/>
      <c r="S1708" s="222"/>
      <c r="T1708" s="222"/>
    </row>
    <row r="1709" spans="1:20" s="19" customFormat="1" ht="48.75" hidden="1" customHeight="1" outlineLevel="1" x14ac:dyDescent="0.25">
      <c r="A1709" s="552"/>
      <c r="B1709" s="551"/>
      <c r="C1709" s="552"/>
      <c r="D1709" s="574"/>
      <c r="E1709" s="536"/>
      <c r="F1709" s="537"/>
      <c r="G1709" s="133" t="s">
        <v>2048</v>
      </c>
      <c r="H1709" s="4"/>
      <c r="I1709" s="4"/>
      <c r="J1709" s="4">
        <v>113</v>
      </c>
      <c r="K1709" s="4"/>
      <c r="L1709" s="4"/>
      <c r="M1709" s="4"/>
      <c r="N1709" s="4">
        <v>24</v>
      </c>
      <c r="O1709" s="21"/>
      <c r="P1709" s="221"/>
      <c r="Q1709" s="224"/>
      <c r="R1709" s="222"/>
      <c r="S1709" s="222"/>
      <c r="T1709" s="222"/>
    </row>
    <row r="1710" spans="1:20" s="19" customFormat="1" ht="48.75" hidden="1" customHeight="1" outlineLevel="1" x14ac:dyDescent="0.25">
      <c r="A1710" s="552"/>
      <c r="B1710" s="551"/>
      <c r="C1710" s="552"/>
      <c r="D1710" s="574"/>
      <c r="E1710" s="536"/>
      <c r="F1710" s="537"/>
      <c r="G1710" s="133" t="s">
        <v>2049</v>
      </c>
      <c r="H1710" s="4"/>
      <c r="I1710" s="4"/>
      <c r="J1710" s="4">
        <v>205</v>
      </c>
      <c r="K1710" s="4"/>
      <c r="L1710" s="4"/>
      <c r="M1710" s="4"/>
      <c r="N1710" s="4">
        <v>21</v>
      </c>
      <c r="O1710" s="21"/>
      <c r="P1710" s="221"/>
      <c r="Q1710" s="224"/>
      <c r="R1710" s="222"/>
      <c r="S1710" s="222"/>
      <c r="T1710" s="222"/>
    </row>
    <row r="1711" spans="1:20" s="19" customFormat="1" ht="48.75" hidden="1" customHeight="1" outlineLevel="1" x14ac:dyDescent="0.25">
      <c r="A1711" s="552"/>
      <c r="B1711" s="551"/>
      <c r="C1711" s="552"/>
      <c r="D1711" s="574"/>
      <c r="E1711" s="536"/>
      <c r="F1711" s="537"/>
      <c r="G1711" s="133" t="s">
        <v>2050</v>
      </c>
      <c r="H1711" s="4"/>
      <c r="I1711" s="4"/>
      <c r="J1711" s="4">
        <v>424</v>
      </c>
      <c r="K1711" s="4"/>
      <c r="L1711" s="4"/>
      <c r="M1711" s="4"/>
      <c r="N1711" s="4">
        <v>12</v>
      </c>
      <c r="O1711" s="21"/>
      <c r="P1711" s="221"/>
      <c r="Q1711" s="224"/>
      <c r="R1711" s="222"/>
      <c r="S1711" s="222"/>
      <c r="T1711" s="222"/>
    </row>
    <row r="1712" spans="1:20" s="19" customFormat="1" ht="48.75" hidden="1" customHeight="1" outlineLevel="1" x14ac:dyDescent="0.25">
      <c r="A1712" s="552"/>
      <c r="B1712" s="551"/>
      <c r="C1712" s="552"/>
      <c r="D1712" s="574"/>
      <c r="E1712" s="536"/>
      <c r="F1712" s="537"/>
      <c r="G1712" s="133" t="s">
        <v>2051</v>
      </c>
      <c r="H1712" s="4"/>
      <c r="I1712" s="4"/>
      <c r="J1712" s="4">
        <v>56</v>
      </c>
      <c r="K1712" s="4"/>
      <c r="L1712" s="4"/>
      <c r="M1712" s="4"/>
      <c r="N1712" s="4">
        <v>10</v>
      </c>
      <c r="O1712" s="21"/>
      <c r="P1712" s="221"/>
      <c r="Q1712" s="224"/>
      <c r="R1712" s="222"/>
      <c r="S1712" s="222"/>
      <c r="T1712" s="222"/>
    </row>
    <row r="1713" spans="1:20" s="19" customFormat="1" ht="48.75" hidden="1" customHeight="1" outlineLevel="1" x14ac:dyDescent="0.25">
      <c r="A1713" s="552"/>
      <c r="B1713" s="551"/>
      <c r="C1713" s="552"/>
      <c r="D1713" s="574"/>
      <c r="E1713" s="536"/>
      <c r="F1713" s="537"/>
      <c r="G1713" s="133" t="s">
        <v>2052</v>
      </c>
      <c r="H1713" s="4"/>
      <c r="I1713" s="4"/>
      <c r="J1713" s="4">
        <v>170</v>
      </c>
      <c r="K1713" s="4"/>
      <c r="L1713" s="4"/>
      <c r="M1713" s="4"/>
      <c r="N1713" s="4">
        <v>10</v>
      </c>
      <c r="O1713" s="21"/>
      <c r="P1713" s="221"/>
      <c r="Q1713" s="224"/>
      <c r="R1713" s="222"/>
      <c r="S1713" s="222"/>
      <c r="T1713" s="222"/>
    </row>
    <row r="1714" spans="1:20" s="19" customFormat="1" ht="48.75" hidden="1" customHeight="1" outlineLevel="1" x14ac:dyDescent="0.25">
      <c r="A1714" s="552"/>
      <c r="B1714" s="551"/>
      <c r="C1714" s="552"/>
      <c r="D1714" s="574"/>
      <c r="E1714" s="536"/>
      <c r="F1714" s="537"/>
      <c r="G1714" s="133" t="s">
        <v>2053</v>
      </c>
      <c r="H1714" s="4"/>
      <c r="I1714" s="4"/>
      <c r="J1714" s="4">
        <v>259</v>
      </c>
      <c r="K1714" s="4"/>
      <c r="L1714" s="4"/>
      <c r="M1714" s="4"/>
      <c r="N1714" s="4">
        <v>27</v>
      </c>
      <c r="O1714" s="21"/>
      <c r="P1714" s="221"/>
      <c r="Q1714" s="224"/>
      <c r="R1714" s="222"/>
      <c r="S1714" s="222"/>
      <c r="T1714" s="222"/>
    </row>
    <row r="1715" spans="1:20" s="19" customFormat="1" ht="48.75" hidden="1" customHeight="1" outlineLevel="1" x14ac:dyDescent="0.25">
      <c r="A1715" s="552"/>
      <c r="B1715" s="551"/>
      <c r="C1715" s="552"/>
      <c r="D1715" s="574"/>
      <c r="E1715" s="536"/>
      <c r="F1715" s="537"/>
      <c r="G1715" s="133" t="s">
        <v>2054</v>
      </c>
      <c r="H1715" s="4"/>
      <c r="I1715" s="4"/>
      <c r="J1715" s="4">
        <v>82</v>
      </c>
      <c r="K1715" s="4"/>
      <c r="L1715" s="4"/>
      <c r="M1715" s="4"/>
      <c r="N1715" s="4">
        <v>12</v>
      </c>
      <c r="O1715" s="21"/>
      <c r="P1715" s="221"/>
      <c r="Q1715" s="224"/>
      <c r="R1715" s="222"/>
      <c r="S1715" s="222"/>
      <c r="T1715" s="222"/>
    </row>
    <row r="1716" spans="1:20" s="19" customFormat="1" ht="48.75" hidden="1" customHeight="1" outlineLevel="1" x14ac:dyDescent="0.25">
      <c r="A1716" s="552"/>
      <c r="B1716" s="551"/>
      <c r="C1716" s="552"/>
      <c r="D1716" s="574"/>
      <c r="E1716" s="536"/>
      <c r="F1716" s="537"/>
      <c r="G1716" s="133" t="s">
        <v>2055</v>
      </c>
      <c r="H1716" s="4"/>
      <c r="I1716" s="4"/>
      <c r="J1716" s="4">
        <v>103</v>
      </c>
      <c r="K1716" s="4"/>
      <c r="L1716" s="4"/>
      <c r="M1716" s="4"/>
      <c r="N1716" s="4">
        <v>10</v>
      </c>
      <c r="O1716" s="21"/>
      <c r="P1716" s="221"/>
      <c r="Q1716" s="224"/>
      <c r="R1716" s="222"/>
      <c r="S1716" s="222"/>
      <c r="T1716" s="222"/>
    </row>
    <row r="1717" spans="1:20" s="19" customFormat="1" ht="48.75" hidden="1" customHeight="1" outlineLevel="1" x14ac:dyDescent="0.25">
      <c r="A1717" s="552"/>
      <c r="B1717" s="551"/>
      <c r="C1717" s="552"/>
      <c r="D1717" s="574"/>
      <c r="E1717" s="536"/>
      <c r="F1717" s="537"/>
      <c r="G1717" s="133" t="s">
        <v>2056</v>
      </c>
      <c r="H1717" s="4"/>
      <c r="I1717" s="4"/>
      <c r="J1717" s="4">
        <v>222</v>
      </c>
      <c r="K1717" s="4"/>
      <c r="L1717" s="4"/>
      <c r="M1717" s="4"/>
      <c r="N1717" s="4">
        <v>5</v>
      </c>
      <c r="O1717" s="21"/>
      <c r="P1717" s="221"/>
      <c r="Q1717" s="224"/>
      <c r="R1717" s="222"/>
      <c r="S1717" s="222"/>
      <c r="T1717" s="222"/>
    </row>
    <row r="1718" spans="1:20" s="19" customFormat="1" ht="48.75" hidden="1" customHeight="1" outlineLevel="1" x14ac:dyDescent="0.25">
      <c r="A1718" s="552"/>
      <c r="B1718" s="551"/>
      <c r="C1718" s="552"/>
      <c r="D1718" s="574"/>
      <c r="E1718" s="536"/>
      <c r="F1718" s="537"/>
      <c r="G1718" s="133" t="s">
        <v>2057</v>
      </c>
      <c r="H1718" s="4"/>
      <c r="I1718" s="4"/>
      <c r="J1718" s="4">
        <v>58</v>
      </c>
      <c r="K1718" s="4"/>
      <c r="L1718" s="4"/>
      <c r="M1718" s="4"/>
      <c r="N1718" s="4">
        <v>12</v>
      </c>
      <c r="O1718" s="21"/>
      <c r="P1718" s="221"/>
      <c r="Q1718" s="224"/>
      <c r="R1718" s="222"/>
      <c r="S1718" s="222"/>
      <c r="T1718" s="222"/>
    </row>
    <row r="1719" spans="1:20" s="19" customFormat="1" ht="48.75" hidden="1" customHeight="1" outlineLevel="1" x14ac:dyDescent="0.25">
      <c r="A1719" s="552"/>
      <c r="B1719" s="551"/>
      <c r="C1719" s="552"/>
      <c r="D1719" s="574"/>
      <c r="E1719" s="536"/>
      <c r="F1719" s="537"/>
      <c r="G1719" s="133" t="s">
        <v>2058</v>
      </c>
      <c r="H1719" s="4"/>
      <c r="I1719" s="4"/>
      <c r="J1719" s="4">
        <v>95</v>
      </c>
      <c r="K1719" s="4"/>
      <c r="L1719" s="4"/>
      <c r="M1719" s="4"/>
      <c r="N1719" s="4">
        <v>12</v>
      </c>
      <c r="O1719" s="21"/>
      <c r="P1719" s="221"/>
      <c r="Q1719" s="224"/>
      <c r="R1719" s="222"/>
      <c r="S1719" s="222"/>
      <c r="T1719" s="222"/>
    </row>
    <row r="1720" spans="1:20" s="19" customFormat="1" ht="48.75" hidden="1" customHeight="1" outlineLevel="1" x14ac:dyDescent="0.25">
      <c r="A1720" s="552"/>
      <c r="B1720" s="551"/>
      <c r="C1720" s="552"/>
      <c r="D1720" s="574"/>
      <c r="E1720" s="536"/>
      <c r="F1720" s="537"/>
      <c r="G1720" s="133" t="s">
        <v>2059</v>
      </c>
      <c r="H1720" s="4"/>
      <c r="I1720" s="4"/>
      <c r="J1720" s="4">
        <v>54</v>
      </c>
      <c r="K1720" s="4"/>
      <c r="L1720" s="4"/>
      <c r="M1720" s="4"/>
      <c r="N1720" s="4">
        <v>10</v>
      </c>
      <c r="O1720" s="21"/>
      <c r="P1720" s="221"/>
      <c r="Q1720" s="224"/>
      <c r="R1720" s="222"/>
      <c r="S1720" s="222"/>
      <c r="T1720" s="222"/>
    </row>
    <row r="1721" spans="1:20" s="19" customFormat="1" ht="48.75" hidden="1" customHeight="1" outlineLevel="1" x14ac:dyDescent="0.25">
      <c r="A1721" s="552"/>
      <c r="B1721" s="551"/>
      <c r="C1721" s="552"/>
      <c r="D1721" s="574"/>
      <c r="E1721" s="536"/>
      <c r="F1721" s="537"/>
      <c r="G1721" s="133" t="s">
        <v>2060</v>
      </c>
      <c r="H1721" s="4"/>
      <c r="I1721" s="4"/>
      <c r="J1721" s="4">
        <v>169</v>
      </c>
      <c r="K1721" s="4"/>
      <c r="L1721" s="4"/>
      <c r="M1721" s="4"/>
      <c r="N1721" s="4">
        <v>117</v>
      </c>
      <c r="O1721" s="21"/>
      <c r="P1721" s="221"/>
      <c r="Q1721" s="224"/>
      <c r="R1721" s="222"/>
      <c r="S1721" s="222"/>
      <c r="T1721" s="222"/>
    </row>
    <row r="1722" spans="1:20" s="19" customFormat="1" ht="48.75" hidden="1" customHeight="1" outlineLevel="1" x14ac:dyDescent="0.25">
      <c r="A1722" s="552"/>
      <c r="B1722" s="551"/>
      <c r="C1722" s="552"/>
      <c r="D1722" s="574"/>
      <c r="E1722" s="536"/>
      <c r="F1722" s="537"/>
      <c r="G1722" s="133" t="s">
        <v>2061</v>
      </c>
      <c r="H1722" s="4"/>
      <c r="I1722" s="4"/>
      <c r="J1722" s="4">
        <v>91</v>
      </c>
      <c r="K1722" s="4"/>
      <c r="L1722" s="4"/>
      <c r="M1722" s="4"/>
      <c r="N1722" s="4">
        <v>15</v>
      </c>
      <c r="O1722" s="21"/>
      <c r="P1722" s="221"/>
      <c r="Q1722" s="224"/>
      <c r="R1722" s="222"/>
      <c r="S1722" s="222"/>
      <c r="T1722" s="222"/>
    </row>
    <row r="1723" spans="1:20" s="19" customFormat="1" ht="48.75" hidden="1" customHeight="1" outlineLevel="1" x14ac:dyDescent="0.25">
      <c r="A1723" s="552"/>
      <c r="B1723" s="551"/>
      <c r="C1723" s="552"/>
      <c r="D1723" s="574"/>
      <c r="E1723" s="536"/>
      <c r="F1723" s="537"/>
      <c r="G1723" s="133" t="s">
        <v>2062</v>
      </c>
      <c r="H1723" s="4"/>
      <c r="I1723" s="4"/>
      <c r="J1723" s="4">
        <v>433</v>
      </c>
      <c r="K1723" s="4"/>
      <c r="L1723" s="4"/>
      <c r="M1723" s="4"/>
      <c r="N1723" s="4">
        <v>10</v>
      </c>
      <c r="O1723" s="21"/>
      <c r="P1723" s="221"/>
      <c r="Q1723" s="224"/>
      <c r="R1723" s="222"/>
      <c r="S1723" s="222"/>
      <c r="T1723" s="222"/>
    </row>
    <row r="1724" spans="1:20" s="19" customFormat="1" ht="48.75" hidden="1" customHeight="1" outlineLevel="1" x14ac:dyDescent="0.25">
      <c r="A1724" s="552"/>
      <c r="B1724" s="551"/>
      <c r="C1724" s="552"/>
      <c r="D1724" s="574"/>
      <c r="E1724" s="536"/>
      <c r="F1724" s="537"/>
      <c r="G1724" s="133" t="s">
        <v>2063</v>
      </c>
      <c r="H1724" s="4"/>
      <c r="I1724" s="4"/>
      <c r="J1724" s="4">
        <v>275</v>
      </c>
      <c r="K1724" s="4"/>
      <c r="L1724" s="4"/>
      <c r="M1724" s="4"/>
      <c r="N1724" s="4">
        <v>30</v>
      </c>
      <c r="O1724" s="21"/>
      <c r="P1724" s="221"/>
      <c r="Q1724" s="224"/>
      <c r="R1724" s="222"/>
      <c r="S1724" s="222"/>
      <c r="T1724" s="222"/>
    </row>
    <row r="1725" spans="1:20" s="19" customFormat="1" ht="48.75" hidden="1" customHeight="1" outlineLevel="1" x14ac:dyDescent="0.25">
      <c r="A1725" s="552"/>
      <c r="B1725" s="551"/>
      <c r="C1725" s="552"/>
      <c r="D1725" s="574"/>
      <c r="E1725" s="536"/>
      <c r="F1725" s="537"/>
      <c r="G1725" s="133" t="s">
        <v>2064</v>
      </c>
      <c r="H1725" s="4"/>
      <c r="I1725" s="4"/>
      <c r="J1725" s="4">
        <v>63</v>
      </c>
      <c r="K1725" s="4"/>
      <c r="L1725" s="4"/>
      <c r="M1725" s="4"/>
      <c r="N1725" s="4">
        <v>24</v>
      </c>
      <c r="O1725" s="21"/>
      <c r="P1725" s="221"/>
      <c r="Q1725" s="224"/>
      <c r="R1725" s="222"/>
      <c r="S1725" s="222"/>
      <c r="T1725" s="222"/>
    </row>
    <row r="1726" spans="1:20" s="19" customFormat="1" ht="48.75" hidden="1" customHeight="1" outlineLevel="1" x14ac:dyDescent="0.25">
      <c r="A1726" s="552"/>
      <c r="B1726" s="551"/>
      <c r="C1726" s="552"/>
      <c r="D1726" s="574"/>
      <c r="E1726" s="536"/>
      <c r="F1726" s="537"/>
      <c r="G1726" s="133" t="s">
        <v>2065</v>
      </c>
      <c r="H1726" s="4"/>
      <c r="I1726" s="4"/>
      <c r="J1726" s="4">
        <v>354</v>
      </c>
      <c r="K1726" s="4"/>
      <c r="L1726" s="4"/>
      <c r="M1726" s="4"/>
      <c r="N1726" s="4">
        <v>15</v>
      </c>
      <c r="O1726" s="21"/>
      <c r="P1726" s="221"/>
      <c r="Q1726" s="224"/>
      <c r="R1726" s="222"/>
      <c r="S1726" s="222"/>
      <c r="T1726" s="222"/>
    </row>
    <row r="1727" spans="1:20" s="19" customFormat="1" ht="74.25" hidden="1" customHeight="1" outlineLevel="1" x14ac:dyDescent="0.25">
      <c r="A1727" s="552"/>
      <c r="B1727" s="551"/>
      <c r="C1727" s="552"/>
      <c r="D1727" s="574"/>
      <c r="E1727" s="536"/>
      <c r="F1727" s="537"/>
      <c r="G1727" s="133" t="s">
        <v>2066</v>
      </c>
      <c r="H1727" s="4"/>
      <c r="I1727" s="4"/>
      <c r="J1727" s="4">
        <v>281</v>
      </c>
      <c r="K1727" s="4"/>
      <c r="L1727" s="4"/>
      <c r="M1727" s="4"/>
      <c r="N1727" s="4">
        <v>111</v>
      </c>
      <c r="O1727" s="21"/>
      <c r="P1727" s="221"/>
      <c r="Q1727" s="224"/>
      <c r="R1727" s="222"/>
      <c r="S1727" s="222"/>
      <c r="T1727" s="222"/>
    </row>
    <row r="1728" spans="1:20" s="19" customFormat="1" ht="48.75" hidden="1" customHeight="1" outlineLevel="1" x14ac:dyDescent="0.25">
      <c r="A1728" s="552"/>
      <c r="B1728" s="551"/>
      <c r="C1728" s="552"/>
      <c r="D1728" s="574"/>
      <c r="E1728" s="536"/>
      <c r="F1728" s="537"/>
      <c r="G1728" s="133" t="s">
        <v>2067</v>
      </c>
      <c r="H1728" s="4"/>
      <c r="I1728" s="4"/>
      <c r="J1728" s="4">
        <v>96</v>
      </c>
      <c r="K1728" s="4"/>
      <c r="L1728" s="4"/>
      <c r="M1728" s="4"/>
      <c r="N1728" s="4">
        <v>120</v>
      </c>
      <c r="O1728" s="21"/>
      <c r="P1728" s="221"/>
      <c r="Q1728" s="224"/>
      <c r="R1728" s="222"/>
      <c r="S1728" s="222"/>
      <c r="T1728" s="222"/>
    </row>
    <row r="1729" spans="1:20" s="19" customFormat="1" ht="48.75" hidden="1" customHeight="1" outlineLevel="1" x14ac:dyDescent="0.25">
      <c r="A1729" s="552"/>
      <c r="B1729" s="551"/>
      <c r="C1729" s="552"/>
      <c r="D1729" s="574"/>
      <c r="E1729" s="536"/>
      <c r="F1729" s="537"/>
      <c r="G1729" s="133" t="s">
        <v>2068</v>
      </c>
      <c r="H1729" s="4"/>
      <c r="I1729" s="4"/>
      <c r="J1729" s="4">
        <v>195</v>
      </c>
      <c r="K1729" s="4"/>
      <c r="L1729" s="4"/>
      <c r="M1729" s="4"/>
      <c r="N1729" s="4">
        <v>15</v>
      </c>
      <c r="O1729" s="21"/>
      <c r="P1729" s="221"/>
      <c r="Q1729" s="224"/>
      <c r="R1729" s="222"/>
      <c r="S1729" s="222"/>
      <c r="T1729" s="222"/>
    </row>
    <row r="1730" spans="1:20" s="19" customFormat="1" ht="48.75" hidden="1" customHeight="1" outlineLevel="1" x14ac:dyDescent="0.25">
      <c r="A1730" s="552"/>
      <c r="B1730" s="551"/>
      <c r="C1730" s="552"/>
      <c r="D1730" s="574"/>
      <c r="E1730" s="536"/>
      <c r="F1730" s="537"/>
      <c r="G1730" s="133" t="s">
        <v>2069</v>
      </c>
      <c r="H1730" s="4"/>
      <c r="I1730" s="4"/>
      <c r="J1730" s="4">
        <v>126</v>
      </c>
      <c r="K1730" s="4"/>
      <c r="L1730" s="4"/>
      <c r="M1730" s="4"/>
      <c r="N1730" s="4">
        <v>10</v>
      </c>
      <c r="O1730" s="21"/>
      <c r="P1730" s="221"/>
      <c r="Q1730" s="224"/>
      <c r="R1730" s="222"/>
      <c r="S1730" s="222"/>
      <c r="T1730" s="222"/>
    </row>
    <row r="1731" spans="1:20" s="19" customFormat="1" ht="33.75" hidden="1" customHeight="1" outlineLevel="1" x14ac:dyDescent="0.25">
      <c r="A1731" s="552"/>
      <c r="B1731" s="551"/>
      <c r="C1731" s="552"/>
      <c r="D1731" s="574"/>
      <c r="E1731" s="536"/>
      <c r="F1731" s="537"/>
      <c r="G1731" s="133" t="s">
        <v>2070</v>
      </c>
      <c r="H1731" s="4"/>
      <c r="I1731" s="4"/>
      <c r="J1731" s="4">
        <v>108</v>
      </c>
      <c r="K1731" s="4"/>
      <c r="L1731" s="4"/>
      <c r="M1731" s="4"/>
      <c r="N1731" s="4">
        <v>27</v>
      </c>
      <c r="O1731" s="21"/>
      <c r="P1731" s="221"/>
      <c r="Q1731" s="224"/>
      <c r="R1731" s="222"/>
      <c r="S1731" s="222"/>
      <c r="T1731" s="222"/>
    </row>
    <row r="1732" spans="1:20" s="19" customFormat="1" ht="48.75" hidden="1" customHeight="1" outlineLevel="1" x14ac:dyDescent="0.25">
      <c r="A1732" s="552"/>
      <c r="B1732" s="551"/>
      <c r="C1732" s="552"/>
      <c r="D1732" s="574"/>
      <c r="E1732" s="536"/>
      <c r="F1732" s="537"/>
      <c r="G1732" s="133" t="s">
        <v>2071</v>
      </c>
      <c r="H1732" s="4"/>
      <c r="I1732" s="4"/>
      <c r="J1732" s="4">
        <v>228</v>
      </c>
      <c r="K1732" s="4"/>
      <c r="L1732" s="4"/>
      <c r="M1732" s="4"/>
      <c r="N1732" s="4">
        <v>15</v>
      </c>
      <c r="O1732" s="21"/>
      <c r="P1732" s="221"/>
      <c r="Q1732" s="224"/>
      <c r="R1732" s="222"/>
      <c r="S1732" s="222"/>
      <c r="T1732" s="222"/>
    </row>
    <row r="1733" spans="1:20" s="19" customFormat="1" ht="48.75" hidden="1" customHeight="1" outlineLevel="1" x14ac:dyDescent="0.25">
      <c r="A1733" s="552"/>
      <c r="B1733" s="551"/>
      <c r="C1733" s="552"/>
      <c r="D1733" s="574"/>
      <c r="E1733" s="536"/>
      <c r="F1733" s="537"/>
      <c r="G1733" s="133" t="s">
        <v>2072</v>
      </c>
      <c r="H1733" s="4"/>
      <c r="I1733" s="4"/>
      <c r="J1733" s="4">
        <v>180</v>
      </c>
      <c r="K1733" s="4"/>
      <c r="L1733" s="4"/>
      <c r="M1733" s="4"/>
      <c r="N1733" s="4">
        <v>30</v>
      </c>
      <c r="O1733" s="21"/>
      <c r="P1733" s="221"/>
      <c r="Q1733" s="224"/>
      <c r="R1733" s="222"/>
      <c r="S1733" s="222"/>
      <c r="T1733" s="222"/>
    </row>
    <row r="1734" spans="1:20" s="19" customFormat="1" ht="48.75" hidden="1" customHeight="1" outlineLevel="1" x14ac:dyDescent="0.25">
      <c r="A1734" s="552"/>
      <c r="B1734" s="551"/>
      <c r="C1734" s="552"/>
      <c r="D1734" s="574"/>
      <c r="E1734" s="536"/>
      <c r="F1734" s="537"/>
      <c r="G1734" s="133" t="s">
        <v>2073</v>
      </c>
      <c r="H1734" s="4"/>
      <c r="I1734" s="4"/>
      <c r="J1734" s="4">
        <v>67</v>
      </c>
      <c r="K1734" s="4"/>
      <c r="L1734" s="4"/>
      <c r="M1734" s="4"/>
      <c r="N1734" s="4">
        <v>15</v>
      </c>
      <c r="O1734" s="21"/>
      <c r="P1734" s="221"/>
      <c r="Q1734" s="224"/>
      <c r="R1734" s="222"/>
      <c r="S1734" s="222"/>
      <c r="T1734" s="222"/>
    </row>
    <row r="1735" spans="1:20" s="19" customFormat="1" ht="48.75" hidden="1" customHeight="1" outlineLevel="1" x14ac:dyDescent="0.25">
      <c r="A1735" s="552"/>
      <c r="B1735" s="551"/>
      <c r="C1735" s="552"/>
      <c r="D1735" s="574"/>
      <c r="E1735" s="536"/>
      <c r="F1735" s="537"/>
      <c r="G1735" s="133" t="s">
        <v>2074</v>
      </c>
      <c r="H1735" s="4"/>
      <c r="I1735" s="4"/>
      <c r="J1735" s="4">
        <v>52</v>
      </c>
      <c r="K1735" s="4"/>
      <c r="L1735" s="4"/>
      <c r="M1735" s="4"/>
      <c r="N1735" s="4">
        <v>15</v>
      </c>
      <c r="O1735" s="21"/>
      <c r="P1735" s="221"/>
      <c r="Q1735" s="224"/>
      <c r="R1735" s="222"/>
      <c r="S1735" s="222"/>
      <c r="T1735" s="222"/>
    </row>
    <row r="1736" spans="1:20" s="19" customFormat="1" ht="48.75" hidden="1" customHeight="1" outlineLevel="1" x14ac:dyDescent="0.25">
      <c r="A1736" s="552"/>
      <c r="B1736" s="551"/>
      <c r="C1736" s="552"/>
      <c r="D1736" s="574"/>
      <c r="E1736" s="536"/>
      <c r="F1736" s="537"/>
      <c r="G1736" s="133" t="s">
        <v>2075</v>
      </c>
      <c r="H1736" s="4"/>
      <c r="I1736" s="4"/>
      <c r="J1736" s="4">
        <v>33</v>
      </c>
      <c r="K1736" s="4"/>
      <c r="L1736" s="4"/>
      <c r="M1736" s="4"/>
      <c r="N1736" s="4">
        <v>12</v>
      </c>
      <c r="O1736" s="21"/>
      <c r="P1736" s="221"/>
      <c r="Q1736" s="224"/>
      <c r="R1736" s="222"/>
      <c r="S1736" s="222"/>
      <c r="T1736" s="222"/>
    </row>
    <row r="1737" spans="1:20" s="19" customFormat="1" ht="48.75" hidden="1" customHeight="1" outlineLevel="1" x14ac:dyDescent="0.25">
      <c r="A1737" s="552"/>
      <c r="B1737" s="551"/>
      <c r="C1737" s="552"/>
      <c r="D1737" s="574"/>
      <c r="E1737" s="536"/>
      <c r="F1737" s="537"/>
      <c r="G1737" s="133" t="s">
        <v>2076</v>
      </c>
      <c r="H1737" s="4"/>
      <c r="I1737" s="4"/>
      <c r="J1737" s="4">
        <v>75</v>
      </c>
      <c r="K1737" s="4"/>
      <c r="L1737" s="4"/>
      <c r="M1737" s="4"/>
      <c r="N1737" s="4">
        <v>15</v>
      </c>
      <c r="O1737" s="21"/>
      <c r="P1737" s="221"/>
      <c r="Q1737" s="224"/>
      <c r="R1737" s="222"/>
      <c r="S1737" s="222"/>
      <c r="T1737" s="222"/>
    </row>
    <row r="1738" spans="1:20" s="19" customFormat="1" ht="80.25" hidden="1" customHeight="1" outlineLevel="1" x14ac:dyDescent="0.25">
      <c r="A1738" s="552"/>
      <c r="B1738" s="551"/>
      <c r="C1738" s="552"/>
      <c r="D1738" s="574"/>
      <c r="E1738" s="536"/>
      <c r="F1738" s="537"/>
      <c r="G1738" s="133" t="s">
        <v>2077</v>
      </c>
      <c r="H1738" s="4"/>
      <c r="I1738" s="4"/>
      <c r="J1738" s="4">
        <v>751</v>
      </c>
      <c r="K1738" s="4"/>
      <c r="L1738" s="4"/>
      <c r="M1738" s="4"/>
      <c r="N1738" s="4">
        <v>97</v>
      </c>
      <c r="O1738" s="21"/>
      <c r="P1738" s="221"/>
      <c r="Q1738" s="224"/>
      <c r="R1738" s="222"/>
      <c r="S1738" s="222"/>
      <c r="T1738" s="222"/>
    </row>
    <row r="1739" spans="1:20" s="19" customFormat="1" ht="48.75" hidden="1" customHeight="1" outlineLevel="1" x14ac:dyDescent="0.25">
      <c r="A1739" s="552"/>
      <c r="B1739" s="551"/>
      <c r="C1739" s="552"/>
      <c r="D1739" s="574"/>
      <c r="E1739" s="536"/>
      <c r="F1739" s="537"/>
      <c r="G1739" s="133" t="s">
        <v>2078</v>
      </c>
      <c r="H1739" s="4"/>
      <c r="I1739" s="4"/>
      <c r="J1739" s="4">
        <v>592</v>
      </c>
      <c r="K1739" s="4"/>
      <c r="L1739" s="4"/>
      <c r="M1739" s="4"/>
      <c r="N1739" s="4">
        <v>70</v>
      </c>
      <c r="O1739" s="21"/>
      <c r="P1739" s="221"/>
      <c r="Q1739" s="224"/>
      <c r="R1739" s="222"/>
      <c r="S1739" s="222"/>
      <c r="T1739" s="222"/>
    </row>
    <row r="1740" spans="1:20" s="19" customFormat="1" ht="48.75" hidden="1" customHeight="1" outlineLevel="1" x14ac:dyDescent="0.25">
      <c r="A1740" s="552"/>
      <c r="B1740" s="551"/>
      <c r="C1740" s="552"/>
      <c r="D1740" s="574"/>
      <c r="E1740" s="536"/>
      <c r="F1740" s="537"/>
      <c r="G1740" s="133" t="s">
        <v>2079</v>
      </c>
      <c r="H1740" s="4"/>
      <c r="I1740" s="4"/>
      <c r="J1740" s="4">
        <v>571</v>
      </c>
      <c r="K1740" s="4"/>
      <c r="L1740" s="4"/>
      <c r="M1740" s="4"/>
      <c r="N1740" s="4">
        <v>15</v>
      </c>
      <c r="O1740" s="21"/>
      <c r="P1740" s="221"/>
      <c r="Q1740" s="224"/>
      <c r="R1740" s="222"/>
      <c r="S1740" s="222"/>
      <c r="T1740" s="222"/>
    </row>
    <row r="1741" spans="1:20" s="19" customFormat="1" ht="48.75" hidden="1" customHeight="1" outlineLevel="1" x14ac:dyDescent="0.25">
      <c r="A1741" s="552"/>
      <c r="B1741" s="551"/>
      <c r="C1741" s="552"/>
      <c r="D1741" s="574"/>
      <c r="E1741" s="536"/>
      <c r="F1741" s="537"/>
      <c r="G1741" s="133" t="s">
        <v>2080</v>
      </c>
      <c r="H1741" s="4"/>
      <c r="I1741" s="4"/>
      <c r="J1741" s="4">
        <v>420</v>
      </c>
      <c r="K1741" s="4"/>
      <c r="L1741" s="4"/>
      <c r="M1741" s="4"/>
      <c r="N1741" s="4">
        <v>15</v>
      </c>
      <c r="O1741" s="21"/>
      <c r="P1741" s="221"/>
      <c r="Q1741" s="224"/>
      <c r="R1741" s="222"/>
      <c r="S1741" s="222"/>
      <c r="T1741" s="222"/>
    </row>
    <row r="1742" spans="1:20" s="19" customFormat="1" ht="48.75" hidden="1" customHeight="1" outlineLevel="1" x14ac:dyDescent="0.25">
      <c r="A1742" s="552"/>
      <c r="B1742" s="551"/>
      <c r="C1742" s="552"/>
      <c r="D1742" s="574"/>
      <c r="E1742" s="536"/>
      <c r="F1742" s="537"/>
      <c r="G1742" s="133" t="s">
        <v>2081</v>
      </c>
      <c r="H1742" s="4"/>
      <c r="I1742" s="4"/>
      <c r="J1742" s="4">
        <v>195</v>
      </c>
      <c r="K1742" s="4"/>
      <c r="L1742" s="4"/>
      <c r="M1742" s="4"/>
      <c r="N1742" s="4">
        <v>15</v>
      </c>
      <c r="O1742" s="21"/>
      <c r="P1742" s="221"/>
      <c r="Q1742" s="224"/>
      <c r="R1742" s="222"/>
      <c r="S1742" s="222"/>
      <c r="T1742" s="222"/>
    </row>
    <row r="1743" spans="1:20" s="19" customFormat="1" ht="48.75" hidden="1" customHeight="1" outlineLevel="1" x14ac:dyDescent="0.25">
      <c r="A1743" s="552"/>
      <c r="B1743" s="551"/>
      <c r="C1743" s="552"/>
      <c r="D1743" s="574"/>
      <c r="E1743" s="536"/>
      <c r="F1743" s="537"/>
      <c r="G1743" s="133" t="s">
        <v>2082</v>
      </c>
      <c r="H1743" s="4"/>
      <c r="I1743" s="4"/>
      <c r="J1743" s="4">
        <v>154</v>
      </c>
      <c r="K1743" s="4"/>
      <c r="L1743" s="4"/>
      <c r="M1743" s="4"/>
      <c r="N1743" s="4">
        <v>55</v>
      </c>
      <c r="O1743" s="21"/>
      <c r="P1743" s="221"/>
      <c r="Q1743" s="224"/>
      <c r="R1743" s="222"/>
      <c r="S1743" s="222"/>
      <c r="T1743" s="222"/>
    </row>
    <row r="1744" spans="1:20" s="19" customFormat="1" ht="48.75" hidden="1" customHeight="1" outlineLevel="1" x14ac:dyDescent="0.25">
      <c r="A1744" s="552"/>
      <c r="B1744" s="551"/>
      <c r="C1744" s="552"/>
      <c r="D1744" s="574"/>
      <c r="E1744" s="536"/>
      <c r="F1744" s="537"/>
      <c r="G1744" s="133" t="s">
        <v>2083</v>
      </c>
      <c r="H1744" s="4"/>
      <c r="I1744" s="4"/>
      <c r="J1744" s="4">
        <v>56</v>
      </c>
      <c r="K1744" s="4"/>
      <c r="L1744" s="4"/>
      <c r="M1744" s="4"/>
      <c r="N1744" s="4">
        <v>20</v>
      </c>
      <c r="O1744" s="21"/>
      <c r="P1744" s="221"/>
      <c r="Q1744" s="224"/>
      <c r="R1744" s="222"/>
      <c r="S1744" s="222"/>
      <c r="T1744" s="222"/>
    </row>
    <row r="1745" spans="1:20" s="19" customFormat="1" ht="48.75" hidden="1" customHeight="1" outlineLevel="1" x14ac:dyDescent="0.25">
      <c r="A1745" s="552"/>
      <c r="B1745" s="551"/>
      <c r="C1745" s="552"/>
      <c r="D1745" s="574"/>
      <c r="E1745" s="536"/>
      <c r="F1745" s="537"/>
      <c r="G1745" s="133" t="s">
        <v>2084</v>
      </c>
      <c r="H1745" s="4"/>
      <c r="I1745" s="4"/>
      <c r="J1745" s="4">
        <v>287</v>
      </c>
      <c r="K1745" s="4"/>
      <c r="L1745" s="4"/>
      <c r="M1745" s="4"/>
      <c r="N1745" s="4">
        <v>15</v>
      </c>
      <c r="O1745" s="21"/>
      <c r="P1745" s="221"/>
      <c r="Q1745" s="224"/>
      <c r="R1745" s="222"/>
      <c r="S1745" s="222"/>
      <c r="T1745" s="222"/>
    </row>
    <row r="1746" spans="1:20" s="19" customFormat="1" ht="48.75" hidden="1" customHeight="1" outlineLevel="1" x14ac:dyDescent="0.25">
      <c r="A1746" s="552"/>
      <c r="B1746" s="551"/>
      <c r="C1746" s="552"/>
      <c r="D1746" s="574"/>
      <c r="E1746" s="536"/>
      <c r="F1746" s="537"/>
      <c r="G1746" s="133" t="s">
        <v>2085</v>
      </c>
      <c r="H1746" s="4"/>
      <c r="I1746" s="4"/>
      <c r="J1746" s="4">
        <v>207</v>
      </c>
      <c r="K1746" s="4"/>
      <c r="L1746" s="4"/>
      <c r="M1746" s="4"/>
      <c r="N1746" s="4">
        <v>15</v>
      </c>
      <c r="O1746" s="21"/>
      <c r="P1746" s="221"/>
      <c r="Q1746" s="224"/>
      <c r="R1746" s="222"/>
      <c r="S1746" s="222"/>
      <c r="T1746" s="222"/>
    </row>
    <row r="1747" spans="1:20" s="19" customFormat="1" ht="48.75" hidden="1" customHeight="1" outlineLevel="1" x14ac:dyDescent="0.25">
      <c r="A1747" s="552"/>
      <c r="B1747" s="551"/>
      <c r="C1747" s="552"/>
      <c r="D1747" s="574"/>
      <c r="E1747" s="536"/>
      <c r="F1747" s="537"/>
      <c r="G1747" s="133" t="s">
        <v>2086</v>
      </c>
      <c r="H1747" s="4"/>
      <c r="I1747" s="4"/>
      <c r="J1747" s="4">
        <v>69</v>
      </c>
      <c r="K1747" s="4"/>
      <c r="L1747" s="4"/>
      <c r="M1747" s="4"/>
      <c r="N1747" s="4">
        <v>15</v>
      </c>
      <c r="O1747" s="21"/>
      <c r="P1747" s="221"/>
      <c r="Q1747" s="224"/>
      <c r="R1747" s="222"/>
      <c r="S1747" s="222"/>
      <c r="T1747" s="222"/>
    </row>
    <row r="1748" spans="1:20" s="19" customFormat="1" ht="48.75" hidden="1" customHeight="1" outlineLevel="1" x14ac:dyDescent="0.25">
      <c r="A1748" s="552"/>
      <c r="B1748" s="551"/>
      <c r="C1748" s="552"/>
      <c r="D1748" s="574"/>
      <c r="E1748" s="536"/>
      <c r="F1748" s="537"/>
      <c r="G1748" s="133" t="s">
        <v>2087</v>
      </c>
      <c r="H1748" s="4"/>
      <c r="I1748" s="4"/>
      <c r="J1748" s="4">
        <v>66</v>
      </c>
      <c r="K1748" s="4"/>
      <c r="L1748" s="4"/>
      <c r="M1748" s="4"/>
      <c r="N1748" s="4">
        <v>22</v>
      </c>
      <c r="O1748" s="21"/>
      <c r="P1748" s="221"/>
      <c r="Q1748" s="224"/>
      <c r="R1748" s="222"/>
      <c r="S1748" s="222"/>
      <c r="T1748" s="222"/>
    </row>
    <row r="1749" spans="1:20" s="19" customFormat="1" ht="48.75" hidden="1" customHeight="1" outlineLevel="1" x14ac:dyDescent="0.25">
      <c r="A1749" s="552"/>
      <c r="B1749" s="551"/>
      <c r="C1749" s="552"/>
      <c r="D1749" s="574"/>
      <c r="E1749" s="536"/>
      <c r="F1749" s="537"/>
      <c r="G1749" s="133" t="s">
        <v>2088</v>
      </c>
      <c r="H1749" s="4"/>
      <c r="I1749" s="4"/>
      <c r="J1749" s="4">
        <v>106</v>
      </c>
      <c r="K1749" s="4"/>
      <c r="L1749" s="4"/>
      <c r="M1749" s="4"/>
      <c r="N1749" s="4">
        <v>12</v>
      </c>
      <c r="O1749" s="21"/>
      <c r="P1749" s="221"/>
      <c r="Q1749" s="224"/>
      <c r="R1749" s="222"/>
      <c r="S1749" s="222"/>
      <c r="T1749" s="222"/>
    </row>
    <row r="1750" spans="1:20" s="19" customFormat="1" ht="48.75" hidden="1" customHeight="1" outlineLevel="1" x14ac:dyDescent="0.25">
      <c r="A1750" s="552"/>
      <c r="B1750" s="551"/>
      <c r="C1750" s="552"/>
      <c r="D1750" s="574"/>
      <c r="E1750" s="536"/>
      <c r="F1750" s="537"/>
      <c r="G1750" s="133" t="s">
        <v>2089</v>
      </c>
      <c r="H1750" s="4"/>
      <c r="I1750" s="4"/>
      <c r="J1750" s="4">
        <v>81</v>
      </c>
      <c r="K1750" s="4"/>
      <c r="L1750" s="4"/>
      <c r="M1750" s="4"/>
      <c r="N1750" s="4">
        <v>15</v>
      </c>
      <c r="O1750" s="21"/>
      <c r="P1750" s="221"/>
      <c r="Q1750" s="224"/>
      <c r="R1750" s="222"/>
      <c r="S1750" s="222"/>
      <c r="T1750" s="222"/>
    </row>
    <row r="1751" spans="1:20" s="19" customFormat="1" ht="48.75" hidden="1" customHeight="1" outlineLevel="1" x14ac:dyDescent="0.25">
      <c r="A1751" s="552"/>
      <c r="B1751" s="551"/>
      <c r="C1751" s="552"/>
      <c r="D1751" s="574"/>
      <c r="E1751" s="536"/>
      <c r="F1751" s="537"/>
      <c r="G1751" s="133" t="s">
        <v>2090</v>
      </c>
      <c r="H1751" s="4"/>
      <c r="I1751" s="4"/>
      <c r="J1751" s="4">
        <v>268</v>
      </c>
      <c r="K1751" s="4"/>
      <c r="L1751" s="4"/>
      <c r="M1751" s="4"/>
      <c r="N1751" s="4">
        <v>15</v>
      </c>
      <c r="O1751" s="21"/>
      <c r="P1751" s="221"/>
      <c r="Q1751" s="224"/>
      <c r="R1751" s="222"/>
      <c r="S1751" s="222"/>
      <c r="T1751" s="222"/>
    </row>
    <row r="1752" spans="1:20" s="19" customFormat="1" ht="75.75" hidden="1" customHeight="1" outlineLevel="1" x14ac:dyDescent="0.25">
      <c r="A1752" s="552"/>
      <c r="B1752" s="551"/>
      <c r="C1752" s="552"/>
      <c r="D1752" s="574"/>
      <c r="E1752" s="536"/>
      <c r="F1752" s="537"/>
      <c r="G1752" s="133" t="s">
        <v>2091</v>
      </c>
      <c r="H1752" s="4"/>
      <c r="I1752" s="4"/>
      <c r="J1752" s="4">
        <v>31</v>
      </c>
      <c r="K1752" s="4"/>
      <c r="L1752" s="4"/>
      <c r="M1752" s="4"/>
      <c r="N1752" s="4">
        <v>45</v>
      </c>
      <c r="O1752" s="21"/>
      <c r="P1752" s="221"/>
      <c r="Q1752" s="224"/>
      <c r="R1752" s="222"/>
      <c r="S1752" s="222"/>
      <c r="T1752" s="222"/>
    </row>
    <row r="1753" spans="1:20" s="19" customFormat="1" ht="48.75" hidden="1" customHeight="1" outlineLevel="1" x14ac:dyDescent="0.25">
      <c r="A1753" s="552"/>
      <c r="B1753" s="551"/>
      <c r="C1753" s="552"/>
      <c r="D1753" s="574"/>
      <c r="E1753" s="536"/>
      <c r="F1753" s="537"/>
      <c r="G1753" s="133" t="s">
        <v>2092</v>
      </c>
      <c r="H1753" s="4"/>
      <c r="I1753" s="4"/>
      <c r="J1753" s="4">
        <v>151</v>
      </c>
      <c r="K1753" s="4"/>
      <c r="L1753" s="4"/>
      <c r="M1753" s="4"/>
      <c r="N1753" s="4">
        <v>15</v>
      </c>
      <c r="O1753" s="21"/>
      <c r="P1753" s="221"/>
      <c r="Q1753" s="224"/>
      <c r="R1753" s="222"/>
      <c r="S1753" s="222"/>
      <c r="T1753" s="222"/>
    </row>
    <row r="1754" spans="1:20" s="19" customFormat="1" ht="48.75" hidden="1" customHeight="1" outlineLevel="1" x14ac:dyDescent="0.25">
      <c r="A1754" s="552"/>
      <c r="B1754" s="551"/>
      <c r="C1754" s="552"/>
      <c r="D1754" s="574"/>
      <c r="E1754" s="536"/>
      <c r="F1754" s="537"/>
      <c r="G1754" s="133" t="s">
        <v>2093</v>
      </c>
      <c r="H1754" s="4"/>
      <c r="I1754" s="4"/>
      <c r="J1754" s="4">
        <v>53</v>
      </c>
      <c r="K1754" s="4"/>
      <c r="L1754" s="4"/>
      <c r="M1754" s="4"/>
      <c r="N1754" s="4">
        <v>55</v>
      </c>
      <c r="O1754" s="21"/>
      <c r="P1754" s="221"/>
      <c r="Q1754" s="224"/>
      <c r="R1754" s="222"/>
      <c r="S1754" s="222"/>
      <c r="T1754" s="222"/>
    </row>
    <row r="1755" spans="1:20" s="19" customFormat="1" ht="48.75" hidden="1" customHeight="1" outlineLevel="1" x14ac:dyDescent="0.25">
      <c r="A1755" s="552"/>
      <c r="B1755" s="551"/>
      <c r="C1755" s="552"/>
      <c r="D1755" s="574"/>
      <c r="E1755" s="536"/>
      <c r="F1755" s="537"/>
      <c r="G1755" s="133" t="s">
        <v>2094</v>
      </c>
      <c r="H1755" s="4"/>
      <c r="I1755" s="4"/>
      <c r="J1755" s="4">
        <v>100</v>
      </c>
      <c r="K1755" s="4"/>
      <c r="L1755" s="4"/>
      <c r="M1755" s="4"/>
      <c r="N1755" s="4">
        <v>10</v>
      </c>
      <c r="O1755" s="21"/>
      <c r="P1755" s="221"/>
      <c r="Q1755" s="224"/>
      <c r="R1755" s="222"/>
      <c r="S1755" s="222"/>
      <c r="T1755" s="222"/>
    </row>
    <row r="1756" spans="1:20" s="19" customFormat="1" ht="48.75" hidden="1" customHeight="1" outlineLevel="1" x14ac:dyDescent="0.25">
      <c r="A1756" s="552"/>
      <c r="B1756" s="551"/>
      <c r="C1756" s="552"/>
      <c r="D1756" s="574"/>
      <c r="E1756" s="536"/>
      <c r="F1756" s="537"/>
      <c r="G1756" s="133" t="s">
        <v>2095</v>
      </c>
      <c r="H1756" s="4"/>
      <c r="I1756" s="4"/>
      <c r="J1756" s="4">
        <v>34</v>
      </c>
      <c r="K1756" s="4"/>
      <c r="L1756" s="4"/>
      <c r="M1756" s="4"/>
      <c r="N1756" s="4">
        <v>10</v>
      </c>
      <c r="O1756" s="21"/>
      <c r="P1756" s="221"/>
      <c r="Q1756" s="224"/>
      <c r="R1756" s="222"/>
      <c r="S1756" s="222"/>
      <c r="T1756" s="222"/>
    </row>
    <row r="1757" spans="1:20" s="19" customFormat="1" ht="48.75" hidden="1" customHeight="1" outlineLevel="1" x14ac:dyDescent="0.25">
      <c r="A1757" s="552"/>
      <c r="B1757" s="551"/>
      <c r="C1757" s="552"/>
      <c r="D1757" s="574"/>
      <c r="E1757" s="536"/>
      <c r="F1757" s="537"/>
      <c r="G1757" s="133" t="s">
        <v>2096</v>
      </c>
      <c r="H1757" s="4"/>
      <c r="I1757" s="4"/>
      <c r="J1757" s="4">
        <v>155</v>
      </c>
      <c r="K1757" s="4"/>
      <c r="L1757" s="4"/>
      <c r="M1757" s="4"/>
      <c r="N1757" s="4">
        <v>30</v>
      </c>
      <c r="O1757" s="21"/>
      <c r="P1757" s="221"/>
      <c r="Q1757" s="224"/>
      <c r="R1757" s="222"/>
      <c r="S1757" s="222"/>
      <c r="T1757" s="222"/>
    </row>
    <row r="1758" spans="1:20" s="19" customFormat="1" ht="48.75" hidden="1" customHeight="1" outlineLevel="1" x14ac:dyDescent="0.25">
      <c r="A1758" s="552"/>
      <c r="B1758" s="551"/>
      <c r="C1758" s="552"/>
      <c r="D1758" s="574"/>
      <c r="E1758" s="536"/>
      <c r="F1758" s="537"/>
      <c r="G1758" s="133" t="s">
        <v>2097</v>
      </c>
      <c r="H1758" s="4"/>
      <c r="I1758" s="4"/>
      <c r="J1758" s="4">
        <v>11</v>
      </c>
      <c r="K1758" s="4"/>
      <c r="L1758" s="4"/>
      <c r="M1758" s="4"/>
      <c r="N1758" s="4">
        <v>10</v>
      </c>
      <c r="O1758" s="21"/>
      <c r="P1758" s="221"/>
      <c r="Q1758" s="224"/>
      <c r="R1758" s="222"/>
      <c r="S1758" s="222"/>
      <c r="T1758" s="222"/>
    </row>
    <row r="1759" spans="1:20" s="19" customFormat="1" ht="48.75" hidden="1" customHeight="1" outlineLevel="1" x14ac:dyDescent="0.25">
      <c r="A1759" s="552"/>
      <c r="B1759" s="551"/>
      <c r="C1759" s="552"/>
      <c r="D1759" s="574"/>
      <c r="E1759" s="536"/>
      <c r="F1759" s="537"/>
      <c r="G1759" s="133" t="s">
        <v>2098</v>
      </c>
      <c r="H1759" s="4"/>
      <c r="I1759" s="4"/>
      <c r="J1759" s="4">
        <v>117</v>
      </c>
      <c r="K1759" s="4"/>
      <c r="L1759" s="4"/>
      <c r="M1759" s="4"/>
      <c r="N1759" s="4">
        <v>14</v>
      </c>
      <c r="O1759" s="21"/>
      <c r="P1759" s="221"/>
      <c r="Q1759" s="224"/>
      <c r="R1759" s="222"/>
      <c r="S1759" s="222"/>
      <c r="T1759" s="222"/>
    </row>
    <row r="1760" spans="1:20" s="19" customFormat="1" ht="48.75" hidden="1" customHeight="1" outlineLevel="1" x14ac:dyDescent="0.25">
      <c r="A1760" s="552"/>
      <c r="B1760" s="551"/>
      <c r="C1760" s="552"/>
      <c r="D1760" s="574"/>
      <c r="E1760" s="536"/>
      <c r="F1760" s="537"/>
      <c r="G1760" s="133" t="s">
        <v>2099</v>
      </c>
      <c r="H1760" s="4"/>
      <c r="I1760" s="4"/>
      <c r="J1760" s="4">
        <v>506</v>
      </c>
      <c r="K1760" s="4"/>
      <c r="L1760" s="4"/>
      <c r="M1760" s="4"/>
      <c r="N1760" s="4">
        <v>83.61</v>
      </c>
      <c r="O1760" s="21"/>
      <c r="P1760" s="221"/>
      <c r="Q1760" s="224"/>
      <c r="R1760" s="222"/>
      <c r="S1760" s="222"/>
      <c r="T1760" s="222"/>
    </row>
    <row r="1761" spans="1:20" s="19" customFormat="1" ht="48.75" hidden="1" customHeight="1" outlineLevel="1" x14ac:dyDescent="0.25">
      <c r="A1761" s="552"/>
      <c r="B1761" s="551"/>
      <c r="C1761" s="552"/>
      <c r="D1761" s="574"/>
      <c r="E1761" s="536"/>
      <c r="F1761" s="537"/>
      <c r="G1761" s="133" t="s">
        <v>2100</v>
      </c>
      <c r="H1761" s="4"/>
      <c r="I1761" s="4"/>
      <c r="J1761" s="4">
        <v>47</v>
      </c>
      <c r="K1761" s="4"/>
      <c r="L1761" s="4"/>
      <c r="M1761" s="4"/>
      <c r="N1761" s="4">
        <v>12</v>
      </c>
      <c r="O1761" s="21"/>
      <c r="P1761" s="221"/>
      <c r="Q1761" s="224"/>
      <c r="R1761" s="222"/>
      <c r="S1761" s="222"/>
      <c r="T1761" s="222"/>
    </row>
    <row r="1762" spans="1:20" s="19" customFormat="1" ht="48.75" hidden="1" customHeight="1" outlineLevel="1" x14ac:dyDescent="0.25">
      <c r="A1762" s="552"/>
      <c r="B1762" s="551"/>
      <c r="C1762" s="552"/>
      <c r="D1762" s="574"/>
      <c r="E1762" s="536"/>
      <c r="F1762" s="537"/>
      <c r="G1762" s="133" t="s">
        <v>2101</v>
      </c>
      <c r="H1762" s="4"/>
      <c r="I1762" s="4"/>
      <c r="J1762" s="4">
        <v>150</v>
      </c>
      <c r="K1762" s="4"/>
      <c r="L1762" s="4"/>
      <c r="M1762" s="4"/>
      <c r="N1762" s="4">
        <v>15</v>
      </c>
      <c r="O1762" s="21"/>
      <c r="P1762" s="221"/>
      <c r="Q1762" s="224"/>
      <c r="R1762" s="222"/>
      <c r="S1762" s="222"/>
      <c r="T1762" s="222"/>
    </row>
    <row r="1763" spans="1:20" s="19" customFormat="1" ht="48.75" hidden="1" customHeight="1" outlineLevel="1" x14ac:dyDescent="0.25">
      <c r="A1763" s="552"/>
      <c r="B1763" s="551"/>
      <c r="C1763" s="552"/>
      <c r="D1763" s="574"/>
      <c r="E1763" s="536"/>
      <c r="F1763" s="537"/>
      <c r="G1763" s="133" t="s">
        <v>2102</v>
      </c>
      <c r="H1763" s="4"/>
      <c r="I1763" s="4"/>
      <c r="J1763" s="4">
        <v>4</v>
      </c>
      <c r="K1763" s="4"/>
      <c r="L1763" s="4"/>
      <c r="M1763" s="4"/>
      <c r="N1763" s="4">
        <v>45</v>
      </c>
      <c r="O1763" s="21"/>
      <c r="P1763" s="221"/>
      <c r="Q1763" s="224"/>
      <c r="R1763" s="222"/>
      <c r="S1763" s="222"/>
      <c r="T1763" s="222"/>
    </row>
    <row r="1764" spans="1:20" s="19" customFormat="1" ht="48.75" hidden="1" customHeight="1" outlineLevel="1" x14ac:dyDescent="0.25">
      <c r="A1764" s="552"/>
      <c r="B1764" s="551"/>
      <c r="C1764" s="552"/>
      <c r="D1764" s="574"/>
      <c r="E1764" s="536"/>
      <c r="F1764" s="537"/>
      <c r="G1764" s="133" t="s">
        <v>2103</v>
      </c>
      <c r="H1764" s="4"/>
      <c r="I1764" s="4"/>
      <c r="J1764" s="4">
        <v>360</v>
      </c>
      <c r="K1764" s="4"/>
      <c r="L1764" s="4"/>
      <c r="M1764" s="4"/>
      <c r="N1764" s="4">
        <v>20</v>
      </c>
      <c r="O1764" s="21"/>
      <c r="P1764" s="221"/>
      <c r="Q1764" s="224"/>
      <c r="R1764" s="222"/>
      <c r="S1764" s="222"/>
      <c r="T1764" s="222"/>
    </row>
    <row r="1765" spans="1:20" s="19" customFormat="1" ht="48.75" hidden="1" customHeight="1" outlineLevel="1" x14ac:dyDescent="0.25">
      <c r="A1765" s="552"/>
      <c r="B1765" s="551"/>
      <c r="C1765" s="552"/>
      <c r="D1765" s="574"/>
      <c r="E1765" s="536"/>
      <c r="F1765" s="537"/>
      <c r="G1765" s="133" t="s">
        <v>2104</v>
      </c>
      <c r="H1765" s="4"/>
      <c r="I1765" s="4"/>
      <c r="J1765" s="4">
        <v>18</v>
      </c>
      <c r="K1765" s="4"/>
      <c r="L1765" s="4"/>
      <c r="M1765" s="4"/>
      <c r="N1765" s="4">
        <v>10</v>
      </c>
      <c r="O1765" s="21"/>
      <c r="P1765" s="221"/>
      <c r="Q1765" s="224"/>
      <c r="R1765" s="222"/>
      <c r="S1765" s="222"/>
      <c r="T1765" s="222"/>
    </row>
    <row r="1766" spans="1:20" s="19" customFormat="1" ht="48.75" hidden="1" customHeight="1" outlineLevel="1" x14ac:dyDescent="0.25">
      <c r="A1766" s="552"/>
      <c r="B1766" s="551"/>
      <c r="C1766" s="552"/>
      <c r="D1766" s="574"/>
      <c r="E1766" s="536"/>
      <c r="F1766" s="537"/>
      <c r="G1766" s="133" t="s">
        <v>2105</v>
      </c>
      <c r="H1766" s="4"/>
      <c r="I1766" s="4"/>
      <c r="J1766" s="4">
        <v>181</v>
      </c>
      <c r="K1766" s="4"/>
      <c r="L1766" s="4"/>
      <c r="M1766" s="4"/>
      <c r="N1766" s="4">
        <v>15</v>
      </c>
      <c r="O1766" s="21"/>
      <c r="P1766" s="221"/>
      <c r="Q1766" s="224"/>
      <c r="R1766" s="222"/>
      <c r="S1766" s="222"/>
      <c r="T1766" s="222"/>
    </row>
    <row r="1767" spans="1:20" s="19" customFormat="1" ht="48.75" hidden="1" customHeight="1" outlineLevel="1" x14ac:dyDescent="0.25">
      <c r="A1767" s="552"/>
      <c r="B1767" s="551"/>
      <c r="C1767" s="552"/>
      <c r="D1767" s="574"/>
      <c r="E1767" s="536"/>
      <c r="F1767" s="537"/>
      <c r="G1767" s="133" t="s">
        <v>2106</v>
      </c>
      <c r="H1767" s="4"/>
      <c r="I1767" s="4"/>
      <c r="J1767" s="4">
        <v>229</v>
      </c>
      <c r="K1767" s="4"/>
      <c r="L1767" s="4"/>
      <c r="M1767" s="4"/>
      <c r="N1767" s="4">
        <v>10</v>
      </c>
      <c r="O1767" s="21"/>
      <c r="P1767" s="221"/>
      <c r="Q1767" s="224"/>
      <c r="R1767" s="222"/>
      <c r="S1767" s="222"/>
      <c r="T1767" s="222"/>
    </row>
    <row r="1768" spans="1:20" s="19" customFormat="1" ht="48.75" hidden="1" customHeight="1" outlineLevel="1" x14ac:dyDescent="0.25">
      <c r="A1768" s="552"/>
      <c r="B1768" s="551"/>
      <c r="C1768" s="552"/>
      <c r="D1768" s="574"/>
      <c r="E1768" s="536"/>
      <c r="F1768" s="537"/>
      <c r="G1768" s="133" t="s">
        <v>2107</v>
      </c>
      <c r="H1768" s="4"/>
      <c r="I1768" s="4"/>
      <c r="J1768" s="4">
        <v>54</v>
      </c>
      <c r="K1768" s="4"/>
      <c r="L1768" s="4"/>
      <c r="M1768" s="4"/>
      <c r="N1768" s="4">
        <v>15</v>
      </c>
      <c r="O1768" s="21"/>
      <c r="P1768" s="221"/>
      <c r="Q1768" s="224"/>
      <c r="R1768" s="222"/>
      <c r="S1768" s="222"/>
      <c r="T1768" s="222"/>
    </row>
    <row r="1769" spans="1:20" s="19" customFormat="1" ht="105.75" hidden="1" customHeight="1" outlineLevel="1" x14ac:dyDescent="0.25">
      <c r="A1769" s="552"/>
      <c r="B1769" s="551"/>
      <c r="C1769" s="552"/>
      <c r="D1769" s="574"/>
      <c r="E1769" s="536"/>
      <c r="F1769" s="537"/>
      <c r="G1769" s="133" t="s">
        <v>2108</v>
      </c>
      <c r="H1769" s="4"/>
      <c r="I1769" s="4"/>
      <c r="J1769" s="4">
        <v>32</v>
      </c>
      <c r="K1769" s="4"/>
      <c r="L1769" s="4"/>
      <c r="M1769" s="4"/>
      <c r="N1769" s="4">
        <v>45.38</v>
      </c>
      <c r="O1769" s="21"/>
      <c r="P1769" s="221"/>
      <c r="Q1769" s="224"/>
      <c r="R1769" s="222"/>
      <c r="S1769" s="222"/>
      <c r="T1769" s="222"/>
    </row>
    <row r="1770" spans="1:20" s="19" customFormat="1" ht="132" hidden="1" customHeight="1" outlineLevel="1" x14ac:dyDescent="0.25">
      <c r="A1770" s="552"/>
      <c r="B1770" s="551"/>
      <c r="C1770" s="552"/>
      <c r="D1770" s="574"/>
      <c r="E1770" s="536"/>
      <c r="F1770" s="537"/>
      <c r="G1770" s="133" t="s">
        <v>2109</v>
      </c>
      <c r="H1770" s="4"/>
      <c r="I1770" s="4"/>
      <c r="J1770" s="4">
        <v>17</v>
      </c>
      <c r="K1770" s="4"/>
      <c r="L1770" s="4"/>
      <c r="M1770" s="4"/>
      <c r="N1770" s="4">
        <v>14</v>
      </c>
      <c r="O1770" s="21"/>
      <c r="P1770" s="221"/>
      <c r="Q1770" s="224"/>
      <c r="R1770" s="222"/>
      <c r="S1770" s="222"/>
      <c r="T1770" s="222"/>
    </row>
    <row r="1771" spans="1:20" s="19" customFormat="1" ht="48.75" hidden="1" customHeight="1" outlineLevel="1" x14ac:dyDescent="0.25">
      <c r="A1771" s="552"/>
      <c r="B1771" s="551"/>
      <c r="C1771" s="552"/>
      <c r="D1771" s="574"/>
      <c r="E1771" s="536"/>
      <c r="F1771" s="537"/>
      <c r="G1771" s="133" t="s">
        <v>2110</v>
      </c>
      <c r="H1771" s="4"/>
      <c r="I1771" s="4"/>
      <c r="J1771" s="4">
        <v>336</v>
      </c>
      <c r="K1771" s="4"/>
      <c r="L1771" s="4"/>
      <c r="M1771" s="4"/>
      <c r="N1771" s="4">
        <v>45</v>
      </c>
      <c r="O1771" s="21"/>
      <c r="P1771" s="221"/>
      <c r="Q1771" s="224"/>
      <c r="R1771" s="222"/>
      <c r="S1771" s="222"/>
      <c r="T1771" s="222"/>
    </row>
    <row r="1772" spans="1:20" s="19" customFormat="1" ht="106.5" hidden="1" customHeight="1" outlineLevel="1" x14ac:dyDescent="0.25">
      <c r="A1772" s="552"/>
      <c r="B1772" s="551"/>
      <c r="C1772" s="552"/>
      <c r="D1772" s="574"/>
      <c r="E1772" s="536"/>
      <c r="F1772" s="537"/>
      <c r="G1772" s="133" t="s">
        <v>2111</v>
      </c>
      <c r="H1772" s="4"/>
      <c r="I1772" s="4"/>
      <c r="J1772" s="4">
        <v>377</v>
      </c>
      <c r="K1772" s="4"/>
      <c r="L1772" s="4"/>
      <c r="M1772" s="4"/>
      <c r="N1772" s="4">
        <v>150</v>
      </c>
      <c r="O1772" s="21"/>
      <c r="P1772" s="221"/>
      <c r="Q1772" s="224"/>
      <c r="R1772" s="222"/>
      <c r="S1772" s="222"/>
      <c r="T1772" s="222"/>
    </row>
    <row r="1773" spans="1:20" s="19" customFormat="1" ht="123" hidden="1" customHeight="1" outlineLevel="1" x14ac:dyDescent="0.25">
      <c r="A1773" s="552"/>
      <c r="B1773" s="551"/>
      <c r="C1773" s="552"/>
      <c r="D1773" s="574"/>
      <c r="E1773" s="536"/>
      <c r="F1773" s="537"/>
      <c r="G1773" s="133" t="s">
        <v>2112</v>
      </c>
      <c r="H1773" s="4"/>
      <c r="I1773" s="4"/>
      <c r="J1773" s="4">
        <v>291</v>
      </c>
      <c r="K1773" s="4"/>
      <c r="L1773" s="4"/>
      <c r="M1773" s="4"/>
      <c r="N1773" s="4">
        <v>30</v>
      </c>
      <c r="O1773" s="21"/>
      <c r="P1773" s="221"/>
      <c r="Q1773" s="224"/>
      <c r="R1773" s="222"/>
      <c r="S1773" s="222"/>
      <c r="T1773" s="222"/>
    </row>
    <row r="1774" spans="1:20" s="19" customFormat="1" ht="48.75" hidden="1" customHeight="1" outlineLevel="1" x14ac:dyDescent="0.25">
      <c r="A1774" s="552"/>
      <c r="B1774" s="551"/>
      <c r="C1774" s="552"/>
      <c r="D1774" s="574"/>
      <c r="E1774" s="536"/>
      <c r="F1774" s="537"/>
      <c r="G1774" s="133" t="s">
        <v>2113</v>
      </c>
      <c r="H1774" s="4"/>
      <c r="I1774" s="4"/>
      <c r="J1774" s="4">
        <v>173</v>
      </c>
      <c r="K1774" s="4"/>
      <c r="L1774" s="4"/>
      <c r="M1774" s="4"/>
      <c r="N1774" s="4">
        <v>37</v>
      </c>
      <c r="O1774" s="21"/>
      <c r="P1774" s="221"/>
      <c r="Q1774" s="224"/>
      <c r="R1774" s="222"/>
      <c r="S1774" s="222"/>
      <c r="T1774" s="222"/>
    </row>
    <row r="1775" spans="1:20" s="19" customFormat="1" ht="120.75" hidden="1" customHeight="1" outlineLevel="1" x14ac:dyDescent="0.25">
      <c r="A1775" s="552"/>
      <c r="B1775" s="551"/>
      <c r="C1775" s="552"/>
      <c r="D1775" s="574"/>
      <c r="E1775" s="536"/>
      <c r="F1775" s="537"/>
      <c r="G1775" s="133" t="s">
        <v>2114</v>
      </c>
      <c r="H1775" s="4"/>
      <c r="I1775" s="4"/>
      <c r="J1775" s="4">
        <v>14</v>
      </c>
      <c r="K1775" s="4"/>
      <c r="L1775" s="4"/>
      <c r="M1775" s="4"/>
      <c r="N1775" s="4">
        <v>14</v>
      </c>
      <c r="O1775" s="21"/>
      <c r="P1775" s="221"/>
      <c r="Q1775" s="224"/>
      <c r="R1775" s="222"/>
      <c r="S1775" s="222"/>
      <c r="T1775" s="222"/>
    </row>
    <row r="1776" spans="1:20" s="19" customFormat="1" ht="48.75" hidden="1" customHeight="1" outlineLevel="1" x14ac:dyDescent="0.25">
      <c r="A1776" s="552"/>
      <c r="B1776" s="551"/>
      <c r="C1776" s="552"/>
      <c r="D1776" s="574"/>
      <c r="E1776" s="536"/>
      <c r="F1776" s="537"/>
      <c r="G1776" s="133" t="s">
        <v>2115</v>
      </c>
      <c r="H1776" s="4"/>
      <c r="I1776" s="4"/>
      <c r="J1776" s="4">
        <v>75</v>
      </c>
      <c r="K1776" s="4"/>
      <c r="L1776" s="4"/>
      <c r="M1776" s="4"/>
      <c r="N1776" s="4">
        <v>10</v>
      </c>
      <c r="O1776" s="21"/>
      <c r="P1776" s="221"/>
      <c r="Q1776" s="224"/>
      <c r="R1776" s="222"/>
      <c r="S1776" s="222"/>
      <c r="T1776" s="222"/>
    </row>
    <row r="1777" spans="1:20" s="19" customFormat="1" ht="48.75" hidden="1" customHeight="1" outlineLevel="1" x14ac:dyDescent="0.25">
      <c r="A1777" s="552"/>
      <c r="B1777" s="551"/>
      <c r="C1777" s="552"/>
      <c r="D1777" s="574"/>
      <c r="E1777" s="536"/>
      <c r="F1777" s="537"/>
      <c r="G1777" s="133" t="s">
        <v>2116</v>
      </c>
      <c r="H1777" s="4"/>
      <c r="I1777" s="4"/>
      <c r="J1777" s="4">
        <v>39</v>
      </c>
      <c r="K1777" s="4"/>
      <c r="L1777" s="4"/>
      <c r="M1777" s="4"/>
      <c r="N1777" s="4">
        <v>10</v>
      </c>
      <c r="O1777" s="21"/>
      <c r="P1777" s="221"/>
      <c r="Q1777" s="224"/>
      <c r="R1777" s="222"/>
      <c r="S1777" s="222"/>
      <c r="T1777" s="222"/>
    </row>
    <row r="1778" spans="1:20" s="19" customFormat="1" ht="48.75" hidden="1" customHeight="1" outlineLevel="1" x14ac:dyDescent="0.25">
      <c r="A1778" s="552"/>
      <c r="B1778" s="551"/>
      <c r="C1778" s="552"/>
      <c r="D1778" s="574"/>
      <c r="E1778" s="536"/>
      <c r="F1778" s="537"/>
      <c r="G1778" s="133" t="s">
        <v>2117</v>
      </c>
      <c r="H1778" s="4"/>
      <c r="I1778" s="4"/>
      <c r="J1778" s="4">
        <v>321</v>
      </c>
      <c r="K1778" s="4"/>
      <c r="L1778" s="4"/>
      <c r="M1778" s="4"/>
      <c r="N1778" s="4">
        <v>15</v>
      </c>
      <c r="O1778" s="21"/>
      <c r="P1778" s="221"/>
      <c r="Q1778" s="224"/>
      <c r="R1778" s="222"/>
      <c r="S1778" s="222"/>
      <c r="T1778" s="222"/>
    </row>
    <row r="1779" spans="1:20" s="19" customFormat="1" ht="48.75" hidden="1" customHeight="1" outlineLevel="1" x14ac:dyDescent="0.25">
      <c r="A1779" s="552"/>
      <c r="B1779" s="551"/>
      <c r="C1779" s="552"/>
      <c r="D1779" s="574"/>
      <c r="E1779" s="536"/>
      <c r="F1779" s="537"/>
      <c r="G1779" s="133" t="s">
        <v>2118</v>
      </c>
      <c r="H1779" s="4"/>
      <c r="I1779" s="4"/>
      <c r="J1779" s="4">
        <v>154</v>
      </c>
      <c r="K1779" s="4"/>
      <c r="L1779" s="4"/>
      <c r="M1779" s="4"/>
      <c r="N1779" s="4">
        <v>15</v>
      </c>
      <c r="O1779" s="21"/>
      <c r="P1779" s="221"/>
      <c r="Q1779" s="224"/>
      <c r="R1779" s="222"/>
      <c r="S1779" s="222"/>
      <c r="T1779" s="222"/>
    </row>
    <row r="1780" spans="1:20" s="19" customFormat="1" ht="74.25" hidden="1" customHeight="1" outlineLevel="1" x14ac:dyDescent="0.25">
      <c r="A1780" s="552"/>
      <c r="B1780" s="551"/>
      <c r="C1780" s="552"/>
      <c r="D1780" s="574"/>
      <c r="E1780" s="536"/>
      <c r="F1780" s="537"/>
      <c r="G1780" s="133" t="s">
        <v>2119</v>
      </c>
      <c r="H1780" s="4"/>
      <c r="I1780" s="4"/>
      <c r="J1780" s="4">
        <v>7</v>
      </c>
      <c r="K1780" s="4"/>
      <c r="L1780" s="4"/>
      <c r="M1780" s="4"/>
      <c r="N1780" s="4">
        <v>80</v>
      </c>
      <c r="O1780" s="21"/>
      <c r="P1780" s="221"/>
      <c r="Q1780" s="224"/>
      <c r="R1780" s="222"/>
      <c r="S1780" s="222"/>
      <c r="T1780" s="222"/>
    </row>
    <row r="1781" spans="1:20" s="19" customFormat="1" ht="48.75" hidden="1" customHeight="1" outlineLevel="1" x14ac:dyDescent="0.25">
      <c r="A1781" s="552"/>
      <c r="B1781" s="551"/>
      <c r="C1781" s="552"/>
      <c r="D1781" s="574"/>
      <c r="E1781" s="536"/>
      <c r="F1781" s="537"/>
      <c r="G1781" s="133" t="s">
        <v>2120</v>
      </c>
      <c r="H1781" s="4"/>
      <c r="I1781" s="4"/>
      <c r="J1781" s="4">
        <v>180</v>
      </c>
      <c r="K1781" s="4"/>
      <c r="L1781" s="4"/>
      <c r="M1781" s="4"/>
      <c r="N1781" s="4">
        <v>15</v>
      </c>
      <c r="O1781" s="21"/>
      <c r="P1781" s="221"/>
      <c r="Q1781" s="224"/>
      <c r="R1781" s="222"/>
      <c r="S1781" s="222"/>
      <c r="T1781" s="222"/>
    </row>
    <row r="1782" spans="1:20" s="19" customFormat="1" ht="48.75" hidden="1" customHeight="1" outlineLevel="1" x14ac:dyDescent="0.25">
      <c r="A1782" s="552"/>
      <c r="B1782" s="551"/>
      <c r="C1782" s="552"/>
      <c r="D1782" s="574"/>
      <c r="E1782" s="536"/>
      <c r="F1782" s="537"/>
      <c r="G1782" s="133" t="s">
        <v>2121</v>
      </c>
      <c r="H1782" s="4"/>
      <c r="I1782" s="4"/>
      <c r="J1782" s="4">
        <v>60</v>
      </c>
      <c r="K1782" s="4"/>
      <c r="L1782" s="4"/>
      <c r="M1782" s="4"/>
      <c r="N1782" s="4">
        <v>10</v>
      </c>
      <c r="O1782" s="21"/>
      <c r="P1782" s="221"/>
      <c r="Q1782" s="224"/>
      <c r="R1782" s="222"/>
      <c r="S1782" s="222"/>
      <c r="T1782" s="222"/>
    </row>
    <row r="1783" spans="1:20" s="19" customFormat="1" ht="168.75" hidden="1" customHeight="1" outlineLevel="1" x14ac:dyDescent="0.25">
      <c r="A1783" s="552"/>
      <c r="B1783" s="551"/>
      <c r="C1783" s="552"/>
      <c r="D1783" s="574"/>
      <c r="E1783" s="536"/>
      <c r="F1783" s="537"/>
      <c r="G1783" s="133" t="s">
        <v>2122</v>
      </c>
      <c r="H1783" s="4"/>
      <c r="I1783" s="4"/>
      <c r="J1783" s="4">
        <v>214</v>
      </c>
      <c r="K1783" s="4"/>
      <c r="L1783" s="4"/>
      <c r="M1783" s="4"/>
      <c r="N1783" s="4">
        <v>10</v>
      </c>
      <c r="O1783" s="21"/>
      <c r="P1783" s="221"/>
      <c r="Q1783" s="224"/>
      <c r="R1783" s="222"/>
      <c r="S1783" s="222"/>
      <c r="T1783" s="222"/>
    </row>
    <row r="1784" spans="1:20" s="19" customFormat="1" ht="48.75" hidden="1" customHeight="1" outlineLevel="1" x14ac:dyDescent="0.25">
      <c r="A1784" s="552"/>
      <c r="B1784" s="551"/>
      <c r="C1784" s="552"/>
      <c r="D1784" s="574"/>
      <c r="E1784" s="536"/>
      <c r="F1784" s="537"/>
      <c r="G1784" s="133" t="s">
        <v>2123</v>
      </c>
      <c r="H1784" s="4"/>
      <c r="I1784" s="4"/>
      <c r="J1784" s="4">
        <v>8</v>
      </c>
      <c r="K1784" s="4"/>
      <c r="L1784" s="4"/>
      <c r="M1784" s="4"/>
      <c r="N1784" s="4">
        <v>27</v>
      </c>
      <c r="O1784" s="21"/>
      <c r="P1784" s="221"/>
      <c r="Q1784" s="224"/>
      <c r="R1784" s="222"/>
      <c r="S1784" s="222"/>
      <c r="T1784" s="222"/>
    </row>
    <row r="1785" spans="1:20" s="19" customFormat="1" ht="64.5" hidden="1" customHeight="1" outlineLevel="1" x14ac:dyDescent="0.25">
      <c r="A1785" s="552"/>
      <c r="B1785" s="551"/>
      <c r="C1785" s="552"/>
      <c r="D1785" s="574"/>
      <c r="E1785" s="536"/>
      <c r="F1785" s="537"/>
      <c r="G1785" s="133" t="s">
        <v>2124</v>
      </c>
      <c r="H1785" s="4"/>
      <c r="I1785" s="4"/>
      <c r="J1785" s="4">
        <v>224</v>
      </c>
      <c r="K1785" s="4"/>
      <c r="L1785" s="4"/>
      <c r="M1785" s="4"/>
      <c r="N1785" s="4">
        <v>120</v>
      </c>
      <c r="O1785" s="21"/>
      <c r="P1785" s="221"/>
      <c r="Q1785" s="224"/>
      <c r="R1785" s="222"/>
      <c r="S1785" s="222"/>
      <c r="T1785" s="222"/>
    </row>
    <row r="1786" spans="1:20" s="19" customFormat="1" ht="64.5" hidden="1" customHeight="1" outlineLevel="1" x14ac:dyDescent="0.25">
      <c r="A1786" s="552"/>
      <c r="B1786" s="551"/>
      <c r="C1786" s="552"/>
      <c r="D1786" s="574"/>
      <c r="E1786" s="536"/>
      <c r="F1786" s="537"/>
      <c r="G1786" s="133" t="s">
        <v>2125</v>
      </c>
      <c r="H1786" s="4"/>
      <c r="I1786" s="4"/>
      <c r="J1786" s="4">
        <v>11</v>
      </c>
      <c r="K1786" s="4"/>
      <c r="L1786" s="4"/>
      <c r="M1786" s="4"/>
      <c r="N1786" s="4">
        <v>15</v>
      </c>
      <c r="O1786" s="21"/>
      <c r="P1786" s="221"/>
      <c r="Q1786" s="224"/>
      <c r="R1786" s="222"/>
      <c r="S1786" s="222"/>
      <c r="T1786" s="222"/>
    </row>
    <row r="1787" spans="1:20" s="19" customFormat="1" ht="48.75" hidden="1" customHeight="1" outlineLevel="1" x14ac:dyDescent="0.25">
      <c r="A1787" s="552"/>
      <c r="B1787" s="551"/>
      <c r="C1787" s="552"/>
      <c r="D1787" s="574"/>
      <c r="E1787" s="536"/>
      <c r="F1787" s="537"/>
      <c r="G1787" s="133" t="s">
        <v>2126</v>
      </c>
      <c r="H1787" s="4"/>
      <c r="I1787" s="4"/>
      <c r="J1787" s="4">
        <v>118</v>
      </c>
      <c r="K1787" s="4"/>
      <c r="L1787" s="4"/>
      <c r="M1787" s="4"/>
      <c r="N1787" s="4">
        <v>31</v>
      </c>
      <c r="O1787" s="21"/>
      <c r="P1787" s="221"/>
      <c r="Q1787" s="224"/>
      <c r="R1787" s="222"/>
      <c r="S1787" s="222"/>
      <c r="T1787" s="222"/>
    </row>
    <row r="1788" spans="1:20" s="19" customFormat="1" ht="48.75" hidden="1" customHeight="1" outlineLevel="1" x14ac:dyDescent="0.25">
      <c r="A1788" s="552"/>
      <c r="B1788" s="551"/>
      <c r="C1788" s="552"/>
      <c r="D1788" s="574"/>
      <c r="E1788" s="536"/>
      <c r="F1788" s="537"/>
      <c r="G1788" s="133" t="s">
        <v>2127</v>
      </c>
      <c r="H1788" s="4"/>
      <c r="I1788" s="4"/>
      <c r="J1788" s="4">
        <v>235</v>
      </c>
      <c r="K1788" s="4"/>
      <c r="L1788" s="4"/>
      <c r="M1788" s="4"/>
      <c r="N1788" s="4">
        <v>50</v>
      </c>
      <c r="O1788" s="21"/>
      <c r="P1788" s="221"/>
      <c r="Q1788" s="224"/>
      <c r="R1788" s="222"/>
      <c r="S1788" s="222"/>
      <c r="T1788" s="222"/>
    </row>
    <row r="1789" spans="1:20" s="19" customFormat="1" ht="48.75" hidden="1" customHeight="1" outlineLevel="1" x14ac:dyDescent="0.25">
      <c r="A1789" s="552"/>
      <c r="B1789" s="551"/>
      <c r="C1789" s="552"/>
      <c r="D1789" s="574"/>
      <c r="E1789" s="536"/>
      <c r="F1789" s="537"/>
      <c r="G1789" s="133" t="s">
        <v>2128</v>
      </c>
      <c r="H1789" s="4"/>
      <c r="I1789" s="4"/>
      <c r="J1789" s="4">
        <v>395</v>
      </c>
      <c r="K1789" s="4"/>
      <c r="L1789" s="4"/>
      <c r="M1789" s="4"/>
      <c r="N1789" s="4">
        <v>93</v>
      </c>
      <c r="O1789" s="21"/>
      <c r="P1789" s="221"/>
      <c r="Q1789" s="224"/>
      <c r="R1789" s="222"/>
      <c r="S1789" s="222"/>
      <c r="T1789" s="222"/>
    </row>
    <row r="1790" spans="1:20" s="19" customFormat="1" ht="48.75" hidden="1" customHeight="1" outlineLevel="1" x14ac:dyDescent="0.25">
      <c r="A1790" s="552"/>
      <c r="B1790" s="551"/>
      <c r="C1790" s="552"/>
      <c r="D1790" s="574"/>
      <c r="E1790" s="536"/>
      <c r="F1790" s="537"/>
      <c r="G1790" s="133" t="s">
        <v>2129</v>
      </c>
      <c r="H1790" s="4"/>
      <c r="I1790" s="4"/>
      <c r="J1790" s="4">
        <v>218</v>
      </c>
      <c r="K1790" s="4"/>
      <c r="L1790" s="4"/>
      <c r="M1790" s="4"/>
      <c r="N1790" s="4">
        <v>48</v>
      </c>
      <c r="O1790" s="21"/>
      <c r="P1790" s="221"/>
      <c r="Q1790" s="224"/>
      <c r="R1790" s="222"/>
      <c r="S1790" s="222"/>
      <c r="T1790" s="222"/>
    </row>
    <row r="1791" spans="1:20" s="19" customFormat="1" ht="48.75" hidden="1" customHeight="1" outlineLevel="1" x14ac:dyDescent="0.25">
      <c r="A1791" s="552"/>
      <c r="B1791" s="551"/>
      <c r="C1791" s="552"/>
      <c r="D1791" s="574"/>
      <c r="E1791" s="536"/>
      <c r="F1791" s="537"/>
      <c r="G1791" s="133" t="s">
        <v>2130</v>
      </c>
      <c r="H1791" s="4"/>
      <c r="I1791" s="4"/>
      <c r="J1791" s="4">
        <v>233</v>
      </c>
      <c r="K1791" s="4"/>
      <c r="L1791" s="4"/>
      <c r="M1791" s="4"/>
      <c r="N1791" s="4">
        <v>80</v>
      </c>
      <c r="O1791" s="21"/>
      <c r="P1791" s="221"/>
      <c r="Q1791" s="224"/>
      <c r="R1791" s="222"/>
      <c r="S1791" s="222"/>
      <c r="T1791" s="222"/>
    </row>
    <row r="1792" spans="1:20" s="19" customFormat="1" ht="48.75" hidden="1" customHeight="1" outlineLevel="1" x14ac:dyDescent="0.25">
      <c r="A1792" s="552"/>
      <c r="B1792" s="551"/>
      <c r="C1792" s="552"/>
      <c r="D1792" s="574"/>
      <c r="E1792" s="536"/>
      <c r="F1792" s="537"/>
      <c r="G1792" s="133" t="s">
        <v>2131</v>
      </c>
      <c r="H1792" s="4"/>
      <c r="I1792" s="4"/>
      <c r="J1792" s="4">
        <v>171</v>
      </c>
      <c r="K1792" s="4"/>
      <c r="L1792" s="4"/>
      <c r="M1792" s="4"/>
      <c r="N1792" s="4">
        <v>40</v>
      </c>
      <c r="O1792" s="21"/>
      <c r="P1792" s="221"/>
      <c r="Q1792" s="224"/>
      <c r="R1792" s="222"/>
      <c r="S1792" s="222"/>
      <c r="T1792" s="222"/>
    </row>
    <row r="1793" spans="1:20" s="19" customFormat="1" ht="48.75" hidden="1" customHeight="1" outlineLevel="1" x14ac:dyDescent="0.25">
      <c r="A1793" s="552"/>
      <c r="B1793" s="551"/>
      <c r="C1793" s="552"/>
      <c r="D1793" s="574"/>
      <c r="E1793" s="536"/>
      <c r="F1793" s="537"/>
      <c r="G1793" s="133" t="s">
        <v>2132</v>
      </c>
      <c r="H1793" s="4"/>
      <c r="I1793" s="4"/>
      <c r="J1793" s="4">
        <v>170</v>
      </c>
      <c r="K1793" s="4"/>
      <c r="L1793" s="4"/>
      <c r="M1793" s="4"/>
      <c r="N1793" s="4">
        <v>25</v>
      </c>
      <c r="O1793" s="21"/>
      <c r="P1793" s="221"/>
      <c r="Q1793" s="224"/>
      <c r="R1793" s="222"/>
      <c r="S1793" s="222"/>
      <c r="T1793" s="222"/>
    </row>
    <row r="1794" spans="1:20" s="19" customFormat="1" ht="99.75" hidden="1" customHeight="1" outlineLevel="1" x14ac:dyDescent="0.25">
      <c r="A1794" s="552"/>
      <c r="B1794" s="551"/>
      <c r="C1794" s="552"/>
      <c r="D1794" s="574"/>
      <c r="E1794" s="536"/>
      <c r="F1794" s="537"/>
      <c r="G1794" s="133" t="s">
        <v>2133</v>
      </c>
      <c r="H1794" s="4"/>
      <c r="I1794" s="4"/>
      <c r="J1794" s="4">
        <v>9</v>
      </c>
      <c r="K1794" s="4"/>
      <c r="L1794" s="4"/>
      <c r="M1794" s="4"/>
      <c r="N1794" s="4">
        <v>52</v>
      </c>
      <c r="O1794" s="21"/>
      <c r="P1794" s="221"/>
      <c r="Q1794" s="224"/>
      <c r="R1794" s="222"/>
      <c r="S1794" s="222"/>
      <c r="T1794" s="222"/>
    </row>
    <row r="1795" spans="1:20" s="19" customFormat="1" ht="106.5" hidden="1" customHeight="1" outlineLevel="1" x14ac:dyDescent="0.25">
      <c r="A1795" s="552"/>
      <c r="B1795" s="551"/>
      <c r="C1795" s="552"/>
      <c r="D1795" s="574"/>
      <c r="E1795" s="536"/>
      <c r="F1795" s="537"/>
      <c r="G1795" s="133" t="s">
        <v>2134</v>
      </c>
      <c r="H1795" s="4"/>
      <c r="I1795" s="4"/>
      <c r="J1795" s="4">
        <v>2</v>
      </c>
      <c r="K1795" s="4"/>
      <c r="L1795" s="4"/>
      <c r="M1795" s="4"/>
      <c r="N1795" s="4">
        <v>60</v>
      </c>
      <c r="O1795" s="21"/>
      <c r="P1795" s="221"/>
      <c r="Q1795" s="224"/>
      <c r="R1795" s="222"/>
      <c r="S1795" s="222"/>
      <c r="T1795" s="222"/>
    </row>
    <row r="1796" spans="1:20" s="19" customFormat="1" ht="48.75" hidden="1" customHeight="1" outlineLevel="1" x14ac:dyDescent="0.25">
      <c r="A1796" s="552"/>
      <c r="B1796" s="551"/>
      <c r="C1796" s="552"/>
      <c r="D1796" s="574"/>
      <c r="E1796" s="536"/>
      <c r="F1796" s="537"/>
      <c r="G1796" s="133" t="s">
        <v>2135</v>
      </c>
      <c r="H1796" s="4"/>
      <c r="I1796" s="4"/>
      <c r="J1796" s="4">
        <v>180</v>
      </c>
      <c r="K1796" s="4"/>
      <c r="L1796" s="4"/>
      <c r="M1796" s="4"/>
      <c r="N1796" s="4">
        <v>30</v>
      </c>
      <c r="O1796" s="21"/>
      <c r="P1796" s="221"/>
      <c r="Q1796" s="224"/>
      <c r="R1796" s="222"/>
      <c r="S1796" s="222"/>
      <c r="T1796" s="222"/>
    </row>
    <row r="1797" spans="1:20" s="19" customFormat="1" ht="99.75" hidden="1" customHeight="1" outlineLevel="1" x14ac:dyDescent="0.25">
      <c r="A1797" s="552"/>
      <c r="B1797" s="551"/>
      <c r="C1797" s="552"/>
      <c r="D1797" s="574"/>
      <c r="E1797" s="536"/>
      <c r="F1797" s="537"/>
      <c r="G1797" s="133" t="s">
        <v>2136</v>
      </c>
      <c r="H1797" s="4"/>
      <c r="I1797" s="4"/>
      <c r="J1797" s="4">
        <v>5</v>
      </c>
      <c r="K1797" s="4"/>
      <c r="L1797" s="4"/>
      <c r="M1797" s="4"/>
      <c r="N1797" s="4">
        <v>70</v>
      </c>
      <c r="O1797" s="21"/>
      <c r="P1797" s="221"/>
      <c r="Q1797" s="224"/>
      <c r="R1797" s="222"/>
      <c r="S1797" s="222"/>
      <c r="T1797" s="222"/>
    </row>
    <row r="1798" spans="1:20" s="19" customFormat="1" ht="48.75" hidden="1" customHeight="1" outlineLevel="1" x14ac:dyDescent="0.25">
      <c r="A1798" s="552"/>
      <c r="B1798" s="551"/>
      <c r="C1798" s="552"/>
      <c r="D1798" s="574"/>
      <c r="E1798" s="536"/>
      <c r="F1798" s="537"/>
      <c r="G1798" s="133" t="s">
        <v>2137</v>
      </c>
      <c r="H1798" s="4"/>
      <c r="I1798" s="4"/>
      <c r="J1798" s="4">
        <v>3</v>
      </c>
      <c r="K1798" s="4"/>
      <c r="L1798" s="4"/>
      <c r="M1798" s="4"/>
      <c r="N1798" s="4">
        <v>150</v>
      </c>
      <c r="O1798" s="21"/>
      <c r="P1798" s="221"/>
      <c r="Q1798" s="224"/>
      <c r="R1798" s="222"/>
      <c r="S1798" s="222"/>
      <c r="T1798" s="222"/>
    </row>
    <row r="1799" spans="1:20" s="19" customFormat="1" ht="48.75" hidden="1" customHeight="1" outlineLevel="1" x14ac:dyDescent="0.25">
      <c r="A1799" s="552"/>
      <c r="B1799" s="551"/>
      <c r="C1799" s="552"/>
      <c r="D1799" s="574"/>
      <c r="E1799" s="536"/>
      <c r="F1799" s="537"/>
      <c r="G1799" s="233" t="s">
        <v>2166</v>
      </c>
      <c r="H1799" s="4"/>
      <c r="I1799" s="4"/>
      <c r="J1799" s="4">
        <v>65</v>
      </c>
      <c r="K1799" s="4"/>
      <c r="L1799" s="4"/>
      <c r="M1799" s="4"/>
      <c r="N1799" s="4">
        <v>15</v>
      </c>
      <c r="O1799" s="21"/>
      <c r="P1799" s="221"/>
      <c r="Q1799" s="224"/>
      <c r="R1799" s="222"/>
      <c r="S1799" s="222"/>
      <c r="T1799" s="222"/>
    </row>
    <row r="1800" spans="1:20" s="19" customFormat="1" ht="48.75" hidden="1" customHeight="1" outlineLevel="1" x14ac:dyDescent="0.25">
      <c r="A1800" s="552"/>
      <c r="B1800" s="551"/>
      <c r="C1800" s="552"/>
      <c r="D1800" s="574"/>
      <c r="E1800" s="536"/>
      <c r="F1800" s="537"/>
      <c r="G1800" s="233" t="s">
        <v>2167</v>
      </c>
      <c r="H1800" s="4"/>
      <c r="I1800" s="4"/>
      <c r="J1800" s="4">
        <v>471</v>
      </c>
      <c r="K1800" s="4"/>
      <c r="L1800" s="4"/>
      <c r="M1800" s="4"/>
      <c r="N1800" s="4">
        <v>15</v>
      </c>
      <c r="O1800" s="21"/>
      <c r="P1800" s="221"/>
      <c r="Q1800" s="224"/>
      <c r="R1800" s="222"/>
      <c r="S1800" s="222"/>
      <c r="T1800" s="222"/>
    </row>
    <row r="1801" spans="1:20" s="19" customFormat="1" ht="48.75" hidden="1" customHeight="1" outlineLevel="1" x14ac:dyDescent="0.25">
      <c r="A1801" s="552"/>
      <c r="B1801" s="551"/>
      <c r="C1801" s="552"/>
      <c r="D1801" s="574"/>
      <c r="E1801" s="536"/>
      <c r="F1801" s="537"/>
      <c r="G1801" s="233" t="s">
        <v>2168</v>
      </c>
      <c r="H1801" s="4"/>
      <c r="I1801" s="4"/>
      <c r="J1801" s="4">
        <v>471</v>
      </c>
      <c r="K1801" s="4"/>
      <c r="L1801" s="4"/>
      <c r="M1801" s="4"/>
      <c r="N1801" s="4">
        <v>45</v>
      </c>
      <c r="O1801" s="21"/>
      <c r="P1801" s="221"/>
      <c r="Q1801" s="224"/>
      <c r="R1801" s="222"/>
      <c r="S1801" s="222"/>
      <c r="T1801" s="222"/>
    </row>
    <row r="1802" spans="1:20" s="19" customFormat="1" ht="48.75" hidden="1" customHeight="1" outlineLevel="1" x14ac:dyDescent="0.25">
      <c r="A1802" s="552"/>
      <c r="B1802" s="551"/>
      <c r="C1802" s="552"/>
      <c r="D1802" s="574"/>
      <c r="E1802" s="536"/>
      <c r="F1802" s="537"/>
      <c r="G1802" s="233" t="s">
        <v>2169</v>
      </c>
      <c r="H1802" s="4"/>
      <c r="I1802" s="4"/>
      <c r="J1802" s="4">
        <v>904</v>
      </c>
      <c r="K1802" s="4"/>
      <c r="L1802" s="4"/>
      <c r="M1802" s="4"/>
      <c r="N1802" s="4">
        <v>5</v>
      </c>
      <c r="O1802" s="21"/>
      <c r="P1802" s="221"/>
      <c r="Q1802" s="224"/>
      <c r="R1802" s="222"/>
      <c r="S1802" s="222"/>
      <c r="T1802" s="222"/>
    </row>
    <row r="1803" spans="1:20" s="19" customFormat="1" ht="48.75" hidden="1" customHeight="1" outlineLevel="1" x14ac:dyDescent="0.25">
      <c r="A1803" s="552"/>
      <c r="B1803" s="551"/>
      <c r="C1803" s="552"/>
      <c r="D1803" s="574"/>
      <c r="E1803" s="536"/>
      <c r="F1803" s="537"/>
      <c r="G1803" s="233" t="s">
        <v>2170</v>
      </c>
      <c r="H1803" s="4"/>
      <c r="I1803" s="4"/>
      <c r="J1803" s="4">
        <v>177</v>
      </c>
      <c r="K1803" s="4"/>
      <c r="L1803" s="4"/>
      <c r="M1803" s="4"/>
      <c r="N1803" s="4">
        <v>40</v>
      </c>
      <c r="O1803" s="21"/>
      <c r="P1803" s="221"/>
      <c r="Q1803" s="224"/>
      <c r="R1803" s="222"/>
      <c r="S1803" s="222"/>
      <c r="T1803" s="222"/>
    </row>
    <row r="1804" spans="1:20" s="19" customFormat="1" ht="48.75" hidden="1" customHeight="1" outlineLevel="1" x14ac:dyDescent="0.25">
      <c r="A1804" s="552"/>
      <c r="B1804" s="551"/>
      <c r="C1804" s="552"/>
      <c r="D1804" s="574"/>
      <c r="E1804" s="536"/>
      <c r="F1804" s="537"/>
      <c r="G1804" s="233" t="s">
        <v>2171</v>
      </c>
      <c r="H1804" s="4"/>
      <c r="I1804" s="4"/>
      <c r="J1804" s="4">
        <v>320</v>
      </c>
      <c r="K1804" s="4"/>
      <c r="L1804" s="4"/>
      <c r="M1804" s="4"/>
      <c r="N1804" s="4">
        <v>15</v>
      </c>
      <c r="O1804" s="21"/>
      <c r="P1804" s="221"/>
      <c r="Q1804" s="224"/>
      <c r="R1804" s="222"/>
      <c r="S1804" s="222"/>
      <c r="T1804" s="222"/>
    </row>
    <row r="1805" spans="1:20" s="19" customFormat="1" ht="48.75" hidden="1" customHeight="1" outlineLevel="1" x14ac:dyDescent="0.25">
      <c r="A1805" s="552"/>
      <c r="B1805" s="551"/>
      <c r="C1805" s="552"/>
      <c r="D1805" s="574"/>
      <c r="E1805" s="536"/>
      <c r="F1805" s="537"/>
      <c r="G1805" s="233" t="s">
        <v>2172</v>
      </c>
      <c r="H1805" s="4"/>
      <c r="I1805" s="4"/>
      <c r="J1805" s="4">
        <v>356</v>
      </c>
      <c r="K1805" s="4"/>
      <c r="L1805" s="4"/>
      <c r="M1805" s="4"/>
      <c r="N1805" s="4">
        <v>135</v>
      </c>
      <c r="O1805" s="21"/>
      <c r="P1805" s="221"/>
      <c r="Q1805" s="224"/>
      <c r="R1805" s="222"/>
      <c r="S1805" s="222"/>
      <c r="T1805" s="222"/>
    </row>
    <row r="1806" spans="1:20" s="19" customFormat="1" ht="48.75" hidden="1" customHeight="1" outlineLevel="1" x14ac:dyDescent="0.25">
      <c r="A1806" s="552"/>
      <c r="B1806" s="551"/>
      <c r="C1806" s="552"/>
      <c r="D1806" s="574"/>
      <c r="E1806" s="536"/>
      <c r="F1806" s="537"/>
      <c r="G1806" s="233" t="s">
        <v>2173</v>
      </c>
      <c r="H1806" s="4"/>
      <c r="I1806" s="4"/>
      <c r="J1806" s="4">
        <v>549</v>
      </c>
      <c r="K1806" s="4"/>
      <c r="L1806" s="4"/>
      <c r="M1806" s="4"/>
      <c r="N1806" s="4">
        <v>15</v>
      </c>
      <c r="O1806" s="21"/>
      <c r="P1806" s="221"/>
      <c r="Q1806" s="224"/>
      <c r="R1806" s="222"/>
      <c r="S1806" s="222"/>
      <c r="T1806" s="222"/>
    </row>
    <row r="1807" spans="1:20" s="19" customFormat="1" ht="48.75" hidden="1" customHeight="1" outlineLevel="1" x14ac:dyDescent="0.25">
      <c r="A1807" s="552"/>
      <c r="B1807" s="551"/>
      <c r="C1807" s="552"/>
      <c r="D1807" s="574"/>
      <c r="E1807" s="536"/>
      <c r="F1807" s="537"/>
      <c r="G1807" s="233" t="s">
        <v>2174</v>
      </c>
      <c r="H1807" s="4"/>
      <c r="I1807" s="4"/>
      <c r="J1807" s="4">
        <v>863</v>
      </c>
      <c r="K1807" s="4"/>
      <c r="L1807" s="4"/>
      <c r="M1807" s="4"/>
      <c r="N1807" s="4">
        <v>60</v>
      </c>
      <c r="O1807" s="21"/>
      <c r="P1807" s="221"/>
      <c r="Q1807" s="224"/>
      <c r="R1807" s="222"/>
      <c r="S1807" s="222"/>
      <c r="T1807" s="222"/>
    </row>
    <row r="1808" spans="1:20" s="19" customFormat="1" ht="48.75" hidden="1" customHeight="1" outlineLevel="1" x14ac:dyDescent="0.25">
      <c r="A1808" s="552"/>
      <c r="B1808" s="551"/>
      <c r="C1808" s="552"/>
      <c r="D1808" s="574"/>
      <c r="E1808" s="538"/>
      <c r="F1808" s="539"/>
      <c r="G1808" s="233" t="s">
        <v>2175</v>
      </c>
      <c r="H1808" s="4"/>
      <c r="I1808" s="4"/>
      <c r="J1808" s="4">
        <v>176</v>
      </c>
      <c r="K1808" s="4"/>
      <c r="L1808" s="4"/>
      <c r="M1808" s="4"/>
      <c r="N1808" s="4">
        <v>75</v>
      </c>
      <c r="O1808" s="21"/>
      <c r="P1808" s="221"/>
      <c r="Q1808" s="224"/>
      <c r="R1808" s="222"/>
      <c r="S1808" s="222"/>
      <c r="T1808" s="222"/>
    </row>
    <row r="1809" spans="1:21" s="38" customFormat="1" ht="15" hidden="1" customHeight="1" outlineLevel="1" x14ac:dyDescent="0.25">
      <c r="A1809" s="552"/>
      <c r="B1809" s="551"/>
      <c r="C1809" s="552"/>
      <c r="D1809" s="574"/>
      <c r="E1809" s="552" t="s">
        <v>55</v>
      </c>
      <c r="F1809" s="188"/>
      <c r="G1809" s="189"/>
      <c r="H1809" s="273">
        <f>H1810</f>
        <v>0</v>
      </c>
      <c r="I1809" s="273">
        <f t="shared" ref="I1809:N1809" si="8">I1810</f>
        <v>0</v>
      </c>
      <c r="J1809" s="273">
        <f t="shared" si="8"/>
        <v>0</v>
      </c>
      <c r="K1809" s="273"/>
      <c r="L1809" s="273">
        <f t="shared" si="8"/>
        <v>0</v>
      </c>
      <c r="M1809" s="273">
        <f t="shared" si="8"/>
        <v>0</v>
      </c>
      <c r="N1809" s="273">
        <f t="shared" si="8"/>
        <v>0</v>
      </c>
      <c r="O1809" s="337"/>
      <c r="P1809" s="482"/>
      <c r="Q1809" s="359"/>
      <c r="R1809" s="354"/>
      <c r="S1809" s="355"/>
      <c r="T1809" s="360"/>
    </row>
    <row r="1810" spans="1:21" ht="69.75" hidden="1" customHeight="1" outlineLevel="1" x14ac:dyDescent="0.25">
      <c r="A1810" s="552"/>
      <c r="B1810" s="551"/>
      <c r="C1810" s="552"/>
      <c r="D1810" s="574"/>
      <c r="E1810" s="552"/>
      <c r="F1810" s="234"/>
      <c r="G1810" s="141"/>
      <c r="H1810" s="300"/>
      <c r="I1810" s="300"/>
      <c r="J1810" s="300"/>
      <c r="K1810" s="300"/>
      <c r="L1810" s="300"/>
      <c r="M1810" s="300"/>
      <c r="N1810" s="300"/>
      <c r="O1810" s="327"/>
      <c r="P1810" s="364"/>
      <c r="Q1810" s="276"/>
      <c r="R1810" s="354"/>
      <c r="S1810" s="354"/>
      <c r="T1810" s="354"/>
      <c r="U1810" s="3"/>
    </row>
    <row r="1811" spans="1:21" ht="15" hidden="1" customHeight="1" outlineLevel="1" x14ac:dyDescent="0.25">
      <c r="A1811" s="552"/>
      <c r="B1811" s="551"/>
      <c r="C1811" s="552"/>
      <c r="D1811" s="574"/>
      <c r="E1811" s="286" t="s">
        <v>56</v>
      </c>
      <c r="F1811" s="234"/>
      <c r="G1811" s="233"/>
      <c r="H1811" s="300"/>
      <c r="I1811" s="300"/>
      <c r="J1811" s="300"/>
      <c r="K1811" s="300"/>
      <c r="L1811" s="300"/>
      <c r="M1811" s="300"/>
      <c r="N1811" s="300"/>
      <c r="O1811" s="327"/>
      <c r="P1811" s="364"/>
      <c r="Q1811" s="276"/>
      <c r="R1811" s="354"/>
      <c r="S1811" s="354"/>
      <c r="T1811" s="354"/>
      <c r="U1811" s="3"/>
    </row>
    <row r="1812" spans="1:21" ht="15" hidden="1" customHeight="1" outlineLevel="1" x14ac:dyDescent="0.25">
      <c r="A1812" s="552"/>
      <c r="B1812" s="551"/>
      <c r="C1812" s="552"/>
      <c r="D1812" s="574"/>
      <c r="E1812" s="287" t="s">
        <v>57</v>
      </c>
      <c r="F1812" s="233"/>
      <c r="G1812" s="233"/>
      <c r="H1812" s="300"/>
      <c r="I1812" s="300"/>
      <c r="J1812" s="300"/>
      <c r="K1812" s="300"/>
      <c r="L1812" s="300"/>
      <c r="M1812" s="300"/>
      <c r="N1812" s="300"/>
      <c r="O1812" s="327"/>
      <c r="P1812" s="364"/>
      <c r="Q1812" s="276"/>
      <c r="R1812" s="354"/>
      <c r="S1812" s="354"/>
      <c r="T1812" s="354"/>
      <c r="U1812" s="3"/>
    </row>
    <row r="1813" spans="1:21" ht="15.75" hidden="1" customHeight="1" outlineLevel="1" x14ac:dyDescent="0.25">
      <c r="A1813" s="552"/>
      <c r="B1813" s="551"/>
      <c r="C1813" s="552"/>
      <c r="D1813" s="574"/>
      <c r="E1813" s="287" t="s">
        <v>61</v>
      </c>
      <c r="F1813" s="233"/>
      <c r="G1813" s="233"/>
      <c r="H1813" s="300"/>
      <c r="I1813" s="300"/>
      <c r="J1813" s="300"/>
      <c r="K1813" s="300"/>
      <c r="L1813" s="300"/>
      <c r="M1813" s="300"/>
      <c r="N1813" s="300"/>
      <c r="O1813" s="327"/>
      <c r="P1813" s="364"/>
      <c r="Q1813" s="276"/>
      <c r="R1813" s="354"/>
      <c r="S1813" s="354"/>
      <c r="T1813" s="354"/>
      <c r="U1813" s="3"/>
    </row>
    <row r="1814" spans="1:21" s="38" customFormat="1" ht="15" customHeight="1" collapsed="1" x14ac:dyDescent="0.25">
      <c r="A1814" s="552"/>
      <c r="B1814" s="551"/>
      <c r="C1814" s="552" t="s">
        <v>60</v>
      </c>
      <c r="D1814" s="574" t="s">
        <v>58</v>
      </c>
      <c r="E1814" s="534" t="s">
        <v>53</v>
      </c>
      <c r="F1814" s="535"/>
      <c r="G1814" s="189"/>
      <c r="H1814" s="122">
        <f>H1815+H1816</f>
        <v>51.5</v>
      </c>
      <c r="I1814" s="122"/>
      <c r="J1814" s="122"/>
      <c r="K1814" s="122"/>
      <c r="L1814" s="122">
        <f t="shared" ref="L1814" si="9">L1815+L1816</f>
        <v>15</v>
      </c>
      <c r="M1814" s="122"/>
      <c r="N1814" s="122"/>
      <c r="O1814" s="334"/>
      <c r="P1814" s="482"/>
      <c r="Q1814" s="359"/>
      <c r="R1814" s="354"/>
      <c r="S1814" s="355"/>
      <c r="T1814" s="360"/>
    </row>
    <row r="1815" spans="1:21" s="19" customFormat="1" ht="57.75" hidden="1" customHeight="1" outlineLevel="1" x14ac:dyDescent="0.25">
      <c r="A1815" s="552"/>
      <c r="B1815" s="551"/>
      <c r="C1815" s="552"/>
      <c r="D1815" s="574"/>
      <c r="E1815" s="536"/>
      <c r="F1815" s="537"/>
      <c r="G1815" s="64" t="s">
        <v>1724</v>
      </c>
      <c r="H1815" s="122">
        <v>51.5</v>
      </c>
      <c r="I1815" s="122"/>
      <c r="J1815" s="122"/>
      <c r="K1815" s="122"/>
      <c r="L1815" s="122">
        <v>15</v>
      </c>
      <c r="M1815" s="122"/>
      <c r="N1815" s="122"/>
      <c r="O1815" s="334"/>
      <c r="P1815" s="221"/>
      <c r="Q1815" s="224"/>
      <c r="R1815" s="224"/>
      <c r="S1815" s="221"/>
      <c r="T1815" s="221"/>
    </row>
    <row r="1816" spans="1:21" s="19" customFormat="1" ht="15" hidden="1" customHeight="1" outlineLevel="1" x14ac:dyDescent="0.25">
      <c r="A1816" s="552"/>
      <c r="B1816" s="551"/>
      <c r="C1816" s="552"/>
      <c r="D1816" s="574"/>
      <c r="E1816" s="538"/>
      <c r="F1816" s="539"/>
      <c r="G1816" s="233"/>
      <c r="H1816" s="300"/>
      <c r="I1816" s="300"/>
      <c r="J1816" s="300"/>
      <c r="K1816" s="300"/>
      <c r="L1816" s="300"/>
      <c r="M1816" s="300"/>
      <c r="N1816" s="300"/>
      <c r="O1816" s="327"/>
      <c r="P1816" s="221"/>
      <c r="Q1816" s="224"/>
      <c r="R1816" s="222"/>
      <c r="S1816" s="222"/>
      <c r="T1816" s="222"/>
    </row>
    <row r="1817" spans="1:21" s="19" customFormat="1" ht="15" hidden="1" customHeight="1" outlineLevel="1" x14ac:dyDescent="0.25">
      <c r="A1817" s="552"/>
      <c r="B1817" s="551"/>
      <c r="C1817" s="552"/>
      <c r="D1817" s="574"/>
      <c r="E1817" s="286" t="s">
        <v>54</v>
      </c>
      <c r="F1817" s="234"/>
      <c r="G1817" s="233"/>
      <c r="H1817" s="300"/>
      <c r="I1817" s="300"/>
      <c r="J1817" s="300"/>
      <c r="K1817" s="300"/>
      <c r="L1817" s="300"/>
      <c r="M1817" s="300"/>
      <c r="N1817" s="300"/>
      <c r="O1817" s="327"/>
      <c r="P1817" s="221"/>
      <c r="Q1817" s="224"/>
      <c r="R1817" s="222"/>
      <c r="S1817" s="222"/>
      <c r="T1817" s="222"/>
    </row>
    <row r="1818" spans="1:21" s="19" customFormat="1" ht="15" hidden="1" customHeight="1" outlineLevel="1" x14ac:dyDescent="0.25">
      <c r="A1818" s="552"/>
      <c r="B1818" s="551"/>
      <c r="C1818" s="552"/>
      <c r="D1818" s="574"/>
      <c r="E1818" s="286" t="s">
        <v>55</v>
      </c>
      <c r="F1818" s="234"/>
      <c r="G1818" s="233"/>
      <c r="H1818" s="300"/>
      <c r="I1818" s="300"/>
      <c r="J1818" s="300"/>
      <c r="K1818" s="300"/>
      <c r="L1818" s="300"/>
      <c r="M1818" s="300"/>
      <c r="N1818" s="300"/>
      <c r="O1818" s="327"/>
      <c r="P1818" s="221"/>
      <c r="Q1818" s="224"/>
      <c r="R1818" s="222"/>
      <c r="S1818" s="222"/>
      <c r="T1818" s="222"/>
    </row>
    <row r="1819" spans="1:21" s="19" customFormat="1" ht="15" hidden="1" customHeight="1" outlineLevel="1" x14ac:dyDescent="0.25">
      <c r="A1819" s="552"/>
      <c r="B1819" s="551"/>
      <c r="C1819" s="552"/>
      <c r="D1819" s="574"/>
      <c r="E1819" s="286" t="s">
        <v>56</v>
      </c>
      <c r="F1819" s="234"/>
      <c r="G1819" s="233"/>
      <c r="H1819" s="300"/>
      <c r="I1819" s="300"/>
      <c r="J1819" s="300"/>
      <c r="K1819" s="300"/>
      <c r="L1819" s="300"/>
      <c r="M1819" s="300"/>
      <c r="N1819" s="300"/>
      <c r="O1819" s="327"/>
      <c r="P1819" s="221"/>
      <c r="Q1819" s="224"/>
      <c r="R1819" s="222"/>
      <c r="S1819" s="222"/>
      <c r="T1819" s="222"/>
    </row>
    <row r="1820" spans="1:21" s="19" customFormat="1" ht="15" hidden="1" customHeight="1" outlineLevel="1" x14ac:dyDescent="0.25">
      <c r="A1820" s="552"/>
      <c r="B1820" s="551"/>
      <c r="C1820" s="552"/>
      <c r="D1820" s="574"/>
      <c r="E1820" s="287" t="s">
        <v>57</v>
      </c>
      <c r="F1820" s="233"/>
      <c r="G1820" s="233"/>
      <c r="H1820" s="300"/>
      <c r="I1820" s="300"/>
      <c r="J1820" s="300"/>
      <c r="K1820" s="300"/>
      <c r="L1820" s="300"/>
      <c r="M1820" s="300"/>
      <c r="N1820" s="300"/>
      <c r="O1820" s="327"/>
      <c r="P1820" s="221"/>
      <c r="Q1820" s="224"/>
      <c r="R1820" s="222"/>
      <c r="S1820" s="222"/>
      <c r="T1820" s="222"/>
    </row>
    <row r="1821" spans="1:21" s="19" customFormat="1" ht="15.75" hidden="1" customHeight="1" outlineLevel="1" x14ac:dyDescent="0.25">
      <c r="A1821" s="552"/>
      <c r="B1821" s="551"/>
      <c r="C1821" s="552"/>
      <c r="D1821" s="574"/>
      <c r="E1821" s="287" t="s">
        <v>61</v>
      </c>
      <c r="F1821" s="233"/>
      <c r="G1821" s="233"/>
      <c r="H1821" s="300"/>
      <c r="I1821" s="300"/>
      <c r="J1821" s="300"/>
      <c r="K1821" s="300"/>
      <c r="L1821" s="300"/>
      <c r="M1821" s="300"/>
      <c r="N1821" s="300"/>
      <c r="O1821" s="327"/>
      <c r="P1821" s="221"/>
      <c r="Q1821" s="224"/>
      <c r="R1821" s="222"/>
      <c r="S1821" s="222"/>
      <c r="T1821" s="222"/>
    </row>
    <row r="1822" spans="1:21" s="38" customFormat="1" ht="15" customHeight="1" collapsed="1" x14ac:dyDescent="0.25">
      <c r="A1822" s="552"/>
      <c r="B1822" s="551"/>
      <c r="C1822" s="552"/>
      <c r="D1822" s="574" t="s">
        <v>150</v>
      </c>
      <c r="E1822" s="534" t="s">
        <v>53</v>
      </c>
      <c r="F1822" s="535"/>
      <c r="G1822" s="189"/>
      <c r="H1822" s="122">
        <f>H1823+H1824</f>
        <v>456</v>
      </c>
      <c r="I1822" s="122"/>
      <c r="J1822" s="122">
        <f t="shared" ref="J1822:N1822" si="10">J1823+J1824</f>
        <v>20</v>
      </c>
      <c r="K1822" s="122"/>
      <c r="L1822" s="122">
        <f t="shared" si="10"/>
        <v>15</v>
      </c>
      <c r="M1822" s="122"/>
      <c r="N1822" s="122">
        <f t="shared" si="10"/>
        <v>5</v>
      </c>
      <c r="O1822" s="334"/>
      <c r="P1822" s="482"/>
      <c r="Q1822" s="359"/>
      <c r="R1822" s="354"/>
      <c r="S1822" s="355"/>
      <c r="T1822" s="360"/>
    </row>
    <row r="1823" spans="1:21" s="19" customFormat="1" ht="60" hidden="1" customHeight="1" outlineLevel="1" x14ac:dyDescent="0.25">
      <c r="A1823" s="552"/>
      <c r="B1823" s="551"/>
      <c r="C1823" s="552"/>
      <c r="D1823" s="574"/>
      <c r="E1823" s="536"/>
      <c r="F1823" s="537"/>
      <c r="G1823" s="64" t="s">
        <v>1726</v>
      </c>
      <c r="H1823" s="89">
        <v>456</v>
      </c>
      <c r="I1823" s="89"/>
      <c r="J1823" s="89"/>
      <c r="K1823" s="89"/>
      <c r="L1823" s="89">
        <v>15</v>
      </c>
      <c r="M1823" s="89"/>
      <c r="N1823" s="89"/>
      <c r="O1823" s="333"/>
      <c r="P1823" s="221"/>
      <c r="Q1823" s="221"/>
      <c r="R1823" s="222"/>
      <c r="S1823" s="355"/>
      <c r="T1823" s="355"/>
    </row>
    <row r="1824" spans="1:21" s="19" customFormat="1" ht="77.25" hidden="1" customHeight="1" outlineLevel="1" x14ac:dyDescent="0.25">
      <c r="A1824" s="552"/>
      <c r="B1824" s="551"/>
      <c r="C1824" s="552"/>
      <c r="D1824" s="574"/>
      <c r="E1824" s="538"/>
      <c r="F1824" s="539"/>
      <c r="G1824" s="61" t="s">
        <v>1727</v>
      </c>
      <c r="H1824" s="236"/>
      <c r="I1824" s="236"/>
      <c r="J1824" s="236">
        <v>20</v>
      </c>
      <c r="K1824" s="236"/>
      <c r="L1824" s="236"/>
      <c r="M1824" s="236"/>
      <c r="N1824" s="236">
        <v>5</v>
      </c>
      <c r="O1824" s="327"/>
      <c r="P1824" s="221"/>
      <c r="Q1824" s="221"/>
      <c r="R1824" s="222"/>
      <c r="S1824" s="355"/>
      <c r="T1824" s="355"/>
    </row>
    <row r="1825" spans="1:21" s="19" customFormat="1" ht="15" hidden="1" customHeight="1" outlineLevel="1" x14ac:dyDescent="0.25">
      <c r="A1825" s="552"/>
      <c r="B1825" s="551"/>
      <c r="C1825" s="552"/>
      <c r="D1825" s="574"/>
      <c r="E1825" s="234" t="s">
        <v>54</v>
      </c>
      <c r="F1825" s="234"/>
      <c r="G1825" s="233"/>
      <c r="H1825" s="236"/>
      <c r="I1825" s="236"/>
      <c r="J1825" s="236"/>
      <c r="K1825" s="236"/>
      <c r="L1825" s="236"/>
      <c r="M1825" s="236"/>
      <c r="N1825" s="236"/>
      <c r="O1825" s="327"/>
      <c r="P1825" s="221"/>
      <c r="Q1825" s="221"/>
      <c r="R1825" s="222"/>
      <c r="S1825" s="355"/>
      <c r="T1825" s="355"/>
    </row>
    <row r="1826" spans="1:21" s="19" customFormat="1" ht="15" hidden="1" customHeight="1" outlineLevel="1" x14ac:dyDescent="0.25">
      <c r="A1826" s="552"/>
      <c r="B1826" s="551"/>
      <c r="C1826" s="552"/>
      <c r="D1826" s="574"/>
      <c r="E1826" s="234" t="s">
        <v>55</v>
      </c>
      <c r="F1826" s="234"/>
      <c r="G1826" s="233"/>
      <c r="H1826" s="236"/>
      <c r="I1826" s="236"/>
      <c r="J1826" s="236"/>
      <c r="K1826" s="236"/>
      <c r="L1826" s="236"/>
      <c r="M1826" s="236"/>
      <c r="N1826" s="236"/>
      <c r="O1826" s="327"/>
      <c r="P1826" s="221"/>
      <c r="Q1826" s="221"/>
      <c r="R1826" s="222"/>
      <c r="S1826" s="355"/>
      <c r="T1826" s="355"/>
    </row>
    <row r="1827" spans="1:21" s="19" customFormat="1" ht="15" hidden="1" customHeight="1" outlineLevel="1" x14ac:dyDescent="0.25">
      <c r="A1827" s="552"/>
      <c r="B1827" s="551"/>
      <c r="C1827" s="552"/>
      <c r="D1827" s="574"/>
      <c r="E1827" s="234" t="s">
        <v>56</v>
      </c>
      <c r="F1827" s="234"/>
      <c r="G1827" s="233"/>
      <c r="H1827" s="236"/>
      <c r="I1827" s="236"/>
      <c r="J1827" s="236"/>
      <c r="K1827" s="236"/>
      <c r="L1827" s="236"/>
      <c r="M1827" s="236"/>
      <c r="N1827" s="236"/>
      <c r="O1827" s="327"/>
      <c r="P1827" s="221"/>
      <c r="Q1827" s="221"/>
      <c r="R1827" s="222"/>
      <c r="S1827" s="355"/>
      <c r="T1827" s="355"/>
    </row>
    <row r="1828" spans="1:21" s="19" customFormat="1" ht="15" hidden="1" customHeight="1" outlineLevel="1" x14ac:dyDescent="0.25">
      <c r="A1828" s="552"/>
      <c r="B1828" s="551"/>
      <c r="C1828" s="552"/>
      <c r="D1828" s="574"/>
      <c r="E1828" s="233" t="s">
        <v>57</v>
      </c>
      <c r="F1828" s="233"/>
      <c r="G1828" s="233"/>
      <c r="H1828" s="236"/>
      <c r="I1828" s="236"/>
      <c r="J1828" s="236"/>
      <c r="K1828" s="236"/>
      <c r="L1828" s="236"/>
      <c r="M1828" s="236"/>
      <c r="N1828" s="236"/>
      <c r="O1828" s="327"/>
      <c r="P1828" s="221"/>
      <c r="Q1828" s="221"/>
      <c r="R1828" s="222"/>
      <c r="S1828" s="355"/>
      <c r="T1828" s="355"/>
    </row>
    <row r="1829" spans="1:21" s="19" customFormat="1" ht="15.75" hidden="1" customHeight="1" outlineLevel="1" x14ac:dyDescent="0.25">
      <c r="A1829" s="552"/>
      <c r="B1829" s="551"/>
      <c r="C1829" s="552"/>
      <c r="D1829" s="574"/>
      <c r="E1829" s="233" t="s">
        <v>61</v>
      </c>
      <c r="F1829" s="233"/>
      <c r="G1829" s="233"/>
      <c r="H1829" s="236"/>
      <c r="I1829" s="236"/>
      <c r="J1829" s="236"/>
      <c r="K1829" s="236"/>
      <c r="L1829" s="236"/>
      <c r="M1829" s="236"/>
      <c r="N1829" s="236"/>
      <c r="O1829" s="327"/>
      <c r="P1829" s="221"/>
      <c r="Q1829" s="221"/>
      <c r="R1829" s="222"/>
      <c r="S1829" s="355"/>
      <c r="T1829" s="355"/>
    </row>
    <row r="1830" spans="1:21" s="146" customFormat="1" ht="14.25" hidden="1" collapsed="1" x14ac:dyDescent="0.2">
      <c r="A1830" s="729"/>
      <c r="B1830" s="729"/>
      <c r="C1830" s="729"/>
      <c r="D1830" s="729"/>
      <c r="E1830" s="729"/>
      <c r="F1830" s="729"/>
      <c r="G1830" s="730"/>
      <c r="H1830" s="186">
        <f>H11+H127+H199+H320+H407+H420+H431+H1296+H1809+H1814+H1822</f>
        <v>87110.5</v>
      </c>
      <c r="I1830" s="186">
        <f>I11+I127+I199+I320+I407+I420+I431+I1296+I1809+I1814+I1822</f>
        <v>79807</v>
      </c>
      <c r="J1830" s="186">
        <f t="shared" ref="J1830:O1830" si="11">J11+J127+J199+J320+J407+J420+J431+J1296+J1809+J1814+J1822</f>
        <v>132417</v>
      </c>
      <c r="K1830" s="186">
        <f t="shared" si="11"/>
        <v>0</v>
      </c>
      <c r="L1830" s="186">
        <f t="shared" si="11"/>
        <v>7253.5950000000003</v>
      </c>
      <c r="M1830" s="186">
        <f t="shared" si="11"/>
        <v>12304.050000000001</v>
      </c>
      <c r="N1830" s="186">
        <f t="shared" si="11"/>
        <v>24134.98</v>
      </c>
      <c r="O1830" s="342">
        <f t="shared" si="11"/>
        <v>0</v>
      </c>
      <c r="P1830" s="357"/>
      <c r="Q1830" s="357"/>
      <c r="R1830" s="362"/>
      <c r="S1830" s="362"/>
      <c r="T1830" s="362"/>
    </row>
    <row r="1831" spans="1:21" hidden="1" x14ac:dyDescent="0.25">
      <c r="A1831" s="187"/>
      <c r="B1831" s="187"/>
      <c r="C1831" s="187"/>
      <c r="D1831" s="187"/>
      <c r="E1831" s="187"/>
      <c r="F1831" s="190"/>
      <c r="G1831" s="190"/>
      <c r="H1831" s="187"/>
      <c r="I1831" s="187"/>
      <c r="J1831" s="187"/>
      <c r="K1831" s="187"/>
      <c r="L1831" s="187"/>
      <c r="M1831" s="187"/>
      <c r="N1831" s="187"/>
      <c r="O1831" s="187"/>
      <c r="P1831" s="1"/>
      <c r="Q1831" s="1"/>
      <c r="R1831" s="1"/>
      <c r="S1831" s="1"/>
      <c r="T1831" s="1"/>
      <c r="U1831" s="3"/>
    </row>
    <row r="1832" spans="1:21" s="19" customFormat="1" ht="23.25" customHeight="1" x14ac:dyDescent="0.25">
      <c r="A1832" s="703" t="s">
        <v>44</v>
      </c>
      <c r="B1832" s="704"/>
      <c r="C1832" s="704"/>
      <c r="D1832" s="704"/>
      <c r="E1832" s="704"/>
      <c r="F1832" s="704"/>
      <c r="G1832" s="704"/>
      <c r="H1832" s="704"/>
      <c r="I1832" s="704"/>
      <c r="J1832" s="704"/>
      <c r="K1832" s="704"/>
      <c r="L1832" s="704"/>
      <c r="M1832" s="704"/>
      <c r="N1832" s="704"/>
      <c r="O1832" s="704"/>
      <c r="P1832" s="33"/>
      <c r="Q1832" s="33"/>
      <c r="R1832" s="5"/>
      <c r="S1832" s="5"/>
      <c r="T1832" s="5"/>
    </row>
    <row r="1833" spans="1:21" s="19" customFormat="1" ht="45" customHeight="1" x14ac:dyDescent="0.25">
      <c r="A1833" s="574" t="s">
        <v>110</v>
      </c>
      <c r="B1833" s="552" t="s">
        <v>73</v>
      </c>
      <c r="C1833" s="574" t="s">
        <v>107</v>
      </c>
      <c r="D1833" s="574" t="s">
        <v>108</v>
      </c>
      <c r="E1833" s="559" t="s">
        <v>106</v>
      </c>
      <c r="F1833" s="560"/>
      <c r="G1833" s="574" t="str">
        <f>G8</f>
        <v>Объект электросетевого хозяйства*</v>
      </c>
      <c r="H1833" s="574" t="s">
        <v>116</v>
      </c>
      <c r="I1833" s="574"/>
      <c r="J1833" s="574"/>
      <c r="K1833" s="574"/>
      <c r="L1833" s="574" t="str">
        <f>L8</f>
        <v>Присоединенная максимальная мощность, кВт</v>
      </c>
      <c r="M1833" s="574"/>
      <c r="N1833" s="574"/>
      <c r="O1833" s="595"/>
      <c r="P1833" s="33"/>
      <c r="Q1833" s="33"/>
      <c r="R1833" s="33"/>
      <c r="S1833" s="33"/>
      <c r="T1833" s="33"/>
    </row>
    <row r="1834" spans="1:21" s="19" customFormat="1" ht="60" x14ac:dyDescent="0.25">
      <c r="A1834" s="574"/>
      <c r="B1834" s="552"/>
      <c r="C1834" s="574"/>
      <c r="D1834" s="574"/>
      <c r="E1834" s="556"/>
      <c r="F1834" s="558"/>
      <c r="G1834" s="574"/>
      <c r="H1834" s="233">
        <f>H9</f>
        <v>2017</v>
      </c>
      <c r="I1834" s="233">
        <f>I9</f>
        <v>2018</v>
      </c>
      <c r="J1834" s="233">
        <f>J9</f>
        <v>2019</v>
      </c>
      <c r="K1834" s="233" t="str">
        <f>K9</f>
        <v>План (в случае отсутствия фактических значений)</v>
      </c>
      <c r="L1834" s="233">
        <f>H1834</f>
        <v>2017</v>
      </c>
      <c r="M1834" s="233">
        <f>I1834</f>
        <v>2018</v>
      </c>
      <c r="N1834" s="233">
        <f>J1834</f>
        <v>2019</v>
      </c>
      <c r="O1834" s="328" t="str">
        <f>O9</f>
        <v>План (в случае отсутствия фактических значений)</v>
      </c>
      <c r="P1834" s="351"/>
      <c r="Q1834" s="351"/>
      <c r="R1834" s="20"/>
      <c r="S1834" s="274"/>
      <c r="T1834" s="20"/>
    </row>
    <row r="1835" spans="1:21" x14ac:dyDescent="0.25">
      <c r="A1835" s="236">
        <v>1</v>
      </c>
      <c r="B1835" s="551">
        <v>2</v>
      </c>
      <c r="C1835" s="551"/>
      <c r="D1835" s="551"/>
      <c r="E1835" s="551"/>
      <c r="F1835" s="551"/>
      <c r="G1835" s="233">
        <v>3</v>
      </c>
      <c r="H1835" s="574">
        <v>4</v>
      </c>
      <c r="I1835" s="574"/>
      <c r="J1835" s="574"/>
      <c r="K1835" s="574"/>
      <c r="L1835" s="574">
        <v>5</v>
      </c>
      <c r="M1835" s="574"/>
      <c r="N1835" s="574"/>
      <c r="O1835" s="595"/>
      <c r="P1835" s="352"/>
      <c r="Q1835" s="352"/>
      <c r="R1835" s="352"/>
      <c r="S1835" s="352"/>
      <c r="T1835" s="352"/>
      <c r="U1835" s="3"/>
    </row>
    <row r="1836" spans="1:21" x14ac:dyDescent="0.25">
      <c r="A1836" s="552" t="s">
        <v>63</v>
      </c>
      <c r="B1836" s="551" t="s">
        <v>74</v>
      </c>
      <c r="C1836" s="552" t="s">
        <v>59</v>
      </c>
      <c r="D1836" s="574" t="s">
        <v>58</v>
      </c>
      <c r="E1836" s="534" t="s">
        <v>53</v>
      </c>
      <c r="F1836" s="535"/>
      <c r="G1836" s="233"/>
      <c r="H1836" s="123">
        <f>SUM(H1837:H1852)</f>
        <v>745</v>
      </c>
      <c r="I1836" s="123"/>
      <c r="J1836" s="123">
        <f t="shared" ref="J1836:N1836" si="12">SUM(J1837:J1852)</f>
        <v>1651</v>
      </c>
      <c r="K1836" s="123"/>
      <c r="L1836" s="123">
        <f t="shared" si="12"/>
        <v>255</v>
      </c>
      <c r="M1836" s="123"/>
      <c r="N1836" s="123">
        <f t="shared" si="12"/>
        <v>1239.52</v>
      </c>
      <c r="O1836" s="332"/>
      <c r="P1836" s="364"/>
      <c r="Q1836" s="276"/>
      <c r="R1836" s="364"/>
      <c r="S1836" s="355"/>
      <c r="T1836" s="173"/>
      <c r="U1836" s="3"/>
    </row>
    <row r="1837" spans="1:21" s="19" customFormat="1" ht="60.75" hidden="1" customHeight="1" outlineLevel="1" x14ac:dyDescent="0.25">
      <c r="A1837" s="552"/>
      <c r="B1837" s="551"/>
      <c r="C1837" s="552"/>
      <c r="D1837" s="574"/>
      <c r="E1837" s="536"/>
      <c r="F1837" s="537"/>
      <c r="G1837" s="64" t="s">
        <v>1728</v>
      </c>
      <c r="H1837" s="123">
        <v>40</v>
      </c>
      <c r="I1837" s="123"/>
      <c r="J1837" s="123"/>
      <c r="K1837" s="123"/>
      <c r="L1837" s="123">
        <v>15</v>
      </c>
      <c r="M1837" s="123"/>
      <c r="N1837" s="123"/>
      <c r="O1837" s="332"/>
      <c r="P1837" s="364"/>
      <c r="Q1837" s="276"/>
      <c r="R1837" s="221"/>
      <c r="S1837" s="224"/>
      <c r="T1837" s="59"/>
    </row>
    <row r="1838" spans="1:21" s="19" customFormat="1" ht="93" hidden="1" customHeight="1" outlineLevel="1" x14ac:dyDescent="0.25">
      <c r="A1838" s="552"/>
      <c r="B1838" s="551"/>
      <c r="C1838" s="552"/>
      <c r="D1838" s="574"/>
      <c r="E1838" s="536"/>
      <c r="F1838" s="537"/>
      <c r="G1838" s="64" t="s">
        <v>1729</v>
      </c>
      <c r="H1838" s="123">
        <v>50</v>
      </c>
      <c r="I1838" s="123"/>
      <c r="J1838" s="123"/>
      <c r="K1838" s="123"/>
      <c r="L1838" s="123">
        <v>50</v>
      </c>
      <c r="M1838" s="123"/>
      <c r="N1838" s="123"/>
      <c r="O1838" s="332"/>
      <c r="P1838" s="364"/>
      <c r="Q1838" s="276"/>
      <c r="R1838" s="221"/>
      <c r="S1838" s="224"/>
      <c r="T1838" s="59"/>
    </row>
    <row r="1839" spans="1:21" s="19" customFormat="1" ht="60.75" hidden="1" customHeight="1" outlineLevel="1" x14ac:dyDescent="0.25">
      <c r="A1839" s="552"/>
      <c r="B1839" s="551"/>
      <c r="C1839" s="552"/>
      <c r="D1839" s="574"/>
      <c r="E1839" s="536"/>
      <c r="F1839" s="537"/>
      <c r="G1839" s="64" t="s">
        <v>1730</v>
      </c>
      <c r="H1839" s="123">
        <v>10</v>
      </c>
      <c r="I1839" s="123"/>
      <c r="J1839" s="123"/>
      <c r="K1839" s="123"/>
      <c r="L1839" s="123">
        <v>55</v>
      </c>
      <c r="M1839" s="123"/>
      <c r="N1839" s="123"/>
      <c r="O1839" s="332"/>
      <c r="P1839" s="364"/>
      <c r="Q1839" s="276"/>
      <c r="R1839" s="221"/>
      <c r="S1839" s="224"/>
      <c r="T1839" s="59"/>
    </row>
    <row r="1840" spans="1:21" s="19" customFormat="1" ht="119.25" hidden="1" customHeight="1" outlineLevel="1" x14ac:dyDescent="0.25">
      <c r="A1840" s="552"/>
      <c r="B1840" s="551"/>
      <c r="C1840" s="552"/>
      <c r="D1840" s="574"/>
      <c r="E1840" s="536"/>
      <c r="F1840" s="537"/>
      <c r="G1840" s="64" t="s">
        <v>227</v>
      </c>
      <c r="H1840" s="123">
        <v>140</v>
      </c>
      <c r="I1840" s="123"/>
      <c r="J1840" s="123"/>
      <c r="K1840" s="123"/>
      <c r="L1840" s="123">
        <v>100</v>
      </c>
      <c r="M1840" s="123"/>
      <c r="N1840" s="123"/>
      <c r="O1840" s="332"/>
      <c r="P1840" s="364"/>
      <c r="Q1840" s="276"/>
      <c r="R1840" s="221"/>
      <c r="S1840" s="224"/>
      <c r="T1840" s="59"/>
    </row>
    <row r="1841" spans="1:21" s="19" customFormat="1" ht="60" hidden="1" customHeight="1" outlineLevel="1" x14ac:dyDescent="0.25">
      <c r="A1841" s="552"/>
      <c r="B1841" s="551"/>
      <c r="C1841" s="552"/>
      <c r="D1841" s="574"/>
      <c r="E1841" s="536"/>
      <c r="F1841" s="537"/>
      <c r="G1841" s="82" t="s">
        <v>676</v>
      </c>
      <c r="H1841" s="123">
        <v>16</v>
      </c>
      <c r="I1841" s="123"/>
      <c r="J1841" s="123"/>
      <c r="K1841" s="123"/>
      <c r="L1841" s="123">
        <v>5</v>
      </c>
      <c r="M1841" s="123"/>
      <c r="N1841" s="123"/>
      <c r="O1841" s="332"/>
      <c r="P1841" s="364"/>
      <c r="Q1841" s="276"/>
      <c r="R1841" s="221"/>
      <c r="S1841" s="224"/>
      <c r="T1841" s="59"/>
    </row>
    <row r="1842" spans="1:21" s="19" customFormat="1" ht="60" hidden="1" customHeight="1" outlineLevel="1" x14ac:dyDescent="0.25">
      <c r="A1842" s="552"/>
      <c r="B1842" s="551"/>
      <c r="C1842" s="552"/>
      <c r="D1842" s="574"/>
      <c r="E1842" s="536"/>
      <c r="F1842" s="537"/>
      <c r="G1842" s="82" t="s">
        <v>675</v>
      </c>
      <c r="H1842" s="123">
        <v>473</v>
      </c>
      <c r="I1842" s="123"/>
      <c r="J1842" s="123"/>
      <c r="K1842" s="123"/>
      <c r="L1842" s="123">
        <v>15</v>
      </c>
      <c r="M1842" s="123"/>
      <c r="N1842" s="123"/>
      <c r="O1842" s="332"/>
      <c r="P1842" s="364"/>
      <c r="Q1842" s="276"/>
      <c r="R1842" s="221"/>
      <c r="S1842" s="224"/>
      <c r="T1842" s="59"/>
    </row>
    <row r="1843" spans="1:21" s="19" customFormat="1" ht="53.25" hidden="1" customHeight="1" outlineLevel="1" x14ac:dyDescent="0.25">
      <c r="A1843" s="552"/>
      <c r="B1843" s="551"/>
      <c r="C1843" s="552"/>
      <c r="D1843" s="574"/>
      <c r="E1843" s="536"/>
      <c r="F1843" s="537"/>
      <c r="G1843" s="82" t="s">
        <v>677</v>
      </c>
      <c r="H1843" s="123">
        <v>16</v>
      </c>
      <c r="I1843" s="123"/>
      <c r="J1843" s="123"/>
      <c r="K1843" s="123"/>
      <c r="L1843" s="123">
        <v>15</v>
      </c>
      <c r="M1843" s="123"/>
      <c r="N1843" s="123"/>
      <c r="O1843" s="332"/>
      <c r="P1843" s="364"/>
      <c r="Q1843" s="276"/>
      <c r="R1843" s="221"/>
      <c r="S1843" s="224"/>
      <c r="T1843" s="59"/>
    </row>
    <row r="1844" spans="1:21" s="19" customFormat="1" ht="34.5" hidden="1" customHeight="1" outlineLevel="1" x14ac:dyDescent="0.25">
      <c r="A1844" s="552"/>
      <c r="B1844" s="551"/>
      <c r="C1844" s="552"/>
      <c r="D1844" s="574"/>
      <c r="E1844" s="536"/>
      <c r="F1844" s="537"/>
      <c r="G1844" s="61" t="s">
        <v>243</v>
      </c>
      <c r="H1844" s="299"/>
      <c r="I1844" s="299"/>
      <c r="J1844" s="299">
        <v>20</v>
      </c>
      <c r="K1844" s="299"/>
      <c r="L1844" s="299"/>
      <c r="M1844" s="299"/>
      <c r="N1844" s="299">
        <v>145</v>
      </c>
      <c r="O1844" s="328"/>
      <c r="P1844" s="364"/>
      <c r="Q1844" s="276"/>
      <c r="R1844" s="221"/>
      <c r="S1844" s="225"/>
      <c r="T1844" s="20"/>
    </row>
    <row r="1845" spans="1:21" s="19" customFormat="1" ht="31.5" hidden="1" customHeight="1" outlineLevel="1" x14ac:dyDescent="0.25">
      <c r="A1845" s="552"/>
      <c r="B1845" s="551"/>
      <c r="C1845" s="552"/>
      <c r="D1845" s="574"/>
      <c r="E1845" s="536"/>
      <c r="F1845" s="537"/>
      <c r="G1845" s="61" t="s">
        <v>245</v>
      </c>
      <c r="H1845" s="299"/>
      <c r="I1845" s="299"/>
      <c r="J1845" s="299">
        <v>70</v>
      </c>
      <c r="K1845" s="299"/>
      <c r="L1845" s="299"/>
      <c r="M1845" s="299"/>
      <c r="N1845" s="299">
        <v>65</v>
      </c>
      <c r="O1845" s="328"/>
      <c r="P1845" s="364"/>
      <c r="Q1845" s="276"/>
      <c r="R1845" s="221"/>
      <c r="S1845" s="225"/>
      <c r="T1845" s="20"/>
    </row>
    <row r="1846" spans="1:21" s="19" customFormat="1" ht="120" hidden="1" customHeight="1" outlineLevel="1" x14ac:dyDescent="0.25">
      <c r="A1846" s="552"/>
      <c r="B1846" s="551"/>
      <c r="C1846" s="552"/>
      <c r="D1846" s="574"/>
      <c r="E1846" s="536"/>
      <c r="F1846" s="537"/>
      <c r="G1846" s="61" t="s">
        <v>1731</v>
      </c>
      <c r="H1846" s="299"/>
      <c r="I1846" s="299"/>
      <c r="J1846" s="299">
        <v>833</v>
      </c>
      <c r="K1846" s="299"/>
      <c r="L1846" s="299"/>
      <c r="M1846" s="299"/>
      <c r="N1846" s="299">
        <v>177.52</v>
      </c>
      <c r="O1846" s="328"/>
      <c r="P1846" s="364"/>
      <c r="Q1846" s="276"/>
      <c r="R1846" s="221"/>
      <c r="S1846" s="225"/>
      <c r="T1846" s="20"/>
    </row>
    <row r="1847" spans="1:21" s="19" customFormat="1" ht="40.5" hidden="1" customHeight="1" outlineLevel="1" x14ac:dyDescent="0.25">
      <c r="A1847" s="552"/>
      <c r="B1847" s="551"/>
      <c r="C1847" s="552"/>
      <c r="D1847" s="574"/>
      <c r="E1847" s="536"/>
      <c r="F1847" s="537"/>
      <c r="G1847" s="61" t="s">
        <v>255</v>
      </c>
      <c r="H1847" s="299"/>
      <c r="I1847" s="299"/>
      <c r="J1847" s="299">
        <v>60</v>
      </c>
      <c r="K1847" s="299"/>
      <c r="L1847" s="299"/>
      <c r="M1847" s="299"/>
      <c r="N1847" s="299">
        <v>65</v>
      </c>
      <c r="O1847" s="328"/>
      <c r="P1847" s="364"/>
      <c r="Q1847" s="276"/>
      <c r="R1847" s="221"/>
      <c r="S1847" s="225"/>
      <c r="T1847" s="20"/>
    </row>
    <row r="1848" spans="1:21" s="19" customFormat="1" ht="33" hidden="1" customHeight="1" outlineLevel="1" x14ac:dyDescent="0.25">
      <c r="A1848" s="552"/>
      <c r="B1848" s="551"/>
      <c r="C1848" s="552"/>
      <c r="D1848" s="574"/>
      <c r="E1848" s="536"/>
      <c r="F1848" s="537"/>
      <c r="G1848" s="61" t="s">
        <v>1732</v>
      </c>
      <c r="H1848" s="299"/>
      <c r="I1848" s="299"/>
      <c r="J1848" s="299">
        <v>54</v>
      </c>
      <c r="K1848" s="299"/>
      <c r="L1848" s="299"/>
      <c r="M1848" s="299"/>
      <c r="N1848" s="299">
        <v>98</v>
      </c>
      <c r="O1848" s="328"/>
      <c r="P1848" s="364"/>
      <c r="Q1848" s="276"/>
      <c r="R1848" s="221"/>
      <c r="S1848" s="225"/>
      <c r="T1848" s="20"/>
    </row>
    <row r="1849" spans="1:21" s="19" customFormat="1" ht="105" hidden="1" customHeight="1" outlineLevel="1" x14ac:dyDescent="0.25">
      <c r="A1849" s="552"/>
      <c r="B1849" s="551"/>
      <c r="C1849" s="552"/>
      <c r="D1849" s="574"/>
      <c r="E1849" s="536"/>
      <c r="F1849" s="537"/>
      <c r="G1849" s="61" t="s">
        <v>254</v>
      </c>
      <c r="H1849" s="299"/>
      <c r="I1849" s="299"/>
      <c r="J1849" s="299">
        <v>10</v>
      </c>
      <c r="K1849" s="299"/>
      <c r="L1849" s="299"/>
      <c r="M1849" s="299"/>
      <c r="N1849" s="299">
        <v>140</v>
      </c>
      <c r="O1849" s="328"/>
      <c r="P1849" s="364"/>
      <c r="Q1849" s="276"/>
      <c r="R1849" s="221"/>
      <c r="S1849" s="225"/>
      <c r="T1849" s="20"/>
    </row>
    <row r="1850" spans="1:21" s="19" customFormat="1" ht="42" hidden="1" customHeight="1" outlineLevel="1" x14ac:dyDescent="0.25">
      <c r="A1850" s="552"/>
      <c r="B1850" s="551"/>
      <c r="C1850" s="552"/>
      <c r="D1850" s="574"/>
      <c r="E1850" s="536"/>
      <c r="F1850" s="537"/>
      <c r="G1850" s="61" t="s">
        <v>260</v>
      </c>
      <c r="H1850" s="299"/>
      <c r="I1850" s="299"/>
      <c r="J1850" s="299">
        <v>50</v>
      </c>
      <c r="K1850" s="299"/>
      <c r="L1850" s="299"/>
      <c r="M1850" s="299"/>
      <c r="N1850" s="299">
        <v>149</v>
      </c>
      <c r="O1850" s="328"/>
      <c r="P1850" s="364"/>
      <c r="Q1850" s="276"/>
      <c r="R1850" s="221"/>
      <c r="S1850" s="225"/>
      <c r="T1850" s="20"/>
    </row>
    <row r="1851" spans="1:21" s="19" customFormat="1" ht="40.5" hidden="1" customHeight="1" outlineLevel="1" x14ac:dyDescent="0.25">
      <c r="A1851" s="552"/>
      <c r="B1851" s="551"/>
      <c r="C1851" s="552"/>
      <c r="D1851" s="574"/>
      <c r="E1851" s="536"/>
      <c r="F1851" s="537"/>
      <c r="G1851" s="61" t="s">
        <v>1733</v>
      </c>
      <c r="H1851" s="299"/>
      <c r="I1851" s="299"/>
      <c r="J1851" s="299">
        <v>550</v>
      </c>
      <c r="K1851" s="299"/>
      <c r="L1851" s="299"/>
      <c r="M1851" s="299"/>
      <c r="N1851" s="299">
        <v>300</v>
      </c>
      <c r="O1851" s="328"/>
      <c r="P1851" s="364"/>
      <c r="Q1851" s="276"/>
      <c r="R1851" s="221"/>
      <c r="S1851" s="225"/>
      <c r="T1851" s="20"/>
    </row>
    <row r="1852" spans="1:21" s="19" customFormat="1" ht="40.5" hidden="1" customHeight="1" outlineLevel="1" x14ac:dyDescent="0.25">
      <c r="A1852" s="552"/>
      <c r="B1852" s="551"/>
      <c r="C1852" s="552"/>
      <c r="D1852" s="574"/>
      <c r="E1852" s="538"/>
      <c r="F1852" s="539"/>
      <c r="G1852" s="61" t="s">
        <v>453</v>
      </c>
      <c r="H1852" s="300"/>
      <c r="I1852" s="300"/>
      <c r="J1852" s="300">
        <v>4</v>
      </c>
      <c r="K1852" s="300"/>
      <c r="L1852" s="300"/>
      <c r="M1852" s="300"/>
      <c r="N1852" s="300">
        <v>100</v>
      </c>
      <c r="O1852" s="327"/>
      <c r="P1852" s="364"/>
      <c r="Q1852" s="276"/>
      <c r="R1852" s="221"/>
      <c r="S1852" s="225"/>
      <c r="T1852" s="20"/>
    </row>
    <row r="1853" spans="1:21" collapsed="1" x14ac:dyDescent="0.25">
      <c r="A1853" s="552"/>
      <c r="B1853" s="551"/>
      <c r="C1853" s="552"/>
      <c r="D1853" s="574"/>
      <c r="E1853" s="534" t="s">
        <v>54</v>
      </c>
      <c r="F1853" s="535"/>
      <c r="G1853" s="233"/>
      <c r="H1853" s="123">
        <f>SUM(H1854:H1875)</f>
        <v>934</v>
      </c>
      <c r="I1853" s="123"/>
      <c r="J1853" s="123">
        <f t="shared" ref="J1853:N1853" si="13">SUM(J1854:J1875)</f>
        <v>5567</v>
      </c>
      <c r="K1853" s="123"/>
      <c r="L1853" s="123">
        <f t="shared" si="13"/>
        <v>439</v>
      </c>
      <c r="M1853" s="123"/>
      <c r="N1853" s="123">
        <f t="shared" si="13"/>
        <v>1267</v>
      </c>
      <c r="O1853" s="332"/>
      <c r="P1853" s="364"/>
      <c r="Q1853" s="276"/>
      <c r="R1853" s="364"/>
      <c r="S1853" s="355"/>
      <c r="T1853" s="173"/>
      <c r="U1853" s="3"/>
    </row>
    <row r="1854" spans="1:21" s="19" customFormat="1" ht="45" hidden="1" customHeight="1" outlineLevel="1" x14ac:dyDescent="0.25">
      <c r="A1854" s="552"/>
      <c r="B1854" s="551"/>
      <c r="C1854" s="552"/>
      <c r="D1854" s="574"/>
      <c r="E1854" s="536"/>
      <c r="F1854" s="537"/>
      <c r="G1854" s="64" t="s">
        <v>268</v>
      </c>
      <c r="H1854" s="123">
        <v>217</v>
      </c>
      <c r="I1854" s="123"/>
      <c r="J1854" s="123"/>
      <c r="K1854" s="123"/>
      <c r="L1854" s="123">
        <v>40</v>
      </c>
      <c r="M1854" s="123"/>
      <c r="N1854" s="123"/>
      <c r="O1854" s="332"/>
      <c r="P1854" s="364"/>
      <c r="Q1854" s="276"/>
      <c r="R1854" s="221"/>
      <c r="S1854" s="224"/>
      <c r="T1854" s="59"/>
    </row>
    <row r="1855" spans="1:21" s="19" customFormat="1" ht="45" hidden="1" customHeight="1" outlineLevel="1" x14ac:dyDescent="0.25">
      <c r="A1855" s="552"/>
      <c r="B1855" s="551"/>
      <c r="C1855" s="552"/>
      <c r="D1855" s="574"/>
      <c r="E1855" s="536"/>
      <c r="F1855" s="537"/>
      <c r="G1855" s="64" t="s">
        <v>1734</v>
      </c>
      <c r="H1855" s="123">
        <v>420</v>
      </c>
      <c r="I1855" s="123"/>
      <c r="J1855" s="123"/>
      <c r="K1855" s="123"/>
      <c r="L1855" s="123">
        <v>150</v>
      </c>
      <c r="M1855" s="123"/>
      <c r="N1855" s="123"/>
      <c r="O1855" s="332"/>
      <c r="P1855" s="364"/>
      <c r="Q1855" s="276"/>
      <c r="R1855" s="221"/>
      <c r="S1855" s="224"/>
      <c r="T1855" s="59"/>
    </row>
    <row r="1856" spans="1:21" s="19" customFormat="1" ht="45" hidden="1" customHeight="1" outlineLevel="1" x14ac:dyDescent="0.25">
      <c r="A1856" s="552"/>
      <c r="B1856" s="551"/>
      <c r="C1856" s="552"/>
      <c r="D1856" s="574"/>
      <c r="E1856" s="536"/>
      <c r="F1856" s="537"/>
      <c r="G1856" s="64" t="s">
        <v>270</v>
      </c>
      <c r="H1856" s="123">
        <v>20</v>
      </c>
      <c r="I1856" s="123"/>
      <c r="J1856" s="123"/>
      <c r="K1856" s="123"/>
      <c r="L1856" s="123">
        <v>50</v>
      </c>
      <c r="M1856" s="123"/>
      <c r="N1856" s="123"/>
      <c r="O1856" s="332"/>
      <c r="P1856" s="364"/>
      <c r="Q1856" s="276"/>
      <c r="R1856" s="221"/>
      <c r="S1856" s="224"/>
      <c r="T1856" s="59"/>
    </row>
    <row r="1857" spans="1:20" s="19" customFormat="1" ht="45" hidden="1" customHeight="1" outlineLevel="1" x14ac:dyDescent="0.25">
      <c r="A1857" s="552"/>
      <c r="B1857" s="551"/>
      <c r="C1857" s="552"/>
      <c r="D1857" s="574"/>
      <c r="E1857" s="536"/>
      <c r="F1857" s="537"/>
      <c r="G1857" s="64" t="s">
        <v>1735</v>
      </c>
      <c r="H1857" s="123">
        <v>7</v>
      </c>
      <c r="I1857" s="123"/>
      <c r="J1857" s="123"/>
      <c r="K1857" s="123"/>
      <c r="L1857" s="123">
        <v>54</v>
      </c>
      <c r="M1857" s="123"/>
      <c r="N1857" s="123"/>
      <c r="O1857" s="332"/>
      <c r="P1857" s="364"/>
      <c r="Q1857" s="276"/>
      <c r="R1857" s="221"/>
      <c r="S1857" s="224"/>
      <c r="T1857" s="59"/>
    </row>
    <row r="1858" spans="1:20" s="19" customFormat="1" ht="45" hidden="1" customHeight="1" outlineLevel="1" x14ac:dyDescent="0.25">
      <c r="A1858" s="552"/>
      <c r="B1858" s="551"/>
      <c r="C1858" s="552"/>
      <c r="D1858" s="574"/>
      <c r="E1858" s="536"/>
      <c r="F1858" s="537"/>
      <c r="G1858" s="64" t="s">
        <v>1736</v>
      </c>
      <c r="H1858" s="123">
        <v>270</v>
      </c>
      <c r="I1858" s="123"/>
      <c r="J1858" s="123"/>
      <c r="K1858" s="123"/>
      <c r="L1858" s="123">
        <v>145</v>
      </c>
      <c r="M1858" s="123"/>
      <c r="N1858" s="123"/>
      <c r="O1858" s="332"/>
      <c r="P1858" s="364"/>
      <c r="Q1858" s="276"/>
      <c r="R1858" s="221"/>
      <c r="S1858" s="224"/>
      <c r="T1858" s="59"/>
    </row>
    <row r="1859" spans="1:20" s="19" customFormat="1" ht="75" hidden="1" customHeight="1" outlineLevel="1" x14ac:dyDescent="0.25">
      <c r="A1859" s="552"/>
      <c r="B1859" s="551"/>
      <c r="C1859" s="552"/>
      <c r="D1859" s="574"/>
      <c r="E1859" s="536"/>
      <c r="F1859" s="537"/>
      <c r="G1859" s="63" t="s">
        <v>272</v>
      </c>
      <c r="H1859" s="299"/>
      <c r="I1859" s="299"/>
      <c r="J1859" s="299">
        <v>5</v>
      </c>
      <c r="K1859" s="299"/>
      <c r="L1859" s="299"/>
      <c r="M1859" s="299"/>
      <c r="N1859" s="299">
        <v>165</v>
      </c>
      <c r="O1859" s="328"/>
      <c r="P1859" s="364"/>
      <c r="Q1859" s="276"/>
      <c r="R1859" s="221"/>
      <c r="S1859" s="225"/>
      <c r="T1859" s="20"/>
    </row>
    <row r="1860" spans="1:20" s="19" customFormat="1" ht="60" hidden="1" customHeight="1" outlineLevel="1" x14ac:dyDescent="0.25">
      <c r="A1860" s="552"/>
      <c r="B1860" s="551"/>
      <c r="C1860" s="552"/>
      <c r="D1860" s="574"/>
      <c r="E1860" s="536"/>
      <c r="F1860" s="537"/>
      <c r="G1860" s="63" t="s">
        <v>273</v>
      </c>
      <c r="H1860" s="299"/>
      <c r="I1860" s="299"/>
      <c r="J1860" s="299">
        <v>97</v>
      </c>
      <c r="K1860" s="299"/>
      <c r="L1860" s="299"/>
      <c r="M1860" s="299"/>
      <c r="N1860" s="299">
        <v>95</v>
      </c>
      <c r="O1860" s="328"/>
      <c r="P1860" s="364"/>
      <c r="Q1860" s="276"/>
      <c r="R1860" s="221"/>
      <c r="S1860" s="225"/>
      <c r="T1860" s="20"/>
    </row>
    <row r="1861" spans="1:20" s="19" customFormat="1" ht="105" hidden="1" customHeight="1" outlineLevel="1" x14ac:dyDescent="0.25">
      <c r="A1861" s="552"/>
      <c r="B1861" s="551"/>
      <c r="C1861" s="552"/>
      <c r="D1861" s="574"/>
      <c r="E1861" s="536"/>
      <c r="F1861" s="537"/>
      <c r="G1861" s="61" t="s">
        <v>1737</v>
      </c>
      <c r="H1861" s="299"/>
      <c r="I1861" s="299"/>
      <c r="J1861" s="299">
        <v>400</v>
      </c>
      <c r="K1861" s="299"/>
      <c r="L1861" s="299"/>
      <c r="M1861" s="299"/>
      <c r="N1861" s="299">
        <v>75</v>
      </c>
      <c r="O1861" s="328"/>
      <c r="P1861" s="364"/>
      <c r="Q1861" s="276"/>
      <c r="R1861" s="221"/>
      <c r="S1861" s="225"/>
      <c r="T1861" s="20"/>
    </row>
    <row r="1862" spans="1:20" s="19" customFormat="1" ht="90" hidden="1" customHeight="1" outlineLevel="1" x14ac:dyDescent="0.25">
      <c r="A1862" s="552"/>
      <c r="B1862" s="551"/>
      <c r="C1862" s="552"/>
      <c r="D1862" s="574"/>
      <c r="E1862" s="536"/>
      <c r="F1862" s="537"/>
      <c r="G1862" s="61" t="s">
        <v>274</v>
      </c>
      <c r="H1862" s="299"/>
      <c r="I1862" s="299"/>
      <c r="J1862" s="299">
        <v>25</v>
      </c>
      <c r="K1862" s="299"/>
      <c r="L1862" s="299"/>
      <c r="M1862" s="299"/>
      <c r="N1862" s="299">
        <v>25</v>
      </c>
      <c r="O1862" s="328"/>
      <c r="P1862" s="364"/>
      <c r="Q1862" s="276"/>
      <c r="R1862" s="221"/>
      <c r="S1862" s="225"/>
      <c r="T1862" s="20"/>
    </row>
    <row r="1863" spans="1:20" s="19" customFormat="1" ht="105" hidden="1" customHeight="1" outlineLevel="1" x14ac:dyDescent="0.25">
      <c r="A1863" s="552"/>
      <c r="B1863" s="551"/>
      <c r="C1863" s="552"/>
      <c r="D1863" s="574"/>
      <c r="E1863" s="536"/>
      <c r="F1863" s="537"/>
      <c r="G1863" s="61" t="s">
        <v>275</v>
      </c>
      <c r="H1863" s="299"/>
      <c r="I1863" s="299"/>
      <c r="J1863" s="299">
        <v>170</v>
      </c>
      <c r="K1863" s="299"/>
      <c r="L1863" s="299"/>
      <c r="M1863" s="299"/>
      <c r="N1863" s="299">
        <v>15</v>
      </c>
      <c r="O1863" s="328"/>
      <c r="P1863" s="364"/>
      <c r="Q1863" s="276"/>
      <c r="R1863" s="221"/>
      <c r="S1863" s="225"/>
      <c r="T1863" s="20"/>
    </row>
    <row r="1864" spans="1:20" s="19" customFormat="1" ht="90" hidden="1" customHeight="1" outlineLevel="1" x14ac:dyDescent="0.25">
      <c r="A1864" s="552"/>
      <c r="B1864" s="551"/>
      <c r="C1864" s="552"/>
      <c r="D1864" s="574"/>
      <c r="E1864" s="536"/>
      <c r="F1864" s="537"/>
      <c r="G1864" s="61" t="s">
        <v>276</v>
      </c>
      <c r="H1864" s="299"/>
      <c r="I1864" s="299"/>
      <c r="J1864" s="299">
        <v>54</v>
      </c>
      <c r="K1864" s="299"/>
      <c r="L1864" s="299"/>
      <c r="M1864" s="299"/>
      <c r="N1864" s="299">
        <v>70</v>
      </c>
      <c r="O1864" s="328"/>
      <c r="P1864" s="364"/>
      <c r="Q1864" s="276"/>
      <c r="R1864" s="221"/>
      <c r="S1864" s="225"/>
      <c r="T1864" s="20"/>
    </row>
    <row r="1865" spans="1:20" s="19" customFormat="1" ht="105" hidden="1" customHeight="1" outlineLevel="1" x14ac:dyDescent="0.25">
      <c r="A1865" s="552"/>
      <c r="B1865" s="551"/>
      <c r="C1865" s="552"/>
      <c r="D1865" s="574"/>
      <c r="E1865" s="536"/>
      <c r="F1865" s="537"/>
      <c r="G1865" s="61" t="s">
        <v>277</v>
      </c>
      <c r="H1865" s="299"/>
      <c r="I1865" s="299"/>
      <c r="J1865" s="299">
        <v>51</v>
      </c>
      <c r="K1865" s="299"/>
      <c r="L1865" s="299"/>
      <c r="M1865" s="299"/>
      <c r="N1865" s="299">
        <v>122</v>
      </c>
      <c r="O1865" s="328"/>
      <c r="P1865" s="364"/>
      <c r="Q1865" s="276"/>
      <c r="R1865" s="221"/>
      <c r="S1865" s="225"/>
      <c r="T1865" s="20"/>
    </row>
    <row r="1866" spans="1:20" s="19" customFormat="1" ht="90" hidden="1" customHeight="1" outlineLevel="1" x14ac:dyDescent="0.25">
      <c r="A1866" s="552"/>
      <c r="B1866" s="551"/>
      <c r="C1866" s="552"/>
      <c r="D1866" s="574"/>
      <c r="E1866" s="536"/>
      <c r="F1866" s="537"/>
      <c r="G1866" s="61" t="s">
        <v>278</v>
      </c>
      <c r="H1866" s="299"/>
      <c r="I1866" s="299"/>
      <c r="J1866" s="299">
        <v>25</v>
      </c>
      <c r="K1866" s="299"/>
      <c r="L1866" s="299"/>
      <c r="M1866" s="299"/>
      <c r="N1866" s="299">
        <v>100</v>
      </c>
      <c r="O1866" s="328"/>
      <c r="P1866" s="364"/>
      <c r="Q1866" s="276"/>
      <c r="R1866" s="221"/>
      <c r="S1866" s="225"/>
      <c r="T1866" s="20"/>
    </row>
    <row r="1867" spans="1:20" s="19" customFormat="1" ht="60" hidden="1" customHeight="1" outlineLevel="1" x14ac:dyDescent="0.25">
      <c r="A1867" s="552"/>
      <c r="B1867" s="551"/>
      <c r="C1867" s="552"/>
      <c r="D1867" s="574"/>
      <c r="E1867" s="536"/>
      <c r="F1867" s="537"/>
      <c r="G1867" s="141" t="s">
        <v>1738</v>
      </c>
      <c r="H1867" s="299"/>
      <c r="I1867" s="299"/>
      <c r="J1867" s="299">
        <v>590</v>
      </c>
      <c r="K1867" s="299"/>
      <c r="L1867" s="299"/>
      <c r="M1867" s="299"/>
      <c r="N1867" s="299">
        <v>145</v>
      </c>
      <c r="O1867" s="328"/>
      <c r="P1867" s="364"/>
      <c r="Q1867" s="276"/>
      <c r="R1867" s="221"/>
      <c r="S1867" s="225"/>
      <c r="T1867" s="20"/>
    </row>
    <row r="1868" spans="1:20" s="19" customFormat="1" ht="75" hidden="1" customHeight="1" outlineLevel="1" x14ac:dyDescent="0.25">
      <c r="A1868" s="552"/>
      <c r="B1868" s="551"/>
      <c r="C1868" s="552"/>
      <c r="D1868" s="574"/>
      <c r="E1868" s="536"/>
      <c r="F1868" s="537"/>
      <c r="G1868" s="61" t="s">
        <v>1739</v>
      </c>
      <c r="H1868" s="299"/>
      <c r="I1868" s="299"/>
      <c r="J1868" s="299">
        <v>1580</v>
      </c>
      <c r="K1868" s="299"/>
      <c r="L1868" s="299"/>
      <c r="M1868" s="299"/>
      <c r="N1868" s="299">
        <v>15</v>
      </c>
      <c r="O1868" s="328"/>
      <c r="P1868" s="364"/>
      <c r="Q1868" s="276"/>
      <c r="R1868" s="221"/>
      <c r="S1868" s="225"/>
      <c r="T1868" s="20"/>
    </row>
    <row r="1869" spans="1:20" s="19" customFormat="1" ht="75" hidden="1" customHeight="1" outlineLevel="1" x14ac:dyDescent="0.25">
      <c r="A1869" s="552"/>
      <c r="B1869" s="551"/>
      <c r="C1869" s="552"/>
      <c r="D1869" s="574"/>
      <c r="E1869" s="536"/>
      <c r="F1869" s="537"/>
      <c r="G1869" s="61" t="s">
        <v>279</v>
      </c>
      <c r="H1869" s="299"/>
      <c r="I1869" s="299"/>
      <c r="J1869" s="299">
        <v>638</v>
      </c>
      <c r="K1869" s="299"/>
      <c r="L1869" s="299"/>
      <c r="M1869" s="299"/>
      <c r="N1869" s="299">
        <v>70</v>
      </c>
      <c r="O1869" s="328"/>
      <c r="P1869" s="364"/>
      <c r="Q1869" s="276"/>
      <c r="R1869" s="221"/>
      <c r="S1869" s="225"/>
      <c r="T1869" s="20"/>
    </row>
    <row r="1870" spans="1:20" s="19" customFormat="1" ht="60" hidden="1" customHeight="1" outlineLevel="1" x14ac:dyDescent="0.25">
      <c r="A1870" s="552"/>
      <c r="B1870" s="551"/>
      <c r="C1870" s="552"/>
      <c r="D1870" s="574"/>
      <c r="E1870" s="536"/>
      <c r="F1870" s="537"/>
      <c r="G1870" s="61" t="s">
        <v>280</v>
      </c>
      <c r="H1870" s="299"/>
      <c r="I1870" s="299"/>
      <c r="J1870" s="299">
        <v>45</v>
      </c>
      <c r="K1870" s="299"/>
      <c r="L1870" s="299"/>
      <c r="M1870" s="299"/>
      <c r="N1870" s="299">
        <v>15</v>
      </c>
      <c r="O1870" s="328"/>
      <c r="P1870" s="364"/>
      <c r="Q1870" s="276"/>
      <c r="R1870" s="221"/>
      <c r="S1870" s="225"/>
      <c r="T1870" s="20"/>
    </row>
    <row r="1871" spans="1:20" s="19" customFormat="1" ht="75" hidden="1" customHeight="1" outlineLevel="1" x14ac:dyDescent="0.25">
      <c r="A1871" s="552"/>
      <c r="B1871" s="551"/>
      <c r="C1871" s="552"/>
      <c r="D1871" s="574"/>
      <c r="E1871" s="536"/>
      <c r="F1871" s="537"/>
      <c r="G1871" s="63" t="s">
        <v>281</v>
      </c>
      <c r="H1871" s="299"/>
      <c r="I1871" s="299"/>
      <c r="J1871" s="299">
        <v>159</v>
      </c>
      <c r="K1871" s="299"/>
      <c r="L1871" s="299"/>
      <c r="M1871" s="299"/>
      <c r="N1871" s="299">
        <v>45</v>
      </c>
      <c r="O1871" s="328"/>
      <c r="P1871" s="364"/>
      <c r="Q1871" s="276"/>
      <c r="R1871" s="221"/>
      <c r="S1871" s="225"/>
      <c r="T1871" s="20"/>
    </row>
    <row r="1872" spans="1:20" s="19" customFormat="1" ht="90" hidden="1" customHeight="1" outlineLevel="1" x14ac:dyDescent="0.25">
      <c r="A1872" s="552"/>
      <c r="B1872" s="551"/>
      <c r="C1872" s="552"/>
      <c r="D1872" s="574"/>
      <c r="E1872" s="536"/>
      <c r="F1872" s="537"/>
      <c r="G1872" s="63" t="s">
        <v>282</v>
      </c>
      <c r="H1872" s="299"/>
      <c r="I1872" s="299"/>
      <c r="J1872" s="299">
        <v>424</v>
      </c>
      <c r="K1872" s="299"/>
      <c r="L1872" s="299"/>
      <c r="M1872" s="299"/>
      <c r="N1872" s="299">
        <v>15</v>
      </c>
      <c r="O1872" s="328"/>
      <c r="P1872" s="364"/>
      <c r="Q1872" s="276"/>
      <c r="R1872" s="221"/>
      <c r="S1872" s="225"/>
      <c r="T1872" s="20"/>
    </row>
    <row r="1873" spans="1:21" s="19" customFormat="1" ht="75" hidden="1" customHeight="1" outlineLevel="1" x14ac:dyDescent="0.25">
      <c r="A1873" s="552"/>
      <c r="B1873" s="551"/>
      <c r="C1873" s="552"/>
      <c r="D1873" s="574"/>
      <c r="E1873" s="536"/>
      <c r="F1873" s="537"/>
      <c r="G1873" s="61" t="s">
        <v>283</v>
      </c>
      <c r="H1873" s="299"/>
      <c r="I1873" s="299"/>
      <c r="J1873" s="299">
        <v>14</v>
      </c>
      <c r="K1873" s="299"/>
      <c r="L1873" s="299"/>
      <c r="M1873" s="299"/>
      <c r="N1873" s="299">
        <v>145</v>
      </c>
      <c r="O1873" s="328"/>
      <c r="P1873" s="364"/>
      <c r="Q1873" s="276"/>
      <c r="R1873" s="221"/>
      <c r="S1873" s="225"/>
      <c r="T1873" s="20"/>
    </row>
    <row r="1874" spans="1:21" s="19" customFormat="1" ht="45" hidden="1" customHeight="1" outlineLevel="1" x14ac:dyDescent="0.25">
      <c r="A1874" s="552"/>
      <c r="B1874" s="551"/>
      <c r="C1874" s="552"/>
      <c r="D1874" s="574"/>
      <c r="E1874" s="536"/>
      <c r="F1874" s="537"/>
      <c r="G1874" s="61" t="s">
        <v>1740</v>
      </c>
      <c r="H1874" s="300"/>
      <c r="I1874" s="300"/>
      <c r="J1874" s="300">
        <v>255</v>
      </c>
      <c r="K1874" s="300"/>
      <c r="L1874" s="300"/>
      <c r="M1874" s="300"/>
      <c r="N1874" s="300">
        <v>0</v>
      </c>
      <c r="O1874" s="327"/>
      <c r="P1874" s="364"/>
      <c r="Q1874" s="276"/>
      <c r="R1874" s="221"/>
      <c r="S1874" s="225"/>
      <c r="T1874" s="20"/>
    </row>
    <row r="1875" spans="1:21" s="19" customFormat="1" ht="60" hidden="1" customHeight="1" outlineLevel="1" x14ac:dyDescent="0.25">
      <c r="A1875" s="552"/>
      <c r="B1875" s="551"/>
      <c r="C1875" s="552"/>
      <c r="D1875" s="574"/>
      <c r="E1875" s="538"/>
      <c r="F1875" s="539"/>
      <c r="G1875" s="61" t="s">
        <v>1741</v>
      </c>
      <c r="H1875" s="300"/>
      <c r="I1875" s="300"/>
      <c r="J1875" s="300">
        <v>1035</v>
      </c>
      <c r="K1875" s="300"/>
      <c r="L1875" s="300"/>
      <c r="M1875" s="300"/>
      <c r="N1875" s="300">
        <v>150</v>
      </c>
      <c r="O1875" s="327"/>
      <c r="P1875" s="364"/>
      <c r="Q1875" s="276"/>
      <c r="R1875" s="221"/>
      <c r="S1875" s="225"/>
      <c r="T1875" s="20"/>
    </row>
    <row r="1876" spans="1:21" s="19" customFormat="1" hidden="1" outlineLevel="1" x14ac:dyDescent="0.25">
      <c r="A1876" s="552"/>
      <c r="B1876" s="551"/>
      <c r="C1876" s="552"/>
      <c r="D1876" s="574"/>
      <c r="E1876" s="234" t="s">
        <v>55</v>
      </c>
      <c r="F1876" s="234"/>
      <c r="G1876" s="233"/>
      <c r="H1876" s="299"/>
      <c r="I1876" s="299"/>
      <c r="J1876" s="299"/>
      <c r="K1876" s="299"/>
      <c r="L1876" s="299"/>
      <c r="M1876" s="299"/>
      <c r="N1876" s="299"/>
      <c r="O1876" s="328"/>
      <c r="P1876" s="364"/>
      <c r="Q1876" s="276"/>
      <c r="R1876" s="221"/>
      <c r="S1876" s="225"/>
      <c r="T1876" s="20"/>
    </row>
    <row r="1877" spans="1:21" s="19" customFormat="1" hidden="1" outlineLevel="1" x14ac:dyDescent="0.25">
      <c r="A1877" s="552"/>
      <c r="B1877" s="551"/>
      <c r="C1877" s="552"/>
      <c r="D1877" s="574"/>
      <c r="E1877" s="234" t="s">
        <v>56</v>
      </c>
      <c r="F1877" s="234"/>
      <c r="G1877" s="233"/>
      <c r="H1877" s="299"/>
      <c r="I1877" s="299"/>
      <c r="J1877" s="299"/>
      <c r="K1877" s="299"/>
      <c r="L1877" s="299"/>
      <c r="M1877" s="299"/>
      <c r="N1877" s="299"/>
      <c r="O1877" s="328"/>
      <c r="P1877" s="364"/>
      <c r="Q1877" s="276"/>
      <c r="R1877" s="221"/>
      <c r="S1877" s="225"/>
      <c r="T1877" s="20"/>
    </row>
    <row r="1878" spans="1:21" s="19" customFormat="1" hidden="1" outlineLevel="1" x14ac:dyDescent="0.25">
      <c r="A1878" s="552"/>
      <c r="B1878" s="551"/>
      <c r="C1878" s="552"/>
      <c r="D1878" s="574"/>
      <c r="E1878" s="233" t="s">
        <v>57</v>
      </c>
      <c r="F1878" s="233"/>
      <c r="G1878" s="233"/>
      <c r="H1878" s="299"/>
      <c r="I1878" s="299"/>
      <c r="J1878" s="299"/>
      <c r="K1878" s="299"/>
      <c r="L1878" s="299"/>
      <c r="M1878" s="299"/>
      <c r="N1878" s="299"/>
      <c r="O1878" s="328"/>
      <c r="P1878" s="364"/>
      <c r="Q1878" s="276"/>
      <c r="R1878" s="221"/>
      <c r="S1878" s="225"/>
      <c r="T1878" s="20"/>
    </row>
    <row r="1879" spans="1:21" hidden="1" outlineLevel="1" x14ac:dyDescent="0.25">
      <c r="A1879" s="552"/>
      <c r="B1879" s="551"/>
      <c r="C1879" s="552"/>
      <c r="D1879" s="574"/>
      <c r="E1879" s="233" t="s">
        <v>61</v>
      </c>
      <c r="F1879" s="233"/>
      <c r="G1879" s="233"/>
      <c r="H1879" s="299"/>
      <c r="I1879" s="299"/>
      <c r="J1879" s="299"/>
      <c r="K1879" s="299"/>
      <c r="L1879" s="299"/>
      <c r="M1879" s="299"/>
      <c r="N1879" s="6"/>
      <c r="O1879" s="476"/>
      <c r="P1879" s="364"/>
      <c r="Q1879" s="276"/>
      <c r="R1879" s="364"/>
      <c r="S1879" s="355"/>
      <c r="T1879" s="173"/>
      <c r="U1879" s="3"/>
    </row>
    <row r="1880" spans="1:21" collapsed="1" x14ac:dyDescent="0.25">
      <c r="A1880" s="552"/>
      <c r="B1880" s="551"/>
      <c r="C1880" s="552"/>
      <c r="D1880" s="574" t="s">
        <v>150</v>
      </c>
      <c r="E1880" s="534" t="s">
        <v>53</v>
      </c>
      <c r="F1880" s="535"/>
      <c r="G1880" s="233"/>
      <c r="H1880" s="123"/>
      <c r="I1880" s="123">
        <f t="shared" ref="I1880:N1880" si="14">SUM(I1881:I1892)</f>
        <v>40</v>
      </c>
      <c r="J1880" s="123">
        <f t="shared" si="14"/>
        <v>2338</v>
      </c>
      <c r="K1880" s="123"/>
      <c r="L1880" s="123"/>
      <c r="M1880" s="123">
        <f t="shared" si="14"/>
        <v>150</v>
      </c>
      <c r="N1880" s="123">
        <f t="shared" si="14"/>
        <v>795</v>
      </c>
      <c r="O1880" s="332"/>
      <c r="P1880" s="482"/>
      <c r="Q1880" s="359"/>
      <c r="R1880" s="364"/>
      <c r="S1880" s="355"/>
      <c r="T1880" s="366"/>
      <c r="U1880" s="3"/>
    </row>
    <row r="1881" spans="1:21" s="19" customFormat="1" ht="30" hidden="1" customHeight="1" outlineLevel="1" x14ac:dyDescent="0.25">
      <c r="A1881" s="552"/>
      <c r="B1881" s="551"/>
      <c r="C1881" s="552"/>
      <c r="D1881" s="574"/>
      <c r="E1881" s="536"/>
      <c r="F1881" s="537"/>
      <c r="G1881" s="228" t="s">
        <v>1742</v>
      </c>
      <c r="H1881" s="123"/>
      <c r="I1881" s="123">
        <v>40</v>
      </c>
      <c r="J1881" s="123"/>
      <c r="K1881" s="123"/>
      <c r="L1881" s="123"/>
      <c r="M1881" s="123">
        <v>150</v>
      </c>
      <c r="N1881" s="123"/>
      <c r="O1881" s="332"/>
      <c r="P1881" s="364"/>
      <c r="Q1881" s="276"/>
      <c r="R1881" s="221"/>
      <c r="S1881" s="225"/>
      <c r="T1881" s="20"/>
    </row>
    <row r="1882" spans="1:21" s="19" customFormat="1" ht="75" hidden="1" customHeight="1" outlineLevel="1" x14ac:dyDescent="0.25">
      <c r="A1882" s="552"/>
      <c r="B1882" s="551"/>
      <c r="C1882" s="552"/>
      <c r="D1882" s="574"/>
      <c r="E1882" s="536"/>
      <c r="F1882" s="537"/>
      <c r="G1882" s="61" t="s">
        <v>1743</v>
      </c>
      <c r="H1882" s="299"/>
      <c r="I1882" s="299"/>
      <c r="J1882" s="299">
        <v>640</v>
      </c>
      <c r="K1882" s="299"/>
      <c r="L1882" s="299"/>
      <c r="M1882" s="299"/>
      <c r="N1882" s="299">
        <v>120</v>
      </c>
      <c r="O1882" s="328"/>
      <c r="P1882" s="364"/>
      <c r="Q1882" s="276"/>
      <c r="R1882" s="221"/>
      <c r="S1882" s="225"/>
      <c r="T1882" s="20"/>
    </row>
    <row r="1883" spans="1:21" s="19" customFormat="1" ht="100.5" hidden="1" customHeight="1" outlineLevel="1" x14ac:dyDescent="0.25">
      <c r="A1883" s="552"/>
      <c r="B1883" s="551"/>
      <c r="C1883" s="552"/>
      <c r="D1883" s="574"/>
      <c r="E1883" s="536"/>
      <c r="F1883" s="537"/>
      <c r="G1883" s="90" t="s">
        <v>394</v>
      </c>
      <c r="H1883" s="299"/>
      <c r="I1883" s="299"/>
      <c r="J1883" s="66">
        <v>450</v>
      </c>
      <c r="K1883" s="91"/>
      <c r="L1883" s="299"/>
      <c r="M1883" s="299"/>
      <c r="N1883" s="299">
        <v>15</v>
      </c>
      <c r="O1883" s="328"/>
      <c r="P1883" s="364"/>
      <c r="Q1883" s="276"/>
      <c r="R1883" s="221"/>
      <c r="S1883" s="225"/>
      <c r="T1883" s="20"/>
    </row>
    <row r="1884" spans="1:21" s="19" customFormat="1" ht="76.5" hidden="1" customHeight="1" outlineLevel="1" x14ac:dyDescent="0.25">
      <c r="A1884" s="552"/>
      <c r="B1884" s="551"/>
      <c r="C1884" s="552"/>
      <c r="D1884" s="574"/>
      <c r="E1884" s="536"/>
      <c r="F1884" s="537"/>
      <c r="G1884" s="90" t="s">
        <v>419</v>
      </c>
      <c r="H1884" s="299"/>
      <c r="I1884" s="299"/>
      <c r="J1884" s="69">
        <v>74</v>
      </c>
      <c r="K1884" s="92"/>
      <c r="L1884" s="299"/>
      <c r="M1884" s="299"/>
      <c r="N1884" s="299">
        <v>15</v>
      </c>
      <c r="O1884" s="328"/>
      <c r="P1884" s="364"/>
      <c r="Q1884" s="276"/>
      <c r="R1884" s="221"/>
      <c r="S1884" s="225"/>
      <c r="T1884" s="20"/>
    </row>
    <row r="1885" spans="1:21" s="19" customFormat="1" ht="60" hidden="1" customHeight="1" outlineLevel="1" x14ac:dyDescent="0.25">
      <c r="A1885" s="552"/>
      <c r="B1885" s="551"/>
      <c r="C1885" s="552"/>
      <c r="D1885" s="574"/>
      <c r="E1885" s="536"/>
      <c r="F1885" s="537"/>
      <c r="G1885" s="90" t="s">
        <v>424</v>
      </c>
      <c r="H1885" s="299"/>
      <c r="I1885" s="299"/>
      <c r="J1885" s="69">
        <v>30</v>
      </c>
      <c r="K1885" s="92"/>
      <c r="L1885" s="299"/>
      <c r="M1885" s="299"/>
      <c r="N1885" s="299">
        <v>15</v>
      </c>
      <c r="O1885" s="328"/>
      <c r="P1885" s="364"/>
      <c r="Q1885" s="276"/>
      <c r="R1885" s="221"/>
      <c r="S1885" s="225"/>
      <c r="T1885" s="20"/>
    </row>
    <row r="1886" spans="1:21" s="19" customFormat="1" ht="58.5" hidden="1" customHeight="1" outlineLevel="1" x14ac:dyDescent="0.25">
      <c r="A1886" s="552"/>
      <c r="B1886" s="551"/>
      <c r="C1886" s="552"/>
      <c r="D1886" s="574"/>
      <c r="E1886" s="536"/>
      <c r="F1886" s="537"/>
      <c r="G1886" s="90" t="s">
        <v>425</v>
      </c>
      <c r="H1886" s="299"/>
      <c r="I1886" s="299"/>
      <c r="J1886" s="69">
        <v>280</v>
      </c>
      <c r="K1886" s="92"/>
      <c r="L1886" s="299"/>
      <c r="M1886" s="299"/>
      <c r="N1886" s="299">
        <v>15</v>
      </c>
      <c r="O1886" s="328"/>
      <c r="P1886" s="364"/>
      <c r="Q1886" s="276"/>
      <c r="R1886" s="221"/>
      <c r="S1886" s="225"/>
      <c r="T1886" s="20"/>
    </row>
    <row r="1887" spans="1:21" s="19" customFormat="1" ht="106.5" hidden="1" customHeight="1" outlineLevel="1" x14ac:dyDescent="0.25">
      <c r="A1887" s="552"/>
      <c r="B1887" s="551"/>
      <c r="C1887" s="552"/>
      <c r="D1887" s="574"/>
      <c r="E1887" s="536"/>
      <c r="F1887" s="537"/>
      <c r="G1887" s="90" t="s">
        <v>428</v>
      </c>
      <c r="H1887" s="299"/>
      <c r="I1887" s="299"/>
      <c r="J1887" s="69">
        <v>47</v>
      </c>
      <c r="K1887" s="92"/>
      <c r="L1887" s="299"/>
      <c r="M1887" s="299"/>
      <c r="N1887" s="299">
        <v>15</v>
      </c>
      <c r="O1887" s="328"/>
      <c r="P1887" s="364"/>
      <c r="Q1887" s="276"/>
      <c r="R1887" s="221"/>
      <c r="S1887" s="225"/>
      <c r="T1887" s="20"/>
    </row>
    <row r="1888" spans="1:21" s="19" customFormat="1" ht="103.5" hidden="1" customHeight="1" outlineLevel="1" x14ac:dyDescent="0.25">
      <c r="A1888" s="552"/>
      <c r="B1888" s="551"/>
      <c r="C1888" s="552"/>
      <c r="D1888" s="574"/>
      <c r="E1888" s="536"/>
      <c r="F1888" s="537"/>
      <c r="G1888" s="90" t="s">
        <v>429</v>
      </c>
      <c r="H1888" s="299"/>
      <c r="I1888" s="299"/>
      <c r="J1888" s="69">
        <v>15</v>
      </c>
      <c r="K1888" s="92"/>
      <c r="L1888" s="299"/>
      <c r="M1888" s="299"/>
      <c r="N1888" s="299">
        <v>15</v>
      </c>
      <c r="O1888" s="328"/>
      <c r="P1888" s="364"/>
      <c r="Q1888" s="276"/>
      <c r="R1888" s="221"/>
      <c r="S1888" s="225"/>
      <c r="T1888" s="20"/>
    </row>
    <row r="1889" spans="1:21" s="19" customFormat="1" ht="90" hidden="1" customHeight="1" outlineLevel="1" x14ac:dyDescent="0.25">
      <c r="A1889" s="552"/>
      <c r="B1889" s="551"/>
      <c r="C1889" s="552"/>
      <c r="D1889" s="574"/>
      <c r="E1889" s="536"/>
      <c r="F1889" s="537"/>
      <c r="G1889" s="90" t="s">
        <v>430</v>
      </c>
      <c r="H1889" s="299"/>
      <c r="I1889" s="299"/>
      <c r="J1889" s="69">
        <v>10</v>
      </c>
      <c r="K1889" s="92"/>
      <c r="L1889" s="299"/>
      <c r="M1889" s="299"/>
      <c r="N1889" s="299">
        <v>15</v>
      </c>
      <c r="O1889" s="328"/>
      <c r="P1889" s="364"/>
      <c r="Q1889" s="276"/>
      <c r="R1889" s="221"/>
      <c r="S1889" s="225"/>
      <c r="T1889" s="20"/>
    </row>
    <row r="1890" spans="1:21" s="19" customFormat="1" ht="60" hidden="1" customHeight="1" outlineLevel="1" x14ac:dyDescent="0.25">
      <c r="A1890" s="552"/>
      <c r="B1890" s="551"/>
      <c r="C1890" s="552"/>
      <c r="D1890" s="574"/>
      <c r="E1890" s="536"/>
      <c r="F1890" s="537"/>
      <c r="G1890" s="61" t="s">
        <v>449</v>
      </c>
      <c r="H1890" s="299"/>
      <c r="I1890" s="299"/>
      <c r="J1890" s="299">
        <v>509</v>
      </c>
      <c r="K1890" s="299"/>
      <c r="L1890" s="299"/>
      <c r="M1890" s="299"/>
      <c r="N1890" s="299">
        <v>10</v>
      </c>
      <c r="O1890" s="328"/>
      <c r="P1890" s="364"/>
      <c r="Q1890" s="276"/>
      <c r="R1890" s="221"/>
      <c r="S1890" s="225"/>
      <c r="T1890" s="20"/>
    </row>
    <row r="1891" spans="1:21" s="19" customFormat="1" ht="75" hidden="1" customHeight="1" outlineLevel="1" x14ac:dyDescent="0.25">
      <c r="A1891" s="552"/>
      <c r="B1891" s="551"/>
      <c r="C1891" s="552"/>
      <c r="D1891" s="574"/>
      <c r="E1891" s="536"/>
      <c r="F1891" s="537"/>
      <c r="G1891" s="61" t="s">
        <v>1744</v>
      </c>
      <c r="H1891" s="299"/>
      <c r="I1891" s="299"/>
      <c r="J1891" s="299">
        <v>250</v>
      </c>
      <c r="K1891" s="299"/>
      <c r="L1891" s="299"/>
      <c r="M1891" s="299"/>
      <c r="N1891" s="299">
        <v>350</v>
      </c>
      <c r="O1891" s="328"/>
      <c r="P1891" s="364"/>
      <c r="Q1891" s="276"/>
      <c r="R1891" s="221"/>
      <c r="S1891" s="225"/>
      <c r="T1891" s="20"/>
    </row>
    <row r="1892" spans="1:21" s="19" customFormat="1" ht="90" hidden="1" customHeight="1" outlineLevel="1" x14ac:dyDescent="0.25">
      <c r="A1892" s="552"/>
      <c r="B1892" s="551"/>
      <c r="C1892" s="552"/>
      <c r="D1892" s="574"/>
      <c r="E1892" s="538"/>
      <c r="F1892" s="539"/>
      <c r="G1892" s="61" t="s">
        <v>451</v>
      </c>
      <c r="H1892" s="300"/>
      <c r="I1892" s="300"/>
      <c r="J1892" s="300">
        <v>33</v>
      </c>
      <c r="K1892" s="300"/>
      <c r="L1892" s="300"/>
      <c r="M1892" s="300"/>
      <c r="N1892" s="300">
        <v>210</v>
      </c>
      <c r="O1892" s="327"/>
      <c r="P1892" s="364"/>
      <c r="Q1892" s="276"/>
      <c r="R1892" s="221"/>
      <c r="S1892" s="225"/>
      <c r="T1892" s="20"/>
    </row>
    <row r="1893" spans="1:21" collapsed="1" x14ac:dyDescent="0.25">
      <c r="A1893" s="552"/>
      <c r="B1893" s="551"/>
      <c r="C1893" s="552"/>
      <c r="D1893" s="574"/>
      <c r="E1893" s="534" t="s">
        <v>54</v>
      </c>
      <c r="F1893" s="535"/>
      <c r="G1893" s="233"/>
      <c r="H1893" s="123"/>
      <c r="I1893" s="123">
        <f t="shared" ref="I1893:N1893" si="15">SUM(I1894:I1902)</f>
        <v>340</v>
      </c>
      <c r="J1893" s="123">
        <f t="shared" si="15"/>
        <v>3504</v>
      </c>
      <c r="K1893" s="123"/>
      <c r="L1893" s="123"/>
      <c r="M1893" s="123">
        <f t="shared" si="15"/>
        <v>220</v>
      </c>
      <c r="N1893" s="123">
        <f t="shared" si="15"/>
        <v>4610</v>
      </c>
      <c r="O1893" s="332"/>
      <c r="P1893" s="364"/>
      <c r="Q1893" s="276"/>
      <c r="R1893" s="364"/>
      <c r="S1893" s="355"/>
      <c r="T1893" s="173"/>
      <c r="U1893" s="3"/>
    </row>
    <row r="1894" spans="1:21" s="19" customFormat="1" ht="75" hidden="1" customHeight="1" outlineLevel="1" x14ac:dyDescent="0.25">
      <c r="A1894" s="552"/>
      <c r="B1894" s="551"/>
      <c r="C1894" s="552"/>
      <c r="D1894" s="574"/>
      <c r="E1894" s="536"/>
      <c r="F1894" s="537"/>
      <c r="G1894" s="233" t="s">
        <v>1745</v>
      </c>
      <c r="H1894" s="123"/>
      <c r="I1894" s="123">
        <v>120</v>
      </c>
      <c r="J1894" s="123"/>
      <c r="K1894" s="123"/>
      <c r="L1894" s="123"/>
      <c r="M1894" s="123">
        <v>70</v>
      </c>
      <c r="N1894" s="123"/>
      <c r="O1894" s="332"/>
      <c r="P1894" s="364"/>
      <c r="Q1894" s="276"/>
      <c r="R1894" s="221"/>
      <c r="S1894" s="225"/>
      <c r="T1894" s="20"/>
    </row>
    <row r="1895" spans="1:21" s="19" customFormat="1" ht="45" hidden="1" customHeight="1" outlineLevel="1" x14ac:dyDescent="0.25">
      <c r="A1895" s="552"/>
      <c r="B1895" s="551"/>
      <c r="C1895" s="552"/>
      <c r="D1895" s="574"/>
      <c r="E1895" s="536"/>
      <c r="F1895" s="537"/>
      <c r="G1895" s="64" t="s">
        <v>1746</v>
      </c>
      <c r="H1895" s="123"/>
      <c r="I1895" s="123">
        <v>220</v>
      </c>
      <c r="J1895" s="123"/>
      <c r="K1895" s="123"/>
      <c r="L1895" s="123"/>
      <c r="M1895" s="123">
        <v>150</v>
      </c>
      <c r="N1895" s="123"/>
      <c r="O1895" s="332"/>
      <c r="P1895" s="364"/>
      <c r="Q1895" s="276"/>
      <c r="R1895" s="221"/>
      <c r="S1895" s="225"/>
      <c r="T1895" s="20"/>
    </row>
    <row r="1896" spans="1:21" s="19" customFormat="1" ht="90" hidden="1" customHeight="1" outlineLevel="1" x14ac:dyDescent="0.25">
      <c r="A1896" s="552"/>
      <c r="B1896" s="551"/>
      <c r="C1896" s="552"/>
      <c r="D1896" s="574"/>
      <c r="E1896" s="536"/>
      <c r="F1896" s="537"/>
      <c r="G1896" s="61" t="s">
        <v>1747</v>
      </c>
      <c r="H1896" s="299"/>
      <c r="I1896" s="299"/>
      <c r="J1896" s="299">
        <v>50</v>
      </c>
      <c r="K1896" s="299"/>
      <c r="L1896" s="299"/>
      <c r="M1896" s="299"/>
      <c r="N1896" s="299">
        <v>270</v>
      </c>
      <c r="O1896" s="328"/>
      <c r="P1896" s="364"/>
      <c r="Q1896" s="276"/>
      <c r="R1896" s="221"/>
      <c r="S1896" s="225"/>
      <c r="T1896" s="20"/>
    </row>
    <row r="1897" spans="1:21" s="19" customFormat="1" ht="57" hidden="1" customHeight="1" outlineLevel="1" x14ac:dyDescent="0.25">
      <c r="A1897" s="552"/>
      <c r="B1897" s="551"/>
      <c r="C1897" s="552"/>
      <c r="D1897" s="574"/>
      <c r="E1897" s="536"/>
      <c r="F1897" s="537"/>
      <c r="G1897" s="90" t="s">
        <v>1748</v>
      </c>
      <c r="H1897" s="299"/>
      <c r="I1897" s="299"/>
      <c r="J1897" s="66">
        <v>110</v>
      </c>
      <c r="K1897" s="299"/>
      <c r="L1897" s="299"/>
      <c r="M1897" s="299"/>
      <c r="N1897" s="299">
        <v>70</v>
      </c>
      <c r="O1897" s="328"/>
      <c r="P1897" s="364"/>
      <c r="Q1897" s="276"/>
      <c r="R1897" s="221"/>
      <c r="S1897" s="225"/>
      <c r="T1897" s="20"/>
    </row>
    <row r="1898" spans="1:21" s="19" customFormat="1" ht="67.5" hidden="1" customHeight="1" outlineLevel="1" x14ac:dyDescent="0.25">
      <c r="A1898" s="552"/>
      <c r="B1898" s="551"/>
      <c r="C1898" s="552"/>
      <c r="D1898" s="574"/>
      <c r="E1898" s="536"/>
      <c r="F1898" s="537"/>
      <c r="G1898" s="93" t="s">
        <v>488</v>
      </c>
      <c r="H1898" s="299"/>
      <c r="I1898" s="299"/>
      <c r="J1898" s="66">
        <v>404</v>
      </c>
      <c r="K1898" s="91"/>
      <c r="L1898" s="299"/>
      <c r="M1898" s="299"/>
      <c r="N1898" s="299">
        <v>15</v>
      </c>
      <c r="O1898" s="328"/>
      <c r="P1898" s="364"/>
      <c r="Q1898" s="276"/>
      <c r="R1898" s="221"/>
      <c r="S1898" s="225"/>
      <c r="T1898" s="20"/>
    </row>
    <row r="1899" spans="1:21" s="19" customFormat="1" ht="57" hidden="1" customHeight="1" outlineLevel="1" x14ac:dyDescent="0.25">
      <c r="A1899" s="552"/>
      <c r="B1899" s="551"/>
      <c r="C1899" s="552"/>
      <c r="D1899" s="574"/>
      <c r="E1899" s="536"/>
      <c r="F1899" s="537"/>
      <c r="G1899" s="133" t="s">
        <v>399</v>
      </c>
      <c r="H1899" s="299"/>
      <c r="I1899" s="299"/>
      <c r="J1899" s="66">
        <v>230</v>
      </c>
      <c r="K1899" s="91"/>
      <c r="L1899" s="299"/>
      <c r="M1899" s="299"/>
      <c r="N1899" s="299">
        <v>15</v>
      </c>
      <c r="O1899" s="328"/>
      <c r="P1899" s="364"/>
      <c r="Q1899" s="276"/>
      <c r="R1899" s="221"/>
      <c r="S1899" s="225"/>
      <c r="T1899" s="20"/>
    </row>
    <row r="1900" spans="1:21" s="19" customFormat="1" ht="45" hidden="1" customHeight="1" outlineLevel="1" x14ac:dyDescent="0.25">
      <c r="A1900" s="552"/>
      <c r="B1900" s="551"/>
      <c r="C1900" s="552"/>
      <c r="D1900" s="574"/>
      <c r="E1900" s="536"/>
      <c r="F1900" s="537"/>
      <c r="G1900" s="133" t="s">
        <v>1749</v>
      </c>
      <c r="H1900" s="299"/>
      <c r="I1900" s="299"/>
      <c r="J1900" s="66">
        <v>2165</v>
      </c>
      <c r="K1900" s="92"/>
      <c r="L1900" s="299"/>
      <c r="M1900" s="299"/>
      <c r="N1900" s="299">
        <v>150</v>
      </c>
      <c r="O1900" s="328"/>
      <c r="P1900" s="364"/>
      <c r="Q1900" s="276"/>
      <c r="R1900" s="221"/>
      <c r="S1900" s="225"/>
      <c r="T1900" s="20"/>
    </row>
    <row r="1901" spans="1:21" s="19" customFormat="1" ht="90" hidden="1" customHeight="1" outlineLevel="1" x14ac:dyDescent="0.25">
      <c r="A1901" s="552"/>
      <c r="B1901" s="551"/>
      <c r="C1901" s="552"/>
      <c r="D1901" s="574"/>
      <c r="E1901" s="536"/>
      <c r="F1901" s="537"/>
      <c r="G1901" s="61" t="s">
        <v>1750</v>
      </c>
      <c r="H1901" s="299"/>
      <c r="I1901" s="299"/>
      <c r="J1901" s="299">
        <v>542</v>
      </c>
      <c r="K1901" s="299"/>
      <c r="L1901" s="299"/>
      <c r="M1901" s="299"/>
      <c r="N1901" s="299">
        <v>4000</v>
      </c>
      <c r="O1901" s="328"/>
      <c r="P1901" s="364"/>
      <c r="Q1901" s="276"/>
      <c r="R1901" s="221"/>
      <c r="S1901" s="225"/>
      <c r="T1901" s="20"/>
    </row>
    <row r="1902" spans="1:21" s="19" customFormat="1" ht="45" hidden="1" customHeight="1" outlineLevel="1" x14ac:dyDescent="0.25">
      <c r="A1902" s="552"/>
      <c r="B1902" s="551"/>
      <c r="C1902" s="552"/>
      <c r="D1902" s="574"/>
      <c r="E1902" s="538"/>
      <c r="F1902" s="539"/>
      <c r="G1902" s="61" t="s">
        <v>1751</v>
      </c>
      <c r="H1902" s="299"/>
      <c r="I1902" s="299"/>
      <c r="J1902" s="299">
        <v>3</v>
      </c>
      <c r="K1902" s="299"/>
      <c r="L1902" s="299"/>
      <c r="M1902" s="299"/>
      <c r="N1902" s="299">
        <v>90</v>
      </c>
      <c r="O1902" s="328"/>
      <c r="P1902" s="364"/>
      <c r="Q1902" s="276"/>
      <c r="R1902" s="221"/>
      <c r="S1902" s="225"/>
      <c r="T1902" s="20"/>
    </row>
    <row r="1903" spans="1:21" hidden="1" outlineLevel="1" x14ac:dyDescent="0.25">
      <c r="A1903" s="552"/>
      <c r="B1903" s="551"/>
      <c r="C1903" s="552"/>
      <c r="D1903" s="574"/>
      <c r="E1903" s="234" t="s">
        <v>55</v>
      </c>
      <c r="F1903" s="234"/>
      <c r="G1903" s="233"/>
      <c r="H1903" s="299"/>
      <c r="I1903" s="299"/>
      <c r="J1903" s="299"/>
      <c r="K1903" s="299"/>
      <c r="L1903" s="299"/>
      <c r="M1903" s="299"/>
      <c r="N1903" s="299"/>
      <c r="O1903" s="328"/>
      <c r="P1903" s="364"/>
      <c r="Q1903" s="276"/>
      <c r="R1903" s="364"/>
      <c r="S1903" s="355"/>
      <c r="T1903" s="173"/>
      <c r="U1903" s="3"/>
    </row>
    <row r="1904" spans="1:21" hidden="1" outlineLevel="1" x14ac:dyDescent="0.25">
      <c r="A1904" s="552"/>
      <c r="B1904" s="551"/>
      <c r="C1904" s="552"/>
      <c r="D1904" s="574"/>
      <c r="E1904" s="234" t="s">
        <v>56</v>
      </c>
      <c r="F1904" s="234"/>
      <c r="G1904" s="233"/>
      <c r="H1904" s="301"/>
      <c r="I1904" s="301"/>
      <c r="J1904" s="301"/>
      <c r="K1904" s="301"/>
      <c r="L1904" s="301"/>
      <c r="M1904" s="301"/>
      <c r="N1904" s="300"/>
      <c r="O1904" s="327"/>
      <c r="P1904" s="364"/>
      <c r="Q1904" s="276"/>
      <c r="R1904" s="364"/>
      <c r="S1904" s="355"/>
      <c r="T1904" s="173"/>
      <c r="U1904" s="3"/>
    </row>
    <row r="1905" spans="1:21" hidden="1" outlineLevel="1" x14ac:dyDescent="0.25">
      <c r="A1905" s="552"/>
      <c r="B1905" s="551"/>
      <c r="C1905" s="552"/>
      <c r="D1905" s="574"/>
      <c r="E1905" s="233" t="s">
        <v>57</v>
      </c>
      <c r="F1905" s="233"/>
      <c r="G1905" s="233"/>
      <c r="H1905" s="301"/>
      <c r="I1905" s="301"/>
      <c r="J1905" s="301"/>
      <c r="K1905" s="301"/>
      <c r="L1905" s="301"/>
      <c r="M1905" s="301"/>
      <c r="N1905" s="300"/>
      <c r="O1905" s="327"/>
      <c r="P1905" s="364"/>
      <c r="Q1905" s="276"/>
      <c r="R1905" s="364"/>
      <c r="S1905" s="355"/>
      <c r="T1905" s="173"/>
      <c r="U1905" s="3"/>
    </row>
    <row r="1906" spans="1:21" hidden="1" outlineLevel="1" x14ac:dyDescent="0.25">
      <c r="A1906" s="552"/>
      <c r="B1906" s="551"/>
      <c r="C1906" s="552"/>
      <c r="D1906" s="574"/>
      <c r="E1906" s="233" t="s">
        <v>61</v>
      </c>
      <c r="F1906" s="233"/>
      <c r="G1906" s="233"/>
      <c r="H1906" s="301"/>
      <c r="I1906" s="301"/>
      <c r="J1906" s="301"/>
      <c r="K1906" s="301"/>
      <c r="L1906" s="301"/>
      <c r="M1906" s="301"/>
      <c r="N1906" s="300"/>
      <c r="O1906" s="327"/>
      <c r="P1906" s="364"/>
      <c r="Q1906" s="276"/>
      <c r="R1906" s="364"/>
      <c r="S1906" s="355"/>
      <c r="T1906" s="173"/>
      <c r="U1906" s="3"/>
    </row>
    <row r="1907" spans="1:21" collapsed="1" x14ac:dyDescent="0.25">
      <c r="A1907" s="552"/>
      <c r="B1907" s="551"/>
      <c r="C1907" s="552" t="s">
        <v>60</v>
      </c>
      <c r="D1907" s="574" t="s">
        <v>58</v>
      </c>
      <c r="E1907" s="534" t="s">
        <v>53</v>
      </c>
      <c r="F1907" s="535"/>
      <c r="G1907" s="233"/>
      <c r="H1907" s="125">
        <f>SUM(H1908:H1938)</f>
        <v>2452</v>
      </c>
      <c r="I1907" s="125"/>
      <c r="J1907" s="125">
        <f t="shared" ref="J1907:N1907" si="16">SUM(J1908:J1938)</f>
        <v>4463</v>
      </c>
      <c r="K1907" s="125"/>
      <c r="L1907" s="125">
        <f t="shared" si="16"/>
        <v>57.5</v>
      </c>
      <c r="M1907" s="125"/>
      <c r="N1907" s="125">
        <f t="shared" si="16"/>
        <v>2637.09</v>
      </c>
      <c r="O1907" s="339"/>
      <c r="P1907" s="364"/>
      <c r="Q1907" s="276"/>
      <c r="R1907" s="364"/>
      <c r="S1907" s="355"/>
      <c r="T1907" s="173"/>
      <c r="U1907" s="3"/>
    </row>
    <row r="1908" spans="1:21" s="19" customFormat="1" ht="90" hidden="1" customHeight="1" outlineLevel="1" x14ac:dyDescent="0.25">
      <c r="A1908" s="552"/>
      <c r="B1908" s="551"/>
      <c r="C1908" s="552"/>
      <c r="D1908" s="574"/>
      <c r="E1908" s="536"/>
      <c r="F1908" s="537"/>
      <c r="G1908" s="64" t="s">
        <v>1752</v>
      </c>
      <c r="H1908" s="125">
        <v>2433</v>
      </c>
      <c r="I1908" s="125"/>
      <c r="J1908" s="125"/>
      <c r="K1908" s="125"/>
      <c r="L1908" s="123">
        <v>50</v>
      </c>
      <c r="M1908" s="123"/>
      <c r="N1908" s="123"/>
      <c r="O1908" s="332"/>
      <c r="P1908" s="364"/>
      <c r="Q1908" s="276"/>
      <c r="R1908" s="364"/>
      <c r="S1908" s="224"/>
      <c r="T1908" s="59"/>
    </row>
    <row r="1909" spans="1:21" s="19" customFormat="1" ht="30" hidden="1" customHeight="1" outlineLevel="1" x14ac:dyDescent="0.25">
      <c r="A1909" s="552"/>
      <c r="B1909" s="551"/>
      <c r="C1909" s="552"/>
      <c r="D1909" s="574"/>
      <c r="E1909" s="536"/>
      <c r="F1909" s="537"/>
      <c r="G1909" s="82" t="s">
        <v>1753</v>
      </c>
      <c r="H1909" s="123">
        <v>19</v>
      </c>
      <c r="I1909" s="123"/>
      <c r="J1909" s="123"/>
      <c r="K1909" s="123"/>
      <c r="L1909" s="123">
        <v>7.5</v>
      </c>
      <c r="M1909" s="123"/>
      <c r="N1909" s="123"/>
      <c r="O1909" s="332"/>
      <c r="P1909" s="364"/>
      <c r="Q1909" s="276"/>
      <c r="R1909" s="364"/>
      <c r="S1909" s="224"/>
      <c r="T1909" s="59"/>
    </row>
    <row r="1910" spans="1:21" s="19" customFormat="1" ht="120" hidden="1" customHeight="1" outlineLevel="1" x14ac:dyDescent="0.25">
      <c r="A1910" s="552"/>
      <c r="B1910" s="551"/>
      <c r="C1910" s="552"/>
      <c r="D1910" s="574"/>
      <c r="E1910" s="536"/>
      <c r="F1910" s="537"/>
      <c r="G1910" s="61" t="s">
        <v>465</v>
      </c>
      <c r="H1910" s="301"/>
      <c r="I1910" s="301"/>
      <c r="J1910" s="301">
        <v>75</v>
      </c>
      <c r="K1910" s="301"/>
      <c r="L1910" s="301"/>
      <c r="M1910" s="301"/>
      <c r="N1910" s="300">
        <v>30</v>
      </c>
      <c r="O1910" s="327"/>
      <c r="P1910" s="364"/>
      <c r="Q1910" s="276"/>
      <c r="R1910" s="364"/>
      <c r="S1910" s="225"/>
      <c r="T1910" s="20"/>
    </row>
    <row r="1911" spans="1:21" s="19" customFormat="1" ht="105" hidden="1" customHeight="1" outlineLevel="1" x14ac:dyDescent="0.25">
      <c r="A1911" s="552"/>
      <c r="B1911" s="551"/>
      <c r="C1911" s="552"/>
      <c r="D1911" s="574"/>
      <c r="E1911" s="536"/>
      <c r="F1911" s="537"/>
      <c r="G1911" s="61" t="s">
        <v>466</v>
      </c>
      <c r="H1911" s="301"/>
      <c r="I1911" s="301"/>
      <c r="J1911" s="69">
        <v>35</v>
      </c>
      <c r="K1911" s="301"/>
      <c r="L1911" s="301"/>
      <c r="M1911" s="301"/>
      <c r="N1911" s="300">
        <v>15</v>
      </c>
      <c r="O1911" s="327"/>
      <c r="P1911" s="364"/>
      <c r="Q1911" s="276"/>
      <c r="R1911" s="364"/>
      <c r="S1911" s="225"/>
      <c r="T1911" s="20"/>
    </row>
    <row r="1912" spans="1:21" s="19" customFormat="1" ht="135" hidden="1" customHeight="1" outlineLevel="1" x14ac:dyDescent="0.25">
      <c r="A1912" s="552"/>
      <c r="B1912" s="551"/>
      <c r="C1912" s="552"/>
      <c r="D1912" s="574"/>
      <c r="E1912" s="536"/>
      <c r="F1912" s="537"/>
      <c r="G1912" s="61" t="s">
        <v>337</v>
      </c>
      <c r="H1912" s="301"/>
      <c r="I1912" s="301"/>
      <c r="J1912" s="69">
        <v>50</v>
      </c>
      <c r="K1912" s="301"/>
      <c r="L1912" s="301"/>
      <c r="M1912" s="301"/>
      <c r="N1912" s="300">
        <v>16.579999999999998</v>
      </c>
      <c r="O1912" s="327"/>
      <c r="P1912" s="364"/>
      <c r="Q1912" s="276"/>
      <c r="R1912" s="364"/>
      <c r="S1912" s="225"/>
      <c r="T1912" s="20"/>
    </row>
    <row r="1913" spans="1:21" s="19" customFormat="1" ht="105" hidden="1" customHeight="1" outlineLevel="1" x14ac:dyDescent="0.25">
      <c r="A1913" s="552"/>
      <c r="B1913" s="551"/>
      <c r="C1913" s="552"/>
      <c r="D1913" s="574"/>
      <c r="E1913" s="536"/>
      <c r="F1913" s="537"/>
      <c r="G1913" s="61" t="s">
        <v>467</v>
      </c>
      <c r="H1913" s="301"/>
      <c r="I1913" s="301"/>
      <c r="J1913" s="69">
        <v>20</v>
      </c>
      <c r="K1913" s="301"/>
      <c r="L1913" s="301"/>
      <c r="M1913" s="301"/>
      <c r="N1913" s="300">
        <v>115</v>
      </c>
      <c r="O1913" s="327"/>
      <c r="P1913" s="364"/>
      <c r="Q1913" s="276"/>
      <c r="R1913" s="364"/>
      <c r="S1913" s="225"/>
      <c r="T1913" s="20"/>
    </row>
    <row r="1914" spans="1:21" s="19" customFormat="1" ht="120" hidden="1" customHeight="1" outlineLevel="1" x14ac:dyDescent="0.25">
      <c r="A1914" s="552"/>
      <c r="B1914" s="551"/>
      <c r="C1914" s="552"/>
      <c r="D1914" s="574"/>
      <c r="E1914" s="536"/>
      <c r="F1914" s="537"/>
      <c r="G1914" s="61" t="s">
        <v>469</v>
      </c>
      <c r="H1914" s="301"/>
      <c r="I1914" s="301"/>
      <c r="J1914" s="69">
        <v>70</v>
      </c>
      <c r="K1914" s="301"/>
      <c r="L1914" s="301"/>
      <c r="M1914" s="301"/>
      <c r="N1914" s="300">
        <v>15</v>
      </c>
      <c r="O1914" s="327"/>
      <c r="P1914" s="364"/>
      <c r="Q1914" s="276"/>
      <c r="R1914" s="364"/>
      <c r="S1914" s="225"/>
      <c r="T1914" s="20"/>
    </row>
    <row r="1915" spans="1:21" s="19" customFormat="1" ht="105" hidden="1" customHeight="1" outlineLevel="1" x14ac:dyDescent="0.25">
      <c r="A1915" s="552"/>
      <c r="B1915" s="551"/>
      <c r="C1915" s="552"/>
      <c r="D1915" s="574"/>
      <c r="E1915" s="536"/>
      <c r="F1915" s="537"/>
      <c r="G1915" s="61" t="s">
        <v>470</v>
      </c>
      <c r="H1915" s="301"/>
      <c r="I1915" s="301"/>
      <c r="J1915" s="69">
        <v>10</v>
      </c>
      <c r="K1915" s="301"/>
      <c r="L1915" s="301"/>
      <c r="M1915" s="301"/>
      <c r="N1915" s="300">
        <v>15</v>
      </c>
      <c r="O1915" s="327"/>
      <c r="P1915" s="364"/>
      <c r="Q1915" s="276"/>
      <c r="R1915" s="364"/>
      <c r="S1915" s="225"/>
      <c r="T1915" s="20"/>
    </row>
    <row r="1916" spans="1:21" s="19" customFormat="1" ht="105" hidden="1" customHeight="1" outlineLevel="1" x14ac:dyDescent="0.25">
      <c r="A1916" s="552"/>
      <c r="B1916" s="551"/>
      <c r="C1916" s="552"/>
      <c r="D1916" s="574"/>
      <c r="E1916" s="536"/>
      <c r="F1916" s="537"/>
      <c r="G1916" s="61" t="s">
        <v>471</v>
      </c>
      <c r="H1916" s="301"/>
      <c r="I1916" s="301"/>
      <c r="J1916" s="69">
        <v>20</v>
      </c>
      <c r="K1916" s="301"/>
      <c r="L1916" s="301"/>
      <c r="M1916" s="301"/>
      <c r="N1916" s="300">
        <v>25</v>
      </c>
      <c r="O1916" s="327"/>
      <c r="P1916" s="364"/>
      <c r="Q1916" s="276"/>
      <c r="R1916" s="364"/>
      <c r="S1916" s="225"/>
      <c r="T1916" s="20"/>
    </row>
    <row r="1917" spans="1:21" s="19" customFormat="1" ht="105" hidden="1" customHeight="1" outlineLevel="1" x14ac:dyDescent="0.25">
      <c r="A1917" s="552"/>
      <c r="B1917" s="551"/>
      <c r="C1917" s="552"/>
      <c r="D1917" s="574"/>
      <c r="E1917" s="536"/>
      <c r="F1917" s="537"/>
      <c r="G1917" s="61" t="s">
        <v>472</v>
      </c>
      <c r="H1917" s="301"/>
      <c r="I1917" s="301"/>
      <c r="J1917" s="69">
        <v>100</v>
      </c>
      <c r="K1917" s="301"/>
      <c r="L1917" s="301"/>
      <c r="M1917" s="301"/>
      <c r="N1917" s="300">
        <v>15</v>
      </c>
      <c r="O1917" s="327"/>
      <c r="P1917" s="364"/>
      <c r="Q1917" s="276"/>
      <c r="R1917" s="364"/>
      <c r="S1917" s="225"/>
      <c r="T1917" s="20"/>
    </row>
    <row r="1918" spans="1:21" s="19" customFormat="1" ht="120" hidden="1" customHeight="1" outlineLevel="1" x14ac:dyDescent="0.25">
      <c r="A1918" s="552"/>
      <c r="B1918" s="551"/>
      <c r="C1918" s="552"/>
      <c r="D1918" s="574"/>
      <c r="E1918" s="536"/>
      <c r="F1918" s="537"/>
      <c r="G1918" s="61" t="s">
        <v>473</v>
      </c>
      <c r="H1918" s="301"/>
      <c r="I1918" s="301"/>
      <c r="J1918" s="69">
        <v>500</v>
      </c>
      <c r="K1918" s="301"/>
      <c r="L1918" s="301"/>
      <c r="M1918" s="301"/>
      <c r="N1918" s="300">
        <v>46.14</v>
      </c>
      <c r="O1918" s="327"/>
      <c r="P1918" s="364"/>
      <c r="Q1918" s="276"/>
      <c r="R1918" s="364"/>
      <c r="S1918" s="225"/>
      <c r="T1918" s="20"/>
    </row>
    <row r="1919" spans="1:21" s="19" customFormat="1" ht="120" hidden="1" customHeight="1" outlineLevel="1" x14ac:dyDescent="0.25">
      <c r="A1919" s="552"/>
      <c r="B1919" s="551"/>
      <c r="C1919" s="552"/>
      <c r="D1919" s="574"/>
      <c r="E1919" s="536"/>
      <c r="F1919" s="537"/>
      <c r="G1919" s="61" t="s">
        <v>476</v>
      </c>
      <c r="H1919" s="301"/>
      <c r="I1919" s="301"/>
      <c r="J1919" s="69">
        <v>225</v>
      </c>
      <c r="K1919" s="301"/>
      <c r="L1919" s="301"/>
      <c r="M1919" s="301"/>
      <c r="N1919" s="300">
        <v>15</v>
      </c>
      <c r="O1919" s="327"/>
      <c r="P1919" s="364"/>
      <c r="Q1919" s="276"/>
      <c r="R1919" s="364"/>
      <c r="S1919" s="225"/>
      <c r="T1919" s="20"/>
    </row>
    <row r="1920" spans="1:21" s="19" customFormat="1" ht="90" hidden="1" customHeight="1" outlineLevel="1" x14ac:dyDescent="0.25">
      <c r="A1920" s="552"/>
      <c r="B1920" s="551"/>
      <c r="C1920" s="552"/>
      <c r="D1920" s="574"/>
      <c r="E1920" s="536"/>
      <c r="F1920" s="537"/>
      <c r="G1920" s="61" t="s">
        <v>477</v>
      </c>
      <c r="H1920" s="301"/>
      <c r="I1920" s="301"/>
      <c r="J1920" s="69">
        <v>195</v>
      </c>
      <c r="K1920" s="301"/>
      <c r="L1920" s="301"/>
      <c r="M1920" s="301"/>
      <c r="N1920" s="300">
        <v>90</v>
      </c>
      <c r="O1920" s="327"/>
      <c r="P1920" s="364"/>
      <c r="Q1920" s="276"/>
      <c r="R1920" s="364"/>
      <c r="S1920" s="225"/>
      <c r="T1920" s="20"/>
    </row>
    <row r="1921" spans="1:20" s="19" customFormat="1" ht="150" hidden="1" customHeight="1" outlineLevel="1" x14ac:dyDescent="0.25">
      <c r="A1921" s="552"/>
      <c r="B1921" s="551"/>
      <c r="C1921" s="552"/>
      <c r="D1921" s="574"/>
      <c r="E1921" s="536"/>
      <c r="F1921" s="537"/>
      <c r="G1921" s="61" t="s">
        <v>482</v>
      </c>
      <c r="H1921" s="301"/>
      <c r="I1921" s="301"/>
      <c r="J1921" s="69">
        <v>40</v>
      </c>
      <c r="K1921" s="301"/>
      <c r="L1921" s="301"/>
      <c r="M1921" s="301"/>
      <c r="N1921" s="300">
        <v>36.369999999999997</v>
      </c>
      <c r="O1921" s="327"/>
      <c r="P1921" s="364"/>
      <c r="Q1921" s="276"/>
      <c r="R1921" s="364"/>
      <c r="S1921" s="225"/>
      <c r="T1921" s="20"/>
    </row>
    <row r="1922" spans="1:20" s="19" customFormat="1" ht="105" hidden="1" customHeight="1" outlineLevel="1" x14ac:dyDescent="0.25">
      <c r="A1922" s="552"/>
      <c r="B1922" s="551"/>
      <c r="C1922" s="552"/>
      <c r="D1922" s="574"/>
      <c r="E1922" s="536"/>
      <c r="F1922" s="537"/>
      <c r="G1922" s="61" t="s">
        <v>483</v>
      </c>
      <c r="H1922" s="301"/>
      <c r="I1922" s="301"/>
      <c r="J1922" s="69">
        <v>100</v>
      </c>
      <c r="K1922" s="301"/>
      <c r="L1922" s="301"/>
      <c r="M1922" s="301"/>
      <c r="N1922" s="300">
        <v>120</v>
      </c>
      <c r="O1922" s="327"/>
      <c r="P1922" s="364"/>
      <c r="Q1922" s="276"/>
      <c r="R1922" s="364"/>
      <c r="S1922" s="225"/>
      <c r="T1922" s="20"/>
    </row>
    <row r="1923" spans="1:20" s="19" customFormat="1" ht="105" hidden="1" customHeight="1" outlineLevel="1" x14ac:dyDescent="0.25">
      <c r="A1923" s="552"/>
      <c r="B1923" s="551"/>
      <c r="C1923" s="552"/>
      <c r="D1923" s="574"/>
      <c r="E1923" s="536"/>
      <c r="F1923" s="537"/>
      <c r="G1923" s="61" t="s">
        <v>1754</v>
      </c>
      <c r="H1923" s="301"/>
      <c r="I1923" s="301"/>
      <c r="J1923" s="69">
        <v>50</v>
      </c>
      <c r="K1923" s="301"/>
      <c r="L1923" s="301"/>
      <c r="M1923" s="301"/>
      <c r="N1923" s="300">
        <v>300</v>
      </c>
      <c r="O1923" s="327"/>
      <c r="P1923" s="364"/>
      <c r="Q1923" s="276"/>
      <c r="R1923" s="364"/>
      <c r="S1923" s="225"/>
      <c r="T1923" s="20"/>
    </row>
    <row r="1924" spans="1:20" s="19" customFormat="1" ht="90" hidden="1" customHeight="1" outlineLevel="1" x14ac:dyDescent="0.25">
      <c r="A1924" s="552"/>
      <c r="B1924" s="551"/>
      <c r="C1924" s="552"/>
      <c r="D1924" s="574"/>
      <c r="E1924" s="536"/>
      <c r="F1924" s="537"/>
      <c r="G1924" s="61" t="s">
        <v>1755</v>
      </c>
      <c r="H1924" s="301"/>
      <c r="I1924" s="301"/>
      <c r="J1924" s="69">
        <v>50</v>
      </c>
      <c r="K1924" s="301"/>
      <c r="L1924" s="301"/>
      <c r="M1924" s="301"/>
      <c r="N1924" s="300">
        <v>345</v>
      </c>
      <c r="O1924" s="327"/>
      <c r="P1924" s="364"/>
      <c r="Q1924" s="276"/>
      <c r="R1924" s="364"/>
      <c r="S1924" s="225"/>
      <c r="T1924" s="20"/>
    </row>
    <row r="1925" spans="1:20" s="19" customFormat="1" ht="90" hidden="1" customHeight="1" outlineLevel="1" x14ac:dyDescent="0.25">
      <c r="A1925" s="552"/>
      <c r="B1925" s="551"/>
      <c r="C1925" s="552"/>
      <c r="D1925" s="574"/>
      <c r="E1925" s="536"/>
      <c r="F1925" s="537"/>
      <c r="G1925" s="93" t="s">
        <v>1756</v>
      </c>
      <c r="H1925" s="299"/>
      <c r="I1925" s="299"/>
      <c r="J1925" s="73">
        <v>164</v>
      </c>
      <c r="K1925" s="74"/>
      <c r="L1925" s="299"/>
      <c r="M1925" s="299"/>
      <c r="N1925" s="299">
        <v>15</v>
      </c>
      <c r="O1925" s="328"/>
      <c r="P1925" s="364"/>
      <c r="Q1925" s="276"/>
      <c r="R1925" s="364"/>
      <c r="S1925" s="225"/>
      <c r="T1925" s="20"/>
    </row>
    <row r="1926" spans="1:20" s="19" customFormat="1" ht="54" hidden="1" customHeight="1" outlineLevel="1" x14ac:dyDescent="0.25">
      <c r="A1926" s="552"/>
      <c r="B1926" s="551"/>
      <c r="C1926" s="552"/>
      <c r="D1926" s="574"/>
      <c r="E1926" s="536"/>
      <c r="F1926" s="537"/>
      <c r="G1926" s="93" t="s">
        <v>1757</v>
      </c>
      <c r="H1926" s="299"/>
      <c r="I1926" s="299"/>
      <c r="J1926" s="73">
        <v>10</v>
      </c>
      <c r="K1926" s="70"/>
      <c r="L1926" s="299"/>
      <c r="M1926" s="299"/>
      <c r="N1926" s="299">
        <v>111</v>
      </c>
      <c r="O1926" s="328"/>
      <c r="P1926" s="364"/>
      <c r="Q1926" s="276"/>
      <c r="R1926" s="364"/>
      <c r="S1926" s="225"/>
      <c r="T1926" s="20"/>
    </row>
    <row r="1927" spans="1:20" s="19" customFormat="1" ht="45" hidden="1" customHeight="1" outlineLevel="1" x14ac:dyDescent="0.25">
      <c r="A1927" s="552"/>
      <c r="B1927" s="551"/>
      <c r="C1927" s="552"/>
      <c r="D1927" s="574"/>
      <c r="E1927" s="536"/>
      <c r="F1927" s="537"/>
      <c r="G1927" s="133" t="s">
        <v>416</v>
      </c>
      <c r="H1927" s="299"/>
      <c r="I1927" s="299"/>
      <c r="J1927" s="73">
        <v>170</v>
      </c>
      <c r="K1927" s="91"/>
      <c r="L1927" s="299"/>
      <c r="M1927" s="299"/>
      <c r="N1927" s="299">
        <v>25</v>
      </c>
      <c r="O1927" s="328"/>
      <c r="P1927" s="364"/>
      <c r="Q1927" s="276"/>
      <c r="R1927" s="364"/>
      <c r="S1927" s="225"/>
      <c r="T1927" s="20"/>
    </row>
    <row r="1928" spans="1:20" s="19" customFormat="1" ht="48" hidden="1" customHeight="1" outlineLevel="1" x14ac:dyDescent="0.25">
      <c r="A1928" s="552"/>
      <c r="B1928" s="551"/>
      <c r="C1928" s="552"/>
      <c r="D1928" s="574"/>
      <c r="E1928" s="536"/>
      <c r="F1928" s="537"/>
      <c r="G1928" s="133" t="s">
        <v>1758</v>
      </c>
      <c r="H1928" s="299"/>
      <c r="I1928" s="299"/>
      <c r="J1928" s="69">
        <v>90</v>
      </c>
      <c r="K1928" s="92"/>
      <c r="L1928" s="299"/>
      <c r="M1928" s="299"/>
      <c r="N1928" s="299">
        <v>450</v>
      </c>
      <c r="O1928" s="328"/>
      <c r="P1928" s="364"/>
      <c r="Q1928" s="276"/>
      <c r="R1928" s="364"/>
      <c r="S1928" s="225"/>
      <c r="T1928" s="20"/>
    </row>
    <row r="1929" spans="1:20" s="19" customFormat="1" ht="61.5" hidden="1" customHeight="1" outlineLevel="1" x14ac:dyDescent="0.25">
      <c r="A1929" s="552"/>
      <c r="B1929" s="551"/>
      <c r="C1929" s="552"/>
      <c r="D1929" s="574"/>
      <c r="E1929" s="536"/>
      <c r="F1929" s="537"/>
      <c r="G1929" s="133" t="s">
        <v>420</v>
      </c>
      <c r="H1929" s="301"/>
      <c r="I1929" s="301"/>
      <c r="J1929" s="69">
        <v>520</v>
      </c>
      <c r="K1929" s="92"/>
      <c r="L1929" s="301"/>
      <c r="M1929" s="301"/>
      <c r="N1929" s="300">
        <v>150</v>
      </c>
      <c r="O1929" s="327"/>
      <c r="P1929" s="364"/>
      <c r="Q1929" s="276"/>
      <c r="R1929" s="364"/>
      <c r="S1929" s="225"/>
      <c r="T1929" s="20"/>
    </row>
    <row r="1930" spans="1:20" s="19" customFormat="1" ht="55.5" hidden="1" customHeight="1" outlineLevel="1" x14ac:dyDescent="0.25">
      <c r="A1930" s="552"/>
      <c r="B1930" s="551"/>
      <c r="C1930" s="552"/>
      <c r="D1930" s="574"/>
      <c r="E1930" s="536"/>
      <c r="F1930" s="537"/>
      <c r="G1930" s="133" t="s">
        <v>421</v>
      </c>
      <c r="H1930" s="301"/>
      <c r="I1930" s="301"/>
      <c r="J1930" s="69">
        <v>300</v>
      </c>
      <c r="K1930" s="92"/>
      <c r="L1930" s="301"/>
      <c r="M1930" s="301"/>
      <c r="N1930" s="300">
        <v>150</v>
      </c>
      <c r="O1930" s="327"/>
      <c r="P1930" s="364"/>
      <c r="Q1930" s="276"/>
      <c r="R1930" s="364"/>
      <c r="S1930" s="225"/>
      <c r="T1930" s="20"/>
    </row>
    <row r="1931" spans="1:20" s="19" customFormat="1" ht="43.5" hidden="1" customHeight="1" outlineLevel="1" x14ac:dyDescent="0.25">
      <c r="A1931" s="552"/>
      <c r="B1931" s="551"/>
      <c r="C1931" s="552"/>
      <c r="D1931" s="574"/>
      <c r="E1931" s="536"/>
      <c r="F1931" s="537"/>
      <c r="G1931" s="133" t="s">
        <v>422</v>
      </c>
      <c r="H1931" s="301"/>
      <c r="I1931" s="301"/>
      <c r="J1931" s="69">
        <v>43</v>
      </c>
      <c r="K1931" s="92"/>
      <c r="L1931" s="301"/>
      <c r="M1931" s="301"/>
      <c r="N1931" s="300">
        <v>150</v>
      </c>
      <c r="O1931" s="327"/>
      <c r="P1931" s="364"/>
      <c r="Q1931" s="276"/>
      <c r="R1931" s="364"/>
      <c r="S1931" s="225"/>
      <c r="T1931" s="20"/>
    </row>
    <row r="1932" spans="1:20" s="19" customFormat="1" ht="51" hidden="1" customHeight="1" outlineLevel="1" x14ac:dyDescent="0.25">
      <c r="A1932" s="552"/>
      <c r="B1932" s="551"/>
      <c r="C1932" s="552"/>
      <c r="D1932" s="574"/>
      <c r="E1932" s="536"/>
      <c r="F1932" s="537"/>
      <c r="G1932" s="93" t="s">
        <v>491</v>
      </c>
      <c r="H1932" s="301"/>
      <c r="I1932" s="301"/>
      <c r="J1932" s="69">
        <v>1076</v>
      </c>
      <c r="K1932" s="92"/>
      <c r="L1932" s="301"/>
      <c r="M1932" s="301"/>
      <c r="N1932" s="300">
        <v>15</v>
      </c>
      <c r="O1932" s="327"/>
      <c r="P1932" s="364"/>
      <c r="Q1932" s="276"/>
      <c r="R1932" s="364"/>
      <c r="S1932" s="225"/>
      <c r="T1932" s="20"/>
    </row>
    <row r="1933" spans="1:20" s="19" customFormat="1" ht="70.5" hidden="1" customHeight="1" outlineLevel="1" x14ac:dyDescent="0.25">
      <c r="A1933" s="552"/>
      <c r="B1933" s="551"/>
      <c r="C1933" s="552"/>
      <c r="D1933" s="574"/>
      <c r="E1933" s="536"/>
      <c r="F1933" s="537"/>
      <c r="G1933" s="93" t="s">
        <v>423</v>
      </c>
      <c r="H1933" s="301"/>
      <c r="I1933" s="301"/>
      <c r="J1933" s="69">
        <v>15</v>
      </c>
      <c r="K1933" s="92"/>
      <c r="L1933" s="301"/>
      <c r="M1933" s="301"/>
      <c r="N1933" s="300">
        <v>150</v>
      </c>
      <c r="O1933" s="327"/>
      <c r="P1933" s="364"/>
      <c r="Q1933" s="276"/>
      <c r="R1933" s="364"/>
      <c r="S1933" s="225"/>
      <c r="T1933" s="20"/>
    </row>
    <row r="1934" spans="1:20" s="19" customFormat="1" ht="84" hidden="1" customHeight="1" outlineLevel="1" x14ac:dyDescent="0.25">
      <c r="A1934" s="552"/>
      <c r="B1934" s="551"/>
      <c r="C1934" s="552"/>
      <c r="D1934" s="574"/>
      <c r="E1934" s="536"/>
      <c r="F1934" s="537"/>
      <c r="G1934" s="93" t="s">
        <v>426</v>
      </c>
      <c r="H1934" s="301"/>
      <c r="I1934" s="301"/>
      <c r="J1934" s="69">
        <v>500</v>
      </c>
      <c r="K1934" s="92"/>
      <c r="L1934" s="301"/>
      <c r="M1934" s="301"/>
      <c r="N1934" s="300">
        <v>15</v>
      </c>
      <c r="O1934" s="327"/>
      <c r="P1934" s="364"/>
      <c r="Q1934" s="276"/>
      <c r="R1934" s="364"/>
      <c r="S1934" s="225"/>
      <c r="T1934" s="20"/>
    </row>
    <row r="1935" spans="1:20" s="19" customFormat="1" ht="103.5" hidden="1" customHeight="1" outlineLevel="1" x14ac:dyDescent="0.25">
      <c r="A1935" s="552"/>
      <c r="B1935" s="551"/>
      <c r="C1935" s="552"/>
      <c r="D1935" s="574"/>
      <c r="E1935" s="536"/>
      <c r="F1935" s="537"/>
      <c r="G1935" s="93" t="s">
        <v>427</v>
      </c>
      <c r="H1935" s="301"/>
      <c r="I1935" s="301"/>
      <c r="J1935" s="69">
        <v>5</v>
      </c>
      <c r="K1935" s="92"/>
      <c r="L1935" s="301"/>
      <c r="M1935" s="301"/>
      <c r="N1935" s="300">
        <v>30</v>
      </c>
      <c r="O1935" s="327"/>
      <c r="P1935" s="364"/>
      <c r="Q1935" s="276"/>
      <c r="R1935" s="364"/>
      <c r="S1935" s="225"/>
      <c r="T1935" s="20"/>
    </row>
    <row r="1936" spans="1:20" s="19" customFormat="1" ht="82.5" hidden="1" customHeight="1" outlineLevel="1" x14ac:dyDescent="0.25">
      <c r="A1936" s="552"/>
      <c r="B1936" s="551"/>
      <c r="C1936" s="552"/>
      <c r="D1936" s="574"/>
      <c r="E1936" s="536"/>
      <c r="F1936" s="537"/>
      <c r="G1936" s="61" t="s">
        <v>248</v>
      </c>
      <c r="H1936" s="301"/>
      <c r="I1936" s="301"/>
      <c r="J1936" s="301">
        <v>10</v>
      </c>
      <c r="K1936" s="301"/>
      <c r="L1936" s="301"/>
      <c r="M1936" s="301"/>
      <c r="N1936" s="299">
        <v>15</v>
      </c>
      <c r="O1936" s="327"/>
      <c r="P1936" s="364"/>
      <c r="Q1936" s="276"/>
      <c r="R1936" s="364"/>
      <c r="S1936" s="225"/>
      <c r="T1936" s="20"/>
    </row>
    <row r="1937" spans="1:21" s="19" customFormat="1" ht="135" hidden="1" customHeight="1" outlineLevel="1" x14ac:dyDescent="0.25">
      <c r="A1937" s="552"/>
      <c r="B1937" s="551"/>
      <c r="C1937" s="552"/>
      <c r="D1937" s="574"/>
      <c r="E1937" s="536"/>
      <c r="F1937" s="537"/>
      <c r="G1937" s="61" t="s">
        <v>251</v>
      </c>
      <c r="H1937" s="299"/>
      <c r="I1937" s="299"/>
      <c r="J1937" s="299">
        <v>10</v>
      </c>
      <c r="K1937" s="299"/>
      <c r="L1937" s="299"/>
      <c r="M1937" s="299"/>
      <c r="N1937" s="299">
        <v>147</v>
      </c>
      <c r="O1937" s="328"/>
      <c r="P1937" s="364"/>
      <c r="Q1937" s="276"/>
      <c r="R1937" s="364"/>
      <c r="S1937" s="225"/>
      <c r="T1937" s="20"/>
    </row>
    <row r="1938" spans="1:21" s="19" customFormat="1" ht="88.5" hidden="1" customHeight="1" outlineLevel="1" x14ac:dyDescent="0.25">
      <c r="A1938" s="552"/>
      <c r="B1938" s="551"/>
      <c r="C1938" s="552"/>
      <c r="D1938" s="574"/>
      <c r="E1938" s="538"/>
      <c r="F1938" s="539"/>
      <c r="G1938" s="61" t="s">
        <v>263</v>
      </c>
      <c r="H1938" s="299"/>
      <c r="I1938" s="299"/>
      <c r="J1938" s="299">
        <v>10</v>
      </c>
      <c r="K1938" s="299"/>
      <c r="L1938" s="299"/>
      <c r="M1938" s="299"/>
      <c r="N1938" s="299">
        <v>15</v>
      </c>
      <c r="O1938" s="328"/>
      <c r="P1938" s="364"/>
      <c r="Q1938" s="276"/>
      <c r="R1938" s="364"/>
      <c r="S1938" s="225"/>
      <c r="T1938" s="20"/>
    </row>
    <row r="1939" spans="1:21" collapsed="1" x14ac:dyDescent="0.25">
      <c r="A1939" s="552"/>
      <c r="B1939" s="551"/>
      <c r="C1939" s="552"/>
      <c r="D1939" s="574"/>
      <c r="E1939" s="534" t="s">
        <v>54</v>
      </c>
      <c r="F1939" s="535"/>
      <c r="G1939" s="233"/>
      <c r="H1939" s="188"/>
      <c r="I1939" s="188"/>
      <c r="J1939" s="125">
        <f t="shared" ref="J1939:N1939" si="17">J1940</f>
        <v>4800</v>
      </c>
      <c r="K1939" s="188"/>
      <c r="L1939" s="188"/>
      <c r="M1939" s="188"/>
      <c r="N1939" s="188">
        <f t="shared" si="17"/>
        <v>40</v>
      </c>
      <c r="O1939" s="340"/>
      <c r="P1939" s="364"/>
      <c r="Q1939" s="483"/>
      <c r="R1939" s="364"/>
      <c r="S1939" s="355"/>
      <c r="T1939" s="173"/>
      <c r="U1939" s="3"/>
    </row>
    <row r="1940" spans="1:21" s="19" customFormat="1" ht="105" hidden="1" customHeight="1" outlineLevel="1" x14ac:dyDescent="0.25">
      <c r="A1940" s="552"/>
      <c r="B1940" s="551"/>
      <c r="C1940" s="552"/>
      <c r="D1940" s="574"/>
      <c r="E1940" s="538"/>
      <c r="F1940" s="539"/>
      <c r="G1940" s="61" t="s">
        <v>1759</v>
      </c>
      <c r="H1940" s="301"/>
      <c r="I1940" s="301"/>
      <c r="J1940" s="301">
        <v>4800</v>
      </c>
      <c r="K1940" s="301"/>
      <c r="L1940" s="301"/>
      <c r="M1940" s="301"/>
      <c r="N1940" s="300">
        <v>40</v>
      </c>
      <c r="O1940" s="327"/>
      <c r="P1940" s="364"/>
      <c r="Q1940" s="276"/>
      <c r="R1940" s="221"/>
      <c r="S1940" s="225"/>
      <c r="T1940" s="20"/>
    </row>
    <row r="1941" spans="1:21" s="19" customFormat="1" hidden="1" outlineLevel="1" x14ac:dyDescent="0.25">
      <c r="A1941" s="552"/>
      <c r="B1941" s="551"/>
      <c r="C1941" s="552"/>
      <c r="D1941" s="574"/>
      <c r="E1941" s="234" t="s">
        <v>55</v>
      </c>
      <c r="F1941" s="234"/>
      <c r="G1941" s="233"/>
      <c r="H1941" s="301"/>
      <c r="I1941" s="301"/>
      <c r="J1941" s="301"/>
      <c r="K1941" s="301"/>
      <c r="L1941" s="301"/>
      <c r="M1941" s="301"/>
      <c r="N1941" s="300"/>
      <c r="O1941" s="327"/>
      <c r="P1941" s="364"/>
      <c r="Q1941" s="276"/>
      <c r="R1941" s="221"/>
      <c r="S1941" s="225"/>
      <c r="T1941" s="20"/>
    </row>
    <row r="1942" spans="1:21" s="19" customFormat="1" hidden="1" outlineLevel="1" x14ac:dyDescent="0.25">
      <c r="A1942" s="552"/>
      <c r="B1942" s="551"/>
      <c r="C1942" s="552"/>
      <c r="D1942" s="574"/>
      <c r="E1942" s="234" t="s">
        <v>56</v>
      </c>
      <c r="F1942" s="234"/>
      <c r="G1942" s="233"/>
      <c r="H1942" s="301"/>
      <c r="I1942" s="301"/>
      <c r="J1942" s="301"/>
      <c r="K1942" s="301"/>
      <c r="L1942" s="301"/>
      <c r="M1942" s="301"/>
      <c r="N1942" s="300"/>
      <c r="O1942" s="327"/>
      <c r="P1942" s="364"/>
      <c r="Q1942" s="276"/>
      <c r="R1942" s="221"/>
      <c r="S1942" s="225"/>
      <c r="T1942" s="20"/>
    </row>
    <row r="1943" spans="1:21" s="19" customFormat="1" hidden="1" outlineLevel="1" x14ac:dyDescent="0.25">
      <c r="A1943" s="552"/>
      <c r="B1943" s="551"/>
      <c r="C1943" s="552"/>
      <c r="D1943" s="574"/>
      <c r="E1943" s="233" t="s">
        <v>57</v>
      </c>
      <c r="F1943" s="233"/>
      <c r="G1943" s="233"/>
      <c r="H1943" s="301"/>
      <c r="I1943" s="301"/>
      <c r="J1943" s="301"/>
      <c r="K1943" s="301"/>
      <c r="L1943" s="301"/>
      <c r="M1943" s="301"/>
      <c r="N1943" s="300"/>
      <c r="O1943" s="327"/>
      <c r="P1943" s="364"/>
      <c r="Q1943" s="276"/>
      <c r="R1943" s="221"/>
      <c r="S1943" s="225"/>
      <c r="T1943" s="20"/>
    </row>
    <row r="1944" spans="1:21" s="19" customFormat="1" hidden="1" outlineLevel="1" x14ac:dyDescent="0.25">
      <c r="A1944" s="552"/>
      <c r="B1944" s="551"/>
      <c r="C1944" s="552"/>
      <c r="D1944" s="574"/>
      <c r="E1944" s="233" t="s">
        <v>61</v>
      </c>
      <c r="F1944" s="233"/>
      <c r="G1944" s="233"/>
      <c r="H1944" s="300"/>
      <c r="I1944" s="300"/>
      <c r="J1944" s="300"/>
      <c r="K1944" s="300"/>
      <c r="L1944" s="300"/>
      <c r="M1944" s="300"/>
      <c r="N1944" s="300"/>
      <c r="O1944" s="327"/>
      <c r="P1944" s="364"/>
      <c r="Q1944" s="276"/>
      <c r="R1944" s="221"/>
      <c r="S1944" s="225"/>
      <c r="T1944" s="20"/>
    </row>
    <row r="1945" spans="1:21" s="19" customFormat="1" hidden="1" outlineLevel="1" x14ac:dyDescent="0.25">
      <c r="A1945" s="552"/>
      <c r="B1945" s="551"/>
      <c r="C1945" s="552"/>
      <c r="D1945" s="574" t="s">
        <v>150</v>
      </c>
      <c r="E1945" s="234" t="s">
        <v>53</v>
      </c>
      <c r="F1945" s="234"/>
      <c r="G1945" s="233"/>
      <c r="H1945" s="300"/>
      <c r="I1945" s="300"/>
      <c r="J1945" s="300"/>
      <c r="K1945" s="300"/>
      <c r="L1945" s="300"/>
      <c r="M1945" s="300"/>
      <c r="N1945" s="300"/>
      <c r="O1945" s="327"/>
      <c r="P1945" s="364"/>
      <c r="Q1945" s="276"/>
      <c r="R1945" s="221"/>
      <c r="S1945" s="225"/>
      <c r="T1945" s="20"/>
    </row>
    <row r="1946" spans="1:21" s="19" customFormat="1" hidden="1" outlineLevel="1" x14ac:dyDescent="0.25">
      <c r="A1946" s="552"/>
      <c r="B1946" s="551"/>
      <c r="C1946" s="552"/>
      <c r="D1946" s="574"/>
      <c r="E1946" s="234" t="s">
        <v>54</v>
      </c>
      <c r="F1946" s="234"/>
      <c r="G1946" s="233"/>
      <c r="H1946" s="300"/>
      <c r="I1946" s="300"/>
      <c r="J1946" s="300"/>
      <c r="K1946" s="300"/>
      <c r="L1946" s="300"/>
      <c r="M1946" s="300"/>
      <c r="N1946" s="300"/>
      <c r="O1946" s="327"/>
      <c r="P1946" s="364"/>
      <c r="Q1946" s="276"/>
      <c r="R1946" s="221"/>
      <c r="S1946" s="225"/>
      <c r="T1946" s="20"/>
    </row>
    <row r="1947" spans="1:21" s="19" customFormat="1" hidden="1" outlineLevel="1" x14ac:dyDescent="0.25">
      <c r="A1947" s="552"/>
      <c r="B1947" s="551"/>
      <c r="C1947" s="552"/>
      <c r="D1947" s="574"/>
      <c r="E1947" s="234" t="s">
        <v>55</v>
      </c>
      <c r="F1947" s="234"/>
      <c r="G1947" s="233"/>
      <c r="H1947" s="300"/>
      <c r="I1947" s="300"/>
      <c r="J1947" s="300"/>
      <c r="K1947" s="300"/>
      <c r="L1947" s="300"/>
      <c r="M1947" s="300"/>
      <c r="N1947" s="300"/>
      <c r="O1947" s="327"/>
      <c r="P1947" s="364"/>
      <c r="Q1947" s="276"/>
      <c r="R1947" s="221"/>
      <c r="S1947" s="225"/>
      <c r="T1947" s="20"/>
    </row>
    <row r="1948" spans="1:21" s="19" customFormat="1" hidden="1" outlineLevel="1" x14ac:dyDescent="0.25">
      <c r="A1948" s="552"/>
      <c r="B1948" s="551"/>
      <c r="C1948" s="552"/>
      <c r="D1948" s="574"/>
      <c r="E1948" s="234" t="s">
        <v>56</v>
      </c>
      <c r="F1948" s="234"/>
      <c r="G1948" s="233"/>
      <c r="H1948" s="300"/>
      <c r="I1948" s="300"/>
      <c r="J1948" s="300"/>
      <c r="K1948" s="300"/>
      <c r="L1948" s="300"/>
      <c r="M1948" s="300"/>
      <c r="N1948" s="300"/>
      <c r="O1948" s="327"/>
      <c r="P1948" s="364"/>
      <c r="Q1948" s="276"/>
      <c r="R1948" s="221"/>
      <c r="S1948" s="225"/>
      <c r="T1948" s="20"/>
    </row>
    <row r="1949" spans="1:21" s="19" customFormat="1" hidden="1" outlineLevel="1" x14ac:dyDescent="0.25">
      <c r="A1949" s="552"/>
      <c r="B1949" s="551"/>
      <c r="C1949" s="552"/>
      <c r="D1949" s="574"/>
      <c r="E1949" s="233" t="s">
        <v>57</v>
      </c>
      <c r="F1949" s="233"/>
      <c r="G1949" s="233"/>
      <c r="H1949" s="300"/>
      <c r="I1949" s="300"/>
      <c r="J1949" s="300"/>
      <c r="K1949" s="300"/>
      <c r="L1949" s="300"/>
      <c r="M1949" s="300"/>
      <c r="N1949" s="300"/>
      <c r="O1949" s="327"/>
      <c r="P1949" s="364"/>
      <c r="Q1949" s="276"/>
      <c r="R1949" s="221"/>
      <c r="S1949" s="225"/>
      <c r="T1949" s="20"/>
    </row>
    <row r="1950" spans="1:21" s="19" customFormat="1" hidden="1" outlineLevel="1" x14ac:dyDescent="0.25">
      <c r="A1950" s="552"/>
      <c r="B1950" s="551"/>
      <c r="C1950" s="552"/>
      <c r="D1950" s="574"/>
      <c r="E1950" s="233" t="s">
        <v>61</v>
      </c>
      <c r="F1950" s="233"/>
      <c r="G1950" s="233"/>
      <c r="H1950" s="300"/>
      <c r="I1950" s="300"/>
      <c r="J1950" s="300"/>
      <c r="K1950" s="300"/>
      <c r="L1950" s="300"/>
      <c r="M1950" s="300"/>
      <c r="N1950" s="300"/>
      <c r="O1950" s="327"/>
      <c r="P1950" s="364"/>
      <c r="Q1950" s="276"/>
      <c r="R1950" s="221"/>
      <c r="S1950" s="225"/>
      <c r="T1950" s="20"/>
    </row>
    <row r="1951" spans="1:21" collapsed="1" x14ac:dyDescent="0.25">
      <c r="A1951" s="552" t="s">
        <v>72</v>
      </c>
      <c r="B1951" s="551" t="s">
        <v>74</v>
      </c>
      <c r="C1951" s="552" t="s">
        <v>59</v>
      </c>
      <c r="D1951" s="574" t="s">
        <v>58</v>
      </c>
      <c r="E1951" s="534" t="s">
        <v>53</v>
      </c>
      <c r="F1951" s="535"/>
      <c r="G1951" s="233"/>
      <c r="H1951" s="122">
        <f>SUM(H1952:H1960)</f>
        <v>683</v>
      </c>
      <c r="I1951" s="122">
        <f t="shared" ref="I1951:M1951" si="18">SUM(I1952:I1960)</f>
        <v>15</v>
      </c>
      <c r="J1951" s="122"/>
      <c r="K1951" s="122"/>
      <c r="L1951" s="122">
        <f t="shared" si="18"/>
        <v>102.5</v>
      </c>
      <c r="M1951" s="122">
        <f t="shared" si="18"/>
        <v>30</v>
      </c>
      <c r="N1951" s="122"/>
      <c r="O1951" s="334"/>
      <c r="P1951" s="482"/>
      <c r="Q1951" s="359"/>
      <c r="R1951" s="364"/>
      <c r="S1951" s="355"/>
      <c r="T1951" s="366"/>
      <c r="U1951" s="3"/>
    </row>
    <row r="1952" spans="1:21" s="19" customFormat="1" ht="45" hidden="1" customHeight="1" outlineLevel="1" x14ac:dyDescent="0.25">
      <c r="A1952" s="552"/>
      <c r="B1952" s="551"/>
      <c r="C1952" s="552"/>
      <c r="D1952" s="574"/>
      <c r="E1952" s="536"/>
      <c r="F1952" s="537"/>
      <c r="G1952" s="216" t="s">
        <v>1760</v>
      </c>
      <c r="H1952" s="122">
        <v>226</v>
      </c>
      <c r="I1952" s="122"/>
      <c r="J1952" s="122"/>
      <c r="K1952" s="122"/>
      <c r="L1952" s="123">
        <v>15</v>
      </c>
      <c r="M1952" s="123"/>
      <c r="N1952" s="123"/>
      <c r="O1952" s="332"/>
      <c r="P1952" s="364"/>
      <c r="Q1952" s="276"/>
      <c r="R1952" s="221"/>
      <c r="S1952" s="225"/>
      <c r="T1952" s="59"/>
      <c r="U1952" s="5"/>
    </row>
    <row r="1953" spans="1:21" s="19" customFormat="1" ht="60" hidden="1" customHeight="1" outlineLevel="1" x14ac:dyDescent="0.25">
      <c r="A1953" s="552"/>
      <c r="B1953" s="551"/>
      <c r="C1953" s="552"/>
      <c r="D1953" s="574"/>
      <c r="E1953" s="536"/>
      <c r="F1953" s="537"/>
      <c r="G1953" s="216" t="s">
        <v>1516</v>
      </c>
      <c r="H1953" s="123">
        <v>174</v>
      </c>
      <c r="I1953" s="123"/>
      <c r="J1953" s="123"/>
      <c r="K1953" s="123"/>
      <c r="L1953" s="123">
        <v>9</v>
      </c>
      <c r="M1953" s="123"/>
      <c r="N1953" s="123"/>
      <c r="O1953" s="332"/>
      <c r="P1953" s="364"/>
      <c r="Q1953" s="276"/>
      <c r="R1953" s="221"/>
      <c r="S1953" s="225"/>
      <c r="T1953" s="59"/>
      <c r="U1953" s="5"/>
    </row>
    <row r="1954" spans="1:21" s="19" customFormat="1" ht="75" hidden="1" customHeight="1" outlineLevel="1" x14ac:dyDescent="0.25">
      <c r="A1954" s="552"/>
      <c r="B1954" s="551"/>
      <c r="C1954" s="552"/>
      <c r="D1954" s="574"/>
      <c r="E1954" s="536"/>
      <c r="F1954" s="537"/>
      <c r="G1954" s="216" t="s">
        <v>1449</v>
      </c>
      <c r="H1954" s="123">
        <v>47</v>
      </c>
      <c r="I1954" s="123"/>
      <c r="J1954" s="123"/>
      <c r="K1954" s="123"/>
      <c r="L1954" s="123">
        <v>20</v>
      </c>
      <c r="M1954" s="123"/>
      <c r="N1954" s="123"/>
      <c r="O1954" s="332"/>
      <c r="P1954" s="364"/>
      <c r="Q1954" s="276"/>
      <c r="R1954" s="221"/>
      <c r="S1954" s="225"/>
      <c r="T1954" s="59"/>
      <c r="U1954" s="5"/>
    </row>
    <row r="1955" spans="1:21" s="19" customFormat="1" ht="45" hidden="1" customHeight="1" outlineLevel="1" x14ac:dyDescent="0.25">
      <c r="A1955" s="552"/>
      <c r="B1955" s="551"/>
      <c r="C1955" s="552"/>
      <c r="D1955" s="574"/>
      <c r="E1955" s="536"/>
      <c r="F1955" s="537"/>
      <c r="G1955" s="216" t="s">
        <v>1450</v>
      </c>
      <c r="H1955" s="123">
        <v>45</v>
      </c>
      <c r="I1955" s="123"/>
      <c r="J1955" s="123"/>
      <c r="K1955" s="123"/>
      <c r="L1955" s="123">
        <v>36</v>
      </c>
      <c r="M1955" s="123"/>
      <c r="N1955" s="123"/>
      <c r="O1955" s="332"/>
      <c r="P1955" s="364"/>
      <c r="Q1955" s="276"/>
      <c r="R1955" s="221"/>
      <c r="S1955" s="225"/>
      <c r="T1955" s="59"/>
      <c r="U1955" s="5"/>
    </row>
    <row r="1956" spans="1:21" s="19" customFormat="1" ht="45" hidden="1" customHeight="1" outlineLevel="1" x14ac:dyDescent="0.25">
      <c r="A1956" s="552"/>
      <c r="B1956" s="551"/>
      <c r="C1956" s="552"/>
      <c r="D1956" s="574"/>
      <c r="E1956" s="536"/>
      <c r="F1956" s="537"/>
      <c r="G1956" s="216" t="s">
        <v>1761</v>
      </c>
      <c r="H1956" s="123">
        <v>176</v>
      </c>
      <c r="I1956" s="123"/>
      <c r="J1956" s="123"/>
      <c r="K1956" s="123"/>
      <c r="L1956" s="123">
        <v>7.5</v>
      </c>
      <c r="M1956" s="123"/>
      <c r="N1956" s="123"/>
      <c r="O1956" s="332"/>
      <c r="P1956" s="364"/>
      <c r="Q1956" s="276"/>
      <c r="R1956" s="221"/>
      <c r="S1956" s="225"/>
      <c r="T1956" s="59"/>
      <c r="U1956" s="5"/>
    </row>
    <row r="1957" spans="1:21" s="19" customFormat="1" ht="60" hidden="1" customHeight="1" outlineLevel="1" x14ac:dyDescent="0.25">
      <c r="A1957" s="552"/>
      <c r="B1957" s="551"/>
      <c r="C1957" s="552"/>
      <c r="D1957" s="574"/>
      <c r="E1957" s="536"/>
      <c r="F1957" s="537"/>
      <c r="G1957" s="216" t="s">
        <v>1762</v>
      </c>
      <c r="H1957" s="122">
        <v>15</v>
      </c>
      <c r="I1957" s="122"/>
      <c r="J1957" s="122"/>
      <c r="K1957" s="122"/>
      <c r="L1957" s="123">
        <v>15</v>
      </c>
      <c r="M1957" s="123"/>
      <c r="N1957" s="123"/>
      <c r="O1957" s="332"/>
      <c r="P1957" s="364"/>
      <c r="Q1957" s="276"/>
      <c r="R1957" s="221"/>
      <c r="S1957" s="225"/>
      <c r="T1957" s="59"/>
      <c r="U1957" s="5"/>
    </row>
    <row r="1958" spans="1:21" s="19" customFormat="1" ht="75" hidden="1" customHeight="1" outlineLevel="1" x14ac:dyDescent="0.25">
      <c r="A1958" s="552"/>
      <c r="B1958" s="551"/>
      <c r="C1958" s="552"/>
      <c r="D1958" s="574"/>
      <c r="E1958" s="536"/>
      <c r="F1958" s="537"/>
      <c r="G1958" s="61" t="s">
        <v>1763</v>
      </c>
      <c r="H1958" s="123"/>
      <c r="I1958" s="123">
        <v>5</v>
      </c>
      <c r="J1958" s="123"/>
      <c r="K1958" s="123"/>
      <c r="L1958" s="123"/>
      <c r="M1958" s="123">
        <v>15</v>
      </c>
      <c r="N1958" s="123"/>
      <c r="O1958" s="332"/>
      <c r="P1958" s="364"/>
      <c r="Q1958" s="276"/>
      <c r="R1958" s="221"/>
      <c r="S1958" s="225"/>
      <c r="T1958" s="20"/>
      <c r="U1958" s="5"/>
    </row>
    <row r="1959" spans="1:21" s="19" customFormat="1" ht="60" hidden="1" customHeight="1" outlineLevel="1" x14ac:dyDescent="0.25">
      <c r="A1959" s="552"/>
      <c r="B1959" s="551"/>
      <c r="C1959" s="552"/>
      <c r="D1959" s="574"/>
      <c r="E1959" s="536"/>
      <c r="F1959" s="537"/>
      <c r="G1959" s="61" t="s">
        <v>1128</v>
      </c>
      <c r="H1959" s="123"/>
      <c r="I1959" s="123">
        <v>10</v>
      </c>
      <c r="J1959" s="123"/>
      <c r="K1959" s="123"/>
      <c r="L1959" s="123"/>
      <c r="M1959" s="123">
        <v>15</v>
      </c>
      <c r="N1959" s="123"/>
      <c r="O1959" s="332"/>
      <c r="P1959" s="364"/>
      <c r="Q1959" s="276"/>
      <c r="R1959" s="221"/>
      <c r="S1959" s="225"/>
      <c r="T1959" s="20"/>
      <c r="U1959" s="5"/>
    </row>
    <row r="1960" spans="1:21" s="19" customFormat="1" ht="15" hidden="1" customHeight="1" outlineLevel="1" x14ac:dyDescent="0.25">
      <c r="A1960" s="552"/>
      <c r="B1960" s="551"/>
      <c r="C1960" s="552"/>
      <c r="D1960" s="574"/>
      <c r="E1960" s="538"/>
      <c r="F1960" s="539"/>
      <c r="G1960" s="61"/>
      <c r="H1960" s="300"/>
      <c r="I1960" s="300"/>
      <c r="J1960" s="300"/>
      <c r="K1960" s="300"/>
      <c r="L1960" s="300"/>
      <c r="M1960" s="300"/>
      <c r="N1960" s="300"/>
      <c r="O1960" s="327"/>
      <c r="P1960" s="364"/>
      <c r="Q1960" s="276"/>
      <c r="R1960" s="221"/>
      <c r="S1960" s="225"/>
      <c r="T1960" s="20"/>
    </row>
    <row r="1961" spans="1:21" collapsed="1" x14ac:dyDescent="0.25">
      <c r="A1961" s="552"/>
      <c r="B1961" s="551"/>
      <c r="C1961" s="552"/>
      <c r="D1961" s="574"/>
      <c r="E1961" s="534" t="s">
        <v>54</v>
      </c>
      <c r="F1961" s="535"/>
      <c r="G1961" s="233"/>
      <c r="H1961" s="122">
        <f>SUM(H1962:H2018)</f>
        <v>13764</v>
      </c>
      <c r="I1961" s="122"/>
      <c r="J1961" s="122">
        <f t="shared" ref="J1961:N1961" si="19">SUM(J1962:J2018)</f>
        <v>1298</v>
      </c>
      <c r="K1961" s="122"/>
      <c r="L1961" s="122">
        <f t="shared" si="19"/>
        <v>2548.9249999999997</v>
      </c>
      <c r="M1961" s="122"/>
      <c r="N1961" s="122">
        <f t="shared" si="19"/>
        <v>185</v>
      </c>
      <c r="O1961" s="334"/>
      <c r="P1961" s="364"/>
      <c r="Q1961" s="276"/>
      <c r="R1961" s="364"/>
      <c r="S1961" s="355"/>
      <c r="T1961" s="173"/>
      <c r="U1961" s="3"/>
    </row>
    <row r="1962" spans="1:21" s="19" customFormat="1" ht="60" hidden="1" customHeight="1" outlineLevel="1" x14ac:dyDescent="0.25">
      <c r="A1962" s="552"/>
      <c r="B1962" s="551"/>
      <c r="C1962" s="552"/>
      <c r="D1962" s="574"/>
      <c r="E1962" s="536"/>
      <c r="F1962" s="537"/>
      <c r="G1962" s="64" t="s">
        <v>1764</v>
      </c>
      <c r="H1962" s="123">
        <v>25</v>
      </c>
      <c r="I1962" s="123"/>
      <c r="J1962" s="123"/>
      <c r="K1962" s="123"/>
      <c r="L1962" s="123">
        <v>37.5</v>
      </c>
      <c r="M1962" s="123"/>
      <c r="N1962" s="123"/>
      <c r="O1962" s="332"/>
      <c r="P1962" s="364"/>
      <c r="Q1962" s="276"/>
      <c r="R1962" s="221"/>
      <c r="S1962" s="225"/>
      <c r="T1962" s="59"/>
    </row>
    <row r="1963" spans="1:21" s="19" customFormat="1" ht="60" hidden="1" customHeight="1" outlineLevel="1" x14ac:dyDescent="0.25">
      <c r="A1963" s="552"/>
      <c r="B1963" s="551"/>
      <c r="C1963" s="552"/>
      <c r="D1963" s="574"/>
      <c r="E1963" s="536"/>
      <c r="F1963" s="537"/>
      <c r="G1963" s="64" t="s">
        <v>1765</v>
      </c>
      <c r="H1963" s="122">
        <v>150</v>
      </c>
      <c r="I1963" s="122"/>
      <c r="J1963" s="122"/>
      <c r="K1963" s="122"/>
      <c r="L1963" s="123">
        <v>65</v>
      </c>
      <c r="M1963" s="123"/>
      <c r="N1963" s="123"/>
      <c r="O1963" s="332"/>
      <c r="P1963" s="364"/>
      <c r="Q1963" s="276"/>
      <c r="R1963" s="221"/>
      <c r="S1963" s="225"/>
      <c r="T1963" s="59"/>
    </row>
    <row r="1964" spans="1:21" s="19" customFormat="1" ht="45" hidden="1" customHeight="1" outlineLevel="1" x14ac:dyDescent="0.25">
      <c r="A1964" s="552"/>
      <c r="B1964" s="551"/>
      <c r="C1964" s="552"/>
      <c r="D1964" s="574"/>
      <c r="E1964" s="536"/>
      <c r="F1964" s="537"/>
      <c r="G1964" s="64" t="s">
        <v>1766</v>
      </c>
      <c r="H1964" s="123">
        <v>465</v>
      </c>
      <c r="I1964" s="123"/>
      <c r="J1964" s="123"/>
      <c r="K1964" s="123"/>
      <c r="L1964" s="123">
        <v>7.5</v>
      </c>
      <c r="M1964" s="123"/>
      <c r="N1964" s="123"/>
      <c r="O1964" s="332"/>
      <c r="P1964" s="364"/>
      <c r="Q1964" s="276"/>
      <c r="R1964" s="221"/>
      <c r="S1964" s="225"/>
      <c r="T1964" s="59"/>
    </row>
    <row r="1965" spans="1:21" s="19" customFormat="1" ht="60" hidden="1" customHeight="1" outlineLevel="1" x14ac:dyDescent="0.25">
      <c r="A1965" s="552"/>
      <c r="B1965" s="551"/>
      <c r="C1965" s="552"/>
      <c r="D1965" s="574"/>
      <c r="E1965" s="536"/>
      <c r="F1965" s="537"/>
      <c r="G1965" s="64" t="s">
        <v>694</v>
      </c>
      <c r="H1965" s="122">
        <v>225</v>
      </c>
      <c r="I1965" s="122"/>
      <c r="J1965" s="122"/>
      <c r="K1965" s="122"/>
      <c r="L1965" s="123">
        <v>10</v>
      </c>
      <c r="M1965" s="123"/>
      <c r="N1965" s="123"/>
      <c r="O1965" s="332"/>
      <c r="P1965" s="364"/>
      <c r="Q1965" s="276"/>
      <c r="R1965" s="221"/>
      <c r="S1965" s="225"/>
      <c r="T1965" s="59"/>
    </row>
    <row r="1966" spans="1:21" s="19" customFormat="1" ht="60" hidden="1" customHeight="1" outlineLevel="1" x14ac:dyDescent="0.25">
      <c r="A1966" s="552"/>
      <c r="B1966" s="551"/>
      <c r="C1966" s="552"/>
      <c r="D1966" s="574"/>
      <c r="E1966" s="536"/>
      <c r="F1966" s="537"/>
      <c r="G1966" s="64" t="s">
        <v>152</v>
      </c>
      <c r="H1966" s="123">
        <v>10</v>
      </c>
      <c r="I1966" s="123"/>
      <c r="J1966" s="123"/>
      <c r="K1966" s="123"/>
      <c r="L1966" s="123">
        <v>5</v>
      </c>
      <c r="M1966" s="123"/>
      <c r="N1966" s="123"/>
      <c r="O1966" s="332"/>
      <c r="P1966" s="364"/>
      <c r="Q1966" s="276"/>
      <c r="R1966" s="221"/>
      <c r="S1966" s="225"/>
      <c r="T1966" s="59"/>
    </row>
    <row r="1967" spans="1:21" s="19" customFormat="1" ht="45" hidden="1" customHeight="1" outlineLevel="1" x14ac:dyDescent="0.25">
      <c r="A1967" s="552"/>
      <c r="B1967" s="551"/>
      <c r="C1967" s="552"/>
      <c r="D1967" s="574"/>
      <c r="E1967" s="536"/>
      <c r="F1967" s="537"/>
      <c r="G1967" s="64" t="s">
        <v>1767</v>
      </c>
      <c r="H1967" s="123">
        <v>50</v>
      </c>
      <c r="I1967" s="123"/>
      <c r="J1967" s="123"/>
      <c r="K1967" s="123"/>
      <c r="L1967" s="123">
        <v>7.5</v>
      </c>
      <c r="M1967" s="123"/>
      <c r="N1967" s="123"/>
      <c r="O1967" s="332"/>
      <c r="P1967" s="364"/>
      <c r="Q1967" s="276"/>
      <c r="R1967" s="221"/>
      <c r="S1967" s="225"/>
      <c r="T1967" s="59"/>
    </row>
    <row r="1968" spans="1:21" s="19" customFormat="1" ht="120" hidden="1" customHeight="1" outlineLevel="1" x14ac:dyDescent="0.25">
      <c r="A1968" s="552"/>
      <c r="B1968" s="551"/>
      <c r="C1968" s="552"/>
      <c r="D1968" s="574"/>
      <c r="E1968" s="536"/>
      <c r="F1968" s="537"/>
      <c r="G1968" s="64" t="s">
        <v>1768</v>
      </c>
      <c r="H1968" s="123">
        <v>316</v>
      </c>
      <c r="I1968" s="123"/>
      <c r="J1968" s="123"/>
      <c r="K1968" s="123"/>
      <c r="L1968" s="123">
        <v>20</v>
      </c>
      <c r="M1968" s="123"/>
      <c r="N1968" s="123"/>
      <c r="O1968" s="332"/>
      <c r="P1968" s="364"/>
      <c r="Q1968" s="276"/>
      <c r="R1968" s="221"/>
      <c r="S1968" s="225"/>
      <c r="T1968" s="88"/>
    </row>
    <row r="1969" spans="1:20" s="19" customFormat="1" ht="34.5" hidden="1" customHeight="1" outlineLevel="1" x14ac:dyDescent="0.25">
      <c r="A1969" s="552"/>
      <c r="B1969" s="551"/>
      <c r="C1969" s="552"/>
      <c r="D1969" s="574"/>
      <c r="E1969" s="536"/>
      <c r="F1969" s="537"/>
      <c r="G1969" s="64" t="s">
        <v>1769</v>
      </c>
      <c r="H1969" s="123">
        <v>20</v>
      </c>
      <c r="I1969" s="123"/>
      <c r="J1969" s="123"/>
      <c r="K1969" s="123"/>
      <c r="L1969" s="123">
        <v>1</v>
      </c>
      <c r="M1969" s="123"/>
      <c r="N1969" s="123"/>
      <c r="O1969" s="332"/>
      <c r="P1969" s="364"/>
      <c r="Q1969" s="276"/>
      <c r="R1969" s="221"/>
      <c r="S1969" s="225"/>
      <c r="T1969" s="59"/>
    </row>
    <row r="1970" spans="1:20" s="19" customFormat="1" ht="60" hidden="1" customHeight="1" outlineLevel="1" x14ac:dyDescent="0.25">
      <c r="A1970" s="552"/>
      <c r="B1970" s="551"/>
      <c r="C1970" s="552"/>
      <c r="D1970" s="574"/>
      <c r="E1970" s="536"/>
      <c r="F1970" s="537"/>
      <c r="G1970" s="64" t="s">
        <v>706</v>
      </c>
      <c r="H1970" s="122">
        <v>188</v>
      </c>
      <c r="I1970" s="122"/>
      <c r="J1970" s="122"/>
      <c r="K1970" s="122"/>
      <c r="L1970" s="123">
        <v>5</v>
      </c>
      <c r="M1970" s="123"/>
      <c r="N1970" s="123"/>
      <c r="O1970" s="332"/>
      <c r="P1970" s="364"/>
      <c r="Q1970" s="276"/>
      <c r="R1970" s="221"/>
      <c r="S1970" s="225"/>
      <c r="T1970" s="59"/>
    </row>
    <row r="1971" spans="1:20" s="19" customFormat="1" ht="60" hidden="1" customHeight="1" outlineLevel="1" x14ac:dyDescent="0.25">
      <c r="A1971" s="552"/>
      <c r="B1971" s="551"/>
      <c r="C1971" s="552"/>
      <c r="D1971" s="574"/>
      <c r="E1971" s="536"/>
      <c r="F1971" s="537"/>
      <c r="G1971" s="64" t="s">
        <v>1770</v>
      </c>
      <c r="H1971" s="123">
        <v>15</v>
      </c>
      <c r="I1971" s="123"/>
      <c r="J1971" s="123"/>
      <c r="K1971" s="123"/>
      <c r="L1971" s="123">
        <v>7.5</v>
      </c>
      <c r="M1971" s="123"/>
      <c r="N1971" s="123"/>
      <c r="O1971" s="332"/>
      <c r="P1971" s="364"/>
      <c r="Q1971" s="276"/>
      <c r="R1971" s="221"/>
      <c r="S1971" s="225"/>
      <c r="T1971" s="88"/>
    </row>
    <row r="1972" spans="1:20" s="19" customFormat="1" ht="60" hidden="1" customHeight="1" outlineLevel="1" x14ac:dyDescent="0.25">
      <c r="A1972" s="552"/>
      <c r="B1972" s="551"/>
      <c r="C1972" s="552"/>
      <c r="D1972" s="574"/>
      <c r="E1972" s="536"/>
      <c r="F1972" s="537"/>
      <c r="G1972" s="64" t="s">
        <v>1771</v>
      </c>
      <c r="H1972" s="123">
        <v>60</v>
      </c>
      <c r="I1972" s="123"/>
      <c r="J1972" s="123"/>
      <c r="K1972" s="123"/>
      <c r="L1972" s="123">
        <v>75</v>
      </c>
      <c r="M1972" s="123"/>
      <c r="N1972" s="123"/>
      <c r="O1972" s="332"/>
      <c r="P1972" s="364"/>
      <c r="Q1972" s="276"/>
      <c r="R1972" s="221"/>
      <c r="S1972" s="225"/>
      <c r="T1972" s="88"/>
    </row>
    <row r="1973" spans="1:20" s="19" customFormat="1" ht="45" hidden="1" customHeight="1" outlineLevel="1" x14ac:dyDescent="0.25">
      <c r="A1973" s="552"/>
      <c r="B1973" s="551"/>
      <c r="C1973" s="552"/>
      <c r="D1973" s="574"/>
      <c r="E1973" s="536"/>
      <c r="F1973" s="537"/>
      <c r="G1973" s="64" t="s">
        <v>1772</v>
      </c>
      <c r="H1973" s="123">
        <v>936</v>
      </c>
      <c r="I1973" s="123"/>
      <c r="J1973" s="123"/>
      <c r="K1973" s="123"/>
      <c r="L1973" s="123">
        <v>1140</v>
      </c>
      <c r="M1973" s="123"/>
      <c r="N1973" s="123"/>
      <c r="O1973" s="332"/>
      <c r="P1973" s="364"/>
      <c r="Q1973" s="276"/>
      <c r="R1973" s="221"/>
      <c r="S1973" s="225"/>
      <c r="T1973" s="88"/>
    </row>
    <row r="1974" spans="1:20" s="19" customFormat="1" ht="45" hidden="1" customHeight="1" outlineLevel="1" x14ac:dyDescent="0.25">
      <c r="A1974" s="552"/>
      <c r="B1974" s="551"/>
      <c r="C1974" s="552"/>
      <c r="D1974" s="574"/>
      <c r="E1974" s="536"/>
      <c r="F1974" s="537"/>
      <c r="G1974" s="64" t="s">
        <v>1773</v>
      </c>
      <c r="H1974" s="123">
        <v>5</v>
      </c>
      <c r="I1974" s="123"/>
      <c r="J1974" s="123"/>
      <c r="K1974" s="123"/>
      <c r="L1974" s="123">
        <v>15</v>
      </c>
      <c r="M1974" s="123"/>
      <c r="N1974" s="123"/>
      <c r="O1974" s="332"/>
      <c r="P1974" s="364"/>
      <c r="Q1974" s="276"/>
      <c r="R1974" s="221"/>
      <c r="S1974" s="225"/>
      <c r="T1974" s="59"/>
    </row>
    <row r="1975" spans="1:20" s="19" customFormat="1" ht="45" hidden="1" customHeight="1" outlineLevel="1" x14ac:dyDescent="0.25">
      <c r="A1975" s="552"/>
      <c r="B1975" s="551"/>
      <c r="C1975" s="552"/>
      <c r="D1975" s="574"/>
      <c r="E1975" s="536"/>
      <c r="F1975" s="537"/>
      <c r="G1975" s="64" t="s">
        <v>732</v>
      </c>
      <c r="H1975" s="123">
        <v>2029</v>
      </c>
      <c r="I1975" s="123"/>
      <c r="J1975" s="123"/>
      <c r="K1975" s="123"/>
      <c r="L1975" s="123">
        <v>1</v>
      </c>
      <c r="M1975" s="123"/>
      <c r="N1975" s="123"/>
      <c r="O1975" s="332"/>
      <c r="P1975" s="364"/>
      <c r="Q1975" s="276"/>
      <c r="R1975" s="221"/>
      <c r="S1975" s="225"/>
      <c r="T1975" s="59"/>
    </row>
    <row r="1976" spans="1:20" s="19" customFormat="1" ht="89.25" hidden="1" customHeight="1" outlineLevel="1" x14ac:dyDescent="0.25">
      <c r="A1976" s="552"/>
      <c r="B1976" s="551"/>
      <c r="C1976" s="552"/>
      <c r="D1976" s="574"/>
      <c r="E1976" s="536"/>
      <c r="F1976" s="537"/>
      <c r="G1976" s="64" t="s">
        <v>1440</v>
      </c>
      <c r="H1976" s="123">
        <v>193</v>
      </c>
      <c r="I1976" s="123"/>
      <c r="J1976" s="123"/>
      <c r="K1976" s="123"/>
      <c r="L1976" s="123">
        <v>60</v>
      </c>
      <c r="M1976" s="123"/>
      <c r="N1976" s="123"/>
      <c r="O1976" s="332"/>
      <c r="P1976" s="364"/>
      <c r="Q1976" s="276"/>
      <c r="R1976" s="221"/>
      <c r="S1976" s="225"/>
      <c r="T1976" s="59"/>
    </row>
    <row r="1977" spans="1:20" s="19" customFormat="1" ht="105" hidden="1" customHeight="1" outlineLevel="1" x14ac:dyDescent="0.25">
      <c r="A1977" s="552"/>
      <c r="B1977" s="551"/>
      <c r="C1977" s="552"/>
      <c r="D1977" s="574"/>
      <c r="E1977" s="536"/>
      <c r="F1977" s="537"/>
      <c r="G1977" s="64" t="s">
        <v>1441</v>
      </c>
      <c r="H1977" s="123">
        <v>10</v>
      </c>
      <c r="I1977" s="123"/>
      <c r="J1977" s="123"/>
      <c r="K1977" s="123"/>
      <c r="L1977" s="123">
        <v>80</v>
      </c>
      <c r="M1977" s="123"/>
      <c r="N1977" s="123"/>
      <c r="O1977" s="332"/>
      <c r="P1977" s="364"/>
      <c r="Q1977" s="276"/>
      <c r="R1977" s="221"/>
      <c r="S1977" s="225"/>
      <c r="T1977" s="59"/>
    </row>
    <row r="1978" spans="1:20" s="19" customFormat="1" ht="45" hidden="1" customHeight="1" outlineLevel="1" x14ac:dyDescent="0.25">
      <c r="A1978" s="552"/>
      <c r="B1978" s="551"/>
      <c r="C1978" s="552"/>
      <c r="D1978" s="574"/>
      <c r="E1978" s="536"/>
      <c r="F1978" s="537"/>
      <c r="G1978" s="64" t="s">
        <v>1774</v>
      </c>
      <c r="H1978" s="123">
        <v>64</v>
      </c>
      <c r="I1978" s="123"/>
      <c r="J1978" s="123"/>
      <c r="K1978" s="123"/>
      <c r="L1978" s="123">
        <v>150</v>
      </c>
      <c r="M1978" s="123"/>
      <c r="N1978" s="123"/>
      <c r="O1978" s="332"/>
      <c r="P1978" s="364"/>
      <c r="Q1978" s="276"/>
      <c r="R1978" s="221"/>
      <c r="S1978" s="225"/>
      <c r="T1978" s="59"/>
    </row>
    <row r="1979" spans="1:20" s="19" customFormat="1" ht="177.75" hidden="1" customHeight="1" outlineLevel="1" x14ac:dyDescent="0.25">
      <c r="A1979" s="552"/>
      <c r="B1979" s="551"/>
      <c r="C1979" s="552"/>
      <c r="D1979" s="574"/>
      <c r="E1979" s="536"/>
      <c r="F1979" s="537"/>
      <c r="G1979" s="64" t="s">
        <v>1442</v>
      </c>
      <c r="H1979" s="123">
        <v>5</v>
      </c>
      <c r="I1979" s="123"/>
      <c r="J1979" s="123"/>
      <c r="K1979" s="123"/>
      <c r="L1979" s="123">
        <v>70</v>
      </c>
      <c r="M1979" s="123"/>
      <c r="N1979" s="123"/>
      <c r="O1979" s="332"/>
      <c r="P1979" s="364"/>
      <c r="Q1979" s="276"/>
      <c r="R1979" s="221"/>
      <c r="S1979" s="225"/>
      <c r="T1979" s="59"/>
    </row>
    <row r="1980" spans="1:20" s="19" customFormat="1" ht="75" hidden="1" customHeight="1" outlineLevel="1" x14ac:dyDescent="0.25">
      <c r="A1980" s="552"/>
      <c r="B1980" s="551"/>
      <c r="C1980" s="552"/>
      <c r="D1980" s="574"/>
      <c r="E1980" s="536"/>
      <c r="F1980" s="537"/>
      <c r="G1980" s="64" t="s">
        <v>1443</v>
      </c>
      <c r="H1980" s="123">
        <v>7</v>
      </c>
      <c r="I1980" s="123"/>
      <c r="J1980" s="123"/>
      <c r="K1980" s="123"/>
      <c r="L1980" s="123">
        <v>82.7</v>
      </c>
      <c r="M1980" s="123"/>
      <c r="N1980" s="123"/>
      <c r="O1980" s="332"/>
      <c r="P1980" s="364"/>
      <c r="Q1980" s="276"/>
      <c r="R1980" s="221"/>
      <c r="S1980" s="225"/>
      <c r="T1980" s="59"/>
    </row>
    <row r="1981" spans="1:20" s="19" customFormat="1" ht="45" hidden="1" customHeight="1" outlineLevel="1" x14ac:dyDescent="0.25">
      <c r="A1981" s="552"/>
      <c r="B1981" s="551"/>
      <c r="C1981" s="552"/>
      <c r="D1981" s="574"/>
      <c r="E1981" s="536"/>
      <c r="F1981" s="537"/>
      <c r="G1981" s="64" t="s">
        <v>1775</v>
      </c>
      <c r="H1981" s="123">
        <v>50</v>
      </c>
      <c r="I1981" s="123"/>
      <c r="J1981" s="123"/>
      <c r="K1981" s="123"/>
      <c r="L1981" s="123">
        <v>7.5</v>
      </c>
      <c r="M1981" s="123"/>
      <c r="N1981" s="123"/>
      <c r="O1981" s="332"/>
      <c r="P1981" s="364"/>
      <c r="Q1981" s="276"/>
      <c r="R1981" s="221"/>
      <c r="S1981" s="225"/>
      <c r="T1981" s="59"/>
    </row>
    <row r="1982" spans="1:20" s="19" customFormat="1" ht="75" hidden="1" customHeight="1" outlineLevel="1" x14ac:dyDescent="0.25">
      <c r="A1982" s="552"/>
      <c r="B1982" s="551"/>
      <c r="C1982" s="552"/>
      <c r="D1982" s="574"/>
      <c r="E1982" s="536"/>
      <c r="F1982" s="537"/>
      <c r="G1982" s="64" t="s">
        <v>1445</v>
      </c>
      <c r="H1982" s="123">
        <v>7</v>
      </c>
      <c r="I1982" s="123"/>
      <c r="J1982" s="123"/>
      <c r="K1982" s="123"/>
      <c r="L1982" s="123">
        <v>3.33</v>
      </c>
      <c r="M1982" s="123"/>
      <c r="N1982" s="123"/>
      <c r="O1982" s="332"/>
      <c r="P1982" s="364"/>
      <c r="Q1982" s="276"/>
      <c r="R1982" s="221"/>
      <c r="S1982" s="225"/>
      <c r="T1982" s="59"/>
    </row>
    <row r="1983" spans="1:20" s="19" customFormat="1" ht="60" hidden="1" customHeight="1" outlineLevel="1" x14ac:dyDescent="0.25">
      <c r="A1983" s="552"/>
      <c r="B1983" s="551"/>
      <c r="C1983" s="552"/>
      <c r="D1983" s="574"/>
      <c r="E1983" s="536"/>
      <c r="F1983" s="537"/>
      <c r="G1983" s="64" t="s">
        <v>1446</v>
      </c>
      <c r="H1983" s="123">
        <v>6</v>
      </c>
      <c r="I1983" s="123"/>
      <c r="J1983" s="123"/>
      <c r="K1983" s="123"/>
      <c r="L1983" s="123">
        <v>5</v>
      </c>
      <c r="M1983" s="123"/>
      <c r="N1983" s="123"/>
      <c r="O1983" s="332"/>
      <c r="P1983" s="364"/>
      <c r="Q1983" s="276"/>
      <c r="R1983" s="221"/>
      <c r="S1983" s="225"/>
      <c r="T1983" s="59"/>
    </row>
    <row r="1984" spans="1:20" s="19" customFormat="1" ht="60" hidden="1" customHeight="1" outlineLevel="1" x14ac:dyDescent="0.25">
      <c r="A1984" s="552"/>
      <c r="B1984" s="551"/>
      <c r="C1984" s="552"/>
      <c r="D1984" s="574"/>
      <c r="E1984" s="536"/>
      <c r="F1984" s="537"/>
      <c r="G1984" s="64" t="s">
        <v>1447</v>
      </c>
      <c r="H1984" s="123">
        <v>471</v>
      </c>
      <c r="I1984" s="123"/>
      <c r="J1984" s="123"/>
      <c r="K1984" s="123"/>
      <c r="L1984" s="123">
        <v>5</v>
      </c>
      <c r="M1984" s="123"/>
      <c r="N1984" s="123"/>
      <c r="O1984" s="332"/>
      <c r="P1984" s="364"/>
      <c r="Q1984" s="276"/>
      <c r="R1984" s="221"/>
      <c r="S1984" s="225"/>
      <c r="T1984" s="59"/>
    </row>
    <row r="1985" spans="1:20" s="19" customFormat="1" ht="75" hidden="1" customHeight="1" outlineLevel="1" x14ac:dyDescent="0.25">
      <c r="A1985" s="552"/>
      <c r="B1985" s="551"/>
      <c r="C1985" s="552"/>
      <c r="D1985" s="574"/>
      <c r="E1985" s="536"/>
      <c r="F1985" s="537"/>
      <c r="G1985" s="64" t="s">
        <v>720</v>
      </c>
      <c r="H1985" s="123">
        <v>83</v>
      </c>
      <c r="I1985" s="123"/>
      <c r="J1985" s="123"/>
      <c r="K1985" s="123"/>
      <c r="L1985" s="123">
        <v>30</v>
      </c>
      <c r="M1985" s="123"/>
      <c r="N1985" s="123"/>
      <c r="O1985" s="332"/>
      <c r="P1985" s="364"/>
      <c r="Q1985" s="276"/>
      <c r="R1985" s="221"/>
      <c r="S1985" s="225"/>
      <c r="T1985" s="59"/>
    </row>
    <row r="1986" spans="1:20" s="19" customFormat="1" ht="60" hidden="1" customHeight="1" outlineLevel="1" x14ac:dyDescent="0.25">
      <c r="A1986" s="552"/>
      <c r="B1986" s="551"/>
      <c r="C1986" s="552"/>
      <c r="D1986" s="574"/>
      <c r="E1986" s="536"/>
      <c r="F1986" s="537"/>
      <c r="G1986" s="64" t="s">
        <v>1776</v>
      </c>
      <c r="H1986" s="123">
        <v>592</v>
      </c>
      <c r="I1986" s="123"/>
      <c r="J1986" s="123"/>
      <c r="K1986" s="123"/>
      <c r="L1986" s="123">
        <v>67.635000000000005</v>
      </c>
      <c r="M1986" s="123"/>
      <c r="N1986" s="123"/>
      <c r="O1986" s="332"/>
      <c r="P1986" s="364"/>
      <c r="Q1986" s="276"/>
      <c r="R1986" s="221"/>
      <c r="S1986" s="225"/>
      <c r="T1986" s="59"/>
    </row>
    <row r="1987" spans="1:20" s="19" customFormat="1" ht="30" hidden="1" customHeight="1" outlineLevel="1" x14ac:dyDescent="0.25">
      <c r="A1987" s="552"/>
      <c r="B1987" s="551"/>
      <c r="C1987" s="552"/>
      <c r="D1987" s="574"/>
      <c r="E1987" s="536"/>
      <c r="F1987" s="537"/>
      <c r="G1987" s="64" t="s">
        <v>1777</v>
      </c>
      <c r="H1987" s="123">
        <v>442</v>
      </c>
      <c r="I1987" s="123"/>
      <c r="J1987" s="123"/>
      <c r="K1987" s="123"/>
      <c r="L1987" s="123">
        <v>3</v>
      </c>
      <c r="M1987" s="123"/>
      <c r="N1987" s="123"/>
      <c r="O1987" s="332"/>
      <c r="P1987" s="364"/>
      <c r="Q1987" s="276"/>
      <c r="R1987" s="221"/>
      <c r="S1987" s="225"/>
      <c r="T1987" s="59"/>
    </row>
    <row r="1988" spans="1:20" s="19" customFormat="1" ht="60" hidden="1" customHeight="1" outlineLevel="1" x14ac:dyDescent="0.25">
      <c r="A1988" s="552"/>
      <c r="B1988" s="551"/>
      <c r="C1988" s="552"/>
      <c r="D1988" s="574"/>
      <c r="E1988" s="536"/>
      <c r="F1988" s="537"/>
      <c r="G1988" s="64" t="s">
        <v>1461</v>
      </c>
      <c r="H1988" s="123">
        <v>11</v>
      </c>
      <c r="I1988" s="123"/>
      <c r="J1988" s="123"/>
      <c r="K1988" s="123"/>
      <c r="L1988" s="123">
        <v>13.33</v>
      </c>
      <c r="M1988" s="123"/>
      <c r="N1988" s="123"/>
      <c r="O1988" s="332"/>
      <c r="P1988" s="364"/>
      <c r="Q1988" s="276"/>
      <c r="R1988" s="221"/>
      <c r="S1988" s="225"/>
      <c r="T1988" s="59"/>
    </row>
    <row r="1989" spans="1:20" s="19" customFormat="1" ht="45" hidden="1" customHeight="1" outlineLevel="1" x14ac:dyDescent="0.25">
      <c r="A1989" s="552"/>
      <c r="B1989" s="551"/>
      <c r="C1989" s="552"/>
      <c r="D1989" s="574"/>
      <c r="E1989" s="536"/>
      <c r="F1989" s="537"/>
      <c r="G1989" s="64" t="s">
        <v>1778</v>
      </c>
      <c r="H1989" s="123">
        <v>15</v>
      </c>
      <c r="I1989" s="123"/>
      <c r="J1989" s="123"/>
      <c r="K1989" s="123"/>
      <c r="L1989" s="123">
        <v>135</v>
      </c>
      <c r="M1989" s="123"/>
      <c r="N1989" s="123"/>
      <c r="O1989" s="332"/>
      <c r="P1989" s="364"/>
      <c r="Q1989" s="276"/>
      <c r="R1989" s="221"/>
      <c r="S1989" s="225"/>
      <c r="T1989" s="59"/>
    </row>
    <row r="1990" spans="1:20" s="19" customFormat="1" ht="60" hidden="1" customHeight="1" outlineLevel="1" x14ac:dyDescent="0.25">
      <c r="A1990" s="552"/>
      <c r="B1990" s="551"/>
      <c r="C1990" s="552"/>
      <c r="D1990" s="574"/>
      <c r="E1990" s="536"/>
      <c r="F1990" s="537"/>
      <c r="G1990" s="64" t="s">
        <v>1474</v>
      </c>
      <c r="H1990" s="123">
        <v>47</v>
      </c>
      <c r="I1990" s="123"/>
      <c r="J1990" s="123"/>
      <c r="K1990" s="123"/>
      <c r="L1990" s="123">
        <v>10</v>
      </c>
      <c r="M1990" s="123"/>
      <c r="N1990" s="123"/>
      <c r="O1990" s="332"/>
      <c r="P1990" s="364"/>
      <c r="Q1990" s="276"/>
      <c r="R1990" s="221"/>
      <c r="S1990" s="225"/>
      <c r="T1990" s="59"/>
    </row>
    <row r="1991" spans="1:20" s="19" customFormat="1" ht="60" hidden="1" customHeight="1" outlineLevel="1" x14ac:dyDescent="0.25">
      <c r="A1991" s="552"/>
      <c r="B1991" s="551"/>
      <c r="C1991" s="552"/>
      <c r="D1991" s="574"/>
      <c r="E1991" s="536"/>
      <c r="F1991" s="537"/>
      <c r="G1991" s="64" t="s">
        <v>1475</v>
      </c>
      <c r="H1991" s="123">
        <v>3</v>
      </c>
      <c r="I1991" s="123"/>
      <c r="J1991" s="123"/>
      <c r="K1991" s="123"/>
      <c r="L1991" s="123">
        <v>11.67</v>
      </c>
      <c r="M1991" s="123"/>
      <c r="N1991" s="123"/>
      <c r="O1991" s="332"/>
      <c r="P1991" s="364"/>
      <c r="Q1991" s="276"/>
      <c r="R1991" s="221"/>
      <c r="S1991" s="225"/>
      <c r="T1991" s="59"/>
    </row>
    <row r="1992" spans="1:20" s="19" customFormat="1" ht="75" hidden="1" customHeight="1" outlineLevel="1" x14ac:dyDescent="0.25">
      <c r="A1992" s="552"/>
      <c r="B1992" s="551"/>
      <c r="C1992" s="552"/>
      <c r="D1992" s="574"/>
      <c r="E1992" s="536"/>
      <c r="F1992" s="537"/>
      <c r="G1992" s="64" t="s">
        <v>1476</v>
      </c>
      <c r="H1992" s="123">
        <v>14</v>
      </c>
      <c r="I1992" s="123"/>
      <c r="J1992" s="123"/>
      <c r="K1992" s="123"/>
      <c r="L1992" s="123">
        <v>74</v>
      </c>
      <c r="M1992" s="123"/>
      <c r="N1992" s="123"/>
      <c r="O1992" s="332"/>
      <c r="P1992" s="364"/>
      <c r="Q1992" s="276"/>
      <c r="R1992" s="221"/>
      <c r="S1992" s="225"/>
      <c r="T1992" s="59"/>
    </row>
    <row r="1993" spans="1:20" s="19" customFormat="1" ht="63" hidden="1" customHeight="1" outlineLevel="1" x14ac:dyDescent="0.25">
      <c r="A1993" s="552"/>
      <c r="B1993" s="551"/>
      <c r="C1993" s="552"/>
      <c r="D1993" s="574"/>
      <c r="E1993" s="536"/>
      <c r="F1993" s="537"/>
      <c r="G1993" s="64" t="s">
        <v>1478</v>
      </c>
      <c r="H1993" s="123">
        <v>195</v>
      </c>
      <c r="I1993" s="123"/>
      <c r="J1993" s="123"/>
      <c r="K1993" s="123"/>
      <c r="L1993" s="123">
        <v>3.33</v>
      </c>
      <c r="M1993" s="123"/>
      <c r="N1993" s="123"/>
      <c r="O1993" s="332"/>
      <c r="P1993" s="364"/>
      <c r="Q1993" s="276"/>
      <c r="R1993" s="221"/>
      <c r="S1993" s="225"/>
      <c r="T1993" s="59"/>
    </row>
    <row r="1994" spans="1:20" s="19" customFormat="1" ht="48" hidden="1" customHeight="1" outlineLevel="1" x14ac:dyDescent="0.25">
      <c r="A1994" s="552"/>
      <c r="B1994" s="551"/>
      <c r="C1994" s="552"/>
      <c r="D1994" s="574"/>
      <c r="E1994" s="536"/>
      <c r="F1994" s="537"/>
      <c r="G1994" s="64" t="s">
        <v>1779</v>
      </c>
      <c r="H1994" s="123">
        <v>20</v>
      </c>
      <c r="I1994" s="123"/>
      <c r="J1994" s="123"/>
      <c r="K1994" s="123"/>
      <c r="L1994" s="123">
        <v>32.5</v>
      </c>
      <c r="M1994" s="123"/>
      <c r="N1994" s="123"/>
      <c r="O1994" s="332"/>
      <c r="P1994" s="364"/>
      <c r="Q1994" s="276"/>
      <c r="R1994" s="221"/>
      <c r="S1994" s="225"/>
      <c r="T1994" s="59"/>
    </row>
    <row r="1995" spans="1:20" s="19" customFormat="1" ht="45" hidden="1" customHeight="1" outlineLevel="1" x14ac:dyDescent="0.25">
      <c r="A1995" s="552"/>
      <c r="B1995" s="551"/>
      <c r="C1995" s="552"/>
      <c r="D1995" s="574"/>
      <c r="E1995" s="536"/>
      <c r="F1995" s="537"/>
      <c r="G1995" s="64" t="s">
        <v>1481</v>
      </c>
      <c r="H1995" s="123">
        <v>111</v>
      </c>
      <c r="I1995" s="123"/>
      <c r="J1995" s="123"/>
      <c r="K1995" s="123"/>
      <c r="L1995" s="123">
        <v>5</v>
      </c>
      <c r="M1995" s="123"/>
      <c r="N1995" s="123"/>
      <c r="O1995" s="332"/>
      <c r="P1995" s="364"/>
      <c r="Q1995" s="276"/>
      <c r="R1995" s="221"/>
      <c r="S1995" s="225"/>
      <c r="T1995" s="59"/>
    </row>
    <row r="1996" spans="1:20" s="19" customFormat="1" ht="60" hidden="1" customHeight="1" outlineLevel="1" x14ac:dyDescent="0.25">
      <c r="A1996" s="552"/>
      <c r="B1996" s="551"/>
      <c r="C1996" s="552"/>
      <c r="D1996" s="574"/>
      <c r="E1996" s="536"/>
      <c r="F1996" s="537"/>
      <c r="G1996" s="64" t="s">
        <v>1780</v>
      </c>
      <c r="H1996" s="123">
        <v>340</v>
      </c>
      <c r="I1996" s="123"/>
      <c r="J1996" s="123"/>
      <c r="K1996" s="123"/>
      <c r="L1996" s="123">
        <v>15</v>
      </c>
      <c r="M1996" s="123"/>
      <c r="N1996" s="123"/>
      <c r="O1996" s="332"/>
      <c r="P1996" s="364"/>
      <c r="Q1996" s="276"/>
      <c r="R1996" s="221"/>
      <c r="S1996" s="225"/>
      <c r="T1996" s="59"/>
    </row>
    <row r="1997" spans="1:20" s="19" customFormat="1" ht="60" hidden="1" customHeight="1" outlineLevel="1" x14ac:dyDescent="0.25">
      <c r="A1997" s="552"/>
      <c r="B1997" s="551"/>
      <c r="C1997" s="552"/>
      <c r="D1997" s="574"/>
      <c r="E1997" s="536"/>
      <c r="F1997" s="537"/>
      <c r="G1997" s="64" t="s">
        <v>1781</v>
      </c>
      <c r="H1997" s="123">
        <v>79</v>
      </c>
      <c r="I1997" s="123"/>
      <c r="J1997" s="123"/>
      <c r="K1997" s="123"/>
      <c r="L1997" s="123">
        <v>11.5</v>
      </c>
      <c r="M1997" s="123"/>
      <c r="N1997" s="123"/>
      <c r="O1997" s="332"/>
      <c r="P1997" s="364"/>
      <c r="Q1997" s="276"/>
      <c r="R1997" s="221"/>
      <c r="S1997" s="225"/>
      <c r="T1997" s="59"/>
    </row>
    <row r="1998" spans="1:20" s="19" customFormat="1" ht="90" hidden="1" customHeight="1" outlineLevel="1" x14ac:dyDescent="0.25">
      <c r="A1998" s="552"/>
      <c r="B1998" s="551"/>
      <c r="C1998" s="552"/>
      <c r="D1998" s="574"/>
      <c r="E1998" s="536"/>
      <c r="F1998" s="537"/>
      <c r="G1998" s="64" t="s">
        <v>1782</v>
      </c>
      <c r="H1998" s="123">
        <v>200</v>
      </c>
      <c r="I1998" s="123"/>
      <c r="J1998" s="123"/>
      <c r="K1998" s="123"/>
      <c r="L1998" s="123">
        <v>15</v>
      </c>
      <c r="M1998" s="123"/>
      <c r="N1998" s="123"/>
      <c r="O1998" s="332"/>
      <c r="P1998" s="364"/>
      <c r="Q1998" s="276"/>
      <c r="R1998" s="221"/>
      <c r="S1998" s="225"/>
      <c r="T1998" s="59"/>
    </row>
    <row r="1999" spans="1:20" s="19" customFormat="1" ht="75.75" hidden="1" customHeight="1" outlineLevel="1" x14ac:dyDescent="0.25">
      <c r="A1999" s="552"/>
      <c r="B1999" s="551"/>
      <c r="C1999" s="552"/>
      <c r="D1999" s="574"/>
      <c r="E1999" s="536"/>
      <c r="F1999" s="537"/>
      <c r="G1999" s="64" t="s">
        <v>1783</v>
      </c>
      <c r="H1999" s="123">
        <v>100</v>
      </c>
      <c r="I1999" s="123"/>
      <c r="J1999" s="123"/>
      <c r="K1999" s="123"/>
      <c r="L1999" s="123">
        <v>15</v>
      </c>
      <c r="M1999" s="123"/>
      <c r="N1999" s="123"/>
      <c r="O1999" s="332"/>
      <c r="P1999" s="364"/>
      <c r="Q1999" s="276"/>
      <c r="R1999" s="221"/>
      <c r="S1999" s="225"/>
      <c r="T1999" s="59"/>
    </row>
    <row r="2000" spans="1:20" s="19" customFormat="1" ht="60" hidden="1" customHeight="1" outlineLevel="1" x14ac:dyDescent="0.25">
      <c r="A2000" s="552"/>
      <c r="B2000" s="551"/>
      <c r="C2000" s="552"/>
      <c r="D2000" s="574"/>
      <c r="E2000" s="536"/>
      <c r="F2000" s="537"/>
      <c r="G2000" s="64" t="s">
        <v>1784</v>
      </c>
      <c r="H2000" s="123">
        <v>241</v>
      </c>
      <c r="I2000" s="123"/>
      <c r="J2000" s="123"/>
      <c r="K2000" s="123"/>
      <c r="L2000" s="123">
        <v>1</v>
      </c>
      <c r="M2000" s="123"/>
      <c r="N2000" s="123"/>
      <c r="O2000" s="332"/>
      <c r="P2000" s="364"/>
      <c r="Q2000" s="276"/>
      <c r="R2000" s="221"/>
      <c r="S2000" s="225"/>
      <c r="T2000" s="59"/>
    </row>
    <row r="2001" spans="1:20" s="19" customFormat="1" ht="45" hidden="1" customHeight="1" outlineLevel="1" x14ac:dyDescent="0.25">
      <c r="A2001" s="552"/>
      <c r="B2001" s="551"/>
      <c r="C2001" s="552"/>
      <c r="D2001" s="574"/>
      <c r="E2001" s="536"/>
      <c r="F2001" s="537"/>
      <c r="G2001" s="64" t="s">
        <v>1785</v>
      </c>
      <c r="H2001" s="123">
        <v>1323</v>
      </c>
      <c r="I2001" s="123"/>
      <c r="J2001" s="123"/>
      <c r="K2001" s="123"/>
      <c r="L2001" s="123">
        <v>78</v>
      </c>
      <c r="M2001" s="123"/>
      <c r="N2001" s="123"/>
      <c r="O2001" s="332"/>
      <c r="P2001" s="364"/>
      <c r="Q2001" s="276"/>
      <c r="R2001" s="221"/>
      <c r="S2001" s="225"/>
      <c r="T2001" s="59"/>
    </row>
    <row r="2002" spans="1:20" s="19" customFormat="1" ht="60" hidden="1" customHeight="1" outlineLevel="1" x14ac:dyDescent="0.25">
      <c r="A2002" s="552"/>
      <c r="B2002" s="551"/>
      <c r="C2002" s="552"/>
      <c r="D2002" s="574"/>
      <c r="E2002" s="536"/>
      <c r="F2002" s="537"/>
      <c r="G2002" s="64" t="s">
        <v>1492</v>
      </c>
      <c r="H2002" s="123">
        <v>155</v>
      </c>
      <c r="I2002" s="123"/>
      <c r="J2002" s="123"/>
      <c r="K2002" s="123"/>
      <c r="L2002" s="123">
        <v>15</v>
      </c>
      <c r="M2002" s="123"/>
      <c r="N2002" s="123"/>
      <c r="O2002" s="332"/>
      <c r="P2002" s="364"/>
      <c r="Q2002" s="276"/>
      <c r="R2002" s="221"/>
      <c r="S2002" s="225"/>
      <c r="T2002" s="59"/>
    </row>
    <row r="2003" spans="1:20" s="19" customFormat="1" ht="60" hidden="1" customHeight="1" outlineLevel="1" x14ac:dyDescent="0.25">
      <c r="A2003" s="552"/>
      <c r="B2003" s="551"/>
      <c r="C2003" s="552"/>
      <c r="D2003" s="574"/>
      <c r="E2003" s="536"/>
      <c r="F2003" s="537"/>
      <c r="G2003" s="64" t="s">
        <v>1786</v>
      </c>
      <c r="H2003" s="123">
        <v>486</v>
      </c>
      <c r="I2003" s="123"/>
      <c r="J2003" s="123"/>
      <c r="K2003" s="123"/>
      <c r="L2003" s="123">
        <v>15</v>
      </c>
      <c r="M2003" s="123"/>
      <c r="N2003" s="123"/>
      <c r="O2003" s="332"/>
      <c r="P2003" s="364"/>
      <c r="Q2003" s="276"/>
      <c r="R2003" s="221"/>
      <c r="S2003" s="225"/>
      <c r="T2003" s="59"/>
    </row>
    <row r="2004" spans="1:20" s="19" customFormat="1" ht="75" hidden="1" customHeight="1" outlineLevel="1" x14ac:dyDescent="0.25">
      <c r="A2004" s="552"/>
      <c r="B2004" s="551"/>
      <c r="C2004" s="552"/>
      <c r="D2004" s="574"/>
      <c r="E2004" s="536"/>
      <c r="F2004" s="537"/>
      <c r="G2004" s="64" t="s">
        <v>708</v>
      </c>
      <c r="H2004" s="123">
        <v>40</v>
      </c>
      <c r="I2004" s="123"/>
      <c r="J2004" s="123"/>
      <c r="K2004" s="123"/>
      <c r="L2004" s="123">
        <v>15.1</v>
      </c>
      <c r="M2004" s="123"/>
      <c r="N2004" s="123"/>
      <c r="O2004" s="332"/>
      <c r="P2004" s="364"/>
      <c r="Q2004" s="276"/>
      <c r="R2004" s="221"/>
      <c r="S2004" s="225"/>
      <c r="T2004" s="59"/>
    </row>
    <row r="2005" spans="1:20" s="19" customFormat="1" ht="45" hidden="1" customHeight="1" outlineLevel="1" x14ac:dyDescent="0.25">
      <c r="A2005" s="552"/>
      <c r="B2005" s="551"/>
      <c r="C2005" s="552"/>
      <c r="D2005" s="574"/>
      <c r="E2005" s="536"/>
      <c r="F2005" s="537"/>
      <c r="G2005" s="64" t="s">
        <v>1787</v>
      </c>
      <c r="H2005" s="123">
        <v>419</v>
      </c>
      <c r="I2005" s="123"/>
      <c r="J2005" s="123"/>
      <c r="K2005" s="123"/>
      <c r="L2005" s="123">
        <v>2.33</v>
      </c>
      <c r="M2005" s="123"/>
      <c r="N2005" s="123"/>
      <c r="O2005" s="332"/>
      <c r="P2005" s="364"/>
      <c r="Q2005" s="276"/>
      <c r="R2005" s="221"/>
      <c r="S2005" s="225"/>
      <c r="T2005" s="59"/>
    </row>
    <row r="2006" spans="1:20" s="19" customFormat="1" ht="60" hidden="1" customHeight="1" outlineLevel="1" x14ac:dyDescent="0.25">
      <c r="A2006" s="552"/>
      <c r="B2006" s="551"/>
      <c r="C2006" s="552"/>
      <c r="D2006" s="574"/>
      <c r="E2006" s="536"/>
      <c r="F2006" s="537"/>
      <c r="G2006" s="64" t="s">
        <v>1566</v>
      </c>
      <c r="H2006" s="123">
        <v>373</v>
      </c>
      <c r="I2006" s="123"/>
      <c r="J2006" s="123"/>
      <c r="K2006" s="123"/>
      <c r="L2006" s="123">
        <v>5</v>
      </c>
      <c r="M2006" s="123"/>
      <c r="N2006" s="123"/>
      <c r="O2006" s="332"/>
      <c r="P2006" s="364"/>
      <c r="Q2006" s="276"/>
      <c r="R2006" s="221"/>
      <c r="S2006" s="225"/>
      <c r="T2006" s="59"/>
    </row>
    <row r="2007" spans="1:20" s="19" customFormat="1" ht="60" hidden="1" customHeight="1" outlineLevel="1" x14ac:dyDescent="0.25">
      <c r="A2007" s="552"/>
      <c r="B2007" s="551"/>
      <c r="C2007" s="552"/>
      <c r="D2007" s="574"/>
      <c r="E2007" s="536"/>
      <c r="F2007" s="537"/>
      <c r="G2007" s="64" t="s">
        <v>1565</v>
      </c>
      <c r="H2007" s="123">
        <v>415</v>
      </c>
      <c r="I2007" s="123"/>
      <c r="J2007" s="123"/>
      <c r="K2007" s="123"/>
      <c r="L2007" s="123">
        <v>7.5</v>
      </c>
      <c r="M2007" s="123"/>
      <c r="N2007" s="123"/>
      <c r="O2007" s="332"/>
      <c r="P2007" s="364"/>
      <c r="Q2007" s="276"/>
      <c r="R2007" s="221"/>
      <c r="S2007" s="225"/>
      <c r="T2007" s="59"/>
    </row>
    <row r="2008" spans="1:20" s="19" customFormat="1" ht="75" hidden="1" customHeight="1" outlineLevel="1" x14ac:dyDescent="0.25">
      <c r="A2008" s="552"/>
      <c r="B2008" s="551"/>
      <c r="C2008" s="552"/>
      <c r="D2008" s="574"/>
      <c r="E2008" s="536"/>
      <c r="F2008" s="537"/>
      <c r="G2008" s="64" t="s">
        <v>1788</v>
      </c>
      <c r="H2008" s="123">
        <v>360</v>
      </c>
      <c r="I2008" s="123"/>
      <c r="J2008" s="123"/>
      <c r="K2008" s="123"/>
      <c r="L2008" s="123">
        <v>15</v>
      </c>
      <c r="M2008" s="123"/>
      <c r="N2008" s="123"/>
      <c r="O2008" s="332"/>
      <c r="P2008" s="364"/>
      <c r="Q2008" s="276"/>
      <c r="R2008" s="221"/>
      <c r="S2008" s="225"/>
      <c r="T2008" s="59"/>
    </row>
    <row r="2009" spans="1:20" s="19" customFormat="1" ht="75" hidden="1" customHeight="1" outlineLevel="1" x14ac:dyDescent="0.25">
      <c r="A2009" s="552"/>
      <c r="B2009" s="551"/>
      <c r="C2009" s="552"/>
      <c r="D2009" s="574"/>
      <c r="E2009" s="536"/>
      <c r="F2009" s="537"/>
      <c r="G2009" s="64" t="s">
        <v>1789</v>
      </c>
      <c r="H2009" s="123">
        <v>100</v>
      </c>
      <c r="I2009" s="123"/>
      <c r="J2009" s="123"/>
      <c r="K2009" s="123"/>
      <c r="L2009" s="123">
        <v>15</v>
      </c>
      <c r="M2009" s="123"/>
      <c r="N2009" s="123"/>
      <c r="O2009" s="332"/>
      <c r="P2009" s="364"/>
      <c r="Q2009" s="276"/>
      <c r="R2009" s="221"/>
      <c r="S2009" s="225"/>
      <c r="T2009" s="59"/>
    </row>
    <row r="2010" spans="1:20" s="19" customFormat="1" ht="60" hidden="1" customHeight="1" outlineLevel="1" x14ac:dyDescent="0.25">
      <c r="A2010" s="552"/>
      <c r="B2010" s="551"/>
      <c r="C2010" s="552"/>
      <c r="D2010" s="574"/>
      <c r="E2010" s="536"/>
      <c r="F2010" s="537"/>
      <c r="G2010" s="64" t="s">
        <v>724</v>
      </c>
      <c r="H2010" s="122">
        <v>1250</v>
      </c>
      <c r="I2010" s="122"/>
      <c r="J2010" s="122"/>
      <c r="K2010" s="122"/>
      <c r="L2010" s="122">
        <v>5</v>
      </c>
      <c r="M2010" s="122"/>
      <c r="N2010" s="122"/>
      <c r="O2010" s="334"/>
      <c r="P2010" s="364"/>
      <c r="Q2010" s="276"/>
      <c r="R2010" s="221"/>
      <c r="S2010" s="275"/>
      <c r="T2010" s="20"/>
    </row>
    <row r="2011" spans="1:20" s="19" customFormat="1" ht="60" hidden="1" customHeight="1" outlineLevel="1" x14ac:dyDescent="0.25">
      <c r="A2011" s="552"/>
      <c r="B2011" s="551"/>
      <c r="C2011" s="552"/>
      <c r="D2011" s="574"/>
      <c r="E2011" s="536"/>
      <c r="F2011" s="537"/>
      <c r="G2011" s="64" t="s">
        <v>1557</v>
      </c>
      <c r="H2011" s="123">
        <v>333</v>
      </c>
      <c r="I2011" s="123"/>
      <c r="J2011" s="123"/>
      <c r="K2011" s="123"/>
      <c r="L2011" s="123">
        <v>15</v>
      </c>
      <c r="M2011" s="123"/>
      <c r="N2011" s="123"/>
      <c r="O2011" s="332"/>
      <c r="P2011" s="364"/>
      <c r="Q2011" s="276"/>
      <c r="R2011" s="221"/>
      <c r="S2011" s="225"/>
      <c r="T2011" s="59"/>
    </row>
    <row r="2012" spans="1:20" s="19" customFormat="1" ht="60" hidden="1" customHeight="1" outlineLevel="1" x14ac:dyDescent="0.25">
      <c r="A2012" s="552"/>
      <c r="B2012" s="551"/>
      <c r="C2012" s="552"/>
      <c r="D2012" s="574"/>
      <c r="E2012" s="536"/>
      <c r="F2012" s="537"/>
      <c r="G2012" s="64" t="s">
        <v>1790</v>
      </c>
      <c r="H2012" s="123">
        <v>100</v>
      </c>
      <c r="I2012" s="123"/>
      <c r="J2012" s="123"/>
      <c r="K2012" s="123"/>
      <c r="L2012" s="123"/>
      <c r="M2012" s="123"/>
      <c r="N2012" s="123"/>
      <c r="O2012" s="332"/>
      <c r="P2012" s="364"/>
      <c r="Q2012" s="276"/>
      <c r="R2012" s="221"/>
      <c r="S2012" s="225"/>
      <c r="T2012" s="59"/>
    </row>
    <row r="2013" spans="1:20" s="19" customFormat="1" ht="60" hidden="1" customHeight="1" outlineLevel="1" x14ac:dyDescent="0.25">
      <c r="A2013" s="552"/>
      <c r="B2013" s="551"/>
      <c r="C2013" s="552"/>
      <c r="D2013" s="574"/>
      <c r="E2013" s="536"/>
      <c r="F2013" s="537"/>
      <c r="G2013" s="64" t="s">
        <v>1791</v>
      </c>
      <c r="H2013" s="123">
        <v>400</v>
      </c>
      <c r="I2013" s="123"/>
      <c r="J2013" s="123"/>
      <c r="K2013" s="123"/>
      <c r="L2013" s="123">
        <v>50</v>
      </c>
      <c r="M2013" s="123"/>
      <c r="N2013" s="123"/>
      <c r="O2013" s="332"/>
      <c r="P2013" s="364"/>
      <c r="Q2013" s="276"/>
      <c r="R2013" s="221"/>
      <c r="S2013" s="225"/>
      <c r="T2013" s="59"/>
    </row>
    <row r="2014" spans="1:20" s="19" customFormat="1" ht="45" hidden="1" customHeight="1" outlineLevel="1" x14ac:dyDescent="0.25">
      <c r="A2014" s="552"/>
      <c r="B2014" s="551"/>
      <c r="C2014" s="552"/>
      <c r="D2014" s="574"/>
      <c r="E2014" s="536"/>
      <c r="F2014" s="537"/>
      <c r="G2014" s="64" t="s">
        <v>1550</v>
      </c>
      <c r="H2014" s="123">
        <v>210</v>
      </c>
      <c r="I2014" s="123"/>
      <c r="J2014" s="123"/>
      <c r="K2014" s="123"/>
      <c r="L2014" s="123">
        <v>7.5</v>
      </c>
      <c r="M2014" s="123"/>
      <c r="N2014" s="123"/>
      <c r="O2014" s="332"/>
      <c r="P2014" s="364"/>
      <c r="Q2014" s="276"/>
      <c r="R2014" s="221"/>
      <c r="S2014" s="225"/>
      <c r="T2014" s="59"/>
    </row>
    <row r="2015" spans="1:20" s="19" customFormat="1" ht="15" hidden="1" customHeight="1" outlineLevel="1" x14ac:dyDescent="0.25">
      <c r="A2015" s="552"/>
      <c r="B2015" s="551"/>
      <c r="C2015" s="552"/>
      <c r="D2015" s="574"/>
      <c r="E2015" s="536"/>
      <c r="F2015" s="537"/>
      <c r="G2015" s="61"/>
      <c r="H2015" s="300"/>
      <c r="I2015" s="300"/>
      <c r="J2015" s="300"/>
      <c r="K2015" s="300"/>
      <c r="L2015" s="300"/>
      <c r="M2015" s="300"/>
      <c r="N2015" s="300"/>
      <c r="O2015" s="327"/>
      <c r="P2015" s="364"/>
      <c r="Q2015" s="276"/>
      <c r="R2015" s="221"/>
      <c r="S2015" s="225"/>
      <c r="T2015" s="20"/>
    </row>
    <row r="2016" spans="1:20" s="19" customFormat="1" ht="75" hidden="1" customHeight="1" outlineLevel="1" x14ac:dyDescent="0.25">
      <c r="A2016" s="552"/>
      <c r="B2016" s="551"/>
      <c r="C2016" s="552"/>
      <c r="D2016" s="574"/>
      <c r="E2016" s="536"/>
      <c r="F2016" s="537"/>
      <c r="G2016" s="61" t="s">
        <v>1793</v>
      </c>
      <c r="H2016" s="300"/>
      <c r="I2016" s="300"/>
      <c r="J2016" s="300">
        <v>1059</v>
      </c>
      <c r="K2016" s="300"/>
      <c r="L2016" s="300"/>
      <c r="M2016" s="300"/>
      <c r="N2016" s="300">
        <v>15</v>
      </c>
      <c r="O2016" s="327"/>
      <c r="P2016" s="364"/>
      <c r="Q2016" s="276"/>
      <c r="R2016" s="221"/>
      <c r="S2016" s="225"/>
      <c r="T2016" s="20"/>
    </row>
    <row r="2017" spans="1:21" s="19" customFormat="1" ht="90" hidden="1" customHeight="1" outlineLevel="1" x14ac:dyDescent="0.25">
      <c r="A2017" s="552"/>
      <c r="B2017" s="551"/>
      <c r="C2017" s="552"/>
      <c r="D2017" s="574"/>
      <c r="E2017" s="536"/>
      <c r="F2017" s="537"/>
      <c r="G2017" s="61" t="s">
        <v>511</v>
      </c>
      <c r="H2017" s="300"/>
      <c r="I2017" s="300"/>
      <c r="J2017" s="300">
        <v>200</v>
      </c>
      <c r="K2017" s="300"/>
      <c r="L2017" s="300"/>
      <c r="M2017" s="300"/>
      <c r="N2017" s="300">
        <v>70</v>
      </c>
      <c r="O2017" s="327"/>
      <c r="P2017" s="364"/>
      <c r="Q2017" s="276"/>
      <c r="R2017" s="221"/>
      <c r="S2017" s="225"/>
      <c r="T2017" s="20"/>
    </row>
    <row r="2018" spans="1:21" s="19" customFormat="1" ht="90" hidden="1" customHeight="1" outlineLevel="1" x14ac:dyDescent="0.25">
      <c r="A2018" s="552"/>
      <c r="B2018" s="551"/>
      <c r="C2018" s="552"/>
      <c r="D2018" s="574"/>
      <c r="E2018" s="538"/>
      <c r="F2018" s="539"/>
      <c r="G2018" s="61" t="s">
        <v>512</v>
      </c>
      <c r="H2018" s="300"/>
      <c r="I2018" s="300"/>
      <c r="J2018" s="300">
        <v>39</v>
      </c>
      <c r="K2018" s="300"/>
      <c r="L2018" s="300"/>
      <c r="M2018" s="300"/>
      <c r="N2018" s="300">
        <v>100</v>
      </c>
      <c r="O2018" s="327"/>
      <c r="P2018" s="364"/>
      <c r="Q2018" s="276"/>
      <c r="R2018" s="221"/>
      <c r="S2018" s="225"/>
      <c r="T2018" s="20"/>
    </row>
    <row r="2019" spans="1:21" s="19" customFormat="1" hidden="1" outlineLevel="1" x14ac:dyDescent="0.25">
      <c r="A2019" s="552"/>
      <c r="B2019" s="551"/>
      <c r="C2019" s="552"/>
      <c r="D2019" s="574"/>
      <c r="E2019" s="234" t="s">
        <v>55</v>
      </c>
      <c r="F2019" s="234"/>
      <c r="G2019" s="233"/>
      <c r="H2019" s="300"/>
      <c r="I2019" s="300"/>
      <c r="J2019" s="300"/>
      <c r="K2019" s="300"/>
      <c r="L2019" s="300"/>
      <c r="M2019" s="300"/>
      <c r="N2019" s="300"/>
      <c r="O2019" s="327"/>
      <c r="P2019" s="364"/>
      <c r="Q2019" s="276"/>
      <c r="R2019" s="221"/>
      <c r="S2019" s="225"/>
      <c r="T2019" s="20"/>
    </row>
    <row r="2020" spans="1:21" s="19" customFormat="1" hidden="1" outlineLevel="1" x14ac:dyDescent="0.25">
      <c r="A2020" s="552"/>
      <c r="B2020" s="551"/>
      <c r="C2020" s="552"/>
      <c r="D2020" s="574"/>
      <c r="E2020" s="234" t="s">
        <v>56</v>
      </c>
      <c r="F2020" s="234"/>
      <c r="G2020" s="233"/>
      <c r="H2020" s="300"/>
      <c r="I2020" s="300"/>
      <c r="J2020" s="300"/>
      <c r="K2020" s="300"/>
      <c r="L2020" s="300"/>
      <c r="M2020" s="300"/>
      <c r="N2020" s="300"/>
      <c r="O2020" s="327"/>
      <c r="P2020" s="364"/>
      <c r="Q2020" s="276"/>
      <c r="R2020" s="221"/>
      <c r="S2020" s="225"/>
      <c r="T2020" s="20"/>
    </row>
    <row r="2021" spans="1:21" s="19" customFormat="1" hidden="1" outlineLevel="1" x14ac:dyDescent="0.25">
      <c r="A2021" s="552"/>
      <c r="B2021" s="551"/>
      <c r="C2021" s="552"/>
      <c r="D2021" s="574"/>
      <c r="E2021" s="233" t="s">
        <v>57</v>
      </c>
      <c r="F2021" s="233"/>
      <c r="G2021" s="233"/>
      <c r="H2021" s="300"/>
      <c r="I2021" s="300"/>
      <c r="J2021" s="300"/>
      <c r="K2021" s="300"/>
      <c r="L2021" s="300"/>
      <c r="M2021" s="300"/>
      <c r="N2021" s="300"/>
      <c r="O2021" s="327"/>
      <c r="P2021" s="364"/>
      <c r="Q2021" s="276"/>
      <c r="R2021" s="221"/>
      <c r="S2021" s="225"/>
      <c r="T2021" s="20"/>
    </row>
    <row r="2022" spans="1:21" s="19" customFormat="1" hidden="1" outlineLevel="1" x14ac:dyDescent="0.25">
      <c r="A2022" s="552"/>
      <c r="B2022" s="551"/>
      <c r="C2022" s="552"/>
      <c r="D2022" s="574"/>
      <c r="E2022" s="233" t="s">
        <v>61</v>
      </c>
      <c r="F2022" s="233"/>
      <c r="G2022" s="233"/>
      <c r="H2022" s="300"/>
      <c r="I2022" s="300"/>
      <c r="J2022" s="300"/>
      <c r="K2022" s="300"/>
      <c r="L2022" s="300"/>
      <c r="M2022" s="300"/>
      <c r="N2022" s="300"/>
      <c r="O2022" s="327"/>
      <c r="P2022" s="364"/>
      <c r="Q2022" s="276"/>
      <c r="R2022" s="221"/>
      <c r="S2022" s="225"/>
      <c r="T2022" s="20"/>
    </row>
    <row r="2023" spans="1:21" collapsed="1" x14ac:dyDescent="0.25">
      <c r="A2023" s="552"/>
      <c r="B2023" s="551"/>
      <c r="C2023" s="552"/>
      <c r="D2023" s="574" t="s">
        <v>150</v>
      </c>
      <c r="E2023" s="534" t="s">
        <v>53</v>
      </c>
      <c r="F2023" s="535"/>
      <c r="G2023" s="233"/>
      <c r="H2023" s="122">
        <f>SUM(H2024:H2135)</f>
        <v>694</v>
      </c>
      <c r="I2023" s="122">
        <f t="shared" ref="I2023:N2023" si="20">SUM(I2024:I2135)</f>
        <v>14162</v>
      </c>
      <c r="J2023" s="122">
        <f t="shared" si="20"/>
        <v>28195</v>
      </c>
      <c r="K2023" s="122"/>
      <c r="L2023" s="122">
        <f t="shared" si="20"/>
        <v>150.59</v>
      </c>
      <c r="M2023" s="122">
        <f t="shared" si="20"/>
        <v>2750.98</v>
      </c>
      <c r="N2023" s="122">
        <f t="shared" si="20"/>
        <v>6275.079999999999</v>
      </c>
      <c r="O2023" s="334"/>
      <c r="P2023" s="364"/>
      <c r="Q2023" s="276"/>
      <c r="R2023" s="364"/>
      <c r="S2023" s="355"/>
      <c r="T2023" s="173"/>
      <c r="U2023" s="3"/>
    </row>
    <row r="2024" spans="1:21" s="19" customFormat="1" ht="75" hidden="1" customHeight="1" outlineLevel="1" x14ac:dyDescent="0.25">
      <c r="A2024" s="552"/>
      <c r="B2024" s="551"/>
      <c r="C2024" s="552"/>
      <c r="D2024" s="574"/>
      <c r="E2024" s="536"/>
      <c r="F2024" s="537"/>
      <c r="G2024" s="64" t="s">
        <v>1955</v>
      </c>
      <c r="H2024" s="125">
        <v>29</v>
      </c>
      <c r="I2024" s="125"/>
      <c r="J2024" s="125"/>
      <c r="K2024" s="125"/>
      <c r="L2024" s="123">
        <v>40.590000000000003</v>
      </c>
      <c r="M2024" s="123"/>
      <c r="N2024" s="123"/>
      <c r="O2024" s="332"/>
      <c r="P2024" s="364"/>
      <c r="Q2024" s="276"/>
      <c r="R2024" s="221"/>
      <c r="S2024" s="225"/>
      <c r="T2024" s="59"/>
    </row>
    <row r="2025" spans="1:21" s="19" customFormat="1" ht="45" hidden="1" customHeight="1" outlineLevel="1" x14ac:dyDescent="0.25">
      <c r="A2025" s="552"/>
      <c r="B2025" s="551"/>
      <c r="C2025" s="552"/>
      <c r="D2025" s="574"/>
      <c r="E2025" s="536"/>
      <c r="F2025" s="537"/>
      <c r="G2025" s="64" t="s">
        <v>1794</v>
      </c>
      <c r="H2025" s="125">
        <v>19</v>
      </c>
      <c r="I2025" s="125"/>
      <c r="J2025" s="125"/>
      <c r="K2025" s="125"/>
      <c r="L2025" s="123">
        <v>15</v>
      </c>
      <c r="M2025" s="123"/>
      <c r="N2025" s="123"/>
      <c r="O2025" s="332"/>
      <c r="P2025" s="364"/>
      <c r="Q2025" s="276"/>
      <c r="R2025" s="221"/>
      <c r="S2025" s="225"/>
      <c r="T2025" s="59"/>
    </row>
    <row r="2026" spans="1:21" s="19" customFormat="1" ht="45" hidden="1" customHeight="1" outlineLevel="1" x14ac:dyDescent="0.25">
      <c r="A2026" s="552"/>
      <c r="B2026" s="551"/>
      <c r="C2026" s="552"/>
      <c r="D2026" s="574"/>
      <c r="E2026" s="536"/>
      <c r="F2026" s="537"/>
      <c r="G2026" s="64" t="s">
        <v>1795</v>
      </c>
      <c r="H2026" s="125">
        <v>400</v>
      </c>
      <c r="I2026" s="125"/>
      <c r="J2026" s="125"/>
      <c r="K2026" s="125"/>
      <c r="L2026" s="123">
        <v>15</v>
      </c>
      <c r="M2026" s="123"/>
      <c r="N2026" s="123"/>
      <c r="O2026" s="332"/>
      <c r="P2026" s="364"/>
      <c r="Q2026" s="276"/>
      <c r="R2026" s="221"/>
      <c r="S2026" s="225"/>
      <c r="T2026" s="59"/>
    </row>
    <row r="2027" spans="1:21" s="19" customFormat="1" ht="75.75" hidden="1" customHeight="1" outlineLevel="1" x14ac:dyDescent="0.25">
      <c r="A2027" s="552"/>
      <c r="B2027" s="551"/>
      <c r="C2027" s="552"/>
      <c r="D2027" s="574"/>
      <c r="E2027" s="536"/>
      <c r="F2027" s="537"/>
      <c r="G2027" s="64" t="s">
        <v>1796</v>
      </c>
      <c r="H2027" s="125">
        <v>25</v>
      </c>
      <c r="I2027" s="125"/>
      <c r="J2027" s="125"/>
      <c r="K2027" s="125"/>
      <c r="L2027" s="123">
        <v>15</v>
      </c>
      <c r="M2027" s="123"/>
      <c r="N2027" s="123"/>
      <c r="O2027" s="332"/>
      <c r="P2027" s="364"/>
      <c r="Q2027" s="276"/>
      <c r="R2027" s="221"/>
      <c r="S2027" s="225"/>
      <c r="T2027" s="59"/>
    </row>
    <row r="2028" spans="1:21" s="19" customFormat="1" ht="90" hidden="1" customHeight="1" outlineLevel="1" x14ac:dyDescent="0.25">
      <c r="A2028" s="552"/>
      <c r="B2028" s="551"/>
      <c r="C2028" s="552"/>
      <c r="D2028" s="574"/>
      <c r="E2028" s="536"/>
      <c r="F2028" s="537"/>
      <c r="G2028" s="64" t="s">
        <v>1797</v>
      </c>
      <c r="H2028" s="125">
        <v>177</v>
      </c>
      <c r="I2028" s="125"/>
      <c r="J2028" s="125"/>
      <c r="K2028" s="125"/>
      <c r="L2028" s="123">
        <v>15</v>
      </c>
      <c r="M2028" s="123"/>
      <c r="N2028" s="123"/>
      <c r="O2028" s="332"/>
      <c r="P2028" s="364"/>
      <c r="Q2028" s="276"/>
      <c r="R2028" s="221"/>
      <c r="S2028" s="225"/>
      <c r="T2028" s="59"/>
    </row>
    <row r="2029" spans="1:21" s="19" customFormat="1" ht="75" hidden="1" customHeight="1" outlineLevel="1" x14ac:dyDescent="0.25">
      <c r="A2029" s="552"/>
      <c r="B2029" s="551"/>
      <c r="C2029" s="552"/>
      <c r="D2029" s="574"/>
      <c r="E2029" s="536"/>
      <c r="F2029" s="537"/>
      <c r="G2029" s="64" t="s">
        <v>604</v>
      </c>
      <c r="H2029" s="125">
        <v>44</v>
      </c>
      <c r="I2029" s="125"/>
      <c r="J2029" s="125"/>
      <c r="K2029" s="125"/>
      <c r="L2029" s="123">
        <v>50</v>
      </c>
      <c r="M2029" s="123"/>
      <c r="N2029" s="123"/>
      <c r="O2029" s="332"/>
      <c r="P2029" s="364"/>
      <c r="Q2029" s="276"/>
      <c r="R2029" s="221"/>
      <c r="S2029" s="225"/>
      <c r="T2029" s="59"/>
    </row>
    <row r="2030" spans="1:21" s="19" customFormat="1" ht="45" hidden="1" customHeight="1" outlineLevel="1" x14ac:dyDescent="0.25">
      <c r="A2030" s="552"/>
      <c r="B2030" s="551"/>
      <c r="C2030" s="552"/>
      <c r="D2030" s="574"/>
      <c r="E2030" s="536"/>
      <c r="F2030" s="537"/>
      <c r="G2030" s="233" t="s">
        <v>1798</v>
      </c>
      <c r="H2030" s="123"/>
      <c r="I2030" s="123">
        <v>101</v>
      </c>
      <c r="J2030" s="123"/>
      <c r="K2030" s="123"/>
      <c r="L2030" s="123"/>
      <c r="M2030" s="123">
        <v>15</v>
      </c>
      <c r="N2030" s="123"/>
      <c r="O2030" s="332"/>
      <c r="P2030" s="364"/>
      <c r="Q2030" s="276"/>
      <c r="R2030" s="221"/>
      <c r="S2030" s="225"/>
      <c r="T2030" s="20"/>
    </row>
    <row r="2031" spans="1:21" s="19" customFormat="1" ht="45" hidden="1" customHeight="1" outlineLevel="1" x14ac:dyDescent="0.25">
      <c r="A2031" s="552"/>
      <c r="B2031" s="551"/>
      <c r="C2031" s="552"/>
      <c r="D2031" s="574"/>
      <c r="E2031" s="536"/>
      <c r="F2031" s="537"/>
      <c r="G2031" s="233" t="s">
        <v>739</v>
      </c>
      <c r="H2031" s="123"/>
      <c r="I2031" s="123">
        <v>14</v>
      </c>
      <c r="J2031" s="123"/>
      <c r="K2031" s="123"/>
      <c r="L2031" s="123"/>
      <c r="M2031" s="123">
        <v>22</v>
      </c>
      <c r="N2031" s="123"/>
      <c r="O2031" s="332"/>
      <c r="P2031" s="364"/>
      <c r="Q2031" s="276"/>
      <c r="R2031" s="221"/>
      <c r="S2031" s="225"/>
      <c r="T2031" s="20"/>
    </row>
    <row r="2032" spans="1:21" s="19" customFormat="1" ht="45" hidden="1" customHeight="1" outlineLevel="1" x14ac:dyDescent="0.25">
      <c r="A2032" s="552"/>
      <c r="B2032" s="551"/>
      <c r="C2032" s="552"/>
      <c r="D2032" s="574"/>
      <c r="E2032" s="536"/>
      <c r="F2032" s="537"/>
      <c r="G2032" s="233" t="s">
        <v>1799</v>
      </c>
      <c r="H2032" s="123"/>
      <c r="I2032" s="123">
        <v>30</v>
      </c>
      <c r="J2032" s="123"/>
      <c r="K2032" s="123"/>
      <c r="L2032" s="123"/>
      <c r="M2032" s="123">
        <v>100</v>
      </c>
      <c r="N2032" s="123"/>
      <c r="O2032" s="332"/>
      <c r="P2032" s="364"/>
      <c r="Q2032" s="276"/>
      <c r="R2032" s="221"/>
      <c r="S2032" s="225"/>
      <c r="T2032" s="20"/>
    </row>
    <row r="2033" spans="1:20" s="19" customFormat="1" ht="45" hidden="1" customHeight="1" outlineLevel="1" x14ac:dyDescent="0.25">
      <c r="A2033" s="552"/>
      <c r="B2033" s="551"/>
      <c r="C2033" s="552"/>
      <c r="D2033" s="574"/>
      <c r="E2033" s="536"/>
      <c r="F2033" s="537"/>
      <c r="G2033" s="233" t="s">
        <v>1800</v>
      </c>
      <c r="H2033" s="123"/>
      <c r="I2033" s="123">
        <v>40</v>
      </c>
      <c r="J2033" s="123"/>
      <c r="K2033" s="123"/>
      <c r="L2033" s="123"/>
      <c r="M2033" s="123">
        <v>80</v>
      </c>
      <c r="N2033" s="123"/>
      <c r="O2033" s="332"/>
      <c r="P2033" s="364"/>
      <c r="Q2033" s="276"/>
      <c r="R2033" s="221"/>
      <c r="S2033" s="225"/>
      <c r="T2033" s="20"/>
    </row>
    <row r="2034" spans="1:20" s="19" customFormat="1" ht="60" hidden="1" customHeight="1" outlineLevel="1" x14ac:dyDescent="0.25">
      <c r="A2034" s="552"/>
      <c r="B2034" s="551"/>
      <c r="C2034" s="552"/>
      <c r="D2034" s="574"/>
      <c r="E2034" s="536"/>
      <c r="F2034" s="537"/>
      <c r="G2034" s="233" t="s">
        <v>1801</v>
      </c>
      <c r="H2034" s="123"/>
      <c r="I2034" s="123">
        <v>645</v>
      </c>
      <c r="J2034" s="123"/>
      <c r="K2034" s="123"/>
      <c r="L2034" s="123"/>
      <c r="M2034" s="123">
        <v>400</v>
      </c>
      <c r="N2034" s="123"/>
      <c r="O2034" s="332"/>
      <c r="P2034" s="364"/>
      <c r="Q2034" s="276"/>
      <c r="R2034" s="221"/>
      <c r="S2034" s="225"/>
      <c r="T2034" s="20"/>
    </row>
    <row r="2035" spans="1:20" s="19" customFormat="1" ht="45" hidden="1" customHeight="1" outlineLevel="1" x14ac:dyDescent="0.25">
      <c r="A2035" s="552"/>
      <c r="B2035" s="551"/>
      <c r="C2035" s="552"/>
      <c r="D2035" s="574"/>
      <c r="E2035" s="536"/>
      <c r="F2035" s="537"/>
      <c r="G2035" s="233" t="s">
        <v>1802</v>
      </c>
      <c r="H2035" s="123"/>
      <c r="I2035" s="123">
        <v>735</v>
      </c>
      <c r="J2035" s="123"/>
      <c r="K2035" s="123"/>
      <c r="L2035" s="123"/>
      <c r="M2035" s="123">
        <v>128.97999999999999</v>
      </c>
      <c r="N2035" s="123"/>
      <c r="O2035" s="332"/>
      <c r="P2035" s="364"/>
      <c r="Q2035" s="276"/>
      <c r="R2035" s="221"/>
      <c r="S2035" s="225"/>
      <c r="T2035" s="20"/>
    </row>
    <row r="2036" spans="1:20" s="19" customFormat="1" ht="60" hidden="1" customHeight="1" outlineLevel="1" x14ac:dyDescent="0.25">
      <c r="A2036" s="552"/>
      <c r="B2036" s="551"/>
      <c r="C2036" s="552"/>
      <c r="D2036" s="574"/>
      <c r="E2036" s="536"/>
      <c r="F2036" s="537"/>
      <c r="G2036" s="233" t="s">
        <v>1803</v>
      </c>
      <c r="H2036" s="123"/>
      <c r="I2036" s="123">
        <v>5277</v>
      </c>
      <c r="J2036" s="123"/>
      <c r="K2036" s="123"/>
      <c r="L2036" s="123"/>
      <c r="M2036" s="123">
        <v>269</v>
      </c>
      <c r="N2036" s="123"/>
      <c r="O2036" s="332"/>
      <c r="P2036" s="364"/>
      <c r="Q2036" s="276"/>
      <c r="R2036" s="221"/>
      <c r="S2036" s="225"/>
      <c r="T2036" s="20"/>
    </row>
    <row r="2037" spans="1:20" s="19" customFormat="1" ht="75" hidden="1" customHeight="1" outlineLevel="1" x14ac:dyDescent="0.25">
      <c r="A2037" s="552"/>
      <c r="B2037" s="551"/>
      <c r="C2037" s="552"/>
      <c r="D2037" s="574"/>
      <c r="E2037" s="536"/>
      <c r="F2037" s="537"/>
      <c r="G2037" s="233" t="s">
        <v>1804</v>
      </c>
      <c r="H2037" s="123"/>
      <c r="I2037" s="123">
        <v>9</v>
      </c>
      <c r="J2037" s="123"/>
      <c r="K2037" s="123"/>
      <c r="L2037" s="123"/>
      <c r="M2037" s="123">
        <v>150</v>
      </c>
      <c r="N2037" s="123"/>
      <c r="O2037" s="332"/>
      <c r="P2037" s="364"/>
      <c r="Q2037" s="276"/>
      <c r="R2037" s="221"/>
      <c r="S2037" s="225"/>
      <c r="T2037" s="20"/>
    </row>
    <row r="2038" spans="1:20" s="19" customFormat="1" ht="60" hidden="1" customHeight="1" outlineLevel="1" x14ac:dyDescent="0.25">
      <c r="A2038" s="552"/>
      <c r="B2038" s="551"/>
      <c r="C2038" s="552"/>
      <c r="D2038" s="574"/>
      <c r="E2038" s="536"/>
      <c r="F2038" s="537"/>
      <c r="G2038" s="233" t="s">
        <v>1588</v>
      </c>
      <c r="H2038" s="123"/>
      <c r="I2038" s="123">
        <v>8</v>
      </c>
      <c r="J2038" s="123"/>
      <c r="K2038" s="123"/>
      <c r="L2038" s="123"/>
      <c r="M2038" s="123">
        <v>15</v>
      </c>
      <c r="N2038" s="123"/>
      <c r="O2038" s="332"/>
      <c r="P2038" s="364"/>
      <c r="Q2038" s="276"/>
      <c r="R2038" s="221"/>
      <c r="S2038" s="225"/>
      <c r="T2038" s="20"/>
    </row>
    <row r="2039" spans="1:20" s="19" customFormat="1" ht="75" hidden="1" customHeight="1" outlineLevel="1" x14ac:dyDescent="0.25">
      <c r="A2039" s="552"/>
      <c r="B2039" s="551"/>
      <c r="C2039" s="552"/>
      <c r="D2039" s="574"/>
      <c r="E2039" s="536"/>
      <c r="F2039" s="537"/>
      <c r="G2039" s="233" t="s">
        <v>1805</v>
      </c>
      <c r="H2039" s="123"/>
      <c r="I2039" s="123">
        <v>170</v>
      </c>
      <c r="J2039" s="123"/>
      <c r="K2039" s="123"/>
      <c r="L2039" s="123"/>
      <c r="M2039" s="123">
        <v>90</v>
      </c>
      <c r="N2039" s="123"/>
      <c r="O2039" s="332"/>
      <c r="P2039" s="364"/>
      <c r="Q2039" s="276"/>
      <c r="R2039" s="221"/>
      <c r="S2039" s="225"/>
      <c r="T2039" s="20"/>
    </row>
    <row r="2040" spans="1:20" s="19" customFormat="1" ht="75" hidden="1" customHeight="1" outlineLevel="1" x14ac:dyDescent="0.25">
      <c r="A2040" s="552"/>
      <c r="B2040" s="551"/>
      <c r="C2040" s="552"/>
      <c r="D2040" s="574"/>
      <c r="E2040" s="536"/>
      <c r="F2040" s="537"/>
      <c r="G2040" s="233" t="s">
        <v>1806</v>
      </c>
      <c r="H2040" s="123"/>
      <c r="I2040" s="123">
        <v>80</v>
      </c>
      <c r="J2040" s="123"/>
      <c r="K2040" s="123"/>
      <c r="L2040" s="123"/>
      <c r="M2040" s="123">
        <v>135</v>
      </c>
      <c r="N2040" s="123"/>
      <c r="O2040" s="332"/>
      <c r="P2040" s="364"/>
      <c r="Q2040" s="276"/>
      <c r="R2040" s="221"/>
      <c r="S2040" s="225"/>
      <c r="T2040" s="20"/>
    </row>
    <row r="2041" spans="1:20" s="19" customFormat="1" ht="90" hidden="1" customHeight="1" outlineLevel="1" x14ac:dyDescent="0.25">
      <c r="A2041" s="552"/>
      <c r="B2041" s="551"/>
      <c r="C2041" s="552"/>
      <c r="D2041" s="574"/>
      <c r="E2041" s="536"/>
      <c r="F2041" s="537"/>
      <c r="G2041" s="233" t="s">
        <v>784</v>
      </c>
      <c r="H2041" s="123"/>
      <c r="I2041" s="123">
        <v>16</v>
      </c>
      <c r="J2041" s="123"/>
      <c r="K2041" s="123"/>
      <c r="L2041" s="123"/>
      <c r="M2041" s="123">
        <v>15</v>
      </c>
      <c r="N2041" s="123"/>
      <c r="O2041" s="332"/>
      <c r="P2041" s="364"/>
      <c r="Q2041" s="276"/>
      <c r="R2041" s="221"/>
      <c r="S2041" s="225"/>
      <c r="T2041" s="20"/>
    </row>
    <row r="2042" spans="1:20" s="19" customFormat="1" ht="75" hidden="1" customHeight="1" outlineLevel="1" x14ac:dyDescent="0.25">
      <c r="A2042" s="552"/>
      <c r="B2042" s="551"/>
      <c r="C2042" s="552"/>
      <c r="D2042" s="574"/>
      <c r="E2042" s="536"/>
      <c r="F2042" s="537"/>
      <c r="G2042" s="233" t="s">
        <v>1807</v>
      </c>
      <c r="H2042" s="123"/>
      <c r="I2042" s="123">
        <v>10</v>
      </c>
      <c r="J2042" s="123"/>
      <c r="K2042" s="123"/>
      <c r="L2042" s="123"/>
      <c r="M2042" s="123">
        <v>50</v>
      </c>
      <c r="N2042" s="123"/>
      <c r="O2042" s="332"/>
      <c r="P2042" s="364"/>
      <c r="Q2042" s="276"/>
      <c r="R2042" s="221"/>
      <c r="S2042" s="225"/>
      <c r="T2042" s="20"/>
    </row>
    <row r="2043" spans="1:20" s="19" customFormat="1" ht="45" hidden="1" customHeight="1" outlineLevel="1" x14ac:dyDescent="0.25">
      <c r="A2043" s="552"/>
      <c r="B2043" s="551"/>
      <c r="C2043" s="552"/>
      <c r="D2043" s="574"/>
      <c r="E2043" s="536"/>
      <c r="F2043" s="537"/>
      <c r="G2043" s="233" t="s">
        <v>1607</v>
      </c>
      <c r="H2043" s="123"/>
      <c r="I2043" s="123">
        <v>190</v>
      </c>
      <c r="J2043" s="123"/>
      <c r="K2043" s="123"/>
      <c r="L2043" s="123"/>
      <c r="M2043" s="123">
        <v>50</v>
      </c>
      <c r="N2043" s="123"/>
      <c r="O2043" s="332"/>
      <c r="P2043" s="364"/>
      <c r="Q2043" s="276"/>
      <c r="R2043" s="221"/>
      <c r="S2043" s="225"/>
      <c r="T2043" s="20"/>
    </row>
    <row r="2044" spans="1:20" s="19" customFormat="1" ht="60" hidden="1" customHeight="1" outlineLevel="1" x14ac:dyDescent="0.25">
      <c r="A2044" s="552"/>
      <c r="B2044" s="551"/>
      <c r="C2044" s="552"/>
      <c r="D2044" s="574"/>
      <c r="E2044" s="536"/>
      <c r="F2044" s="537"/>
      <c r="G2044" s="233" t="s">
        <v>1808</v>
      </c>
      <c r="H2044" s="123"/>
      <c r="I2044" s="123">
        <v>1720</v>
      </c>
      <c r="J2044" s="123"/>
      <c r="K2044" s="123"/>
      <c r="L2044" s="123"/>
      <c r="M2044" s="123">
        <v>27.2</v>
      </c>
      <c r="N2044" s="123"/>
      <c r="O2044" s="332"/>
      <c r="P2044" s="364"/>
      <c r="Q2044" s="276"/>
      <c r="R2044" s="221"/>
      <c r="S2044" s="225"/>
      <c r="T2044" s="20"/>
    </row>
    <row r="2045" spans="1:20" s="19" customFormat="1" ht="45" hidden="1" customHeight="1" outlineLevel="1" x14ac:dyDescent="0.25">
      <c r="A2045" s="552"/>
      <c r="B2045" s="551"/>
      <c r="C2045" s="552"/>
      <c r="D2045" s="574"/>
      <c r="E2045" s="536"/>
      <c r="F2045" s="537"/>
      <c r="G2045" s="233" t="s">
        <v>1809</v>
      </c>
      <c r="H2045" s="123"/>
      <c r="I2045" s="123">
        <v>27</v>
      </c>
      <c r="J2045" s="123"/>
      <c r="K2045" s="123"/>
      <c r="L2045" s="123"/>
      <c r="M2045" s="123">
        <v>15</v>
      </c>
      <c r="N2045" s="123"/>
      <c r="O2045" s="332"/>
      <c r="P2045" s="364"/>
      <c r="Q2045" s="276"/>
      <c r="R2045" s="221"/>
      <c r="S2045" s="225"/>
      <c r="T2045" s="20"/>
    </row>
    <row r="2046" spans="1:20" s="19" customFormat="1" ht="45" hidden="1" customHeight="1" outlineLevel="1" x14ac:dyDescent="0.25">
      <c r="A2046" s="552"/>
      <c r="B2046" s="551"/>
      <c r="C2046" s="552"/>
      <c r="D2046" s="574"/>
      <c r="E2046" s="536"/>
      <c r="F2046" s="537"/>
      <c r="G2046" s="233" t="s">
        <v>1810</v>
      </c>
      <c r="H2046" s="123"/>
      <c r="I2046" s="123">
        <v>101</v>
      </c>
      <c r="J2046" s="123"/>
      <c r="K2046" s="123"/>
      <c r="L2046" s="123"/>
      <c r="M2046" s="123">
        <v>45</v>
      </c>
      <c r="N2046" s="123"/>
      <c r="O2046" s="332"/>
      <c r="P2046" s="364"/>
      <c r="Q2046" s="276"/>
      <c r="R2046" s="221"/>
      <c r="S2046" s="225"/>
      <c r="T2046" s="20"/>
    </row>
    <row r="2047" spans="1:20" s="19" customFormat="1" ht="60" hidden="1" customHeight="1" outlineLevel="1" x14ac:dyDescent="0.25">
      <c r="A2047" s="552"/>
      <c r="B2047" s="551"/>
      <c r="C2047" s="552"/>
      <c r="D2047" s="574"/>
      <c r="E2047" s="536"/>
      <c r="F2047" s="537"/>
      <c r="G2047" s="233" t="s">
        <v>1811</v>
      </c>
      <c r="H2047" s="123"/>
      <c r="I2047" s="123">
        <v>130</v>
      </c>
      <c r="J2047" s="123"/>
      <c r="K2047" s="123"/>
      <c r="L2047" s="123"/>
      <c r="M2047" s="123">
        <v>30</v>
      </c>
      <c r="N2047" s="123"/>
      <c r="O2047" s="332"/>
      <c r="P2047" s="364"/>
      <c r="Q2047" s="276"/>
      <c r="R2047" s="221"/>
      <c r="S2047" s="225"/>
      <c r="T2047" s="20"/>
    </row>
    <row r="2048" spans="1:20" s="19" customFormat="1" ht="60" hidden="1" customHeight="1" outlineLevel="1" x14ac:dyDescent="0.25">
      <c r="A2048" s="552"/>
      <c r="B2048" s="551"/>
      <c r="C2048" s="552"/>
      <c r="D2048" s="574"/>
      <c r="E2048" s="536"/>
      <c r="F2048" s="537"/>
      <c r="G2048" s="64" t="s">
        <v>1812</v>
      </c>
      <c r="H2048" s="122"/>
      <c r="I2048" s="125">
        <v>429</v>
      </c>
      <c r="J2048" s="125"/>
      <c r="K2048" s="125"/>
      <c r="L2048" s="122"/>
      <c r="M2048" s="122">
        <v>23</v>
      </c>
      <c r="N2048" s="122"/>
      <c r="O2048" s="334"/>
      <c r="P2048" s="364"/>
      <c r="Q2048" s="276"/>
      <c r="R2048" s="221"/>
      <c r="S2048" s="225"/>
      <c r="T2048" s="20"/>
    </row>
    <row r="2049" spans="1:20" s="19" customFormat="1" ht="45" hidden="1" customHeight="1" outlineLevel="1" x14ac:dyDescent="0.25">
      <c r="A2049" s="552"/>
      <c r="B2049" s="551"/>
      <c r="C2049" s="552"/>
      <c r="D2049" s="574"/>
      <c r="E2049" s="536"/>
      <c r="F2049" s="537"/>
      <c r="G2049" s="64" t="s">
        <v>1813</v>
      </c>
      <c r="H2049" s="122"/>
      <c r="I2049" s="125">
        <v>802</v>
      </c>
      <c r="J2049" s="125"/>
      <c r="K2049" s="125"/>
      <c r="L2049" s="122"/>
      <c r="M2049" s="122">
        <v>15</v>
      </c>
      <c r="N2049" s="122"/>
      <c r="O2049" s="334"/>
      <c r="P2049" s="364"/>
      <c r="Q2049" s="276"/>
      <c r="R2049" s="221"/>
      <c r="S2049" s="225"/>
      <c r="T2049" s="20"/>
    </row>
    <row r="2050" spans="1:20" s="19" customFormat="1" ht="45" hidden="1" customHeight="1" outlineLevel="1" x14ac:dyDescent="0.25">
      <c r="A2050" s="552"/>
      <c r="B2050" s="551"/>
      <c r="C2050" s="552"/>
      <c r="D2050" s="574"/>
      <c r="E2050" s="536"/>
      <c r="F2050" s="537"/>
      <c r="G2050" s="64" t="s">
        <v>854</v>
      </c>
      <c r="H2050" s="122"/>
      <c r="I2050" s="125">
        <v>10</v>
      </c>
      <c r="J2050" s="125"/>
      <c r="K2050" s="125"/>
      <c r="L2050" s="122"/>
      <c r="M2050" s="122">
        <v>110</v>
      </c>
      <c r="N2050" s="122"/>
      <c r="O2050" s="334"/>
      <c r="P2050" s="364"/>
      <c r="Q2050" s="276"/>
      <c r="R2050" s="221"/>
      <c r="S2050" s="225"/>
      <c r="T2050" s="20"/>
    </row>
    <row r="2051" spans="1:20" s="19" customFormat="1" ht="45" hidden="1" customHeight="1" outlineLevel="1" x14ac:dyDescent="0.25">
      <c r="A2051" s="552"/>
      <c r="B2051" s="551"/>
      <c r="C2051" s="552"/>
      <c r="D2051" s="574"/>
      <c r="E2051" s="536"/>
      <c r="F2051" s="537"/>
      <c r="G2051" s="64" t="s">
        <v>1814</v>
      </c>
      <c r="H2051" s="122" t="s">
        <v>1815</v>
      </c>
      <c r="I2051" s="125">
        <v>21</v>
      </c>
      <c r="J2051" s="125"/>
      <c r="K2051" s="125"/>
      <c r="L2051" s="122"/>
      <c r="M2051" s="122">
        <v>120</v>
      </c>
      <c r="N2051" s="122"/>
      <c r="O2051" s="334"/>
      <c r="P2051" s="364"/>
      <c r="Q2051" s="276"/>
      <c r="R2051" s="221"/>
      <c r="S2051" s="225"/>
      <c r="T2051" s="20"/>
    </row>
    <row r="2052" spans="1:20" s="19" customFormat="1" ht="45" hidden="1" customHeight="1" outlineLevel="1" x14ac:dyDescent="0.25">
      <c r="A2052" s="552"/>
      <c r="B2052" s="551"/>
      <c r="C2052" s="552"/>
      <c r="D2052" s="574"/>
      <c r="E2052" s="536"/>
      <c r="F2052" s="537"/>
      <c r="G2052" s="64" t="s">
        <v>1816</v>
      </c>
      <c r="H2052" s="122"/>
      <c r="I2052" s="125">
        <v>17</v>
      </c>
      <c r="J2052" s="125"/>
      <c r="K2052" s="125"/>
      <c r="L2052" s="122"/>
      <c r="M2052" s="122">
        <v>15</v>
      </c>
      <c r="N2052" s="122"/>
      <c r="O2052" s="334"/>
      <c r="P2052" s="364"/>
      <c r="Q2052" s="276"/>
      <c r="R2052" s="221"/>
      <c r="S2052" s="225"/>
      <c r="T2052" s="20"/>
    </row>
    <row r="2053" spans="1:20" s="19" customFormat="1" ht="45" hidden="1" customHeight="1" outlineLevel="1" x14ac:dyDescent="0.25">
      <c r="A2053" s="552"/>
      <c r="B2053" s="551"/>
      <c r="C2053" s="552"/>
      <c r="D2053" s="574"/>
      <c r="E2053" s="536"/>
      <c r="F2053" s="537"/>
      <c r="G2053" s="64" t="s">
        <v>837</v>
      </c>
      <c r="H2053" s="122"/>
      <c r="I2053" s="125">
        <v>123</v>
      </c>
      <c r="J2053" s="125"/>
      <c r="K2053" s="125"/>
      <c r="L2053" s="122"/>
      <c r="M2053" s="122">
        <v>76.8</v>
      </c>
      <c r="N2053" s="122"/>
      <c r="O2053" s="334"/>
      <c r="P2053" s="364"/>
      <c r="Q2053" s="276"/>
      <c r="R2053" s="221"/>
      <c r="S2053" s="225"/>
      <c r="T2053" s="20"/>
    </row>
    <row r="2054" spans="1:20" s="19" customFormat="1" ht="45" hidden="1" customHeight="1" outlineLevel="1" x14ac:dyDescent="0.25">
      <c r="A2054" s="552"/>
      <c r="B2054" s="551"/>
      <c r="C2054" s="552"/>
      <c r="D2054" s="574"/>
      <c r="E2054" s="536"/>
      <c r="F2054" s="537"/>
      <c r="G2054" s="139" t="s">
        <v>1817</v>
      </c>
      <c r="H2054" s="122"/>
      <c r="I2054" s="125">
        <v>30</v>
      </c>
      <c r="J2054" s="125"/>
      <c r="K2054" s="125"/>
      <c r="L2054" s="122"/>
      <c r="M2054" s="122">
        <v>75</v>
      </c>
      <c r="N2054" s="122"/>
      <c r="O2054" s="334"/>
      <c r="P2054" s="364"/>
      <c r="Q2054" s="276"/>
      <c r="R2054" s="221"/>
      <c r="S2054" s="225"/>
      <c r="T2054" s="20"/>
    </row>
    <row r="2055" spans="1:20" s="19" customFormat="1" ht="60" hidden="1" customHeight="1" outlineLevel="1" x14ac:dyDescent="0.25">
      <c r="A2055" s="552"/>
      <c r="B2055" s="551"/>
      <c r="C2055" s="552"/>
      <c r="D2055" s="574"/>
      <c r="E2055" s="536"/>
      <c r="F2055" s="537"/>
      <c r="G2055" s="139" t="s">
        <v>814</v>
      </c>
      <c r="H2055" s="122"/>
      <c r="I2055" s="125">
        <v>32</v>
      </c>
      <c r="J2055" s="125"/>
      <c r="K2055" s="125"/>
      <c r="L2055" s="122"/>
      <c r="M2055" s="122">
        <v>15</v>
      </c>
      <c r="N2055" s="122"/>
      <c r="O2055" s="334"/>
      <c r="P2055" s="364"/>
      <c r="Q2055" s="276"/>
      <c r="R2055" s="221"/>
      <c r="S2055" s="225"/>
      <c r="T2055" s="20"/>
    </row>
    <row r="2056" spans="1:20" s="19" customFormat="1" ht="45" hidden="1" customHeight="1" outlineLevel="1" x14ac:dyDescent="0.25">
      <c r="A2056" s="552"/>
      <c r="B2056" s="551"/>
      <c r="C2056" s="552"/>
      <c r="D2056" s="574"/>
      <c r="E2056" s="536"/>
      <c r="F2056" s="537"/>
      <c r="G2056" s="64" t="s">
        <v>1818</v>
      </c>
      <c r="H2056" s="122"/>
      <c r="I2056" s="125">
        <v>60</v>
      </c>
      <c r="J2056" s="125"/>
      <c r="K2056" s="125"/>
      <c r="L2056" s="122"/>
      <c r="M2056" s="122">
        <v>10</v>
      </c>
      <c r="N2056" s="122"/>
      <c r="O2056" s="334"/>
      <c r="P2056" s="364"/>
      <c r="Q2056" s="276"/>
      <c r="R2056" s="221"/>
      <c r="S2056" s="225"/>
      <c r="T2056" s="20"/>
    </row>
    <row r="2057" spans="1:20" s="19" customFormat="1" ht="75" hidden="1" customHeight="1" outlineLevel="1" x14ac:dyDescent="0.25">
      <c r="A2057" s="552"/>
      <c r="B2057" s="551"/>
      <c r="C2057" s="552"/>
      <c r="D2057" s="574"/>
      <c r="E2057" s="536"/>
      <c r="F2057" s="537"/>
      <c r="G2057" s="233" t="s">
        <v>1819</v>
      </c>
      <c r="H2057" s="122"/>
      <c r="I2057" s="125">
        <v>402</v>
      </c>
      <c r="J2057" s="125"/>
      <c r="K2057" s="125"/>
      <c r="L2057" s="122"/>
      <c r="M2057" s="122">
        <v>10</v>
      </c>
      <c r="N2057" s="122"/>
      <c r="O2057" s="334"/>
      <c r="P2057" s="364"/>
      <c r="Q2057" s="276"/>
      <c r="R2057" s="221"/>
      <c r="S2057" s="225"/>
      <c r="T2057" s="20"/>
    </row>
    <row r="2058" spans="1:20" s="19" customFormat="1" ht="90" hidden="1" customHeight="1" outlineLevel="1" x14ac:dyDescent="0.25">
      <c r="A2058" s="552"/>
      <c r="B2058" s="551"/>
      <c r="C2058" s="552"/>
      <c r="D2058" s="574"/>
      <c r="E2058" s="536"/>
      <c r="F2058" s="537"/>
      <c r="G2058" s="233" t="s">
        <v>1820</v>
      </c>
      <c r="H2058" s="122"/>
      <c r="I2058" s="125">
        <v>5</v>
      </c>
      <c r="J2058" s="125"/>
      <c r="K2058" s="125"/>
      <c r="L2058" s="122"/>
      <c r="M2058" s="122">
        <v>3</v>
      </c>
      <c r="N2058" s="122"/>
      <c r="O2058" s="334"/>
      <c r="P2058" s="364"/>
      <c r="Q2058" s="276"/>
      <c r="R2058" s="221"/>
      <c r="S2058" s="225"/>
      <c r="T2058" s="20"/>
    </row>
    <row r="2059" spans="1:20" s="19" customFormat="1" ht="120" hidden="1" customHeight="1" outlineLevel="1" x14ac:dyDescent="0.25">
      <c r="A2059" s="552"/>
      <c r="B2059" s="551"/>
      <c r="C2059" s="552"/>
      <c r="D2059" s="574"/>
      <c r="E2059" s="536"/>
      <c r="F2059" s="537"/>
      <c r="G2059" s="233" t="s">
        <v>892</v>
      </c>
      <c r="H2059" s="123"/>
      <c r="I2059" s="123">
        <v>75</v>
      </c>
      <c r="J2059" s="123"/>
      <c r="K2059" s="123"/>
      <c r="L2059" s="123"/>
      <c r="M2059" s="123">
        <v>149</v>
      </c>
      <c r="N2059" s="123"/>
      <c r="O2059" s="332"/>
      <c r="P2059" s="364"/>
      <c r="Q2059" s="276"/>
      <c r="R2059" s="221"/>
      <c r="S2059" s="225"/>
      <c r="T2059" s="20"/>
    </row>
    <row r="2060" spans="1:20" s="19" customFormat="1" ht="75" hidden="1" customHeight="1" outlineLevel="1" x14ac:dyDescent="0.25">
      <c r="A2060" s="552"/>
      <c r="B2060" s="551"/>
      <c r="C2060" s="552"/>
      <c r="D2060" s="574"/>
      <c r="E2060" s="536"/>
      <c r="F2060" s="537"/>
      <c r="G2060" s="233" t="s">
        <v>894</v>
      </c>
      <c r="H2060" s="123"/>
      <c r="I2060" s="123">
        <v>723</v>
      </c>
      <c r="J2060" s="123"/>
      <c r="K2060" s="123"/>
      <c r="L2060" s="123"/>
      <c r="M2060" s="123">
        <v>85</v>
      </c>
      <c r="N2060" s="123"/>
      <c r="O2060" s="332"/>
      <c r="P2060" s="364"/>
      <c r="Q2060" s="276"/>
      <c r="R2060" s="221"/>
      <c r="S2060" s="225"/>
      <c r="T2060" s="20"/>
    </row>
    <row r="2061" spans="1:20" s="19" customFormat="1" ht="75" hidden="1" customHeight="1" outlineLevel="1" x14ac:dyDescent="0.25">
      <c r="A2061" s="552"/>
      <c r="B2061" s="551"/>
      <c r="C2061" s="552"/>
      <c r="D2061" s="574"/>
      <c r="E2061" s="536"/>
      <c r="F2061" s="537"/>
      <c r="G2061" s="233" t="s">
        <v>1622</v>
      </c>
      <c r="H2061" s="122"/>
      <c r="I2061" s="123">
        <v>12</v>
      </c>
      <c r="J2061" s="123"/>
      <c r="K2061" s="123"/>
      <c r="L2061" s="122"/>
      <c r="M2061" s="122">
        <v>7</v>
      </c>
      <c r="N2061" s="122"/>
      <c r="O2061" s="334"/>
      <c r="P2061" s="364"/>
      <c r="Q2061" s="276"/>
      <c r="R2061" s="221"/>
      <c r="S2061" s="225"/>
      <c r="T2061" s="20"/>
    </row>
    <row r="2062" spans="1:20" s="19" customFormat="1" ht="105" hidden="1" customHeight="1" outlineLevel="1" x14ac:dyDescent="0.25">
      <c r="A2062" s="552"/>
      <c r="B2062" s="551"/>
      <c r="C2062" s="552"/>
      <c r="D2062" s="574"/>
      <c r="E2062" s="536"/>
      <c r="F2062" s="537"/>
      <c r="G2062" s="233" t="s">
        <v>982</v>
      </c>
      <c r="H2062" s="122"/>
      <c r="I2062" s="122">
        <v>1276</v>
      </c>
      <c r="J2062" s="122"/>
      <c r="K2062" s="122"/>
      <c r="L2062" s="122"/>
      <c r="M2062" s="122">
        <v>15</v>
      </c>
      <c r="N2062" s="122"/>
      <c r="O2062" s="334"/>
      <c r="P2062" s="364"/>
      <c r="Q2062" s="276"/>
      <c r="R2062" s="221"/>
      <c r="S2062" s="225"/>
      <c r="T2062" s="20"/>
    </row>
    <row r="2063" spans="1:20" s="19" customFormat="1" ht="45" hidden="1" customHeight="1" outlineLevel="1" x14ac:dyDescent="0.25">
      <c r="A2063" s="552"/>
      <c r="B2063" s="551"/>
      <c r="C2063" s="552"/>
      <c r="D2063" s="574"/>
      <c r="E2063" s="536"/>
      <c r="F2063" s="537"/>
      <c r="G2063" s="233" t="s">
        <v>1821</v>
      </c>
      <c r="H2063" s="122"/>
      <c r="I2063" s="122">
        <v>15</v>
      </c>
      <c r="J2063" s="122"/>
      <c r="K2063" s="122"/>
      <c r="L2063" s="122"/>
      <c r="M2063" s="122">
        <v>15</v>
      </c>
      <c r="N2063" s="122"/>
      <c r="O2063" s="334"/>
      <c r="P2063" s="364"/>
      <c r="Q2063" s="276"/>
      <c r="R2063" s="221"/>
      <c r="S2063" s="225"/>
      <c r="T2063" s="20"/>
    </row>
    <row r="2064" spans="1:20" s="19" customFormat="1" ht="90" hidden="1" customHeight="1" outlineLevel="1" x14ac:dyDescent="0.25">
      <c r="A2064" s="552"/>
      <c r="B2064" s="551"/>
      <c r="C2064" s="552"/>
      <c r="D2064" s="574"/>
      <c r="E2064" s="536"/>
      <c r="F2064" s="537"/>
      <c r="G2064" s="233" t="s">
        <v>993</v>
      </c>
      <c r="H2064" s="123"/>
      <c r="I2064" s="123">
        <v>39</v>
      </c>
      <c r="J2064" s="123"/>
      <c r="K2064" s="123"/>
      <c r="L2064" s="123"/>
      <c r="M2064" s="123">
        <v>30</v>
      </c>
      <c r="N2064" s="123"/>
      <c r="O2064" s="332"/>
      <c r="P2064" s="364"/>
      <c r="Q2064" s="276"/>
      <c r="R2064" s="221"/>
      <c r="S2064" s="225"/>
      <c r="T2064" s="20"/>
    </row>
    <row r="2065" spans="1:20" s="19" customFormat="1" ht="90" hidden="1" customHeight="1" outlineLevel="1" x14ac:dyDescent="0.25">
      <c r="A2065" s="552"/>
      <c r="B2065" s="551"/>
      <c r="C2065" s="552"/>
      <c r="D2065" s="574"/>
      <c r="E2065" s="536"/>
      <c r="F2065" s="537"/>
      <c r="G2065" s="233" t="s">
        <v>1624</v>
      </c>
      <c r="H2065" s="123"/>
      <c r="I2065" s="123">
        <v>278</v>
      </c>
      <c r="J2065" s="123"/>
      <c r="K2065" s="123"/>
      <c r="L2065" s="123"/>
      <c r="M2065" s="123">
        <v>15</v>
      </c>
      <c r="N2065" s="123"/>
      <c r="O2065" s="332"/>
      <c r="P2065" s="364"/>
      <c r="Q2065" s="276"/>
      <c r="R2065" s="221"/>
      <c r="S2065" s="225"/>
      <c r="T2065" s="20"/>
    </row>
    <row r="2066" spans="1:20" s="19" customFormat="1" ht="75" hidden="1" customHeight="1" outlineLevel="1" x14ac:dyDescent="0.25">
      <c r="A2066" s="552"/>
      <c r="B2066" s="551"/>
      <c r="C2066" s="552"/>
      <c r="D2066" s="574"/>
      <c r="E2066" s="536"/>
      <c r="F2066" s="537"/>
      <c r="G2066" s="233" t="s">
        <v>1822</v>
      </c>
      <c r="H2066" s="123"/>
      <c r="I2066" s="123">
        <v>8</v>
      </c>
      <c r="J2066" s="123"/>
      <c r="K2066" s="123"/>
      <c r="L2066" s="123"/>
      <c r="M2066" s="123">
        <v>25</v>
      </c>
      <c r="N2066" s="123"/>
      <c r="O2066" s="332"/>
      <c r="P2066" s="364"/>
      <c r="Q2066" s="276"/>
      <c r="R2066" s="221"/>
      <c r="S2066" s="225"/>
      <c r="T2066" s="20"/>
    </row>
    <row r="2067" spans="1:20" s="19" customFormat="1" ht="75" hidden="1" customHeight="1" outlineLevel="1" x14ac:dyDescent="0.25">
      <c r="A2067" s="552"/>
      <c r="B2067" s="551"/>
      <c r="C2067" s="552"/>
      <c r="D2067" s="574"/>
      <c r="E2067" s="536"/>
      <c r="F2067" s="537"/>
      <c r="G2067" s="233" t="s">
        <v>1823</v>
      </c>
      <c r="H2067" s="123"/>
      <c r="I2067" s="123">
        <v>60</v>
      </c>
      <c r="J2067" s="123"/>
      <c r="K2067" s="123"/>
      <c r="L2067" s="123"/>
      <c r="M2067" s="123">
        <v>100</v>
      </c>
      <c r="N2067" s="123"/>
      <c r="O2067" s="332"/>
      <c r="P2067" s="364"/>
      <c r="Q2067" s="276"/>
      <c r="R2067" s="221"/>
      <c r="S2067" s="225"/>
      <c r="T2067" s="20"/>
    </row>
    <row r="2068" spans="1:20" s="19" customFormat="1" ht="60" hidden="1" customHeight="1" outlineLevel="1" x14ac:dyDescent="0.25">
      <c r="A2068" s="552"/>
      <c r="B2068" s="551"/>
      <c r="C2068" s="552"/>
      <c r="D2068" s="574"/>
      <c r="E2068" s="536"/>
      <c r="F2068" s="537"/>
      <c r="G2068" s="233" t="s">
        <v>1824</v>
      </c>
      <c r="H2068" s="123"/>
      <c r="I2068" s="123">
        <v>404</v>
      </c>
      <c r="J2068" s="123"/>
      <c r="K2068" s="123"/>
      <c r="L2068" s="123"/>
      <c r="M2068" s="123">
        <v>15</v>
      </c>
      <c r="N2068" s="123"/>
      <c r="O2068" s="332"/>
      <c r="P2068" s="364"/>
      <c r="Q2068" s="276"/>
      <c r="R2068" s="221"/>
      <c r="S2068" s="225"/>
      <c r="T2068" s="20"/>
    </row>
    <row r="2069" spans="1:20" s="19" customFormat="1" ht="45" hidden="1" customHeight="1" outlineLevel="1" x14ac:dyDescent="0.25">
      <c r="A2069" s="552"/>
      <c r="B2069" s="551"/>
      <c r="C2069" s="552"/>
      <c r="D2069" s="574"/>
      <c r="E2069" s="536"/>
      <c r="F2069" s="537"/>
      <c r="G2069" s="233" t="s">
        <v>1825</v>
      </c>
      <c r="H2069" s="123"/>
      <c r="I2069" s="123">
        <v>6</v>
      </c>
      <c r="J2069" s="123"/>
      <c r="K2069" s="123"/>
      <c r="L2069" s="123"/>
      <c r="M2069" s="123">
        <v>15</v>
      </c>
      <c r="N2069" s="123"/>
      <c r="O2069" s="332"/>
      <c r="P2069" s="364"/>
      <c r="Q2069" s="276"/>
      <c r="R2069" s="221"/>
      <c r="S2069" s="225"/>
      <c r="T2069" s="20"/>
    </row>
    <row r="2070" spans="1:20" s="19" customFormat="1" ht="75" hidden="1" customHeight="1" outlineLevel="1" x14ac:dyDescent="0.25">
      <c r="A2070" s="552"/>
      <c r="B2070" s="551"/>
      <c r="C2070" s="552"/>
      <c r="D2070" s="574"/>
      <c r="E2070" s="536"/>
      <c r="F2070" s="537"/>
      <c r="G2070" s="233" t="s">
        <v>1826</v>
      </c>
      <c r="H2070" s="123"/>
      <c r="I2070" s="123">
        <v>10</v>
      </c>
      <c r="J2070" s="123"/>
      <c r="K2070" s="123"/>
      <c r="L2070" s="123"/>
      <c r="M2070" s="123">
        <v>75</v>
      </c>
      <c r="N2070" s="123"/>
      <c r="O2070" s="332"/>
      <c r="P2070" s="364"/>
      <c r="Q2070" s="276"/>
      <c r="R2070" s="221"/>
      <c r="S2070" s="225"/>
      <c r="T2070" s="20"/>
    </row>
    <row r="2071" spans="1:20" s="19" customFormat="1" ht="60" hidden="1" customHeight="1" outlineLevel="1" x14ac:dyDescent="0.25">
      <c r="A2071" s="552"/>
      <c r="B2071" s="551"/>
      <c r="C2071" s="552"/>
      <c r="D2071" s="574"/>
      <c r="E2071" s="536"/>
      <c r="F2071" s="537"/>
      <c r="G2071" s="233" t="s">
        <v>1126</v>
      </c>
      <c r="H2071" s="122"/>
      <c r="I2071" s="122">
        <v>22</v>
      </c>
      <c r="J2071" s="122"/>
      <c r="K2071" s="122"/>
      <c r="L2071" s="122"/>
      <c r="M2071" s="122">
        <v>95</v>
      </c>
      <c r="N2071" s="122"/>
      <c r="O2071" s="334"/>
      <c r="P2071" s="364"/>
      <c r="Q2071" s="276"/>
      <c r="R2071" s="221"/>
      <c r="S2071" s="225"/>
      <c r="T2071" s="20"/>
    </row>
    <row r="2072" spans="1:20" s="19" customFormat="1" ht="90" hidden="1" customHeight="1" outlineLevel="1" x14ac:dyDescent="0.25">
      <c r="A2072" s="552"/>
      <c r="B2072" s="551"/>
      <c r="C2072" s="552"/>
      <c r="D2072" s="574"/>
      <c r="E2072" s="536"/>
      <c r="F2072" s="537"/>
      <c r="G2072" s="61" t="s">
        <v>1140</v>
      </c>
      <c r="H2072" s="300"/>
      <c r="I2072" s="300"/>
      <c r="J2072" s="300">
        <v>250</v>
      </c>
      <c r="K2072" s="300"/>
      <c r="L2072" s="300"/>
      <c r="M2072" s="300"/>
      <c r="N2072" s="300">
        <v>7</v>
      </c>
      <c r="O2072" s="327"/>
      <c r="P2072" s="364"/>
      <c r="Q2072" s="276"/>
      <c r="R2072" s="221"/>
      <c r="S2072" s="225"/>
      <c r="T2072" s="20"/>
    </row>
    <row r="2073" spans="1:20" s="19" customFormat="1" ht="75" hidden="1" customHeight="1" outlineLevel="1" x14ac:dyDescent="0.25">
      <c r="A2073" s="552"/>
      <c r="B2073" s="551"/>
      <c r="C2073" s="552"/>
      <c r="D2073" s="574"/>
      <c r="E2073" s="536"/>
      <c r="F2073" s="537"/>
      <c r="G2073" s="61" t="s">
        <v>1827</v>
      </c>
      <c r="H2073" s="300"/>
      <c r="I2073" s="300"/>
      <c r="J2073" s="300">
        <v>883</v>
      </c>
      <c r="K2073" s="300"/>
      <c r="L2073" s="300"/>
      <c r="M2073" s="300"/>
      <c r="N2073" s="300">
        <v>15</v>
      </c>
      <c r="O2073" s="327"/>
      <c r="P2073" s="364"/>
      <c r="Q2073" s="276"/>
      <c r="R2073" s="221"/>
      <c r="S2073" s="225"/>
      <c r="T2073" s="20"/>
    </row>
    <row r="2074" spans="1:20" s="19" customFormat="1" ht="150" hidden="1" customHeight="1" outlineLevel="1" x14ac:dyDescent="0.25">
      <c r="A2074" s="552"/>
      <c r="B2074" s="551"/>
      <c r="C2074" s="552"/>
      <c r="D2074" s="574"/>
      <c r="E2074" s="536"/>
      <c r="F2074" s="537"/>
      <c r="G2074" s="61" t="s">
        <v>1828</v>
      </c>
      <c r="H2074" s="300"/>
      <c r="I2074" s="300"/>
      <c r="J2074" s="300">
        <v>10</v>
      </c>
      <c r="K2074" s="300"/>
      <c r="L2074" s="300"/>
      <c r="M2074" s="300"/>
      <c r="N2074" s="300">
        <v>75</v>
      </c>
      <c r="O2074" s="327"/>
      <c r="P2074" s="364"/>
      <c r="Q2074" s="276"/>
      <c r="R2074" s="221"/>
      <c r="S2074" s="225"/>
      <c r="T2074" s="20"/>
    </row>
    <row r="2075" spans="1:20" s="19" customFormat="1" ht="90" hidden="1" customHeight="1" outlineLevel="1" x14ac:dyDescent="0.25">
      <c r="A2075" s="552"/>
      <c r="B2075" s="551"/>
      <c r="C2075" s="552"/>
      <c r="D2075" s="574"/>
      <c r="E2075" s="536"/>
      <c r="F2075" s="537"/>
      <c r="G2075" s="61" t="s">
        <v>1663</v>
      </c>
      <c r="H2075" s="300"/>
      <c r="I2075" s="300"/>
      <c r="J2075" s="300">
        <v>6</v>
      </c>
      <c r="K2075" s="300"/>
      <c r="L2075" s="300"/>
      <c r="M2075" s="300"/>
      <c r="N2075" s="300">
        <v>15</v>
      </c>
      <c r="O2075" s="327"/>
      <c r="P2075" s="364"/>
      <c r="Q2075" s="276"/>
      <c r="R2075" s="221"/>
      <c r="S2075" s="225"/>
      <c r="T2075" s="20"/>
    </row>
    <row r="2076" spans="1:20" s="19" customFormat="1" ht="105" hidden="1" customHeight="1" outlineLevel="1" x14ac:dyDescent="0.25">
      <c r="A2076" s="552"/>
      <c r="B2076" s="551"/>
      <c r="C2076" s="552"/>
      <c r="D2076" s="574"/>
      <c r="E2076" s="536"/>
      <c r="F2076" s="537"/>
      <c r="G2076" s="61" t="s">
        <v>1151</v>
      </c>
      <c r="H2076" s="300"/>
      <c r="I2076" s="300"/>
      <c r="J2076" s="127">
        <v>240</v>
      </c>
      <c r="K2076" s="300"/>
      <c r="L2076" s="300"/>
      <c r="M2076" s="300"/>
      <c r="N2076" s="300">
        <v>60</v>
      </c>
      <c r="O2076" s="327"/>
      <c r="P2076" s="364"/>
      <c r="Q2076" s="276"/>
      <c r="R2076" s="221"/>
      <c r="S2076" s="225"/>
      <c r="T2076" s="20"/>
    </row>
    <row r="2077" spans="1:20" s="19" customFormat="1" ht="90" hidden="1" customHeight="1" outlineLevel="1" x14ac:dyDescent="0.25">
      <c r="A2077" s="552"/>
      <c r="B2077" s="551"/>
      <c r="C2077" s="552"/>
      <c r="D2077" s="574"/>
      <c r="E2077" s="536"/>
      <c r="F2077" s="537"/>
      <c r="G2077" s="61" t="s">
        <v>1664</v>
      </c>
      <c r="H2077" s="300"/>
      <c r="I2077" s="300"/>
      <c r="J2077" s="300">
        <v>5</v>
      </c>
      <c r="K2077" s="300"/>
      <c r="L2077" s="300"/>
      <c r="M2077" s="300"/>
      <c r="N2077" s="300">
        <v>150</v>
      </c>
      <c r="O2077" s="327"/>
      <c r="P2077" s="364"/>
      <c r="Q2077" s="276"/>
      <c r="R2077" s="221"/>
      <c r="S2077" s="225"/>
      <c r="T2077" s="20"/>
    </row>
    <row r="2078" spans="1:20" s="19" customFormat="1" ht="75" hidden="1" customHeight="1" outlineLevel="1" x14ac:dyDescent="0.25">
      <c r="A2078" s="552"/>
      <c r="B2078" s="551"/>
      <c r="C2078" s="552"/>
      <c r="D2078" s="574"/>
      <c r="E2078" s="536"/>
      <c r="F2078" s="537"/>
      <c r="G2078" s="61" t="s">
        <v>1829</v>
      </c>
      <c r="H2078" s="300"/>
      <c r="I2078" s="300"/>
      <c r="J2078" s="300">
        <v>60</v>
      </c>
      <c r="K2078" s="300"/>
      <c r="L2078" s="300"/>
      <c r="M2078" s="300"/>
      <c r="N2078" s="300">
        <v>15</v>
      </c>
      <c r="O2078" s="327"/>
      <c r="P2078" s="364"/>
      <c r="Q2078" s="276"/>
      <c r="R2078" s="221"/>
      <c r="S2078" s="225"/>
      <c r="T2078" s="20"/>
    </row>
    <row r="2079" spans="1:20" s="19" customFormat="1" ht="120" hidden="1" customHeight="1" outlineLevel="1" x14ac:dyDescent="0.25">
      <c r="A2079" s="552"/>
      <c r="B2079" s="551"/>
      <c r="C2079" s="552"/>
      <c r="D2079" s="574"/>
      <c r="E2079" s="536"/>
      <c r="F2079" s="537"/>
      <c r="G2079" s="61" t="s">
        <v>1186</v>
      </c>
      <c r="H2079" s="300"/>
      <c r="I2079" s="300"/>
      <c r="J2079" s="300">
        <v>95</v>
      </c>
      <c r="K2079" s="300"/>
      <c r="L2079" s="300"/>
      <c r="M2079" s="300"/>
      <c r="N2079" s="300">
        <v>60</v>
      </c>
      <c r="O2079" s="327"/>
      <c r="P2079" s="364"/>
      <c r="Q2079" s="276"/>
      <c r="R2079" s="221"/>
      <c r="S2079" s="225"/>
      <c r="T2079" s="20"/>
    </row>
    <row r="2080" spans="1:20" s="19" customFormat="1" ht="75" hidden="1" customHeight="1" outlineLevel="1" x14ac:dyDescent="0.25">
      <c r="A2080" s="552"/>
      <c r="B2080" s="551"/>
      <c r="C2080" s="552"/>
      <c r="D2080" s="574"/>
      <c r="E2080" s="536"/>
      <c r="F2080" s="537"/>
      <c r="G2080" s="61" t="s">
        <v>1669</v>
      </c>
      <c r="H2080" s="300"/>
      <c r="I2080" s="300"/>
      <c r="J2080" s="300">
        <v>272</v>
      </c>
      <c r="K2080" s="300"/>
      <c r="L2080" s="300"/>
      <c r="M2080" s="300"/>
      <c r="N2080" s="300">
        <v>15</v>
      </c>
      <c r="O2080" s="327"/>
      <c r="P2080" s="364"/>
      <c r="Q2080" s="276"/>
      <c r="R2080" s="221"/>
      <c r="S2080" s="225"/>
      <c r="T2080" s="20"/>
    </row>
    <row r="2081" spans="1:20" s="19" customFormat="1" ht="60" hidden="1" customHeight="1" outlineLevel="1" x14ac:dyDescent="0.25">
      <c r="A2081" s="552"/>
      <c r="B2081" s="551"/>
      <c r="C2081" s="552"/>
      <c r="D2081" s="574"/>
      <c r="E2081" s="536"/>
      <c r="F2081" s="537"/>
      <c r="G2081" s="61" t="s">
        <v>1830</v>
      </c>
      <c r="H2081" s="300"/>
      <c r="I2081" s="300"/>
      <c r="J2081" s="300">
        <v>450</v>
      </c>
      <c r="K2081" s="300"/>
      <c r="L2081" s="300"/>
      <c r="M2081" s="300"/>
      <c r="N2081" s="300">
        <v>196.28</v>
      </c>
      <c r="O2081" s="327"/>
      <c r="P2081" s="364"/>
      <c r="Q2081" s="276"/>
      <c r="R2081" s="221"/>
      <c r="S2081" s="225"/>
      <c r="T2081" s="20"/>
    </row>
    <row r="2082" spans="1:20" s="19" customFormat="1" ht="120" hidden="1" customHeight="1" outlineLevel="1" x14ac:dyDescent="0.25">
      <c r="A2082" s="552"/>
      <c r="B2082" s="551"/>
      <c r="C2082" s="552"/>
      <c r="D2082" s="574"/>
      <c r="E2082" s="536"/>
      <c r="F2082" s="537"/>
      <c r="G2082" s="61" t="s">
        <v>1670</v>
      </c>
      <c r="H2082" s="300"/>
      <c r="I2082" s="300"/>
      <c r="J2082" s="300">
        <v>87</v>
      </c>
      <c r="K2082" s="300"/>
      <c r="L2082" s="300"/>
      <c r="M2082" s="300"/>
      <c r="N2082" s="300">
        <v>45</v>
      </c>
      <c r="O2082" s="327"/>
      <c r="P2082" s="364"/>
      <c r="Q2082" s="276"/>
      <c r="R2082" s="221"/>
      <c r="S2082" s="225"/>
      <c r="T2082" s="20"/>
    </row>
    <row r="2083" spans="1:20" s="19" customFormat="1" ht="120" hidden="1" customHeight="1" outlineLevel="1" x14ac:dyDescent="0.25">
      <c r="A2083" s="552"/>
      <c r="B2083" s="551"/>
      <c r="C2083" s="552"/>
      <c r="D2083" s="574"/>
      <c r="E2083" s="536"/>
      <c r="F2083" s="537"/>
      <c r="G2083" s="61" t="s">
        <v>1831</v>
      </c>
      <c r="H2083" s="300"/>
      <c r="I2083" s="300"/>
      <c r="J2083" s="300">
        <v>2192</v>
      </c>
      <c r="K2083" s="300"/>
      <c r="L2083" s="300"/>
      <c r="M2083" s="300"/>
      <c r="N2083" s="300">
        <v>30</v>
      </c>
      <c r="O2083" s="327"/>
      <c r="P2083" s="364"/>
      <c r="Q2083" s="276"/>
      <c r="R2083" s="221"/>
      <c r="S2083" s="225"/>
      <c r="T2083" s="20"/>
    </row>
    <row r="2084" spans="1:20" s="19" customFormat="1" ht="75" hidden="1" customHeight="1" outlineLevel="1" x14ac:dyDescent="0.25">
      <c r="A2084" s="552"/>
      <c r="B2084" s="551"/>
      <c r="C2084" s="552"/>
      <c r="D2084" s="574"/>
      <c r="E2084" s="536"/>
      <c r="F2084" s="537"/>
      <c r="G2084" s="61" t="s">
        <v>1832</v>
      </c>
      <c r="H2084" s="300"/>
      <c r="I2084" s="300"/>
      <c r="J2084" s="300">
        <v>15</v>
      </c>
      <c r="K2084" s="300"/>
      <c r="L2084" s="300"/>
      <c r="M2084" s="300"/>
      <c r="N2084" s="300">
        <v>15</v>
      </c>
      <c r="O2084" s="327"/>
      <c r="P2084" s="364"/>
      <c r="Q2084" s="276"/>
      <c r="R2084" s="221"/>
      <c r="S2084" s="225"/>
      <c r="T2084" s="20"/>
    </row>
    <row r="2085" spans="1:20" s="19" customFormat="1" ht="105" hidden="1" customHeight="1" outlineLevel="1" x14ac:dyDescent="0.25">
      <c r="A2085" s="552"/>
      <c r="B2085" s="551"/>
      <c r="C2085" s="552"/>
      <c r="D2085" s="574"/>
      <c r="E2085" s="536"/>
      <c r="F2085" s="537"/>
      <c r="G2085" s="61" t="s">
        <v>1672</v>
      </c>
      <c r="H2085" s="300"/>
      <c r="I2085" s="300"/>
      <c r="J2085" s="300">
        <v>236</v>
      </c>
      <c r="K2085" s="300"/>
      <c r="L2085" s="300"/>
      <c r="M2085" s="300"/>
      <c r="N2085" s="300">
        <v>65</v>
      </c>
      <c r="O2085" s="327"/>
      <c r="P2085" s="364"/>
      <c r="Q2085" s="276"/>
      <c r="R2085" s="221"/>
      <c r="S2085" s="225"/>
      <c r="T2085" s="20"/>
    </row>
    <row r="2086" spans="1:20" s="19" customFormat="1" ht="105" hidden="1" customHeight="1" outlineLevel="1" x14ac:dyDescent="0.25">
      <c r="A2086" s="552"/>
      <c r="B2086" s="551"/>
      <c r="C2086" s="552"/>
      <c r="D2086" s="574"/>
      <c r="E2086" s="536"/>
      <c r="F2086" s="537"/>
      <c r="G2086" s="61" t="s">
        <v>1209</v>
      </c>
      <c r="H2086" s="300"/>
      <c r="I2086" s="300"/>
      <c r="J2086" s="300">
        <v>175</v>
      </c>
      <c r="K2086" s="300"/>
      <c r="L2086" s="300"/>
      <c r="M2086" s="300"/>
      <c r="N2086" s="300">
        <v>10</v>
      </c>
      <c r="O2086" s="327"/>
      <c r="P2086" s="364"/>
      <c r="Q2086" s="276"/>
      <c r="R2086" s="221"/>
      <c r="S2086" s="225"/>
      <c r="T2086" s="20"/>
    </row>
    <row r="2087" spans="1:20" s="19" customFormat="1" ht="120" hidden="1" customHeight="1" outlineLevel="1" x14ac:dyDescent="0.25">
      <c r="A2087" s="552"/>
      <c r="B2087" s="551"/>
      <c r="C2087" s="552"/>
      <c r="D2087" s="574"/>
      <c r="E2087" s="536"/>
      <c r="F2087" s="537"/>
      <c r="G2087" s="61" t="s">
        <v>1215</v>
      </c>
      <c r="H2087" s="300"/>
      <c r="I2087" s="300"/>
      <c r="J2087" s="300">
        <v>662</v>
      </c>
      <c r="K2087" s="300"/>
      <c r="L2087" s="300"/>
      <c r="M2087" s="300"/>
      <c r="N2087" s="300">
        <v>30</v>
      </c>
      <c r="O2087" s="327"/>
      <c r="P2087" s="364"/>
      <c r="Q2087" s="276"/>
      <c r="R2087" s="221"/>
      <c r="S2087" s="225"/>
      <c r="T2087" s="20"/>
    </row>
    <row r="2088" spans="1:20" s="19" customFormat="1" ht="60" hidden="1" customHeight="1" outlineLevel="1" x14ac:dyDescent="0.25">
      <c r="A2088" s="552"/>
      <c r="B2088" s="551"/>
      <c r="C2088" s="552"/>
      <c r="D2088" s="574"/>
      <c r="E2088" s="536"/>
      <c r="F2088" s="537"/>
      <c r="G2088" s="61" t="s">
        <v>1833</v>
      </c>
      <c r="H2088" s="300"/>
      <c r="I2088" s="300"/>
      <c r="J2088" s="300">
        <v>31</v>
      </c>
      <c r="K2088" s="300"/>
      <c r="L2088" s="300"/>
      <c r="M2088" s="300"/>
      <c r="N2088" s="300">
        <v>105</v>
      </c>
      <c r="O2088" s="327"/>
      <c r="P2088" s="364"/>
      <c r="Q2088" s="276"/>
      <c r="R2088" s="221"/>
      <c r="S2088" s="225"/>
      <c r="T2088" s="20"/>
    </row>
    <row r="2089" spans="1:20" s="19" customFormat="1" ht="75" hidden="1" customHeight="1" outlineLevel="1" x14ac:dyDescent="0.25">
      <c r="A2089" s="552"/>
      <c r="B2089" s="551"/>
      <c r="C2089" s="552"/>
      <c r="D2089" s="574"/>
      <c r="E2089" s="536"/>
      <c r="F2089" s="537"/>
      <c r="G2089" s="61" t="s">
        <v>1297</v>
      </c>
      <c r="H2089" s="300"/>
      <c r="I2089" s="300"/>
      <c r="J2089" s="300">
        <v>720</v>
      </c>
      <c r="K2089" s="300"/>
      <c r="L2089" s="300"/>
      <c r="M2089" s="300"/>
      <c r="N2089" s="300">
        <v>15</v>
      </c>
      <c r="O2089" s="327"/>
      <c r="P2089" s="364"/>
      <c r="Q2089" s="276"/>
      <c r="R2089" s="221"/>
      <c r="S2089" s="225"/>
      <c r="T2089" s="20"/>
    </row>
    <row r="2090" spans="1:20" s="19" customFormat="1" ht="75" hidden="1" customHeight="1" outlineLevel="1" x14ac:dyDescent="0.25">
      <c r="A2090" s="552"/>
      <c r="B2090" s="551"/>
      <c r="C2090" s="552"/>
      <c r="D2090" s="574"/>
      <c r="E2090" s="536"/>
      <c r="F2090" s="537"/>
      <c r="G2090" s="61" t="s">
        <v>1299</v>
      </c>
      <c r="H2090" s="300"/>
      <c r="I2090" s="300"/>
      <c r="J2090" s="300">
        <v>15</v>
      </c>
      <c r="K2090" s="300"/>
      <c r="L2090" s="300"/>
      <c r="M2090" s="300"/>
      <c r="N2090" s="300">
        <v>100</v>
      </c>
      <c r="O2090" s="327"/>
      <c r="P2090" s="364"/>
      <c r="Q2090" s="276"/>
      <c r="R2090" s="221"/>
      <c r="S2090" s="225"/>
      <c r="T2090" s="20"/>
    </row>
    <row r="2091" spans="1:20" s="19" customFormat="1" ht="60" hidden="1" customHeight="1" outlineLevel="1" x14ac:dyDescent="0.25">
      <c r="A2091" s="552"/>
      <c r="B2091" s="551"/>
      <c r="C2091" s="552"/>
      <c r="D2091" s="574"/>
      <c r="E2091" s="536"/>
      <c r="F2091" s="537"/>
      <c r="G2091" s="61" t="s">
        <v>1300</v>
      </c>
      <c r="H2091" s="300"/>
      <c r="I2091" s="300"/>
      <c r="J2091" s="300">
        <v>10</v>
      </c>
      <c r="K2091" s="300"/>
      <c r="L2091" s="300"/>
      <c r="M2091" s="300"/>
      <c r="N2091" s="300">
        <v>15</v>
      </c>
      <c r="O2091" s="327"/>
      <c r="P2091" s="364"/>
      <c r="Q2091" s="276"/>
      <c r="R2091" s="221"/>
      <c r="S2091" s="225"/>
      <c r="T2091" s="20"/>
    </row>
    <row r="2092" spans="1:20" s="19" customFormat="1" ht="60" hidden="1" customHeight="1" outlineLevel="1" x14ac:dyDescent="0.25">
      <c r="A2092" s="552"/>
      <c r="B2092" s="551"/>
      <c r="C2092" s="552"/>
      <c r="D2092" s="574"/>
      <c r="E2092" s="536"/>
      <c r="F2092" s="537"/>
      <c r="G2092" s="61" t="s">
        <v>1301</v>
      </c>
      <c r="H2092" s="300"/>
      <c r="I2092" s="300"/>
      <c r="J2092" s="300">
        <v>160</v>
      </c>
      <c r="K2092" s="300"/>
      <c r="L2092" s="300"/>
      <c r="M2092" s="300"/>
      <c r="N2092" s="300">
        <v>90</v>
      </c>
      <c r="O2092" s="327"/>
      <c r="P2092" s="364"/>
      <c r="Q2092" s="276"/>
      <c r="R2092" s="221"/>
      <c r="S2092" s="225"/>
      <c r="T2092" s="20"/>
    </row>
    <row r="2093" spans="1:20" s="19" customFormat="1" ht="60" hidden="1" customHeight="1" outlineLevel="1" x14ac:dyDescent="0.25">
      <c r="A2093" s="552"/>
      <c r="B2093" s="551"/>
      <c r="C2093" s="552"/>
      <c r="D2093" s="574"/>
      <c r="E2093" s="536"/>
      <c r="F2093" s="537"/>
      <c r="G2093" s="61" t="s">
        <v>1834</v>
      </c>
      <c r="H2093" s="300"/>
      <c r="I2093" s="300"/>
      <c r="J2093" s="300">
        <v>20</v>
      </c>
      <c r="K2093" s="300"/>
      <c r="L2093" s="300"/>
      <c r="M2093" s="300"/>
      <c r="N2093" s="300">
        <v>100</v>
      </c>
      <c r="O2093" s="327"/>
      <c r="P2093" s="364"/>
      <c r="Q2093" s="276"/>
      <c r="R2093" s="221"/>
      <c r="S2093" s="225"/>
      <c r="T2093" s="20"/>
    </row>
    <row r="2094" spans="1:20" s="19" customFormat="1" ht="60" hidden="1" customHeight="1" outlineLevel="1" x14ac:dyDescent="0.25">
      <c r="A2094" s="552"/>
      <c r="B2094" s="551"/>
      <c r="C2094" s="552"/>
      <c r="D2094" s="574"/>
      <c r="E2094" s="536"/>
      <c r="F2094" s="537"/>
      <c r="G2094" s="61" t="s">
        <v>1835</v>
      </c>
      <c r="H2094" s="300"/>
      <c r="I2094" s="300"/>
      <c r="J2094" s="300">
        <v>80</v>
      </c>
      <c r="K2094" s="300"/>
      <c r="L2094" s="300"/>
      <c r="M2094" s="300"/>
      <c r="N2094" s="300">
        <v>150</v>
      </c>
      <c r="O2094" s="327"/>
      <c r="P2094" s="364"/>
      <c r="Q2094" s="276"/>
      <c r="R2094" s="221"/>
      <c r="S2094" s="225"/>
      <c r="T2094" s="20"/>
    </row>
    <row r="2095" spans="1:20" s="19" customFormat="1" ht="60" hidden="1" customHeight="1" outlineLevel="1" x14ac:dyDescent="0.25">
      <c r="A2095" s="552"/>
      <c r="B2095" s="551"/>
      <c r="C2095" s="552"/>
      <c r="D2095" s="574"/>
      <c r="E2095" s="536"/>
      <c r="F2095" s="537"/>
      <c r="G2095" s="61" t="s">
        <v>1302</v>
      </c>
      <c r="H2095" s="300"/>
      <c r="I2095" s="300"/>
      <c r="J2095" s="300">
        <v>20</v>
      </c>
      <c r="K2095" s="300"/>
      <c r="L2095" s="300"/>
      <c r="M2095" s="300"/>
      <c r="N2095" s="300">
        <v>15</v>
      </c>
      <c r="O2095" s="327"/>
      <c r="P2095" s="364"/>
      <c r="Q2095" s="276"/>
      <c r="R2095" s="221"/>
      <c r="S2095" s="225"/>
      <c r="T2095" s="20"/>
    </row>
    <row r="2096" spans="1:20" s="19" customFormat="1" ht="60" hidden="1" customHeight="1" outlineLevel="1" x14ac:dyDescent="0.25">
      <c r="A2096" s="552"/>
      <c r="B2096" s="551"/>
      <c r="C2096" s="552"/>
      <c r="D2096" s="574"/>
      <c r="E2096" s="536"/>
      <c r="F2096" s="537"/>
      <c r="G2096" s="61" t="s">
        <v>1836</v>
      </c>
      <c r="H2096" s="300"/>
      <c r="I2096" s="300"/>
      <c r="J2096" s="300">
        <v>225</v>
      </c>
      <c r="K2096" s="300"/>
      <c r="L2096" s="300"/>
      <c r="M2096" s="300"/>
      <c r="N2096" s="300">
        <v>195</v>
      </c>
      <c r="O2096" s="327"/>
      <c r="P2096" s="364"/>
      <c r="Q2096" s="276"/>
      <c r="R2096" s="221"/>
      <c r="S2096" s="225"/>
      <c r="T2096" s="20"/>
    </row>
    <row r="2097" spans="1:20" s="19" customFormat="1" ht="45" hidden="1" customHeight="1" outlineLevel="1" x14ac:dyDescent="0.25">
      <c r="A2097" s="552"/>
      <c r="B2097" s="551"/>
      <c r="C2097" s="552"/>
      <c r="D2097" s="574"/>
      <c r="E2097" s="536"/>
      <c r="F2097" s="537"/>
      <c r="G2097" s="61" t="s">
        <v>1837</v>
      </c>
      <c r="H2097" s="300"/>
      <c r="I2097" s="300"/>
      <c r="J2097" s="300">
        <v>279</v>
      </c>
      <c r="K2097" s="300"/>
      <c r="L2097" s="300"/>
      <c r="M2097" s="300"/>
      <c r="N2097" s="300">
        <v>285</v>
      </c>
      <c r="O2097" s="327"/>
      <c r="P2097" s="364"/>
      <c r="Q2097" s="276"/>
      <c r="R2097" s="221"/>
      <c r="S2097" s="225"/>
      <c r="T2097" s="20"/>
    </row>
    <row r="2098" spans="1:20" s="19" customFormat="1" ht="60" hidden="1" customHeight="1" outlineLevel="1" x14ac:dyDescent="0.25">
      <c r="A2098" s="552"/>
      <c r="B2098" s="551"/>
      <c r="C2098" s="552"/>
      <c r="D2098" s="574"/>
      <c r="E2098" s="536"/>
      <c r="F2098" s="537"/>
      <c r="G2098" s="61" t="s">
        <v>1304</v>
      </c>
      <c r="H2098" s="300"/>
      <c r="I2098" s="300"/>
      <c r="J2098" s="300">
        <v>317</v>
      </c>
      <c r="K2098" s="300"/>
      <c r="L2098" s="300"/>
      <c r="M2098" s="300"/>
      <c r="N2098" s="300">
        <v>30</v>
      </c>
      <c r="O2098" s="327"/>
      <c r="P2098" s="364"/>
      <c r="Q2098" s="276"/>
      <c r="R2098" s="221"/>
      <c r="S2098" s="225"/>
      <c r="T2098" s="20"/>
    </row>
    <row r="2099" spans="1:20" s="19" customFormat="1" ht="60" hidden="1" customHeight="1" outlineLevel="1" x14ac:dyDescent="0.25">
      <c r="A2099" s="552"/>
      <c r="B2099" s="551"/>
      <c r="C2099" s="552"/>
      <c r="D2099" s="574"/>
      <c r="E2099" s="536"/>
      <c r="F2099" s="537"/>
      <c r="G2099" s="61" t="s">
        <v>1306</v>
      </c>
      <c r="H2099" s="300"/>
      <c r="I2099" s="300"/>
      <c r="J2099" s="300">
        <v>100</v>
      </c>
      <c r="K2099" s="300"/>
      <c r="L2099" s="300"/>
      <c r="M2099" s="300"/>
      <c r="N2099" s="300">
        <v>15</v>
      </c>
      <c r="O2099" s="327"/>
      <c r="P2099" s="364"/>
      <c r="Q2099" s="276"/>
      <c r="R2099" s="221"/>
      <c r="S2099" s="225"/>
      <c r="T2099" s="20"/>
    </row>
    <row r="2100" spans="1:20" s="19" customFormat="1" ht="60" hidden="1" customHeight="1" outlineLevel="1" x14ac:dyDescent="0.25">
      <c r="A2100" s="552"/>
      <c r="B2100" s="551"/>
      <c r="C2100" s="552"/>
      <c r="D2100" s="574"/>
      <c r="E2100" s="536"/>
      <c r="F2100" s="537"/>
      <c r="G2100" s="61" t="s">
        <v>1838</v>
      </c>
      <c r="H2100" s="300"/>
      <c r="I2100" s="300"/>
      <c r="J2100" s="300">
        <v>216</v>
      </c>
      <c r="K2100" s="300"/>
      <c r="L2100" s="300"/>
      <c r="M2100" s="300"/>
      <c r="N2100" s="300">
        <v>40</v>
      </c>
      <c r="O2100" s="327"/>
      <c r="P2100" s="364"/>
      <c r="Q2100" s="276"/>
      <c r="R2100" s="221"/>
      <c r="S2100" s="225"/>
      <c r="T2100" s="20"/>
    </row>
    <row r="2101" spans="1:20" s="19" customFormat="1" ht="60" hidden="1" customHeight="1" outlineLevel="1" x14ac:dyDescent="0.25">
      <c r="A2101" s="552"/>
      <c r="B2101" s="551"/>
      <c r="C2101" s="552"/>
      <c r="D2101" s="574"/>
      <c r="E2101" s="536"/>
      <c r="F2101" s="537"/>
      <c r="G2101" s="61" t="s">
        <v>1839</v>
      </c>
      <c r="H2101" s="300"/>
      <c r="I2101" s="300"/>
      <c r="J2101" s="300">
        <v>191</v>
      </c>
      <c r="K2101" s="300"/>
      <c r="L2101" s="300"/>
      <c r="M2101" s="300"/>
      <c r="N2101" s="300">
        <v>100</v>
      </c>
      <c r="O2101" s="327"/>
      <c r="P2101" s="364"/>
      <c r="Q2101" s="276"/>
      <c r="R2101" s="221"/>
      <c r="S2101" s="225"/>
      <c r="T2101" s="20"/>
    </row>
    <row r="2102" spans="1:20" s="19" customFormat="1" ht="75" hidden="1" customHeight="1" outlineLevel="1" x14ac:dyDescent="0.25">
      <c r="A2102" s="552"/>
      <c r="B2102" s="551"/>
      <c r="C2102" s="552"/>
      <c r="D2102" s="574"/>
      <c r="E2102" s="536"/>
      <c r="F2102" s="537"/>
      <c r="G2102" s="61" t="s">
        <v>1840</v>
      </c>
      <c r="H2102" s="300"/>
      <c r="I2102" s="300"/>
      <c r="J2102" s="300">
        <v>8998</v>
      </c>
      <c r="K2102" s="300"/>
      <c r="L2102" s="300"/>
      <c r="M2102" s="300"/>
      <c r="N2102" s="300">
        <v>150</v>
      </c>
      <c r="O2102" s="327"/>
      <c r="P2102" s="364"/>
      <c r="Q2102" s="276"/>
      <c r="R2102" s="221"/>
      <c r="S2102" s="225"/>
      <c r="T2102" s="20"/>
    </row>
    <row r="2103" spans="1:20" s="19" customFormat="1" ht="45" hidden="1" customHeight="1" outlineLevel="1" x14ac:dyDescent="0.25">
      <c r="A2103" s="552"/>
      <c r="B2103" s="551"/>
      <c r="C2103" s="552"/>
      <c r="D2103" s="574"/>
      <c r="E2103" s="536"/>
      <c r="F2103" s="537"/>
      <c r="G2103" s="61" t="s">
        <v>1841</v>
      </c>
      <c r="H2103" s="300"/>
      <c r="I2103" s="300"/>
      <c r="J2103" s="300">
        <v>341</v>
      </c>
      <c r="K2103" s="300"/>
      <c r="L2103" s="300"/>
      <c r="M2103" s="300"/>
      <c r="N2103" s="300">
        <v>32.1</v>
      </c>
      <c r="O2103" s="327"/>
      <c r="P2103" s="364"/>
      <c r="Q2103" s="276"/>
      <c r="R2103" s="221"/>
      <c r="S2103" s="225"/>
      <c r="T2103" s="20"/>
    </row>
    <row r="2104" spans="1:20" s="19" customFormat="1" ht="75" hidden="1" customHeight="1" outlineLevel="1" x14ac:dyDescent="0.25">
      <c r="A2104" s="552"/>
      <c r="B2104" s="551"/>
      <c r="C2104" s="552"/>
      <c r="D2104" s="574"/>
      <c r="E2104" s="536"/>
      <c r="F2104" s="537"/>
      <c r="G2104" s="61" t="s">
        <v>1676</v>
      </c>
      <c r="H2104" s="300"/>
      <c r="I2104" s="300"/>
      <c r="J2104" s="300">
        <v>13</v>
      </c>
      <c r="K2104" s="300"/>
      <c r="L2104" s="300"/>
      <c r="M2104" s="300"/>
      <c r="N2104" s="300">
        <v>75</v>
      </c>
      <c r="O2104" s="327"/>
      <c r="P2104" s="364"/>
      <c r="Q2104" s="276"/>
      <c r="R2104" s="221"/>
      <c r="S2104" s="225"/>
      <c r="T2104" s="20"/>
    </row>
    <row r="2105" spans="1:20" s="19" customFormat="1" ht="75" hidden="1" customHeight="1" outlineLevel="1" x14ac:dyDescent="0.25">
      <c r="A2105" s="552"/>
      <c r="B2105" s="551"/>
      <c r="C2105" s="552"/>
      <c r="D2105" s="574"/>
      <c r="E2105" s="536"/>
      <c r="F2105" s="537"/>
      <c r="G2105" s="61" t="s">
        <v>1307</v>
      </c>
      <c r="H2105" s="300"/>
      <c r="I2105" s="300"/>
      <c r="J2105" s="300">
        <v>40</v>
      </c>
      <c r="K2105" s="300"/>
      <c r="L2105" s="300"/>
      <c r="M2105" s="300"/>
      <c r="N2105" s="300">
        <v>150</v>
      </c>
      <c r="O2105" s="327"/>
      <c r="P2105" s="364"/>
      <c r="Q2105" s="276"/>
      <c r="R2105" s="221"/>
      <c r="S2105" s="225"/>
      <c r="T2105" s="20"/>
    </row>
    <row r="2106" spans="1:20" s="19" customFormat="1" ht="75" hidden="1" customHeight="1" outlineLevel="1" x14ac:dyDescent="0.25">
      <c r="A2106" s="552"/>
      <c r="B2106" s="551"/>
      <c r="C2106" s="552"/>
      <c r="D2106" s="574"/>
      <c r="E2106" s="536"/>
      <c r="F2106" s="537"/>
      <c r="G2106" s="61" t="s">
        <v>1308</v>
      </c>
      <c r="H2106" s="300"/>
      <c r="I2106" s="300"/>
      <c r="J2106" s="300">
        <v>25</v>
      </c>
      <c r="K2106" s="300"/>
      <c r="L2106" s="300"/>
      <c r="M2106" s="300"/>
      <c r="N2106" s="300">
        <v>150</v>
      </c>
      <c r="O2106" s="327"/>
      <c r="P2106" s="364"/>
      <c r="Q2106" s="276"/>
      <c r="R2106" s="221"/>
      <c r="S2106" s="225"/>
      <c r="T2106" s="20"/>
    </row>
    <row r="2107" spans="1:20" s="19" customFormat="1" ht="90" hidden="1" customHeight="1" outlineLevel="1" x14ac:dyDescent="0.25">
      <c r="A2107" s="552"/>
      <c r="B2107" s="551"/>
      <c r="C2107" s="552"/>
      <c r="D2107" s="574"/>
      <c r="E2107" s="536"/>
      <c r="F2107" s="537"/>
      <c r="G2107" s="61" t="s">
        <v>1309</v>
      </c>
      <c r="H2107" s="300"/>
      <c r="I2107" s="300"/>
      <c r="J2107" s="300">
        <v>10</v>
      </c>
      <c r="K2107" s="300"/>
      <c r="L2107" s="300"/>
      <c r="M2107" s="300"/>
      <c r="N2107" s="300">
        <v>90</v>
      </c>
      <c r="O2107" s="327"/>
      <c r="P2107" s="364"/>
      <c r="Q2107" s="276"/>
      <c r="R2107" s="221"/>
      <c r="S2107" s="225"/>
      <c r="T2107" s="20"/>
    </row>
    <row r="2108" spans="1:20" s="19" customFormat="1" ht="90" hidden="1" customHeight="1" outlineLevel="1" x14ac:dyDescent="0.25">
      <c r="A2108" s="552"/>
      <c r="B2108" s="551"/>
      <c r="C2108" s="552"/>
      <c r="D2108" s="574"/>
      <c r="E2108" s="536"/>
      <c r="F2108" s="537"/>
      <c r="G2108" s="61" t="s">
        <v>1310</v>
      </c>
      <c r="H2108" s="300"/>
      <c r="I2108" s="300"/>
      <c r="J2108" s="300">
        <v>15</v>
      </c>
      <c r="K2108" s="300"/>
      <c r="L2108" s="300"/>
      <c r="M2108" s="300"/>
      <c r="N2108" s="300">
        <v>150</v>
      </c>
      <c r="O2108" s="327"/>
      <c r="P2108" s="364"/>
      <c r="Q2108" s="276"/>
      <c r="R2108" s="221"/>
      <c r="S2108" s="225"/>
      <c r="T2108" s="20"/>
    </row>
    <row r="2109" spans="1:20" s="19" customFormat="1" ht="135" hidden="1" customHeight="1" outlineLevel="1" x14ac:dyDescent="0.25">
      <c r="A2109" s="552"/>
      <c r="B2109" s="551"/>
      <c r="C2109" s="552"/>
      <c r="D2109" s="574"/>
      <c r="E2109" s="536"/>
      <c r="F2109" s="537"/>
      <c r="G2109" s="61" t="s">
        <v>1311</v>
      </c>
      <c r="H2109" s="300"/>
      <c r="I2109" s="300"/>
      <c r="J2109" s="300">
        <v>90</v>
      </c>
      <c r="K2109" s="300"/>
      <c r="L2109" s="300"/>
      <c r="M2109" s="300"/>
      <c r="N2109" s="300">
        <v>30</v>
      </c>
      <c r="O2109" s="327"/>
      <c r="P2109" s="364"/>
      <c r="Q2109" s="276"/>
      <c r="R2109" s="221"/>
      <c r="S2109" s="225"/>
      <c r="T2109" s="20"/>
    </row>
    <row r="2110" spans="1:20" s="19" customFormat="1" ht="75" hidden="1" customHeight="1" outlineLevel="1" x14ac:dyDescent="0.25">
      <c r="A2110" s="552"/>
      <c r="B2110" s="551"/>
      <c r="C2110" s="552"/>
      <c r="D2110" s="574"/>
      <c r="E2110" s="536"/>
      <c r="F2110" s="537"/>
      <c r="G2110" s="61" t="s">
        <v>1678</v>
      </c>
      <c r="H2110" s="300"/>
      <c r="I2110" s="300"/>
      <c r="J2110" s="300">
        <v>296</v>
      </c>
      <c r="K2110" s="300"/>
      <c r="L2110" s="300"/>
      <c r="M2110" s="300"/>
      <c r="N2110" s="300">
        <v>500</v>
      </c>
      <c r="O2110" s="327"/>
      <c r="P2110" s="364"/>
      <c r="Q2110" s="276"/>
      <c r="R2110" s="221"/>
      <c r="S2110" s="225"/>
      <c r="T2110" s="20"/>
    </row>
    <row r="2111" spans="1:20" s="19" customFormat="1" ht="45" hidden="1" customHeight="1" outlineLevel="1" x14ac:dyDescent="0.25">
      <c r="A2111" s="552"/>
      <c r="B2111" s="551"/>
      <c r="C2111" s="552"/>
      <c r="D2111" s="574"/>
      <c r="E2111" s="536"/>
      <c r="F2111" s="537"/>
      <c r="G2111" s="61" t="s">
        <v>1842</v>
      </c>
      <c r="H2111" s="300"/>
      <c r="I2111" s="300"/>
      <c r="J2111" s="300">
        <v>562</v>
      </c>
      <c r="K2111" s="300"/>
      <c r="L2111" s="300"/>
      <c r="M2111" s="300"/>
      <c r="N2111" s="300">
        <v>115</v>
      </c>
      <c r="O2111" s="327"/>
      <c r="P2111" s="364"/>
      <c r="Q2111" s="276"/>
      <c r="R2111" s="221"/>
      <c r="S2111" s="225"/>
      <c r="T2111" s="20"/>
    </row>
    <row r="2112" spans="1:20" s="19" customFormat="1" ht="90.75" hidden="1" customHeight="1" outlineLevel="1" x14ac:dyDescent="0.25">
      <c r="A2112" s="552"/>
      <c r="B2112" s="551"/>
      <c r="C2112" s="552"/>
      <c r="D2112" s="574"/>
      <c r="E2112" s="536"/>
      <c r="F2112" s="537"/>
      <c r="G2112" s="61" t="s">
        <v>1312</v>
      </c>
      <c r="H2112" s="300"/>
      <c r="I2112" s="300"/>
      <c r="J2112" s="300">
        <v>36</v>
      </c>
      <c r="K2112" s="300"/>
      <c r="L2112" s="300"/>
      <c r="M2112" s="300"/>
      <c r="N2112" s="300">
        <v>380</v>
      </c>
      <c r="O2112" s="327"/>
      <c r="P2112" s="364"/>
      <c r="Q2112" s="276"/>
      <c r="R2112" s="221"/>
      <c r="S2112" s="225"/>
      <c r="T2112" s="20"/>
    </row>
    <row r="2113" spans="1:20" s="19" customFormat="1" ht="90" hidden="1" customHeight="1" outlineLevel="1" x14ac:dyDescent="0.25">
      <c r="A2113" s="552"/>
      <c r="B2113" s="551"/>
      <c r="C2113" s="552"/>
      <c r="D2113" s="574"/>
      <c r="E2113" s="536"/>
      <c r="F2113" s="537"/>
      <c r="G2113" s="61" t="s">
        <v>1313</v>
      </c>
      <c r="H2113" s="300"/>
      <c r="I2113" s="300"/>
      <c r="J2113" s="300">
        <v>40</v>
      </c>
      <c r="K2113" s="300"/>
      <c r="L2113" s="300"/>
      <c r="M2113" s="300"/>
      <c r="N2113" s="300">
        <v>295</v>
      </c>
      <c r="O2113" s="327"/>
      <c r="P2113" s="364"/>
      <c r="Q2113" s="276"/>
      <c r="R2113" s="221"/>
      <c r="S2113" s="225"/>
      <c r="T2113" s="20"/>
    </row>
    <row r="2114" spans="1:20" s="19" customFormat="1" ht="60" hidden="1" customHeight="1" outlineLevel="1" x14ac:dyDescent="0.25">
      <c r="A2114" s="552"/>
      <c r="B2114" s="551"/>
      <c r="C2114" s="552"/>
      <c r="D2114" s="574"/>
      <c r="E2114" s="536"/>
      <c r="F2114" s="537"/>
      <c r="G2114" s="61" t="s">
        <v>1843</v>
      </c>
      <c r="H2114" s="300"/>
      <c r="I2114" s="300"/>
      <c r="J2114" s="300">
        <v>1412</v>
      </c>
      <c r="K2114" s="300"/>
      <c r="L2114" s="300"/>
      <c r="M2114" s="300"/>
      <c r="N2114" s="300">
        <v>15</v>
      </c>
      <c r="O2114" s="327"/>
      <c r="P2114" s="364"/>
      <c r="Q2114" s="276"/>
      <c r="R2114" s="221"/>
      <c r="S2114" s="225"/>
      <c r="T2114" s="20"/>
    </row>
    <row r="2115" spans="1:20" s="19" customFormat="1" ht="75" hidden="1" customHeight="1" outlineLevel="1" x14ac:dyDescent="0.25">
      <c r="A2115" s="552"/>
      <c r="B2115" s="551"/>
      <c r="C2115" s="552"/>
      <c r="D2115" s="574"/>
      <c r="E2115" s="536"/>
      <c r="F2115" s="537"/>
      <c r="G2115" s="61" t="s">
        <v>1314</v>
      </c>
      <c r="H2115" s="300"/>
      <c r="I2115" s="300"/>
      <c r="J2115" s="300">
        <v>1358</v>
      </c>
      <c r="K2115" s="300"/>
      <c r="L2115" s="300"/>
      <c r="M2115" s="300"/>
      <c r="N2115" s="300">
        <v>30</v>
      </c>
      <c r="O2115" s="327"/>
      <c r="P2115" s="364"/>
      <c r="Q2115" s="276"/>
      <c r="R2115" s="221"/>
      <c r="S2115" s="225"/>
      <c r="T2115" s="20"/>
    </row>
    <row r="2116" spans="1:20" s="19" customFormat="1" ht="75" hidden="1" customHeight="1" outlineLevel="1" x14ac:dyDescent="0.25">
      <c r="A2116" s="552"/>
      <c r="B2116" s="551"/>
      <c r="C2116" s="552"/>
      <c r="D2116" s="574"/>
      <c r="E2116" s="536"/>
      <c r="F2116" s="537"/>
      <c r="G2116" s="61" t="s">
        <v>1844</v>
      </c>
      <c r="H2116" s="300"/>
      <c r="I2116" s="300"/>
      <c r="J2116" s="300">
        <v>2577</v>
      </c>
      <c r="K2116" s="300"/>
      <c r="L2116" s="300"/>
      <c r="M2116" s="300"/>
      <c r="N2116" s="300">
        <v>150</v>
      </c>
      <c r="O2116" s="327"/>
      <c r="P2116" s="364"/>
      <c r="Q2116" s="276"/>
      <c r="R2116" s="221"/>
      <c r="S2116" s="225"/>
      <c r="T2116" s="20"/>
    </row>
    <row r="2117" spans="1:20" s="19" customFormat="1" ht="60" hidden="1" customHeight="1" outlineLevel="1" x14ac:dyDescent="0.25">
      <c r="A2117" s="552"/>
      <c r="B2117" s="551"/>
      <c r="C2117" s="552"/>
      <c r="D2117" s="574"/>
      <c r="E2117" s="536"/>
      <c r="F2117" s="537"/>
      <c r="G2117" s="61" t="s">
        <v>1680</v>
      </c>
      <c r="H2117" s="300"/>
      <c r="I2117" s="300"/>
      <c r="J2117" s="300">
        <v>943</v>
      </c>
      <c r="K2117" s="300"/>
      <c r="L2117" s="300"/>
      <c r="M2117" s="300"/>
      <c r="N2117" s="300">
        <v>61.7</v>
      </c>
      <c r="O2117" s="327"/>
      <c r="P2117" s="364"/>
      <c r="Q2117" s="276"/>
      <c r="R2117" s="221"/>
      <c r="S2117" s="225"/>
      <c r="T2117" s="20"/>
    </row>
    <row r="2118" spans="1:20" s="19" customFormat="1" ht="75" hidden="1" customHeight="1" outlineLevel="1" x14ac:dyDescent="0.25">
      <c r="A2118" s="552"/>
      <c r="B2118" s="551"/>
      <c r="C2118" s="552"/>
      <c r="D2118" s="574"/>
      <c r="E2118" s="536"/>
      <c r="F2118" s="537"/>
      <c r="G2118" s="61" t="s">
        <v>1845</v>
      </c>
      <c r="H2118" s="300"/>
      <c r="I2118" s="300"/>
      <c r="J2118" s="300">
        <v>100</v>
      </c>
      <c r="K2118" s="300"/>
      <c r="L2118" s="300"/>
      <c r="M2118" s="300"/>
      <c r="N2118" s="300">
        <v>150</v>
      </c>
      <c r="O2118" s="327"/>
      <c r="P2118" s="364"/>
      <c r="Q2118" s="276"/>
      <c r="R2118" s="221"/>
      <c r="S2118" s="225"/>
      <c r="T2118" s="20"/>
    </row>
    <row r="2119" spans="1:20" s="19" customFormat="1" ht="60" hidden="1" customHeight="1" outlineLevel="1" x14ac:dyDescent="0.25">
      <c r="A2119" s="552"/>
      <c r="B2119" s="551"/>
      <c r="C2119" s="552"/>
      <c r="D2119" s="574"/>
      <c r="E2119" s="536"/>
      <c r="F2119" s="537"/>
      <c r="G2119" s="61" t="s">
        <v>1315</v>
      </c>
      <c r="H2119" s="300"/>
      <c r="I2119" s="300"/>
      <c r="J2119" s="300">
        <v>110</v>
      </c>
      <c r="K2119" s="300"/>
      <c r="L2119" s="300"/>
      <c r="M2119" s="300"/>
      <c r="N2119" s="300">
        <v>15</v>
      </c>
      <c r="O2119" s="327"/>
      <c r="P2119" s="364"/>
      <c r="Q2119" s="276"/>
      <c r="R2119" s="221"/>
      <c r="S2119" s="225"/>
      <c r="T2119" s="20"/>
    </row>
    <row r="2120" spans="1:20" s="19" customFormat="1" ht="60" hidden="1" customHeight="1" outlineLevel="1" x14ac:dyDescent="0.25">
      <c r="A2120" s="552"/>
      <c r="B2120" s="551"/>
      <c r="C2120" s="552"/>
      <c r="D2120" s="574"/>
      <c r="E2120" s="536"/>
      <c r="F2120" s="537"/>
      <c r="G2120" s="61" t="s">
        <v>1316</v>
      </c>
      <c r="H2120" s="300"/>
      <c r="I2120" s="300"/>
      <c r="J2120" s="300">
        <v>30</v>
      </c>
      <c r="K2120" s="300"/>
      <c r="L2120" s="300"/>
      <c r="M2120" s="300"/>
      <c r="N2120" s="300">
        <v>15</v>
      </c>
      <c r="O2120" s="327"/>
      <c r="P2120" s="364"/>
      <c r="Q2120" s="276"/>
      <c r="R2120" s="221"/>
      <c r="S2120" s="225"/>
      <c r="T2120" s="20"/>
    </row>
    <row r="2121" spans="1:20" s="19" customFormat="1" ht="60" hidden="1" customHeight="1" outlineLevel="1" x14ac:dyDescent="0.25">
      <c r="A2121" s="552"/>
      <c r="B2121" s="551"/>
      <c r="C2121" s="552"/>
      <c r="D2121" s="574"/>
      <c r="E2121" s="536"/>
      <c r="F2121" s="537"/>
      <c r="G2121" s="61" t="s">
        <v>1317</v>
      </c>
      <c r="H2121" s="300"/>
      <c r="I2121" s="300"/>
      <c r="J2121" s="300">
        <v>30</v>
      </c>
      <c r="K2121" s="300"/>
      <c r="L2121" s="300"/>
      <c r="M2121" s="300"/>
      <c r="N2121" s="300">
        <v>149</v>
      </c>
      <c r="O2121" s="327"/>
      <c r="P2121" s="364"/>
      <c r="Q2121" s="276"/>
      <c r="R2121" s="221"/>
      <c r="S2121" s="225"/>
      <c r="T2121" s="20"/>
    </row>
    <row r="2122" spans="1:20" s="19" customFormat="1" ht="60" hidden="1" customHeight="1" outlineLevel="1" x14ac:dyDescent="0.25">
      <c r="A2122" s="552"/>
      <c r="B2122" s="551"/>
      <c r="C2122" s="552"/>
      <c r="D2122" s="574"/>
      <c r="E2122" s="536"/>
      <c r="F2122" s="537"/>
      <c r="G2122" s="61" t="s">
        <v>1682</v>
      </c>
      <c r="H2122" s="300"/>
      <c r="I2122" s="300"/>
      <c r="J2122" s="300">
        <v>327</v>
      </c>
      <c r="K2122" s="300"/>
      <c r="L2122" s="300"/>
      <c r="M2122" s="300"/>
      <c r="N2122" s="300">
        <v>45</v>
      </c>
      <c r="O2122" s="327"/>
      <c r="P2122" s="364"/>
      <c r="Q2122" s="276"/>
      <c r="R2122" s="221"/>
      <c r="S2122" s="225"/>
      <c r="T2122" s="20"/>
    </row>
    <row r="2123" spans="1:20" s="19" customFormat="1" ht="75" hidden="1" customHeight="1" outlineLevel="1" x14ac:dyDescent="0.25">
      <c r="A2123" s="552"/>
      <c r="B2123" s="551"/>
      <c r="C2123" s="552"/>
      <c r="D2123" s="574"/>
      <c r="E2123" s="536"/>
      <c r="F2123" s="537"/>
      <c r="G2123" s="61" t="s">
        <v>1686</v>
      </c>
      <c r="H2123" s="300"/>
      <c r="I2123" s="300"/>
      <c r="J2123" s="300">
        <v>283</v>
      </c>
      <c r="K2123" s="300"/>
      <c r="L2123" s="300"/>
      <c r="M2123" s="300"/>
      <c r="N2123" s="300">
        <v>50</v>
      </c>
      <c r="O2123" s="327"/>
      <c r="P2123" s="364"/>
      <c r="Q2123" s="276"/>
      <c r="R2123" s="221"/>
      <c r="S2123" s="225"/>
      <c r="T2123" s="20"/>
    </row>
    <row r="2124" spans="1:20" s="19" customFormat="1" ht="105" hidden="1" customHeight="1" outlineLevel="1" x14ac:dyDescent="0.25">
      <c r="A2124" s="552"/>
      <c r="B2124" s="551"/>
      <c r="C2124" s="552"/>
      <c r="D2124" s="574"/>
      <c r="E2124" s="536"/>
      <c r="F2124" s="537"/>
      <c r="G2124" s="61" t="s">
        <v>1846</v>
      </c>
      <c r="H2124" s="300"/>
      <c r="I2124" s="300"/>
      <c r="J2124" s="300">
        <v>30</v>
      </c>
      <c r="K2124" s="300"/>
      <c r="L2124" s="300"/>
      <c r="M2124" s="300"/>
      <c r="N2124" s="300">
        <v>15</v>
      </c>
      <c r="O2124" s="327"/>
      <c r="P2124" s="364"/>
      <c r="Q2124" s="276"/>
      <c r="R2124" s="221"/>
      <c r="S2124" s="225"/>
      <c r="T2124" s="20"/>
    </row>
    <row r="2125" spans="1:20" s="19" customFormat="1" ht="75" hidden="1" customHeight="1" outlineLevel="1" x14ac:dyDescent="0.25">
      <c r="A2125" s="552"/>
      <c r="B2125" s="551"/>
      <c r="C2125" s="552"/>
      <c r="D2125" s="574"/>
      <c r="E2125" s="536"/>
      <c r="F2125" s="537"/>
      <c r="G2125" s="61" t="s">
        <v>1689</v>
      </c>
      <c r="H2125" s="300"/>
      <c r="I2125" s="300"/>
      <c r="J2125" s="300">
        <v>8</v>
      </c>
      <c r="K2125" s="300"/>
      <c r="L2125" s="300"/>
      <c r="M2125" s="300"/>
      <c r="N2125" s="300">
        <v>195</v>
      </c>
      <c r="O2125" s="327"/>
      <c r="P2125" s="364"/>
      <c r="Q2125" s="276"/>
      <c r="R2125" s="221"/>
      <c r="S2125" s="225"/>
      <c r="T2125" s="20"/>
    </row>
    <row r="2126" spans="1:20" s="19" customFormat="1" ht="75" hidden="1" customHeight="1" outlineLevel="1" x14ac:dyDescent="0.25">
      <c r="A2126" s="552"/>
      <c r="B2126" s="551"/>
      <c r="C2126" s="552"/>
      <c r="D2126" s="574"/>
      <c r="E2126" s="536"/>
      <c r="F2126" s="537"/>
      <c r="G2126" s="61" t="s">
        <v>1694</v>
      </c>
      <c r="H2126" s="300"/>
      <c r="I2126" s="300"/>
      <c r="J2126" s="300">
        <v>10</v>
      </c>
      <c r="K2126" s="300"/>
      <c r="L2126" s="300"/>
      <c r="M2126" s="300"/>
      <c r="N2126" s="300">
        <v>177</v>
      </c>
      <c r="O2126" s="327"/>
      <c r="P2126" s="364"/>
      <c r="Q2126" s="276"/>
      <c r="R2126" s="221"/>
      <c r="S2126" s="225"/>
      <c r="T2126" s="20"/>
    </row>
    <row r="2127" spans="1:20" s="19" customFormat="1" ht="75" hidden="1" customHeight="1" outlineLevel="1" x14ac:dyDescent="0.25">
      <c r="A2127" s="552"/>
      <c r="B2127" s="551"/>
      <c r="C2127" s="552"/>
      <c r="D2127" s="574"/>
      <c r="E2127" s="536"/>
      <c r="F2127" s="537"/>
      <c r="G2127" s="61" t="s">
        <v>1847</v>
      </c>
      <c r="H2127" s="300"/>
      <c r="I2127" s="300"/>
      <c r="J2127" s="300">
        <v>60</v>
      </c>
      <c r="K2127" s="300"/>
      <c r="L2127" s="300"/>
      <c r="M2127" s="300"/>
      <c r="N2127" s="300">
        <v>100</v>
      </c>
      <c r="O2127" s="327"/>
      <c r="P2127" s="364"/>
      <c r="Q2127" s="276"/>
      <c r="R2127" s="221"/>
      <c r="S2127" s="225"/>
      <c r="T2127" s="20"/>
    </row>
    <row r="2128" spans="1:20" s="19" customFormat="1" ht="90" hidden="1" customHeight="1" outlineLevel="1" x14ac:dyDescent="0.25">
      <c r="A2128" s="552"/>
      <c r="B2128" s="551"/>
      <c r="C2128" s="552"/>
      <c r="D2128" s="574"/>
      <c r="E2128" s="536"/>
      <c r="F2128" s="537"/>
      <c r="G2128" s="61" t="s">
        <v>1705</v>
      </c>
      <c r="H2128" s="300"/>
      <c r="I2128" s="300"/>
      <c r="J2128" s="300">
        <v>40</v>
      </c>
      <c r="K2128" s="300"/>
      <c r="L2128" s="300"/>
      <c r="M2128" s="300"/>
      <c r="N2128" s="300">
        <v>149</v>
      </c>
      <c r="O2128" s="327"/>
      <c r="P2128" s="364"/>
      <c r="Q2128" s="276"/>
      <c r="R2128" s="221"/>
      <c r="S2128" s="225"/>
      <c r="T2128" s="20"/>
    </row>
    <row r="2129" spans="1:21" s="19" customFormat="1" ht="75" hidden="1" customHeight="1" outlineLevel="1" x14ac:dyDescent="0.25">
      <c r="A2129" s="552"/>
      <c r="B2129" s="551"/>
      <c r="C2129" s="552"/>
      <c r="D2129" s="574"/>
      <c r="E2129" s="536"/>
      <c r="F2129" s="537"/>
      <c r="G2129" s="61" t="s">
        <v>1848</v>
      </c>
      <c r="H2129" s="300"/>
      <c r="I2129" s="300"/>
      <c r="J2129" s="300">
        <v>1760</v>
      </c>
      <c r="K2129" s="300"/>
      <c r="L2129" s="300"/>
      <c r="M2129" s="300"/>
      <c r="N2129" s="300">
        <v>150</v>
      </c>
      <c r="O2129" s="327"/>
      <c r="P2129" s="364"/>
      <c r="Q2129" s="276"/>
      <c r="R2129" s="221"/>
      <c r="S2129" s="225"/>
      <c r="T2129" s="20"/>
    </row>
    <row r="2130" spans="1:21" s="19" customFormat="1" ht="75" hidden="1" customHeight="1" outlineLevel="1" x14ac:dyDescent="0.25">
      <c r="A2130" s="552"/>
      <c r="B2130" s="551"/>
      <c r="C2130" s="552"/>
      <c r="D2130" s="574"/>
      <c r="E2130" s="536"/>
      <c r="F2130" s="537"/>
      <c r="G2130" s="61" t="s">
        <v>1849</v>
      </c>
      <c r="H2130" s="300"/>
      <c r="I2130" s="300"/>
      <c r="J2130" s="300">
        <v>15</v>
      </c>
      <c r="K2130" s="300"/>
      <c r="L2130" s="300"/>
      <c r="M2130" s="300"/>
      <c r="N2130" s="300">
        <v>3</v>
      </c>
      <c r="O2130" s="327"/>
      <c r="P2130" s="364"/>
      <c r="Q2130" s="276"/>
      <c r="R2130" s="221"/>
      <c r="S2130" s="225"/>
      <c r="T2130" s="20"/>
    </row>
    <row r="2131" spans="1:21" s="19" customFormat="1" ht="90" hidden="1" customHeight="1" outlineLevel="1" x14ac:dyDescent="0.25">
      <c r="A2131" s="552"/>
      <c r="B2131" s="551"/>
      <c r="C2131" s="552"/>
      <c r="D2131" s="574"/>
      <c r="E2131" s="536"/>
      <c r="F2131" s="537"/>
      <c r="G2131" s="61" t="s">
        <v>1850</v>
      </c>
      <c r="H2131" s="300"/>
      <c r="I2131" s="300"/>
      <c r="J2131" s="300">
        <v>60</v>
      </c>
      <c r="K2131" s="300"/>
      <c r="L2131" s="300"/>
      <c r="M2131" s="300"/>
      <c r="N2131" s="300">
        <v>450</v>
      </c>
      <c r="O2131" s="327"/>
      <c r="P2131" s="364"/>
      <c r="Q2131" s="276"/>
      <c r="R2131" s="221"/>
      <c r="S2131" s="225"/>
      <c r="T2131" s="20"/>
    </row>
    <row r="2132" spans="1:21" s="19" customFormat="1" ht="75" hidden="1" customHeight="1" outlineLevel="1" x14ac:dyDescent="0.25">
      <c r="A2132" s="552"/>
      <c r="B2132" s="551"/>
      <c r="C2132" s="552"/>
      <c r="D2132" s="574"/>
      <c r="E2132" s="536"/>
      <c r="F2132" s="537"/>
      <c r="G2132" s="61" t="s">
        <v>1851</v>
      </c>
      <c r="H2132" s="300"/>
      <c r="I2132" s="300"/>
      <c r="J2132" s="300">
        <v>16</v>
      </c>
      <c r="K2132" s="300"/>
      <c r="L2132" s="300"/>
      <c r="M2132" s="300"/>
      <c r="N2132" s="300">
        <v>35</v>
      </c>
      <c r="O2132" s="327"/>
      <c r="P2132" s="364"/>
      <c r="Q2132" s="276"/>
      <c r="R2132" s="221"/>
      <c r="S2132" s="225"/>
      <c r="T2132" s="20"/>
    </row>
    <row r="2133" spans="1:21" s="19" customFormat="1" ht="90" hidden="1" customHeight="1" outlineLevel="1" x14ac:dyDescent="0.25">
      <c r="A2133" s="552"/>
      <c r="B2133" s="551"/>
      <c r="C2133" s="552"/>
      <c r="D2133" s="574"/>
      <c r="E2133" s="536"/>
      <c r="F2133" s="537"/>
      <c r="G2133" s="61" t="s">
        <v>1366</v>
      </c>
      <c r="H2133" s="300"/>
      <c r="I2133" s="300"/>
      <c r="J2133" s="300">
        <v>226</v>
      </c>
      <c r="K2133" s="300"/>
      <c r="L2133" s="300"/>
      <c r="M2133" s="300"/>
      <c r="N2133" s="300">
        <v>15</v>
      </c>
      <c r="O2133" s="327"/>
      <c r="P2133" s="364"/>
      <c r="Q2133" s="276"/>
      <c r="R2133" s="221"/>
      <c r="S2133" s="225"/>
      <c r="T2133" s="20"/>
    </row>
    <row r="2134" spans="1:21" s="19" customFormat="1" ht="90" hidden="1" customHeight="1" outlineLevel="1" x14ac:dyDescent="0.25">
      <c r="A2134" s="552"/>
      <c r="B2134" s="551"/>
      <c r="C2134" s="552"/>
      <c r="D2134" s="574"/>
      <c r="E2134" s="536"/>
      <c r="F2134" s="537"/>
      <c r="G2134" s="61" t="s">
        <v>1720</v>
      </c>
      <c r="H2134" s="300"/>
      <c r="I2134" s="300"/>
      <c r="J2134" s="300">
        <v>23</v>
      </c>
      <c r="K2134" s="300"/>
      <c r="L2134" s="300"/>
      <c r="M2134" s="300"/>
      <c r="N2134" s="300">
        <v>100</v>
      </c>
      <c r="O2134" s="327"/>
      <c r="P2134" s="364"/>
      <c r="Q2134" s="276"/>
      <c r="R2134" s="221"/>
      <c r="S2134" s="225"/>
      <c r="T2134" s="20"/>
    </row>
    <row r="2135" spans="1:21" s="19" customFormat="1" ht="90" hidden="1" customHeight="1" outlineLevel="1" x14ac:dyDescent="0.25">
      <c r="A2135" s="552"/>
      <c r="B2135" s="551"/>
      <c r="C2135" s="552"/>
      <c r="D2135" s="574"/>
      <c r="E2135" s="538"/>
      <c r="F2135" s="539"/>
      <c r="G2135" s="61" t="s">
        <v>1852</v>
      </c>
      <c r="H2135" s="300"/>
      <c r="I2135" s="300"/>
      <c r="J2135" s="300">
        <v>289</v>
      </c>
      <c r="K2135" s="300"/>
      <c r="L2135" s="300"/>
      <c r="M2135" s="300"/>
      <c r="N2135" s="300">
        <v>30</v>
      </c>
      <c r="O2135" s="327"/>
      <c r="P2135" s="364"/>
      <c r="Q2135" s="276"/>
      <c r="R2135" s="221"/>
      <c r="S2135" s="225"/>
      <c r="T2135" s="20"/>
    </row>
    <row r="2136" spans="1:21" collapsed="1" x14ac:dyDescent="0.25">
      <c r="A2136" s="552"/>
      <c r="B2136" s="551"/>
      <c r="C2136" s="552"/>
      <c r="D2136" s="574"/>
      <c r="E2136" s="534" t="s">
        <v>54</v>
      </c>
      <c r="F2136" s="535"/>
      <c r="G2136" s="233"/>
      <c r="H2136" s="122">
        <f>SUM(H2137:H2261)</f>
        <v>2072</v>
      </c>
      <c r="I2136" s="122">
        <f t="shared" ref="I2136:N2136" si="21">SUM(I2137:I2261)</f>
        <v>22454</v>
      </c>
      <c r="J2136" s="122">
        <f>SUM(J2137:J2261)</f>
        <v>25894</v>
      </c>
      <c r="K2136" s="122"/>
      <c r="L2136" s="122">
        <f t="shared" si="21"/>
        <v>560</v>
      </c>
      <c r="M2136" s="122">
        <f t="shared" si="21"/>
        <v>4535.6589999999997</v>
      </c>
      <c r="N2136" s="122">
        <f t="shared" si="21"/>
        <v>6338.98</v>
      </c>
      <c r="O2136" s="334"/>
      <c r="P2136" s="364"/>
      <c r="Q2136" s="276"/>
      <c r="R2136" s="364"/>
      <c r="S2136" s="355"/>
      <c r="T2136" s="173"/>
      <c r="U2136" s="3"/>
    </row>
    <row r="2137" spans="1:21" s="19" customFormat="1" ht="75" hidden="1" customHeight="1" outlineLevel="1" x14ac:dyDescent="0.25">
      <c r="A2137" s="552"/>
      <c r="B2137" s="551"/>
      <c r="C2137" s="552"/>
      <c r="D2137" s="574"/>
      <c r="E2137" s="536"/>
      <c r="F2137" s="537"/>
      <c r="G2137" s="64" t="s">
        <v>1380</v>
      </c>
      <c r="H2137" s="125">
        <v>588</v>
      </c>
      <c r="I2137" s="125"/>
      <c r="J2137" s="125"/>
      <c r="K2137" s="125"/>
      <c r="L2137" s="123">
        <v>25</v>
      </c>
      <c r="M2137" s="123"/>
      <c r="N2137" s="123"/>
      <c r="O2137" s="332"/>
      <c r="P2137" s="364"/>
      <c r="Q2137" s="276"/>
      <c r="R2137" s="221"/>
      <c r="S2137" s="224"/>
      <c r="T2137" s="59"/>
    </row>
    <row r="2138" spans="1:21" s="19" customFormat="1" ht="60" hidden="1" customHeight="1" outlineLevel="1" x14ac:dyDescent="0.25">
      <c r="A2138" s="552"/>
      <c r="B2138" s="551"/>
      <c r="C2138" s="552"/>
      <c r="D2138" s="574"/>
      <c r="E2138" s="536"/>
      <c r="F2138" s="537"/>
      <c r="G2138" s="64" t="s">
        <v>1384</v>
      </c>
      <c r="H2138" s="125">
        <v>496</v>
      </c>
      <c r="I2138" s="125"/>
      <c r="J2138" s="125"/>
      <c r="K2138" s="125"/>
      <c r="L2138" s="123">
        <v>5</v>
      </c>
      <c r="M2138" s="123"/>
      <c r="N2138" s="123"/>
      <c r="O2138" s="332"/>
      <c r="P2138" s="364"/>
      <c r="Q2138" s="276"/>
      <c r="R2138" s="221"/>
      <c r="S2138" s="224"/>
      <c r="T2138" s="59"/>
    </row>
    <row r="2139" spans="1:21" s="19" customFormat="1" ht="60" hidden="1" customHeight="1" outlineLevel="1" x14ac:dyDescent="0.25">
      <c r="A2139" s="552"/>
      <c r="B2139" s="551"/>
      <c r="C2139" s="552"/>
      <c r="D2139" s="574"/>
      <c r="E2139" s="536"/>
      <c r="F2139" s="537"/>
      <c r="G2139" s="64" t="s">
        <v>1385</v>
      </c>
      <c r="H2139" s="125">
        <v>227</v>
      </c>
      <c r="I2139" s="125"/>
      <c r="J2139" s="125"/>
      <c r="K2139" s="125"/>
      <c r="L2139" s="123">
        <v>20</v>
      </c>
      <c r="M2139" s="123"/>
      <c r="N2139" s="123"/>
      <c r="O2139" s="332"/>
      <c r="P2139" s="364"/>
      <c r="Q2139" s="276"/>
      <c r="R2139" s="221"/>
      <c r="S2139" s="224"/>
      <c r="T2139" s="59"/>
    </row>
    <row r="2140" spans="1:21" s="19" customFormat="1" ht="60" hidden="1" customHeight="1" outlineLevel="1" x14ac:dyDescent="0.25">
      <c r="A2140" s="552"/>
      <c r="B2140" s="551"/>
      <c r="C2140" s="552"/>
      <c r="D2140" s="574"/>
      <c r="E2140" s="536"/>
      <c r="F2140" s="537"/>
      <c r="G2140" s="64" t="s">
        <v>1853</v>
      </c>
      <c r="H2140" s="125">
        <v>15</v>
      </c>
      <c r="I2140" s="125"/>
      <c r="J2140" s="125"/>
      <c r="K2140" s="125"/>
      <c r="L2140" s="123">
        <v>40</v>
      </c>
      <c r="M2140" s="123"/>
      <c r="N2140" s="123"/>
      <c r="O2140" s="332"/>
      <c r="P2140" s="364"/>
      <c r="Q2140" s="276"/>
      <c r="R2140" s="221"/>
      <c r="S2140" s="224"/>
      <c r="T2140" s="59"/>
    </row>
    <row r="2141" spans="1:21" s="19" customFormat="1" ht="90" hidden="1" customHeight="1" outlineLevel="1" x14ac:dyDescent="0.25">
      <c r="A2141" s="552"/>
      <c r="B2141" s="551"/>
      <c r="C2141" s="552"/>
      <c r="D2141" s="574"/>
      <c r="E2141" s="536"/>
      <c r="F2141" s="537"/>
      <c r="G2141" s="64" t="s">
        <v>1402</v>
      </c>
      <c r="H2141" s="125">
        <v>330</v>
      </c>
      <c r="I2141" s="125"/>
      <c r="J2141" s="125"/>
      <c r="K2141" s="125"/>
      <c r="L2141" s="123">
        <v>60</v>
      </c>
      <c r="M2141" s="123"/>
      <c r="N2141" s="123"/>
      <c r="O2141" s="332"/>
      <c r="P2141" s="364"/>
      <c r="Q2141" s="276"/>
      <c r="R2141" s="221"/>
      <c r="S2141" s="224"/>
      <c r="T2141" s="59"/>
    </row>
    <row r="2142" spans="1:21" s="19" customFormat="1" ht="45" hidden="1" customHeight="1" outlineLevel="1" x14ac:dyDescent="0.25">
      <c r="A2142" s="552"/>
      <c r="B2142" s="551"/>
      <c r="C2142" s="552"/>
      <c r="D2142" s="574"/>
      <c r="E2142" s="536"/>
      <c r="F2142" s="537"/>
      <c r="G2142" s="64" t="s">
        <v>1854</v>
      </c>
      <c r="H2142" s="125">
        <v>80</v>
      </c>
      <c r="I2142" s="125"/>
      <c r="J2142" s="125"/>
      <c r="K2142" s="125"/>
      <c r="L2142" s="123">
        <v>200</v>
      </c>
      <c r="M2142" s="123"/>
      <c r="N2142" s="123"/>
      <c r="O2142" s="332"/>
      <c r="P2142" s="364"/>
      <c r="Q2142" s="276"/>
      <c r="R2142" s="221"/>
      <c r="S2142" s="224"/>
      <c r="T2142" s="59"/>
      <c r="U2142" s="5"/>
    </row>
    <row r="2143" spans="1:21" s="19" customFormat="1" ht="60" hidden="1" customHeight="1" outlineLevel="1" x14ac:dyDescent="0.25">
      <c r="A2143" s="552"/>
      <c r="B2143" s="551"/>
      <c r="C2143" s="552"/>
      <c r="D2143" s="574"/>
      <c r="E2143" s="536"/>
      <c r="F2143" s="537"/>
      <c r="G2143" s="64" t="s">
        <v>1576</v>
      </c>
      <c r="H2143" s="123">
        <v>336</v>
      </c>
      <c r="I2143" s="123"/>
      <c r="J2143" s="123"/>
      <c r="K2143" s="123"/>
      <c r="L2143" s="123">
        <v>210</v>
      </c>
      <c r="M2143" s="123"/>
      <c r="N2143" s="123"/>
      <c r="O2143" s="332"/>
      <c r="P2143" s="364"/>
      <c r="Q2143" s="276"/>
      <c r="R2143" s="221"/>
      <c r="S2143" s="224"/>
      <c r="T2143" s="59"/>
      <c r="U2143" s="5"/>
    </row>
    <row r="2144" spans="1:21" s="19" customFormat="1" ht="60" hidden="1" customHeight="1" outlineLevel="1" x14ac:dyDescent="0.25">
      <c r="A2144" s="552"/>
      <c r="B2144" s="551"/>
      <c r="C2144" s="552"/>
      <c r="D2144" s="574"/>
      <c r="E2144" s="536"/>
      <c r="F2144" s="537"/>
      <c r="G2144" s="233" t="s">
        <v>1581</v>
      </c>
      <c r="H2144" s="123"/>
      <c r="I2144" s="123">
        <v>531</v>
      </c>
      <c r="J2144" s="123"/>
      <c r="K2144" s="123"/>
      <c r="L2144" s="123"/>
      <c r="M2144" s="123">
        <v>30</v>
      </c>
      <c r="N2144" s="123"/>
      <c r="O2144" s="332"/>
      <c r="P2144" s="364"/>
      <c r="Q2144" s="276"/>
      <c r="R2144" s="221"/>
      <c r="S2144" s="225"/>
      <c r="T2144" s="20"/>
      <c r="U2144" s="5"/>
    </row>
    <row r="2145" spans="1:21" s="19" customFormat="1" ht="60" hidden="1" customHeight="1" outlineLevel="1" x14ac:dyDescent="0.25">
      <c r="A2145" s="552"/>
      <c r="B2145" s="551"/>
      <c r="C2145" s="552"/>
      <c r="D2145" s="574"/>
      <c r="E2145" s="536"/>
      <c r="F2145" s="537"/>
      <c r="G2145" s="233" t="s">
        <v>1583</v>
      </c>
      <c r="H2145" s="123"/>
      <c r="I2145" s="123">
        <v>318</v>
      </c>
      <c r="J2145" s="123"/>
      <c r="K2145" s="123"/>
      <c r="L2145" s="123"/>
      <c r="M2145" s="123">
        <v>25</v>
      </c>
      <c r="N2145" s="123"/>
      <c r="O2145" s="332"/>
      <c r="P2145" s="364"/>
      <c r="Q2145" s="276"/>
      <c r="R2145" s="221"/>
      <c r="S2145" s="225"/>
      <c r="T2145" s="20"/>
      <c r="U2145" s="5"/>
    </row>
    <row r="2146" spans="1:21" s="19" customFormat="1" ht="60" hidden="1" customHeight="1" outlineLevel="1" x14ac:dyDescent="0.25">
      <c r="A2146" s="552"/>
      <c r="B2146" s="551"/>
      <c r="C2146" s="552"/>
      <c r="D2146" s="574"/>
      <c r="E2146" s="536"/>
      <c r="F2146" s="537"/>
      <c r="G2146" s="233" t="s">
        <v>1586</v>
      </c>
      <c r="H2146" s="123"/>
      <c r="I2146" s="123">
        <v>203</v>
      </c>
      <c r="J2146" s="123"/>
      <c r="K2146" s="123"/>
      <c r="L2146" s="123"/>
      <c r="M2146" s="123">
        <v>30</v>
      </c>
      <c r="N2146" s="123"/>
      <c r="O2146" s="332"/>
      <c r="P2146" s="364"/>
      <c r="Q2146" s="276"/>
      <c r="R2146" s="221"/>
      <c r="S2146" s="225"/>
      <c r="T2146" s="20"/>
      <c r="U2146" s="5"/>
    </row>
    <row r="2147" spans="1:21" s="19" customFormat="1" ht="90" hidden="1" customHeight="1" outlineLevel="1" x14ac:dyDescent="0.25">
      <c r="A2147" s="552"/>
      <c r="B2147" s="551"/>
      <c r="C2147" s="552"/>
      <c r="D2147" s="574"/>
      <c r="E2147" s="536"/>
      <c r="F2147" s="537"/>
      <c r="G2147" s="233" t="s">
        <v>1592</v>
      </c>
      <c r="H2147" s="123"/>
      <c r="I2147" s="123">
        <v>13</v>
      </c>
      <c r="J2147" s="123"/>
      <c r="K2147" s="123"/>
      <c r="L2147" s="123"/>
      <c r="M2147" s="123">
        <v>35</v>
      </c>
      <c r="N2147" s="123"/>
      <c r="O2147" s="332"/>
      <c r="P2147" s="364"/>
      <c r="Q2147" s="276"/>
      <c r="R2147" s="221"/>
      <c r="S2147" s="225"/>
      <c r="T2147" s="20"/>
      <c r="U2147" s="5"/>
    </row>
    <row r="2148" spans="1:21" s="19" customFormat="1" ht="45" hidden="1" customHeight="1" outlineLevel="1" x14ac:dyDescent="0.25">
      <c r="A2148" s="552"/>
      <c r="B2148" s="551"/>
      <c r="C2148" s="552"/>
      <c r="D2148" s="574"/>
      <c r="E2148" s="536"/>
      <c r="F2148" s="537"/>
      <c r="G2148" s="233" t="s">
        <v>1593</v>
      </c>
      <c r="H2148" s="123"/>
      <c r="I2148" s="123">
        <v>19</v>
      </c>
      <c r="J2148" s="123"/>
      <c r="K2148" s="123"/>
      <c r="L2148" s="123"/>
      <c r="M2148" s="123">
        <v>10</v>
      </c>
      <c r="N2148" s="123"/>
      <c r="O2148" s="332"/>
      <c r="P2148" s="364"/>
      <c r="Q2148" s="276"/>
      <c r="R2148" s="221"/>
      <c r="S2148" s="225"/>
      <c r="T2148" s="20"/>
      <c r="U2148" s="5"/>
    </row>
    <row r="2149" spans="1:21" s="19" customFormat="1" ht="60" hidden="1" customHeight="1" outlineLevel="1" x14ac:dyDescent="0.25">
      <c r="A2149" s="552"/>
      <c r="B2149" s="551"/>
      <c r="C2149" s="552"/>
      <c r="D2149" s="574"/>
      <c r="E2149" s="536"/>
      <c r="F2149" s="537"/>
      <c r="G2149" s="233" t="s">
        <v>1594</v>
      </c>
      <c r="H2149" s="123"/>
      <c r="I2149" s="123">
        <v>485</v>
      </c>
      <c r="J2149" s="123"/>
      <c r="K2149" s="123"/>
      <c r="L2149" s="123"/>
      <c r="M2149" s="123">
        <v>20</v>
      </c>
      <c r="N2149" s="123"/>
      <c r="O2149" s="332"/>
      <c r="P2149" s="364"/>
      <c r="Q2149" s="276"/>
      <c r="R2149" s="221"/>
      <c r="S2149" s="225"/>
      <c r="T2149" s="20"/>
      <c r="U2149" s="5"/>
    </row>
    <row r="2150" spans="1:21" s="19" customFormat="1" ht="45" hidden="1" customHeight="1" outlineLevel="1" x14ac:dyDescent="0.25">
      <c r="A2150" s="552"/>
      <c r="B2150" s="551"/>
      <c r="C2150" s="552"/>
      <c r="D2150" s="574"/>
      <c r="E2150" s="536"/>
      <c r="F2150" s="537"/>
      <c r="G2150" s="233" t="s">
        <v>1855</v>
      </c>
      <c r="H2150" s="123"/>
      <c r="I2150" s="123">
        <v>282</v>
      </c>
      <c r="J2150" s="123"/>
      <c r="K2150" s="123"/>
      <c r="L2150" s="123"/>
      <c r="M2150" s="123">
        <v>65</v>
      </c>
      <c r="N2150" s="123"/>
      <c r="O2150" s="332"/>
      <c r="P2150" s="364"/>
      <c r="Q2150" s="276"/>
      <c r="R2150" s="221"/>
      <c r="S2150" s="225"/>
      <c r="T2150" s="20"/>
      <c r="U2150" s="5"/>
    </row>
    <row r="2151" spans="1:21" s="19" customFormat="1" ht="75" hidden="1" customHeight="1" outlineLevel="1" x14ac:dyDescent="0.25">
      <c r="A2151" s="552"/>
      <c r="B2151" s="551"/>
      <c r="C2151" s="552"/>
      <c r="D2151" s="574"/>
      <c r="E2151" s="536"/>
      <c r="F2151" s="537"/>
      <c r="G2151" s="233" t="s">
        <v>1856</v>
      </c>
      <c r="H2151" s="123"/>
      <c r="I2151" s="123">
        <v>15</v>
      </c>
      <c r="J2151" s="123"/>
      <c r="K2151" s="123"/>
      <c r="L2151" s="123"/>
      <c r="M2151" s="123">
        <v>15</v>
      </c>
      <c r="N2151" s="123"/>
      <c r="O2151" s="332"/>
      <c r="P2151" s="364"/>
      <c r="Q2151" s="276"/>
      <c r="R2151" s="221"/>
      <c r="S2151" s="225"/>
      <c r="T2151" s="20"/>
      <c r="U2151" s="5"/>
    </row>
    <row r="2152" spans="1:21" s="19" customFormat="1" ht="75" hidden="1" customHeight="1" outlineLevel="1" x14ac:dyDescent="0.25">
      <c r="A2152" s="552"/>
      <c r="B2152" s="551"/>
      <c r="C2152" s="552"/>
      <c r="D2152" s="574"/>
      <c r="E2152" s="536"/>
      <c r="F2152" s="537"/>
      <c r="G2152" s="233" t="s">
        <v>1599</v>
      </c>
      <c r="H2152" s="123"/>
      <c r="I2152" s="123">
        <v>16</v>
      </c>
      <c r="J2152" s="123"/>
      <c r="K2152" s="123"/>
      <c r="L2152" s="123"/>
      <c r="M2152" s="123">
        <v>15</v>
      </c>
      <c r="N2152" s="123"/>
      <c r="O2152" s="332"/>
      <c r="P2152" s="364"/>
      <c r="Q2152" s="276"/>
      <c r="R2152" s="221"/>
      <c r="S2152" s="225"/>
      <c r="T2152" s="20"/>
      <c r="U2152" s="5"/>
    </row>
    <row r="2153" spans="1:21" s="19" customFormat="1" ht="60" hidden="1" customHeight="1" outlineLevel="1" x14ac:dyDescent="0.25">
      <c r="A2153" s="552"/>
      <c r="B2153" s="551"/>
      <c r="C2153" s="552"/>
      <c r="D2153" s="574"/>
      <c r="E2153" s="536"/>
      <c r="F2153" s="537"/>
      <c r="G2153" s="233" t="s">
        <v>1857</v>
      </c>
      <c r="H2153" s="123"/>
      <c r="I2153" s="123">
        <v>480</v>
      </c>
      <c r="J2153" s="123"/>
      <c r="K2153" s="123"/>
      <c r="L2153" s="123"/>
      <c r="M2153" s="123">
        <v>6.75</v>
      </c>
      <c r="N2153" s="123"/>
      <c r="O2153" s="332"/>
      <c r="P2153" s="364"/>
      <c r="Q2153" s="276"/>
      <c r="R2153" s="221"/>
      <c r="S2153" s="225"/>
      <c r="T2153" s="20"/>
      <c r="U2153" s="5"/>
    </row>
    <row r="2154" spans="1:21" s="19" customFormat="1" ht="45" hidden="1" customHeight="1" outlineLevel="1" x14ac:dyDescent="0.25">
      <c r="A2154" s="552"/>
      <c r="B2154" s="551"/>
      <c r="C2154" s="552"/>
      <c r="D2154" s="574"/>
      <c r="E2154" s="536"/>
      <c r="F2154" s="537"/>
      <c r="G2154" s="233" t="s">
        <v>1608</v>
      </c>
      <c r="H2154" s="123"/>
      <c r="I2154" s="123">
        <v>315</v>
      </c>
      <c r="J2154" s="123"/>
      <c r="K2154" s="123"/>
      <c r="L2154" s="123"/>
      <c r="M2154" s="123">
        <v>80</v>
      </c>
      <c r="N2154" s="123"/>
      <c r="O2154" s="332"/>
      <c r="P2154" s="364"/>
      <c r="Q2154" s="276"/>
      <c r="R2154" s="221"/>
      <c r="S2154" s="225"/>
      <c r="T2154" s="20"/>
      <c r="U2154" s="5"/>
    </row>
    <row r="2155" spans="1:21" s="19" customFormat="1" ht="45" hidden="1" customHeight="1" outlineLevel="1" x14ac:dyDescent="0.25">
      <c r="A2155" s="552"/>
      <c r="B2155" s="551"/>
      <c r="C2155" s="552"/>
      <c r="D2155" s="574"/>
      <c r="E2155" s="536"/>
      <c r="F2155" s="537"/>
      <c r="G2155" s="233" t="s">
        <v>1858</v>
      </c>
      <c r="H2155" s="123"/>
      <c r="I2155" s="123">
        <v>4126</v>
      </c>
      <c r="J2155" s="123"/>
      <c r="K2155" s="123"/>
      <c r="L2155" s="123"/>
      <c r="M2155" s="123">
        <v>35</v>
      </c>
      <c r="N2155" s="123"/>
      <c r="O2155" s="332"/>
      <c r="P2155" s="364"/>
      <c r="Q2155" s="276"/>
      <c r="R2155" s="221"/>
      <c r="S2155" s="225"/>
      <c r="T2155" s="20"/>
      <c r="U2155" s="5"/>
    </row>
    <row r="2156" spans="1:21" s="19" customFormat="1" ht="45" hidden="1" customHeight="1" outlineLevel="1" x14ac:dyDescent="0.25">
      <c r="A2156" s="552"/>
      <c r="B2156" s="551"/>
      <c r="C2156" s="552"/>
      <c r="D2156" s="574"/>
      <c r="E2156" s="536"/>
      <c r="F2156" s="537"/>
      <c r="G2156" s="233" t="s">
        <v>1859</v>
      </c>
      <c r="H2156" s="122"/>
      <c r="I2156" s="122">
        <v>417</v>
      </c>
      <c r="J2156" s="122"/>
      <c r="K2156" s="122"/>
      <c r="L2156" s="122"/>
      <c r="M2156" s="122">
        <v>130</v>
      </c>
      <c r="N2156" s="122"/>
      <c r="O2156" s="334"/>
      <c r="P2156" s="364"/>
      <c r="Q2156" s="276"/>
      <c r="R2156" s="221"/>
      <c r="S2156" s="225"/>
      <c r="T2156" s="20"/>
      <c r="U2156" s="5"/>
    </row>
    <row r="2157" spans="1:21" s="19" customFormat="1" ht="60" hidden="1" customHeight="1" outlineLevel="1" x14ac:dyDescent="0.25">
      <c r="A2157" s="552"/>
      <c r="B2157" s="551"/>
      <c r="C2157" s="552"/>
      <c r="D2157" s="574"/>
      <c r="E2157" s="536"/>
      <c r="F2157" s="537"/>
      <c r="G2157" s="233" t="s">
        <v>904</v>
      </c>
      <c r="H2157" s="122"/>
      <c r="I2157" s="122">
        <v>5</v>
      </c>
      <c r="J2157" s="122"/>
      <c r="K2157" s="122"/>
      <c r="L2157" s="122"/>
      <c r="M2157" s="122">
        <v>12</v>
      </c>
      <c r="N2157" s="122"/>
      <c r="O2157" s="334"/>
      <c r="P2157" s="364"/>
      <c r="Q2157" s="276"/>
      <c r="R2157" s="221"/>
      <c r="S2157" s="225"/>
      <c r="T2157" s="20"/>
      <c r="U2157" s="5"/>
    </row>
    <row r="2158" spans="1:21" s="19" customFormat="1" ht="75" hidden="1" customHeight="1" outlineLevel="1" x14ac:dyDescent="0.25">
      <c r="A2158" s="552"/>
      <c r="B2158" s="551"/>
      <c r="C2158" s="552"/>
      <c r="D2158" s="574"/>
      <c r="E2158" s="536"/>
      <c r="F2158" s="537"/>
      <c r="G2158" s="233" t="s">
        <v>906</v>
      </c>
      <c r="H2158" s="122"/>
      <c r="I2158" s="122">
        <v>13</v>
      </c>
      <c r="J2158" s="122"/>
      <c r="K2158" s="122"/>
      <c r="L2158" s="122"/>
      <c r="M2158" s="122">
        <v>69</v>
      </c>
      <c r="N2158" s="122"/>
      <c r="O2158" s="334"/>
      <c r="P2158" s="364"/>
      <c r="Q2158" s="276"/>
      <c r="R2158" s="221"/>
      <c r="S2158" s="225"/>
      <c r="T2158" s="20"/>
      <c r="U2158" s="5"/>
    </row>
    <row r="2159" spans="1:21" s="19" customFormat="1" ht="60" hidden="1" customHeight="1" outlineLevel="1" x14ac:dyDescent="0.25">
      <c r="A2159" s="552"/>
      <c r="B2159" s="551"/>
      <c r="C2159" s="552"/>
      <c r="D2159" s="574"/>
      <c r="E2159" s="536"/>
      <c r="F2159" s="537"/>
      <c r="G2159" s="233" t="s">
        <v>1860</v>
      </c>
      <c r="H2159" s="122"/>
      <c r="I2159" s="122">
        <v>20</v>
      </c>
      <c r="J2159" s="122"/>
      <c r="K2159" s="122"/>
      <c r="L2159" s="122"/>
      <c r="M2159" s="122">
        <v>15</v>
      </c>
      <c r="N2159" s="122"/>
      <c r="O2159" s="334"/>
      <c r="P2159" s="364"/>
      <c r="Q2159" s="276"/>
      <c r="R2159" s="221"/>
      <c r="S2159" s="225"/>
      <c r="T2159" s="20"/>
      <c r="U2159" s="5"/>
    </row>
    <row r="2160" spans="1:21" s="19" customFormat="1" ht="90" hidden="1" customHeight="1" outlineLevel="1" x14ac:dyDescent="0.25">
      <c r="A2160" s="552"/>
      <c r="B2160" s="551"/>
      <c r="C2160" s="552"/>
      <c r="D2160" s="574"/>
      <c r="E2160" s="536"/>
      <c r="F2160" s="537"/>
      <c r="G2160" s="233" t="s">
        <v>908</v>
      </c>
      <c r="H2160" s="122"/>
      <c r="I2160" s="122">
        <v>204</v>
      </c>
      <c r="J2160" s="122"/>
      <c r="K2160" s="122"/>
      <c r="L2160" s="122"/>
      <c r="M2160" s="122">
        <v>41.25</v>
      </c>
      <c r="N2160" s="122"/>
      <c r="O2160" s="334"/>
      <c r="P2160" s="364"/>
      <c r="Q2160" s="276"/>
      <c r="R2160" s="221"/>
      <c r="S2160" s="225"/>
      <c r="T2160" s="20"/>
      <c r="U2160" s="5"/>
    </row>
    <row r="2161" spans="1:21" s="19" customFormat="1" ht="45" hidden="1" customHeight="1" outlineLevel="1" x14ac:dyDescent="0.25">
      <c r="A2161" s="552"/>
      <c r="B2161" s="551"/>
      <c r="C2161" s="552"/>
      <c r="D2161" s="574"/>
      <c r="E2161" s="536"/>
      <c r="F2161" s="537"/>
      <c r="G2161" s="233" t="s">
        <v>1861</v>
      </c>
      <c r="H2161" s="122"/>
      <c r="I2161" s="122">
        <v>25</v>
      </c>
      <c r="J2161" s="122"/>
      <c r="K2161" s="122"/>
      <c r="L2161" s="122"/>
      <c r="M2161" s="122">
        <v>100</v>
      </c>
      <c r="N2161" s="122"/>
      <c r="O2161" s="334"/>
      <c r="P2161" s="364"/>
      <c r="Q2161" s="276"/>
      <c r="R2161" s="221"/>
      <c r="S2161" s="225"/>
      <c r="T2161" s="20"/>
      <c r="U2161" s="5"/>
    </row>
    <row r="2162" spans="1:21" s="19" customFormat="1" ht="45" hidden="1" customHeight="1" outlineLevel="1" x14ac:dyDescent="0.25">
      <c r="A2162" s="552"/>
      <c r="B2162" s="551"/>
      <c r="C2162" s="552"/>
      <c r="D2162" s="574"/>
      <c r="E2162" s="536"/>
      <c r="F2162" s="537"/>
      <c r="G2162" s="233" t="s">
        <v>1862</v>
      </c>
      <c r="H2162" s="122"/>
      <c r="I2162" s="122">
        <v>324</v>
      </c>
      <c r="J2162" s="122"/>
      <c r="K2162" s="122"/>
      <c r="L2162" s="122"/>
      <c r="M2162" s="122">
        <v>4</v>
      </c>
      <c r="N2162" s="122"/>
      <c r="O2162" s="334"/>
      <c r="P2162" s="364"/>
      <c r="Q2162" s="276"/>
      <c r="R2162" s="221"/>
      <c r="S2162" s="225"/>
      <c r="T2162" s="20"/>
      <c r="U2162" s="5"/>
    </row>
    <row r="2163" spans="1:21" s="19" customFormat="1" ht="45" hidden="1" customHeight="1" outlineLevel="1" x14ac:dyDescent="0.25">
      <c r="A2163" s="552"/>
      <c r="B2163" s="551"/>
      <c r="C2163" s="552"/>
      <c r="D2163" s="574"/>
      <c r="E2163" s="536"/>
      <c r="F2163" s="537"/>
      <c r="G2163" s="233" t="s">
        <v>1863</v>
      </c>
      <c r="H2163" s="122"/>
      <c r="I2163" s="122">
        <v>10</v>
      </c>
      <c r="J2163" s="122"/>
      <c r="K2163" s="122"/>
      <c r="L2163" s="122"/>
      <c r="M2163" s="122">
        <v>15</v>
      </c>
      <c r="N2163" s="122"/>
      <c r="O2163" s="334"/>
      <c r="P2163" s="364"/>
      <c r="Q2163" s="276"/>
      <c r="R2163" s="221"/>
      <c r="S2163" s="225"/>
      <c r="T2163" s="20"/>
      <c r="U2163" s="5"/>
    </row>
    <row r="2164" spans="1:21" s="19" customFormat="1" ht="45" hidden="1" customHeight="1" outlineLevel="1" x14ac:dyDescent="0.25">
      <c r="A2164" s="552"/>
      <c r="B2164" s="551"/>
      <c r="C2164" s="552"/>
      <c r="D2164" s="574"/>
      <c r="E2164" s="536"/>
      <c r="F2164" s="537"/>
      <c r="G2164" s="233" t="s">
        <v>943</v>
      </c>
      <c r="H2164" s="122"/>
      <c r="I2164" s="122">
        <v>2</v>
      </c>
      <c r="J2164" s="122"/>
      <c r="K2164" s="122"/>
      <c r="L2164" s="122"/>
      <c r="M2164" s="122">
        <v>15</v>
      </c>
      <c r="N2164" s="122"/>
      <c r="O2164" s="334"/>
      <c r="P2164" s="364"/>
      <c r="Q2164" s="276"/>
      <c r="R2164" s="221"/>
      <c r="S2164" s="225"/>
      <c r="T2164" s="20"/>
      <c r="U2164" s="5"/>
    </row>
    <row r="2165" spans="1:21" s="19" customFormat="1" ht="45" hidden="1" customHeight="1" outlineLevel="1" x14ac:dyDescent="0.25">
      <c r="A2165" s="552"/>
      <c r="B2165" s="551"/>
      <c r="C2165" s="552"/>
      <c r="D2165" s="574"/>
      <c r="E2165" s="536"/>
      <c r="F2165" s="537"/>
      <c r="G2165" s="233" t="s">
        <v>945</v>
      </c>
      <c r="H2165" s="122"/>
      <c r="I2165" s="122">
        <v>15</v>
      </c>
      <c r="J2165" s="122"/>
      <c r="K2165" s="122"/>
      <c r="L2165" s="122"/>
      <c r="M2165" s="122">
        <v>90</v>
      </c>
      <c r="N2165" s="122"/>
      <c r="O2165" s="334"/>
      <c r="P2165" s="364"/>
      <c r="Q2165" s="276"/>
      <c r="R2165" s="221"/>
      <c r="S2165" s="225"/>
      <c r="T2165" s="20"/>
      <c r="U2165" s="5"/>
    </row>
    <row r="2166" spans="1:21" s="19" customFormat="1" ht="45" hidden="1" customHeight="1" outlineLevel="1" x14ac:dyDescent="0.25">
      <c r="A2166" s="552"/>
      <c r="B2166" s="551"/>
      <c r="C2166" s="552"/>
      <c r="D2166" s="574"/>
      <c r="E2166" s="536"/>
      <c r="F2166" s="537"/>
      <c r="G2166" s="233" t="s">
        <v>956</v>
      </c>
      <c r="H2166" s="122"/>
      <c r="I2166" s="122">
        <v>5</v>
      </c>
      <c r="J2166" s="122"/>
      <c r="K2166" s="122"/>
      <c r="L2166" s="122"/>
      <c r="M2166" s="122">
        <v>736</v>
      </c>
      <c r="N2166" s="122"/>
      <c r="O2166" s="334"/>
      <c r="P2166" s="364"/>
      <c r="Q2166" s="276"/>
      <c r="R2166" s="221"/>
      <c r="S2166" s="225"/>
      <c r="T2166" s="20"/>
      <c r="U2166" s="5"/>
    </row>
    <row r="2167" spans="1:21" s="19" customFormat="1" ht="45" hidden="1" customHeight="1" outlineLevel="1" x14ac:dyDescent="0.25">
      <c r="A2167" s="552"/>
      <c r="B2167" s="551"/>
      <c r="C2167" s="552"/>
      <c r="D2167" s="574"/>
      <c r="E2167" s="536"/>
      <c r="F2167" s="537"/>
      <c r="G2167" s="233" t="s">
        <v>1864</v>
      </c>
      <c r="H2167" s="122"/>
      <c r="I2167" s="122">
        <v>3634</v>
      </c>
      <c r="J2167" s="122"/>
      <c r="K2167" s="122"/>
      <c r="L2167" s="122"/>
      <c r="M2167" s="122">
        <v>152.6</v>
      </c>
      <c r="N2167" s="122"/>
      <c r="O2167" s="334"/>
      <c r="P2167" s="364"/>
      <c r="Q2167" s="276"/>
      <c r="R2167" s="221"/>
      <c r="S2167" s="225"/>
      <c r="T2167" s="20"/>
      <c r="U2167" s="5"/>
    </row>
    <row r="2168" spans="1:21" s="19" customFormat="1" ht="90" hidden="1" customHeight="1" outlineLevel="1" x14ac:dyDescent="0.25">
      <c r="A2168" s="552"/>
      <c r="B2168" s="551"/>
      <c r="C2168" s="552"/>
      <c r="D2168" s="574"/>
      <c r="E2168" s="536"/>
      <c r="F2168" s="537"/>
      <c r="G2168" s="233" t="s">
        <v>1623</v>
      </c>
      <c r="H2168" s="122"/>
      <c r="I2168" s="122">
        <v>18</v>
      </c>
      <c r="J2168" s="122"/>
      <c r="K2168" s="122"/>
      <c r="L2168" s="122"/>
      <c r="M2168" s="122">
        <v>30</v>
      </c>
      <c r="N2168" s="122"/>
      <c r="O2168" s="334"/>
      <c r="P2168" s="364"/>
      <c r="Q2168" s="276"/>
      <c r="R2168" s="221"/>
      <c r="S2168" s="225"/>
      <c r="T2168" s="20"/>
      <c r="U2168" s="5"/>
    </row>
    <row r="2169" spans="1:21" s="19" customFormat="1" ht="105" hidden="1" customHeight="1" outlineLevel="1" x14ac:dyDescent="0.25">
      <c r="A2169" s="552"/>
      <c r="B2169" s="551"/>
      <c r="C2169" s="552"/>
      <c r="D2169" s="574"/>
      <c r="E2169" s="536"/>
      <c r="F2169" s="537"/>
      <c r="G2169" s="233" t="s">
        <v>1035</v>
      </c>
      <c r="H2169" s="122"/>
      <c r="I2169" s="122">
        <v>146</v>
      </c>
      <c r="J2169" s="122"/>
      <c r="K2169" s="122"/>
      <c r="L2169" s="122"/>
      <c r="M2169" s="122">
        <v>15</v>
      </c>
      <c r="N2169" s="122"/>
      <c r="O2169" s="334"/>
      <c r="P2169" s="364"/>
      <c r="Q2169" s="276"/>
      <c r="R2169" s="221"/>
      <c r="S2169" s="225"/>
      <c r="T2169" s="20"/>
      <c r="U2169" s="5"/>
    </row>
    <row r="2170" spans="1:21" s="19" customFormat="1" ht="75" hidden="1" customHeight="1" outlineLevel="1" x14ac:dyDescent="0.25">
      <c r="A2170" s="552"/>
      <c r="B2170" s="551"/>
      <c r="C2170" s="552"/>
      <c r="D2170" s="574"/>
      <c r="E2170" s="536"/>
      <c r="F2170" s="537"/>
      <c r="G2170" s="233" t="s">
        <v>1040</v>
      </c>
      <c r="H2170" s="123"/>
      <c r="I2170" s="123">
        <v>500</v>
      </c>
      <c r="J2170" s="123"/>
      <c r="K2170" s="123"/>
      <c r="L2170" s="123"/>
      <c r="M2170" s="123">
        <v>47</v>
      </c>
      <c r="N2170" s="123"/>
      <c r="O2170" s="332"/>
      <c r="P2170" s="364"/>
      <c r="Q2170" s="276"/>
      <c r="R2170" s="221"/>
      <c r="S2170" s="225"/>
      <c r="T2170" s="20"/>
      <c r="U2170" s="5"/>
    </row>
    <row r="2171" spans="1:21" s="19" customFormat="1" ht="45" hidden="1" customHeight="1" outlineLevel="1" x14ac:dyDescent="0.25">
      <c r="A2171" s="552"/>
      <c r="B2171" s="551"/>
      <c r="C2171" s="552"/>
      <c r="D2171" s="574"/>
      <c r="E2171" s="536"/>
      <c r="F2171" s="537"/>
      <c r="G2171" s="233" t="s">
        <v>1865</v>
      </c>
      <c r="H2171" s="123"/>
      <c r="I2171" s="123">
        <v>1749</v>
      </c>
      <c r="J2171" s="123"/>
      <c r="K2171" s="123"/>
      <c r="L2171" s="123"/>
      <c r="M2171" s="123">
        <v>67.5</v>
      </c>
      <c r="N2171" s="123"/>
      <c r="O2171" s="332"/>
      <c r="P2171" s="364"/>
      <c r="Q2171" s="276"/>
      <c r="R2171" s="221"/>
      <c r="S2171" s="225"/>
      <c r="T2171" s="20"/>
      <c r="U2171" s="5"/>
    </row>
    <row r="2172" spans="1:21" s="19" customFormat="1" ht="45" hidden="1" customHeight="1" outlineLevel="1" x14ac:dyDescent="0.25">
      <c r="A2172" s="552"/>
      <c r="B2172" s="551"/>
      <c r="C2172" s="552"/>
      <c r="D2172" s="574"/>
      <c r="E2172" s="536"/>
      <c r="F2172" s="537"/>
      <c r="G2172" s="233" t="s">
        <v>1866</v>
      </c>
      <c r="H2172" s="123"/>
      <c r="I2172" s="123">
        <v>4</v>
      </c>
      <c r="J2172" s="123"/>
      <c r="K2172" s="123"/>
      <c r="L2172" s="123"/>
      <c r="M2172" s="123">
        <v>40</v>
      </c>
      <c r="N2172" s="123"/>
      <c r="O2172" s="332"/>
      <c r="P2172" s="364"/>
      <c r="Q2172" s="276"/>
      <c r="R2172" s="221"/>
      <c r="S2172" s="225"/>
      <c r="T2172" s="20"/>
      <c r="U2172" s="5"/>
    </row>
    <row r="2173" spans="1:21" s="19" customFormat="1" ht="75" hidden="1" customHeight="1" outlineLevel="1" x14ac:dyDescent="0.25">
      <c r="A2173" s="552"/>
      <c r="B2173" s="551"/>
      <c r="C2173" s="552"/>
      <c r="D2173" s="574"/>
      <c r="E2173" s="536"/>
      <c r="F2173" s="537"/>
      <c r="G2173" s="233" t="s">
        <v>1867</v>
      </c>
      <c r="H2173" s="123"/>
      <c r="I2173" s="123">
        <v>50</v>
      </c>
      <c r="J2173" s="123"/>
      <c r="K2173" s="123"/>
      <c r="L2173" s="123"/>
      <c r="M2173" s="123">
        <v>15</v>
      </c>
      <c r="N2173" s="123"/>
      <c r="O2173" s="332"/>
      <c r="P2173" s="364"/>
      <c r="Q2173" s="276"/>
      <c r="R2173" s="221"/>
      <c r="S2173" s="225"/>
      <c r="T2173" s="20"/>
      <c r="U2173" s="5"/>
    </row>
    <row r="2174" spans="1:21" s="19" customFormat="1" ht="60" hidden="1" customHeight="1" outlineLevel="1" x14ac:dyDescent="0.25">
      <c r="A2174" s="552"/>
      <c r="B2174" s="551"/>
      <c r="C2174" s="552"/>
      <c r="D2174" s="574"/>
      <c r="E2174" s="536"/>
      <c r="F2174" s="537"/>
      <c r="G2174" s="233" t="s">
        <v>1628</v>
      </c>
      <c r="H2174" s="123"/>
      <c r="I2174" s="123">
        <v>80</v>
      </c>
      <c r="J2174" s="123"/>
      <c r="K2174" s="123"/>
      <c r="L2174" s="123"/>
      <c r="M2174" s="123">
        <v>120</v>
      </c>
      <c r="N2174" s="123"/>
      <c r="O2174" s="332"/>
      <c r="P2174" s="364"/>
      <c r="Q2174" s="276"/>
      <c r="R2174" s="221"/>
      <c r="S2174" s="225"/>
      <c r="T2174" s="20"/>
      <c r="U2174" s="5"/>
    </row>
    <row r="2175" spans="1:21" s="19" customFormat="1" ht="60" hidden="1" customHeight="1" outlineLevel="1" x14ac:dyDescent="0.25">
      <c r="A2175" s="552"/>
      <c r="B2175" s="551"/>
      <c r="C2175" s="552"/>
      <c r="D2175" s="574"/>
      <c r="E2175" s="536"/>
      <c r="F2175" s="537"/>
      <c r="G2175" s="233" t="s">
        <v>1868</v>
      </c>
      <c r="H2175" s="123"/>
      <c r="I2175" s="123">
        <v>689</v>
      </c>
      <c r="J2175" s="123"/>
      <c r="K2175" s="123"/>
      <c r="L2175" s="123"/>
      <c r="M2175" s="123">
        <v>15</v>
      </c>
      <c r="N2175" s="123"/>
      <c r="O2175" s="332"/>
      <c r="P2175" s="364"/>
      <c r="Q2175" s="276"/>
      <c r="R2175" s="221"/>
      <c r="S2175" s="225"/>
      <c r="T2175" s="20"/>
      <c r="U2175" s="5"/>
    </row>
    <row r="2176" spans="1:21" s="19" customFormat="1" ht="60" hidden="1" customHeight="1" outlineLevel="1" x14ac:dyDescent="0.25">
      <c r="A2176" s="552"/>
      <c r="B2176" s="551"/>
      <c r="C2176" s="552"/>
      <c r="D2176" s="574"/>
      <c r="E2176" s="536"/>
      <c r="F2176" s="537"/>
      <c r="G2176" s="233" t="s">
        <v>1633</v>
      </c>
      <c r="H2176" s="123"/>
      <c r="I2176" s="123">
        <v>354</v>
      </c>
      <c r="J2176" s="123"/>
      <c r="K2176" s="123"/>
      <c r="L2176" s="123"/>
      <c r="M2176" s="123">
        <v>150</v>
      </c>
      <c r="N2176" s="123"/>
      <c r="O2176" s="332"/>
      <c r="P2176" s="364"/>
      <c r="Q2176" s="276"/>
      <c r="R2176" s="221"/>
      <c r="S2176" s="225"/>
      <c r="T2176" s="20"/>
      <c r="U2176" s="5"/>
    </row>
    <row r="2177" spans="1:21" s="19" customFormat="1" ht="60" hidden="1" customHeight="1" outlineLevel="1" x14ac:dyDescent="0.25">
      <c r="A2177" s="552"/>
      <c r="B2177" s="551"/>
      <c r="C2177" s="552"/>
      <c r="D2177" s="574"/>
      <c r="E2177" s="536"/>
      <c r="F2177" s="537"/>
      <c r="G2177" s="233" t="s">
        <v>1869</v>
      </c>
      <c r="H2177" s="123"/>
      <c r="I2177" s="123">
        <v>530</v>
      </c>
      <c r="J2177" s="123"/>
      <c r="K2177" s="123"/>
      <c r="L2177" s="123"/>
      <c r="M2177" s="123">
        <v>150</v>
      </c>
      <c r="N2177" s="123"/>
      <c r="O2177" s="332"/>
      <c r="P2177" s="364"/>
      <c r="Q2177" s="276"/>
      <c r="R2177" s="221"/>
      <c r="S2177" s="225"/>
      <c r="T2177" s="20"/>
      <c r="U2177" s="5"/>
    </row>
    <row r="2178" spans="1:21" s="19" customFormat="1" ht="60" hidden="1" customHeight="1" outlineLevel="1" x14ac:dyDescent="0.25">
      <c r="A2178" s="552"/>
      <c r="B2178" s="551"/>
      <c r="C2178" s="552"/>
      <c r="D2178" s="574"/>
      <c r="E2178" s="536"/>
      <c r="F2178" s="537"/>
      <c r="G2178" s="233" t="s">
        <v>1870</v>
      </c>
      <c r="H2178" s="123"/>
      <c r="I2178" s="123">
        <v>480</v>
      </c>
      <c r="J2178" s="123"/>
      <c r="K2178" s="123"/>
      <c r="L2178" s="123"/>
      <c r="M2178" s="123">
        <v>150</v>
      </c>
      <c r="N2178" s="123"/>
      <c r="O2178" s="332"/>
      <c r="P2178" s="364"/>
      <c r="Q2178" s="276"/>
      <c r="R2178" s="221"/>
      <c r="S2178" s="225"/>
      <c r="T2178" s="20"/>
      <c r="U2178" s="5"/>
    </row>
    <row r="2179" spans="1:21" s="19" customFormat="1" ht="60" hidden="1" customHeight="1" outlineLevel="1" x14ac:dyDescent="0.25">
      <c r="A2179" s="552"/>
      <c r="B2179" s="551"/>
      <c r="C2179" s="552"/>
      <c r="D2179" s="574"/>
      <c r="E2179" s="536"/>
      <c r="F2179" s="537"/>
      <c r="G2179" s="233" t="s">
        <v>1871</v>
      </c>
      <c r="H2179" s="123"/>
      <c r="I2179" s="123">
        <v>40</v>
      </c>
      <c r="J2179" s="123"/>
      <c r="K2179" s="123"/>
      <c r="L2179" s="123"/>
      <c r="M2179" s="123">
        <v>150</v>
      </c>
      <c r="N2179" s="123"/>
      <c r="O2179" s="332"/>
      <c r="P2179" s="364"/>
      <c r="Q2179" s="276"/>
      <c r="R2179" s="221"/>
      <c r="S2179" s="225"/>
      <c r="T2179" s="20"/>
      <c r="U2179" s="5"/>
    </row>
    <row r="2180" spans="1:21" s="19" customFormat="1" ht="60" hidden="1" customHeight="1" outlineLevel="1" x14ac:dyDescent="0.25">
      <c r="A2180" s="552"/>
      <c r="B2180" s="551"/>
      <c r="C2180" s="552"/>
      <c r="D2180" s="574"/>
      <c r="E2180" s="536"/>
      <c r="F2180" s="537"/>
      <c r="G2180" s="233" t="s">
        <v>1872</v>
      </c>
      <c r="H2180" s="123"/>
      <c r="I2180" s="123">
        <v>250</v>
      </c>
      <c r="J2180" s="123"/>
      <c r="K2180" s="123"/>
      <c r="L2180" s="123"/>
      <c r="M2180" s="123">
        <v>99.558999999999997</v>
      </c>
      <c r="N2180" s="123"/>
      <c r="O2180" s="332"/>
      <c r="P2180" s="364"/>
      <c r="Q2180" s="276"/>
      <c r="R2180" s="221"/>
      <c r="S2180" s="225"/>
      <c r="T2180" s="20"/>
      <c r="U2180" s="5"/>
    </row>
    <row r="2181" spans="1:21" s="19" customFormat="1" ht="60" hidden="1" customHeight="1" outlineLevel="1" x14ac:dyDescent="0.25">
      <c r="A2181" s="552"/>
      <c r="B2181" s="551"/>
      <c r="C2181" s="552"/>
      <c r="D2181" s="574"/>
      <c r="E2181" s="536"/>
      <c r="F2181" s="537"/>
      <c r="G2181" s="233" t="s">
        <v>1873</v>
      </c>
      <c r="H2181" s="123"/>
      <c r="I2181" s="123">
        <v>200</v>
      </c>
      <c r="J2181" s="123"/>
      <c r="K2181" s="123"/>
      <c r="L2181" s="123"/>
      <c r="M2181" s="123">
        <v>140</v>
      </c>
      <c r="N2181" s="123"/>
      <c r="O2181" s="332"/>
      <c r="P2181" s="364"/>
      <c r="Q2181" s="276"/>
      <c r="R2181" s="221"/>
      <c r="S2181" s="225"/>
      <c r="T2181" s="20"/>
      <c r="U2181" s="5"/>
    </row>
    <row r="2182" spans="1:21" s="19" customFormat="1" ht="75" hidden="1" customHeight="1" outlineLevel="1" x14ac:dyDescent="0.25">
      <c r="A2182" s="552"/>
      <c r="B2182" s="551"/>
      <c r="C2182" s="552"/>
      <c r="D2182" s="574"/>
      <c r="E2182" s="536"/>
      <c r="F2182" s="537"/>
      <c r="G2182" s="233" t="s">
        <v>1874</v>
      </c>
      <c r="H2182" s="123"/>
      <c r="I2182" s="123">
        <v>100</v>
      </c>
      <c r="J2182" s="123"/>
      <c r="K2182" s="123"/>
      <c r="L2182" s="123"/>
      <c r="M2182" s="123">
        <v>250</v>
      </c>
      <c r="N2182" s="123"/>
      <c r="O2182" s="332"/>
      <c r="P2182" s="364"/>
      <c r="Q2182" s="276"/>
      <c r="R2182" s="221"/>
      <c r="S2182" s="225"/>
      <c r="T2182" s="20"/>
      <c r="U2182" s="5"/>
    </row>
    <row r="2183" spans="1:21" s="19" customFormat="1" ht="60" hidden="1" customHeight="1" outlineLevel="1" x14ac:dyDescent="0.25">
      <c r="A2183" s="552"/>
      <c r="B2183" s="551"/>
      <c r="C2183" s="552"/>
      <c r="D2183" s="574"/>
      <c r="E2183" s="536"/>
      <c r="F2183" s="537"/>
      <c r="G2183" s="233" t="s">
        <v>1654</v>
      </c>
      <c r="H2183" s="123"/>
      <c r="I2183" s="123">
        <v>225</v>
      </c>
      <c r="J2183" s="123"/>
      <c r="K2183" s="123"/>
      <c r="L2183" s="123"/>
      <c r="M2183" s="123">
        <v>180</v>
      </c>
      <c r="N2183" s="123"/>
      <c r="O2183" s="332"/>
      <c r="P2183" s="364"/>
      <c r="Q2183" s="276"/>
      <c r="R2183" s="221"/>
      <c r="S2183" s="225"/>
      <c r="T2183" s="20"/>
      <c r="U2183" s="5"/>
    </row>
    <row r="2184" spans="1:21" s="19" customFormat="1" ht="60" hidden="1" customHeight="1" outlineLevel="1" x14ac:dyDescent="0.25">
      <c r="A2184" s="552"/>
      <c r="B2184" s="551"/>
      <c r="C2184" s="552"/>
      <c r="D2184" s="574"/>
      <c r="E2184" s="536"/>
      <c r="F2184" s="537"/>
      <c r="G2184" s="233" t="s">
        <v>1875</v>
      </c>
      <c r="H2184" s="123"/>
      <c r="I2184" s="123">
        <v>3960</v>
      </c>
      <c r="J2184" s="123"/>
      <c r="K2184" s="123"/>
      <c r="L2184" s="123"/>
      <c r="M2184" s="123">
        <v>50</v>
      </c>
      <c r="N2184" s="123"/>
      <c r="O2184" s="332"/>
      <c r="P2184" s="364"/>
      <c r="Q2184" s="276"/>
      <c r="R2184" s="221"/>
      <c r="S2184" s="225"/>
      <c r="T2184" s="20"/>
      <c r="U2184" s="5"/>
    </row>
    <row r="2185" spans="1:21" s="19" customFormat="1" ht="60" hidden="1" customHeight="1" outlineLevel="1" x14ac:dyDescent="0.25">
      <c r="A2185" s="552"/>
      <c r="B2185" s="551"/>
      <c r="C2185" s="552"/>
      <c r="D2185" s="574"/>
      <c r="E2185" s="536"/>
      <c r="F2185" s="537"/>
      <c r="G2185" s="233" t="s">
        <v>1876</v>
      </c>
      <c r="H2185" s="123"/>
      <c r="I2185" s="123">
        <v>557</v>
      </c>
      <c r="J2185" s="123"/>
      <c r="K2185" s="123"/>
      <c r="L2185" s="123"/>
      <c r="M2185" s="123">
        <v>117</v>
      </c>
      <c r="N2185" s="123"/>
      <c r="O2185" s="332"/>
      <c r="P2185" s="364"/>
      <c r="Q2185" s="276"/>
      <c r="R2185" s="221"/>
      <c r="S2185" s="225"/>
      <c r="T2185" s="20"/>
      <c r="U2185" s="5"/>
    </row>
    <row r="2186" spans="1:21" s="19" customFormat="1" ht="60" hidden="1" customHeight="1" outlineLevel="1" x14ac:dyDescent="0.25">
      <c r="A2186" s="552"/>
      <c r="B2186" s="551"/>
      <c r="C2186" s="552"/>
      <c r="D2186" s="574"/>
      <c r="E2186" s="536"/>
      <c r="F2186" s="537"/>
      <c r="G2186" s="233" t="s">
        <v>1129</v>
      </c>
      <c r="H2186" s="123"/>
      <c r="I2186" s="123">
        <v>210</v>
      </c>
      <c r="J2186" s="123"/>
      <c r="K2186" s="123"/>
      <c r="L2186" s="123"/>
      <c r="M2186" s="123">
        <v>115</v>
      </c>
      <c r="N2186" s="123"/>
      <c r="O2186" s="332"/>
      <c r="P2186" s="364"/>
      <c r="Q2186" s="276"/>
      <c r="R2186" s="221"/>
      <c r="S2186" s="225"/>
      <c r="T2186" s="20"/>
      <c r="U2186" s="5"/>
    </row>
    <row r="2187" spans="1:21" s="19" customFormat="1" ht="60" hidden="1" customHeight="1" outlineLevel="1" x14ac:dyDescent="0.25">
      <c r="A2187" s="552"/>
      <c r="B2187" s="551"/>
      <c r="C2187" s="552"/>
      <c r="D2187" s="574"/>
      <c r="E2187" s="536"/>
      <c r="F2187" s="537"/>
      <c r="G2187" s="233" t="s">
        <v>1656</v>
      </c>
      <c r="H2187" s="123"/>
      <c r="I2187" s="123">
        <v>90</v>
      </c>
      <c r="J2187" s="123"/>
      <c r="K2187" s="123"/>
      <c r="L2187" s="123"/>
      <c r="M2187" s="123">
        <v>35</v>
      </c>
      <c r="N2187" s="123"/>
      <c r="O2187" s="332"/>
      <c r="P2187" s="364"/>
      <c r="Q2187" s="276"/>
      <c r="R2187" s="221"/>
      <c r="S2187" s="225"/>
      <c r="T2187" s="20"/>
      <c r="U2187" s="5"/>
    </row>
    <row r="2188" spans="1:21" s="19" customFormat="1" ht="60" hidden="1" customHeight="1" outlineLevel="1" x14ac:dyDescent="0.25">
      <c r="A2188" s="552"/>
      <c r="B2188" s="551"/>
      <c r="C2188" s="552"/>
      <c r="D2188" s="574"/>
      <c r="E2188" s="536"/>
      <c r="F2188" s="537"/>
      <c r="G2188" s="233" t="s">
        <v>1657</v>
      </c>
      <c r="H2188" s="123"/>
      <c r="I2188" s="123">
        <v>6</v>
      </c>
      <c r="J2188" s="123"/>
      <c r="K2188" s="123"/>
      <c r="L2188" s="123"/>
      <c r="M2188" s="123">
        <v>300</v>
      </c>
      <c r="N2188" s="123"/>
      <c r="O2188" s="332"/>
      <c r="P2188" s="364"/>
      <c r="Q2188" s="276"/>
      <c r="R2188" s="221"/>
      <c r="S2188" s="225"/>
      <c r="T2188" s="20"/>
      <c r="U2188" s="5"/>
    </row>
    <row r="2189" spans="1:21" s="19" customFormat="1" ht="60" hidden="1" customHeight="1" outlineLevel="1" x14ac:dyDescent="0.25">
      <c r="A2189" s="552"/>
      <c r="B2189" s="551"/>
      <c r="C2189" s="552"/>
      <c r="D2189" s="574"/>
      <c r="E2189" s="536"/>
      <c r="F2189" s="537"/>
      <c r="G2189" s="233" t="s">
        <v>1658</v>
      </c>
      <c r="H2189" s="123"/>
      <c r="I2189" s="123">
        <v>22</v>
      </c>
      <c r="J2189" s="123"/>
      <c r="K2189" s="123"/>
      <c r="L2189" s="123"/>
      <c r="M2189" s="123">
        <v>10</v>
      </c>
      <c r="N2189" s="123"/>
      <c r="O2189" s="332"/>
      <c r="P2189" s="364"/>
      <c r="Q2189" s="276"/>
      <c r="R2189" s="221"/>
      <c r="S2189" s="225"/>
      <c r="T2189" s="20"/>
      <c r="U2189" s="5"/>
    </row>
    <row r="2190" spans="1:21" s="19" customFormat="1" ht="60" hidden="1" customHeight="1" outlineLevel="1" x14ac:dyDescent="0.25">
      <c r="A2190" s="552"/>
      <c r="B2190" s="551"/>
      <c r="C2190" s="552"/>
      <c r="D2190" s="574"/>
      <c r="E2190" s="536"/>
      <c r="F2190" s="537"/>
      <c r="G2190" s="233" t="s">
        <v>1659</v>
      </c>
      <c r="H2190" s="123"/>
      <c r="I2190" s="123">
        <v>197</v>
      </c>
      <c r="J2190" s="123"/>
      <c r="K2190" s="123"/>
      <c r="L2190" s="123"/>
      <c r="M2190" s="123">
        <v>345</v>
      </c>
      <c r="N2190" s="123"/>
      <c r="O2190" s="332"/>
      <c r="P2190" s="364"/>
      <c r="Q2190" s="276"/>
      <c r="R2190" s="221"/>
      <c r="S2190" s="225"/>
      <c r="T2190" s="20"/>
      <c r="U2190" s="5"/>
    </row>
    <row r="2191" spans="1:21" s="19" customFormat="1" ht="105" hidden="1" customHeight="1" outlineLevel="1" x14ac:dyDescent="0.25">
      <c r="A2191" s="552"/>
      <c r="B2191" s="551"/>
      <c r="C2191" s="552"/>
      <c r="D2191" s="574"/>
      <c r="E2191" s="536"/>
      <c r="F2191" s="537"/>
      <c r="G2191" s="233" t="s">
        <v>1660</v>
      </c>
      <c r="H2191" s="123"/>
      <c r="I2191" s="123">
        <v>20</v>
      </c>
      <c r="J2191" s="123"/>
      <c r="K2191" s="123"/>
      <c r="L2191" s="123"/>
      <c r="M2191" s="123">
        <v>15</v>
      </c>
      <c r="N2191" s="123"/>
      <c r="O2191" s="332"/>
      <c r="P2191" s="364"/>
      <c r="Q2191" s="276"/>
      <c r="R2191" s="221"/>
      <c r="S2191" s="225"/>
      <c r="T2191" s="20"/>
      <c r="U2191" s="5"/>
    </row>
    <row r="2192" spans="1:21" s="19" customFormat="1" ht="75" hidden="1" customHeight="1" outlineLevel="1" x14ac:dyDescent="0.25">
      <c r="A2192" s="552"/>
      <c r="B2192" s="551"/>
      <c r="C2192" s="552"/>
      <c r="D2192" s="574"/>
      <c r="E2192" s="536"/>
      <c r="F2192" s="537"/>
      <c r="G2192" s="233" t="s">
        <v>1661</v>
      </c>
      <c r="H2192" s="123"/>
      <c r="I2192" s="123">
        <v>420</v>
      </c>
      <c r="J2192" s="123"/>
      <c r="K2192" s="123"/>
      <c r="L2192" s="123"/>
      <c r="M2192" s="123">
        <v>150</v>
      </c>
      <c r="N2192" s="123"/>
      <c r="O2192" s="332"/>
      <c r="P2192" s="364"/>
      <c r="Q2192" s="276"/>
      <c r="R2192" s="221"/>
      <c r="S2192" s="225"/>
      <c r="T2192" s="20"/>
      <c r="U2192" s="5"/>
    </row>
    <row r="2193" spans="1:21" s="19" customFormat="1" ht="60" hidden="1" customHeight="1" outlineLevel="1" x14ac:dyDescent="0.25">
      <c r="A2193" s="552"/>
      <c r="B2193" s="551"/>
      <c r="C2193" s="552"/>
      <c r="D2193" s="574"/>
      <c r="E2193" s="536"/>
      <c r="F2193" s="537"/>
      <c r="G2193" s="233" t="s">
        <v>1662</v>
      </c>
      <c r="H2193" s="123"/>
      <c r="I2193" s="123">
        <v>80</v>
      </c>
      <c r="J2193" s="123"/>
      <c r="K2193" s="123"/>
      <c r="L2193" s="123"/>
      <c r="M2193" s="123">
        <v>33</v>
      </c>
      <c r="N2193" s="123"/>
      <c r="O2193" s="332"/>
      <c r="P2193" s="364"/>
      <c r="Q2193" s="276"/>
      <c r="R2193" s="221"/>
      <c r="S2193" s="225"/>
      <c r="T2193" s="20"/>
      <c r="U2193" s="5"/>
    </row>
    <row r="2194" spans="1:21" s="19" customFormat="1" ht="60" hidden="1" customHeight="1" outlineLevel="1" x14ac:dyDescent="0.25">
      <c r="A2194" s="552"/>
      <c r="B2194" s="551"/>
      <c r="C2194" s="552"/>
      <c r="D2194" s="574"/>
      <c r="E2194" s="536"/>
      <c r="F2194" s="537"/>
      <c r="G2194" s="141" t="s">
        <v>1877</v>
      </c>
      <c r="H2194" s="300"/>
      <c r="I2194" s="300"/>
      <c r="J2194" s="300">
        <v>76</v>
      </c>
      <c r="K2194" s="300"/>
      <c r="L2194" s="300"/>
      <c r="M2194" s="300"/>
      <c r="N2194" s="300">
        <v>370</v>
      </c>
      <c r="O2194" s="327"/>
      <c r="P2194" s="364"/>
      <c r="Q2194" s="276"/>
      <c r="R2194" s="221"/>
      <c r="S2194" s="225"/>
      <c r="T2194" s="20"/>
    </row>
    <row r="2195" spans="1:21" s="19" customFormat="1" ht="60" hidden="1" customHeight="1" outlineLevel="1" x14ac:dyDescent="0.25">
      <c r="A2195" s="552"/>
      <c r="B2195" s="551"/>
      <c r="C2195" s="552"/>
      <c r="D2195" s="574"/>
      <c r="E2195" s="536"/>
      <c r="F2195" s="537"/>
      <c r="G2195" s="141" t="s">
        <v>1878</v>
      </c>
      <c r="H2195" s="300"/>
      <c r="I2195" s="300"/>
      <c r="J2195" s="300">
        <v>984</v>
      </c>
      <c r="K2195" s="300"/>
      <c r="L2195" s="300"/>
      <c r="M2195" s="300"/>
      <c r="N2195" s="300">
        <v>450</v>
      </c>
      <c r="O2195" s="327"/>
      <c r="P2195" s="364"/>
      <c r="Q2195" s="276"/>
      <c r="R2195" s="221"/>
      <c r="S2195" s="225"/>
      <c r="T2195" s="20"/>
    </row>
    <row r="2196" spans="1:21" s="19" customFormat="1" ht="120" hidden="1" customHeight="1" outlineLevel="1" x14ac:dyDescent="0.25">
      <c r="A2196" s="552"/>
      <c r="B2196" s="551"/>
      <c r="C2196" s="552"/>
      <c r="D2196" s="574"/>
      <c r="E2196" s="536"/>
      <c r="F2196" s="537"/>
      <c r="G2196" s="61" t="s">
        <v>1879</v>
      </c>
      <c r="H2196" s="300"/>
      <c r="I2196" s="300"/>
      <c r="J2196" s="300">
        <v>67</v>
      </c>
      <c r="K2196" s="300"/>
      <c r="L2196" s="300"/>
      <c r="M2196" s="300"/>
      <c r="N2196" s="300">
        <v>240</v>
      </c>
      <c r="O2196" s="327"/>
      <c r="P2196" s="364"/>
      <c r="Q2196" s="276"/>
      <c r="R2196" s="221"/>
      <c r="S2196" s="225"/>
      <c r="T2196" s="20"/>
    </row>
    <row r="2197" spans="1:21" s="19" customFormat="1" ht="60" hidden="1" customHeight="1" outlineLevel="1" x14ac:dyDescent="0.25">
      <c r="A2197" s="552"/>
      <c r="B2197" s="551"/>
      <c r="C2197" s="552"/>
      <c r="D2197" s="574"/>
      <c r="E2197" s="536"/>
      <c r="F2197" s="537"/>
      <c r="G2197" s="61" t="s">
        <v>1880</v>
      </c>
      <c r="H2197" s="300"/>
      <c r="I2197" s="300"/>
      <c r="J2197" s="300">
        <v>50</v>
      </c>
      <c r="K2197" s="300"/>
      <c r="L2197" s="300"/>
      <c r="M2197" s="300"/>
      <c r="N2197" s="300">
        <v>50</v>
      </c>
      <c r="O2197" s="327"/>
      <c r="P2197" s="364"/>
      <c r="Q2197" s="276"/>
      <c r="R2197" s="221"/>
      <c r="S2197" s="225"/>
      <c r="T2197" s="20"/>
    </row>
    <row r="2198" spans="1:21" s="19" customFormat="1" ht="60" hidden="1" customHeight="1" outlineLevel="1" x14ac:dyDescent="0.25">
      <c r="A2198" s="552"/>
      <c r="B2198" s="551"/>
      <c r="C2198" s="552"/>
      <c r="D2198" s="574"/>
      <c r="E2198" s="536"/>
      <c r="F2198" s="537"/>
      <c r="G2198" s="61" t="s">
        <v>1679</v>
      </c>
      <c r="H2198" s="300"/>
      <c r="I2198" s="300"/>
      <c r="J2198" s="300">
        <v>688</v>
      </c>
      <c r="K2198" s="300"/>
      <c r="L2198" s="300"/>
      <c r="M2198" s="300"/>
      <c r="N2198" s="300">
        <v>15</v>
      </c>
      <c r="O2198" s="327"/>
      <c r="P2198" s="364"/>
      <c r="Q2198" s="276"/>
      <c r="R2198" s="221"/>
      <c r="S2198" s="225"/>
      <c r="T2198" s="20"/>
    </row>
    <row r="2199" spans="1:21" s="19" customFormat="1" ht="53.25" hidden="1" customHeight="1" outlineLevel="1" x14ac:dyDescent="0.25">
      <c r="A2199" s="552"/>
      <c r="B2199" s="551"/>
      <c r="C2199" s="552"/>
      <c r="D2199" s="574"/>
      <c r="E2199" s="536"/>
      <c r="F2199" s="537"/>
      <c r="G2199" s="61" t="s">
        <v>1687</v>
      </c>
      <c r="H2199" s="300"/>
      <c r="I2199" s="300"/>
      <c r="J2199" s="300">
        <v>1929</v>
      </c>
      <c r="K2199" s="300"/>
      <c r="L2199" s="300"/>
      <c r="M2199" s="300"/>
      <c r="N2199" s="300">
        <v>74</v>
      </c>
      <c r="O2199" s="327"/>
      <c r="P2199" s="364"/>
      <c r="Q2199" s="276"/>
      <c r="R2199" s="221"/>
      <c r="S2199" s="225"/>
      <c r="T2199" s="20"/>
    </row>
    <row r="2200" spans="1:21" s="19" customFormat="1" ht="53.25" hidden="1" customHeight="1" outlineLevel="1" x14ac:dyDescent="0.25">
      <c r="A2200" s="552"/>
      <c r="B2200" s="551"/>
      <c r="C2200" s="552"/>
      <c r="D2200" s="574"/>
      <c r="E2200" s="536"/>
      <c r="F2200" s="537"/>
      <c r="G2200" s="61" t="s">
        <v>1881</v>
      </c>
      <c r="H2200" s="300"/>
      <c r="I2200" s="300"/>
      <c r="J2200" s="300">
        <v>243</v>
      </c>
      <c r="K2200" s="300"/>
      <c r="L2200" s="300"/>
      <c r="M2200" s="300"/>
      <c r="N2200" s="300">
        <v>47</v>
      </c>
      <c r="O2200" s="327"/>
      <c r="P2200" s="364"/>
      <c r="Q2200" s="276"/>
      <c r="R2200" s="221"/>
      <c r="S2200" s="225"/>
      <c r="T2200" s="20"/>
    </row>
    <row r="2201" spans="1:21" s="19" customFormat="1" ht="53.25" hidden="1" customHeight="1" outlineLevel="1" x14ac:dyDescent="0.25">
      <c r="A2201" s="552"/>
      <c r="B2201" s="551"/>
      <c r="C2201" s="552"/>
      <c r="D2201" s="574"/>
      <c r="E2201" s="536"/>
      <c r="F2201" s="537"/>
      <c r="G2201" s="61" t="s">
        <v>1696</v>
      </c>
      <c r="H2201" s="300"/>
      <c r="I2201" s="300"/>
      <c r="J2201" s="300">
        <v>1008</v>
      </c>
      <c r="K2201" s="300"/>
      <c r="L2201" s="300"/>
      <c r="M2201" s="300"/>
      <c r="N2201" s="300">
        <v>52</v>
      </c>
      <c r="O2201" s="327"/>
      <c r="P2201" s="364"/>
      <c r="Q2201" s="276"/>
      <c r="R2201" s="221"/>
      <c r="S2201" s="225"/>
      <c r="T2201" s="20"/>
    </row>
    <row r="2202" spans="1:21" s="19" customFormat="1" ht="53.25" hidden="1" customHeight="1" outlineLevel="1" x14ac:dyDescent="0.25">
      <c r="A2202" s="552"/>
      <c r="B2202" s="551"/>
      <c r="C2202" s="552"/>
      <c r="D2202" s="574"/>
      <c r="E2202" s="536"/>
      <c r="F2202" s="537"/>
      <c r="G2202" s="61" t="s">
        <v>1697</v>
      </c>
      <c r="H2202" s="300"/>
      <c r="I2202" s="300"/>
      <c r="J2202" s="300">
        <v>474</v>
      </c>
      <c r="K2202" s="300"/>
      <c r="L2202" s="300"/>
      <c r="M2202" s="300"/>
      <c r="N2202" s="300">
        <v>50</v>
      </c>
      <c r="O2202" s="327"/>
      <c r="P2202" s="364"/>
      <c r="Q2202" s="276"/>
      <c r="R2202" s="221"/>
      <c r="S2202" s="225"/>
      <c r="T2202" s="20"/>
    </row>
    <row r="2203" spans="1:21" s="19" customFormat="1" ht="53.25" hidden="1" customHeight="1" outlineLevel="1" x14ac:dyDescent="0.25">
      <c r="A2203" s="552"/>
      <c r="B2203" s="551"/>
      <c r="C2203" s="552"/>
      <c r="D2203" s="574"/>
      <c r="E2203" s="536"/>
      <c r="F2203" s="537"/>
      <c r="G2203" s="61" t="s">
        <v>1882</v>
      </c>
      <c r="H2203" s="300"/>
      <c r="I2203" s="300"/>
      <c r="J2203" s="300">
        <v>730</v>
      </c>
      <c r="K2203" s="300"/>
      <c r="L2203" s="300"/>
      <c r="M2203" s="300"/>
      <c r="N2203" s="300">
        <v>150</v>
      </c>
      <c r="O2203" s="327"/>
      <c r="P2203" s="364"/>
      <c r="Q2203" s="276"/>
      <c r="R2203" s="221"/>
      <c r="S2203" s="225"/>
      <c r="T2203" s="20"/>
    </row>
    <row r="2204" spans="1:21" s="19" customFormat="1" ht="75" hidden="1" customHeight="1" outlineLevel="1" x14ac:dyDescent="0.25">
      <c r="A2204" s="552"/>
      <c r="B2204" s="551"/>
      <c r="C2204" s="552"/>
      <c r="D2204" s="574"/>
      <c r="E2204" s="536"/>
      <c r="F2204" s="537"/>
      <c r="G2204" s="61" t="s">
        <v>1883</v>
      </c>
      <c r="H2204" s="300"/>
      <c r="I2204" s="300"/>
      <c r="J2204" s="300">
        <v>564</v>
      </c>
      <c r="K2204" s="300"/>
      <c r="L2204" s="300"/>
      <c r="M2204" s="300"/>
      <c r="N2204" s="300">
        <v>150</v>
      </c>
      <c r="O2204" s="327"/>
      <c r="P2204" s="364"/>
      <c r="Q2204" s="276"/>
      <c r="R2204" s="221"/>
      <c r="S2204" s="225"/>
      <c r="T2204" s="20"/>
    </row>
    <row r="2205" spans="1:21" s="19" customFormat="1" ht="53.25" hidden="1" customHeight="1" outlineLevel="1" x14ac:dyDescent="0.25">
      <c r="A2205" s="552"/>
      <c r="B2205" s="551"/>
      <c r="C2205" s="552"/>
      <c r="D2205" s="574"/>
      <c r="E2205" s="536"/>
      <c r="F2205" s="537"/>
      <c r="G2205" s="61" t="s">
        <v>1710</v>
      </c>
      <c r="H2205" s="300"/>
      <c r="I2205" s="300"/>
      <c r="J2205" s="300">
        <v>7</v>
      </c>
      <c r="K2205" s="300"/>
      <c r="L2205" s="300"/>
      <c r="M2205" s="300"/>
      <c r="N2205" s="300">
        <v>15</v>
      </c>
      <c r="O2205" s="327"/>
      <c r="P2205" s="364"/>
      <c r="Q2205" s="276"/>
      <c r="R2205" s="221"/>
      <c r="S2205" s="225"/>
      <c r="T2205" s="20"/>
    </row>
    <row r="2206" spans="1:21" s="19" customFormat="1" ht="53.25" hidden="1" customHeight="1" outlineLevel="1" x14ac:dyDescent="0.25">
      <c r="A2206" s="552"/>
      <c r="B2206" s="551"/>
      <c r="C2206" s="552"/>
      <c r="D2206" s="574"/>
      <c r="E2206" s="536"/>
      <c r="F2206" s="537"/>
      <c r="G2206" s="61" t="s">
        <v>1884</v>
      </c>
      <c r="H2206" s="300"/>
      <c r="I2206" s="300"/>
      <c r="J2206" s="300">
        <v>194</v>
      </c>
      <c r="K2206" s="300"/>
      <c r="L2206" s="300"/>
      <c r="M2206" s="300"/>
      <c r="N2206" s="300">
        <v>100</v>
      </c>
      <c r="O2206" s="327"/>
      <c r="P2206" s="364"/>
      <c r="Q2206" s="276"/>
      <c r="R2206" s="221"/>
      <c r="S2206" s="225"/>
      <c r="T2206" s="20"/>
    </row>
    <row r="2207" spans="1:21" s="19" customFormat="1" ht="53.25" hidden="1" customHeight="1" outlineLevel="1" x14ac:dyDescent="0.25">
      <c r="A2207" s="552"/>
      <c r="B2207" s="551"/>
      <c r="C2207" s="552"/>
      <c r="D2207" s="574"/>
      <c r="E2207" s="536"/>
      <c r="F2207" s="537"/>
      <c r="G2207" s="61" t="s">
        <v>1713</v>
      </c>
      <c r="H2207" s="300"/>
      <c r="I2207" s="300"/>
      <c r="J2207" s="300">
        <v>12</v>
      </c>
      <c r="K2207" s="300"/>
      <c r="L2207" s="300"/>
      <c r="M2207" s="300"/>
      <c r="N2207" s="300">
        <v>12</v>
      </c>
      <c r="O2207" s="327"/>
      <c r="P2207" s="364"/>
      <c r="Q2207" s="276"/>
      <c r="R2207" s="221"/>
      <c r="S2207" s="225"/>
      <c r="T2207" s="20"/>
    </row>
    <row r="2208" spans="1:21" s="19" customFormat="1" ht="45" hidden="1" customHeight="1" outlineLevel="1" x14ac:dyDescent="0.25">
      <c r="A2208" s="552"/>
      <c r="B2208" s="551"/>
      <c r="C2208" s="552"/>
      <c r="D2208" s="574"/>
      <c r="E2208" s="536"/>
      <c r="F2208" s="537"/>
      <c r="G2208" s="61" t="s">
        <v>1885</v>
      </c>
      <c r="H2208" s="300"/>
      <c r="I2208" s="300"/>
      <c r="J2208" s="300">
        <v>52</v>
      </c>
      <c r="K2208" s="300"/>
      <c r="L2208" s="300"/>
      <c r="M2208" s="300"/>
      <c r="N2208" s="300">
        <v>95</v>
      </c>
      <c r="O2208" s="327"/>
      <c r="P2208" s="364"/>
      <c r="Q2208" s="276"/>
      <c r="R2208" s="221"/>
      <c r="S2208" s="225"/>
      <c r="T2208" s="20"/>
    </row>
    <row r="2209" spans="1:20" s="19" customFormat="1" ht="53.25" hidden="1" customHeight="1" outlineLevel="1" x14ac:dyDescent="0.25">
      <c r="A2209" s="552"/>
      <c r="B2209" s="551"/>
      <c r="C2209" s="552"/>
      <c r="D2209" s="574"/>
      <c r="E2209" s="536"/>
      <c r="F2209" s="537"/>
      <c r="G2209" s="61" t="s">
        <v>1886</v>
      </c>
      <c r="H2209" s="300"/>
      <c r="I2209" s="300"/>
      <c r="J2209" s="300">
        <v>2305</v>
      </c>
      <c r="K2209" s="300"/>
      <c r="L2209" s="300"/>
      <c r="M2209" s="300"/>
      <c r="N2209" s="300">
        <v>30</v>
      </c>
      <c r="O2209" s="327"/>
      <c r="P2209" s="364"/>
      <c r="Q2209" s="276"/>
      <c r="R2209" s="221"/>
      <c r="S2209" s="225"/>
      <c r="T2209" s="20"/>
    </row>
    <row r="2210" spans="1:20" s="19" customFormat="1" ht="60" hidden="1" customHeight="1" outlineLevel="1" x14ac:dyDescent="0.25">
      <c r="A2210" s="552"/>
      <c r="B2210" s="551"/>
      <c r="C2210" s="552"/>
      <c r="D2210" s="574"/>
      <c r="E2210" s="536"/>
      <c r="F2210" s="537"/>
      <c r="G2210" s="61" t="s">
        <v>1887</v>
      </c>
      <c r="H2210" s="300"/>
      <c r="I2210" s="300"/>
      <c r="J2210" s="300">
        <v>5</v>
      </c>
      <c r="K2210" s="300"/>
      <c r="L2210" s="300"/>
      <c r="M2210" s="300"/>
      <c r="N2210" s="300">
        <v>150</v>
      </c>
      <c r="O2210" s="327"/>
      <c r="P2210" s="364"/>
      <c r="Q2210" s="276"/>
      <c r="R2210" s="221"/>
      <c r="S2210" s="225"/>
      <c r="T2210" s="20"/>
    </row>
    <row r="2211" spans="1:20" s="19" customFormat="1" ht="53.25" hidden="1" customHeight="1" outlineLevel="1" x14ac:dyDescent="0.25">
      <c r="A2211" s="552"/>
      <c r="B2211" s="551"/>
      <c r="C2211" s="552"/>
      <c r="D2211" s="574"/>
      <c r="E2211" s="536"/>
      <c r="F2211" s="537"/>
      <c r="G2211" s="61" t="s">
        <v>1888</v>
      </c>
      <c r="H2211" s="300"/>
      <c r="I2211" s="300"/>
      <c r="J2211" s="300">
        <v>136</v>
      </c>
      <c r="K2211" s="300"/>
      <c r="L2211" s="300"/>
      <c r="M2211" s="300"/>
      <c r="N2211" s="300">
        <v>100</v>
      </c>
      <c r="O2211" s="327"/>
      <c r="P2211" s="364"/>
      <c r="Q2211" s="276"/>
      <c r="R2211" s="221"/>
      <c r="S2211" s="225"/>
      <c r="T2211" s="20"/>
    </row>
    <row r="2212" spans="1:20" s="19" customFormat="1" ht="53.25" hidden="1" customHeight="1" outlineLevel="1" x14ac:dyDescent="0.25">
      <c r="A2212" s="552"/>
      <c r="B2212" s="551"/>
      <c r="C2212" s="552"/>
      <c r="D2212" s="574"/>
      <c r="E2212" s="536"/>
      <c r="F2212" s="537"/>
      <c r="G2212" s="61" t="s">
        <v>1374</v>
      </c>
      <c r="H2212" s="300"/>
      <c r="I2212" s="300"/>
      <c r="J2212" s="300">
        <v>155</v>
      </c>
      <c r="K2212" s="300"/>
      <c r="L2212" s="300"/>
      <c r="M2212" s="300"/>
      <c r="N2212" s="300">
        <v>30</v>
      </c>
      <c r="O2212" s="327"/>
      <c r="P2212" s="364"/>
      <c r="Q2212" s="276"/>
      <c r="R2212" s="221"/>
      <c r="S2212" s="225"/>
      <c r="T2212" s="20"/>
    </row>
    <row r="2213" spans="1:20" s="19" customFormat="1" ht="53.25" hidden="1" customHeight="1" outlineLevel="1" x14ac:dyDescent="0.25">
      <c r="A2213" s="552"/>
      <c r="B2213" s="551"/>
      <c r="C2213" s="552"/>
      <c r="D2213" s="574"/>
      <c r="E2213" s="536"/>
      <c r="F2213" s="537"/>
      <c r="G2213" s="61" t="s">
        <v>1375</v>
      </c>
      <c r="H2213" s="300"/>
      <c r="I2213" s="300"/>
      <c r="J2213" s="300">
        <v>11</v>
      </c>
      <c r="K2213" s="300"/>
      <c r="L2213" s="300"/>
      <c r="M2213" s="300"/>
      <c r="N2213" s="300">
        <v>15</v>
      </c>
      <c r="O2213" s="327"/>
      <c r="P2213" s="364"/>
      <c r="Q2213" s="276"/>
      <c r="R2213" s="221"/>
      <c r="S2213" s="225"/>
      <c r="T2213" s="20"/>
    </row>
    <row r="2214" spans="1:20" s="19" customFormat="1" ht="165" hidden="1" customHeight="1" outlineLevel="1" x14ac:dyDescent="0.25">
      <c r="A2214" s="552"/>
      <c r="B2214" s="551"/>
      <c r="C2214" s="552"/>
      <c r="D2214" s="574"/>
      <c r="E2214" s="536"/>
      <c r="F2214" s="537"/>
      <c r="G2214" s="133" t="s">
        <v>1990</v>
      </c>
      <c r="H2214" s="4"/>
      <c r="I2214" s="4"/>
      <c r="J2214" s="4">
        <v>2460</v>
      </c>
      <c r="K2214" s="4"/>
      <c r="L2214" s="4"/>
      <c r="M2214" s="4"/>
      <c r="N2214" s="4">
        <v>255</v>
      </c>
      <c r="O2214" s="21"/>
      <c r="P2214" s="364"/>
      <c r="Q2214" s="276"/>
      <c r="R2214" s="221"/>
      <c r="S2214" s="225"/>
      <c r="T2214" s="20"/>
    </row>
    <row r="2215" spans="1:20" s="19" customFormat="1" ht="75" hidden="1" customHeight="1" outlineLevel="1" x14ac:dyDescent="0.25">
      <c r="A2215" s="552"/>
      <c r="B2215" s="551"/>
      <c r="C2215" s="552"/>
      <c r="D2215" s="574"/>
      <c r="E2215" s="536"/>
      <c r="F2215" s="537"/>
      <c r="G2215" s="133" t="s">
        <v>2138</v>
      </c>
      <c r="H2215" s="4"/>
      <c r="I2215" s="4"/>
      <c r="J2215" s="4">
        <v>455</v>
      </c>
      <c r="K2215" s="4"/>
      <c r="L2215" s="4"/>
      <c r="M2215" s="4"/>
      <c r="N2215" s="4">
        <v>105.2</v>
      </c>
      <c r="O2215" s="21"/>
      <c r="P2215" s="364"/>
      <c r="Q2215" s="276"/>
      <c r="R2215" s="221"/>
      <c r="S2215" s="225"/>
      <c r="T2215" s="20"/>
    </row>
    <row r="2216" spans="1:20" s="19" customFormat="1" ht="75" hidden="1" customHeight="1" outlineLevel="1" x14ac:dyDescent="0.25">
      <c r="A2216" s="552"/>
      <c r="B2216" s="551"/>
      <c r="C2216" s="552"/>
      <c r="D2216" s="574"/>
      <c r="E2216" s="536"/>
      <c r="F2216" s="537"/>
      <c r="G2216" s="133" t="s">
        <v>2139</v>
      </c>
      <c r="H2216" s="4"/>
      <c r="I2216" s="4"/>
      <c r="J2216" s="4">
        <v>85</v>
      </c>
      <c r="K2216" s="4"/>
      <c r="L2216" s="4"/>
      <c r="M2216" s="4"/>
      <c r="N2216" s="4">
        <v>108.7</v>
      </c>
      <c r="O2216" s="21"/>
      <c r="P2216" s="364"/>
      <c r="Q2216" s="276"/>
      <c r="R2216" s="221"/>
      <c r="S2216" s="225"/>
      <c r="T2216" s="20"/>
    </row>
    <row r="2217" spans="1:20" s="19" customFormat="1" ht="60" hidden="1" customHeight="1" outlineLevel="1" x14ac:dyDescent="0.25">
      <c r="A2217" s="552"/>
      <c r="B2217" s="551"/>
      <c r="C2217" s="552"/>
      <c r="D2217" s="574"/>
      <c r="E2217" s="536"/>
      <c r="F2217" s="537"/>
      <c r="G2217" s="133" t="s">
        <v>2140</v>
      </c>
      <c r="H2217" s="4"/>
      <c r="I2217" s="4"/>
      <c r="J2217" s="4">
        <v>6430</v>
      </c>
      <c r="K2217" s="4"/>
      <c r="L2217" s="4"/>
      <c r="M2217" s="4"/>
      <c r="N2217" s="4">
        <v>885</v>
      </c>
      <c r="O2217" s="21"/>
      <c r="P2217" s="364"/>
      <c r="Q2217" s="276"/>
      <c r="R2217" s="221"/>
      <c r="S2217" s="225"/>
      <c r="T2217" s="20"/>
    </row>
    <row r="2218" spans="1:20" s="19" customFormat="1" ht="60" hidden="1" customHeight="1" outlineLevel="1" x14ac:dyDescent="0.25">
      <c r="A2218" s="552"/>
      <c r="B2218" s="551"/>
      <c r="C2218" s="552"/>
      <c r="D2218" s="574"/>
      <c r="E2218" s="536"/>
      <c r="F2218" s="537"/>
      <c r="G2218" s="133" t="s">
        <v>1993</v>
      </c>
      <c r="H2218" s="4"/>
      <c r="I2218" s="4"/>
      <c r="J2218" s="4">
        <v>21</v>
      </c>
      <c r="K2218" s="4"/>
      <c r="L2218" s="4"/>
      <c r="M2218" s="4"/>
      <c r="N2218" s="4">
        <v>15</v>
      </c>
      <c r="O2218" s="21"/>
      <c r="P2218" s="364"/>
      <c r="Q2218" s="276"/>
      <c r="R2218" s="221"/>
      <c r="S2218" s="225"/>
      <c r="T2218" s="20"/>
    </row>
    <row r="2219" spans="1:20" s="19" customFormat="1" ht="90" hidden="1" customHeight="1" outlineLevel="1" x14ac:dyDescent="0.25">
      <c r="A2219" s="552"/>
      <c r="B2219" s="551"/>
      <c r="C2219" s="552"/>
      <c r="D2219" s="574"/>
      <c r="E2219" s="536"/>
      <c r="F2219" s="537"/>
      <c r="G2219" s="133" t="s">
        <v>1994</v>
      </c>
      <c r="H2219" s="4"/>
      <c r="I2219" s="4"/>
      <c r="J2219" s="4">
        <v>70</v>
      </c>
      <c r="K2219" s="4"/>
      <c r="L2219" s="4"/>
      <c r="M2219" s="4"/>
      <c r="N2219" s="4">
        <v>30</v>
      </c>
      <c r="O2219" s="21"/>
      <c r="P2219" s="364"/>
      <c r="Q2219" s="276"/>
      <c r="R2219" s="221"/>
      <c r="S2219" s="225"/>
      <c r="T2219" s="20"/>
    </row>
    <row r="2220" spans="1:20" s="19" customFormat="1" ht="45" hidden="1" customHeight="1" outlineLevel="1" x14ac:dyDescent="0.25">
      <c r="A2220" s="552"/>
      <c r="B2220" s="551"/>
      <c r="C2220" s="552"/>
      <c r="D2220" s="574"/>
      <c r="E2220" s="536"/>
      <c r="F2220" s="537"/>
      <c r="G2220" s="133" t="s">
        <v>2006</v>
      </c>
      <c r="H2220" s="4"/>
      <c r="I2220" s="4"/>
      <c r="J2220" s="4">
        <v>3</v>
      </c>
      <c r="K2220" s="4"/>
      <c r="L2220" s="4"/>
      <c r="M2220" s="4"/>
      <c r="N2220" s="4">
        <v>15</v>
      </c>
      <c r="O2220" s="21"/>
      <c r="P2220" s="364"/>
      <c r="Q2220" s="276"/>
      <c r="R2220" s="221"/>
      <c r="S2220" s="225"/>
      <c r="T2220" s="20"/>
    </row>
    <row r="2221" spans="1:20" s="19" customFormat="1" ht="60" hidden="1" customHeight="1" outlineLevel="1" x14ac:dyDescent="0.25">
      <c r="A2221" s="552"/>
      <c r="B2221" s="551"/>
      <c r="C2221" s="552"/>
      <c r="D2221" s="574"/>
      <c r="E2221" s="536"/>
      <c r="F2221" s="537"/>
      <c r="G2221" s="133" t="s">
        <v>2141</v>
      </c>
      <c r="H2221" s="4"/>
      <c r="I2221" s="4"/>
      <c r="J2221" s="4">
        <v>3</v>
      </c>
      <c r="K2221" s="4"/>
      <c r="L2221" s="4"/>
      <c r="M2221" s="4"/>
      <c r="N2221" s="4">
        <v>15</v>
      </c>
      <c r="O2221" s="21"/>
      <c r="P2221" s="364"/>
      <c r="Q2221" s="276"/>
      <c r="R2221" s="221"/>
      <c r="S2221" s="225"/>
      <c r="T2221" s="20"/>
    </row>
    <row r="2222" spans="1:20" s="19" customFormat="1" ht="60" hidden="1" customHeight="1" outlineLevel="1" x14ac:dyDescent="0.25">
      <c r="A2222" s="552"/>
      <c r="B2222" s="551"/>
      <c r="C2222" s="552"/>
      <c r="D2222" s="574"/>
      <c r="E2222" s="536"/>
      <c r="F2222" s="537"/>
      <c r="G2222" s="133" t="s">
        <v>2019</v>
      </c>
      <c r="H2222" s="4"/>
      <c r="I2222" s="4"/>
      <c r="J2222" s="4">
        <v>5</v>
      </c>
      <c r="K2222" s="4"/>
      <c r="L2222" s="4"/>
      <c r="M2222" s="4"/>
      <c r="N2222" s="4">
        <v>14</v>
      </c>
      <c r="O2222" s="21"/>
      <c r="P2222" s="364"/>
      <c r="Q2222" s="276"/>
      <c r="R2222" s="221"/>
      <c r="S2222" s="225"/>
      <c r="T2222" s="20"/>
    </row>
    <row r="2223" spans="1:20" s="19" customFormat="1" ht="45" hidden="1" customHeight="1" outlineLevel="1" x14ac:dyDescent="0.25">
      <c r="A2223" s="552"/>
      <c r="B2223" s="551"/>
      <c r="C2223" s="552"/>
      <c r="D2223" s="574"/>
      <c r="E2223" s="536"/>
      <c r="F2223" s="537"/>
      <c r="G2223" s="133" t="s">
        <v>2142</v>
      </c>
      <c r="H2223" s="4"/>
      <c r="I2223" s="4"/>
      <c r="J2223" s="4">
        <v>13</v>
      </c>
      <c r="K2223" s="4"/>
      <c r="L2223" s="4"/>
      <c r="M2223" s="4"/>
      <c r="N2223" s="4">
        <v>15</v>
      </c>
      <c r="O2223" s="21"/>
      <c r="P2223" s="364"/>
      <c r="Q2223" s="276"/>
      <c r="R2223" s="221"/>
      <c r="S2223" s="225"/>
      <c r="T2223" s="20"/>
    </row>
    <row r="2224" spans="1:20" s="19" customFormat="1" ht="75" hidden="1" customHeight="1" outlineLevel="1" x14ac:dyDescent="0.25">
      <c r="A2224" s="552"/>
      <c r="B2224" s="551"/>
      <c r="C2224" s="552"/>
      <c r="D2224" s="574"/>
      <c r="E2224" s="536"/>
      <c r="F2224" s="537"/>
      <c r="G2224" s="133" t="s">
        <v>2143</v>
      </c>
      <c r="H2224" s="4"/>
      <c r="I2224" s="4"/>
      <c r="J2224" s="4">
        <v>31</v>
      </c>
      <c r="K2224" s="4"/>
      <c r="L2224" s="4"/>
      <c r="M2224" s="4"/>
      <c r="N2224" s="4">
        <v>100</v>
      </c>
      <c r="O2224" s="21"/>
      <c r="P2224" s="364"/>
      <c r="Q2224" s="276"/>
      <c r="R2224" s="221"/>
      <c r="S2224" s="225"/>
      <c r="T2224" s="20"/>
    </row>
    <row r="2225" spans="1:20" s="19" customFormat="1" ht="60" hidden="1" customHeight="1" outlineLevel="1" x14ac:dyDescent="0.25">
      <c r="A2225" s="552"/>
      <c r="B2225" s="551"/>
      <c r="C2225" s="552"/>
      <c r="D2225" s="574"/>
      <c r="E2225" s="536"/>
      <c r="F2225" s="537"/>
      <c r="G2225" s="133" t="s">
        <v>2042</v>
      </c>
      <c r="H2225" s="4"/>
      <c r="I2225" s="4"/>
      <c r="J2225" s="4">
        <v>651</v>
      </c>
      <c r="K2225" s="4"/>
      <c r="L2225" s="4"/>
      <c r="M2225" s="4"/>
      <c r="N2225" s="4">
        <v>15</v>
      </c>
      <c r="O2225" s="21"/>
      <c r="P2225" s="364"/>
      <c r="Q2225" s="276"/>
      <c r="R2225" s="221"/>
      <c r="S2225" s="225"/>
      <c r="T2225" s="20"/>
    </row>
    <row r="2226" spans="1:20" s="19" customFormat="1" ht="45" hidden="1" customHeight="1" outlineLevel="1" x14ac:dyDescent="0.25">
      <c r="A2226" s="552"/>
      <c r="B2226" s="551"/>
      <c r="C2226" s="552"/>
      <c r="D2226" s="574"/>
      <c r="E2226" s="536"/>
      <c r="F2226" s="537"/>
      <c r="G2226" s="133" t="s">
        <v>2144</v>
      </c>
      <c r="H2226" s="4"/>
      <c r="I2226" s="4"/>
      <c r="J2226" s="4">
        <v>100</v>
      </c>
      <c r="K2226" s="4"/>
      <c r="L2226" s="4"/>
      <c r="M2226" s="4"/>
      <c r="N2226" s="4">
        <v>1</v>
      </c>
      <c r="O2226" s="21"/>
      <c r="P2226" s="364"/>
      <c r="Q2226" s="276"/>
      <c r="R2226" s="221"/>
      <c r="S2226" s="225"/>
      <c r="T2226" s="20"/>
    </row>
    <row r="2227" spans="1:20" s="19" customFormat="1" ht="90" hidden="1" customHeight="1" outlineLevel="1" x14ac:dyDescent="0.25">
      <c r="A2227" s="552"/>
      <c r="B2227" s="551"/>
      <c r="C2227" s="552"/>
      <c r="D2227" s="574"/>
      <c r="E2227" s="536"/>
      <c r="F2227" s="537"/>
      <c r="G2227" s="133" t="s">
        <v>2066</v>
      </c>
      <c r="H2227" s="4"/>
      <c r="I2227" s="4"/>
      <c r="J2227" s="4">
        <v>450</v>
      </c>
      <c r="K2227" s="4"/>
      <c r="L2227" s="4"/>
      <c r="M2227" s="4"/>
      <c r="N2227" s="4">
        <v>111</v>
      </c>
      <c r="O2227" s="21"/>
      <c r="P2227" s="364"/>
      <c r="Q2227" s="276"/>
      <c r="R2227" s="221"/>
      <c r="S2227" s="225"/>
      <c r="T2227" s="20"/>
    </row>
    <row r="2228" spans="1:20" s="19" customFormat="1" ht="90" hidden="1" customHeight="1" outlineLevel="1" x14ac:dyDescent="0.25">
      <c r="A2228" s="552"/>
      <c r="B2228" s="551"/>
      <c r="C2228" s="552"/>
      <c r="D2228" s="574"/>
      <c r="E2228" s="536"/>
      <c r="F2228" s="537"/>
      <c r="G2228" s="133" t="s">
        <v>2067</v>
      </c>
      <c r="H2228" s="4"/>
      <c r="I2228" s="4"/>
      <c r="J2228" s="4">
        <v>413</v>
      </c>
      <c r="K2228" s="4"/>
      <c r="L2228" s="4"/>
      <c r="M2228" s="4"/>
      <c r="N2228" s="4">
        <v>120</v>
      </c>
      <c r="O2228" s="21"/>
      <c r="P2228" s="364"/>
      <c r="Q2228" s="276"/>
      <c r="R2228" s="221"/>
      <c r="S2228" s="225"/>
      <c r="T2228" s="20"/>
    </row>
    <row r="2229" spans="1:20" s="19" customFormat="1" ht="90" hidden="1" customHeight="1" outlineLevel="1" x14ac:dyDescent="0.25">
      <c r="A2229" s="552"/>
      <c r="B2229" s="551"/>
      <c r="C2229" s="552"/>
      <c r="D2229" s="574"/>
      <c r="E2229" s="536"/>
      <c r="F2229" s="537"/>
      <c r="G2229" s="133" t="s">
        <v>2145</v>
      </c>
      <c r="H2229" s="4"/>
      <c r="I2229" s="4"/>
      <c r="J2229" s="4">
        <v>17</v>
      </c>
      <c r="K2229" s="4"/>
      <c r="L2229" s="4"/>
      <c r="M2229" s="4"/>
      <c r="N2229" s="4">
        <v>70</v>
      </c>
      <c r="O2229" s="21"/>
      <c r="P2229" s="364"/>
      <c r="Q2229" s="276"/>
      <c r="R2229" s="221"/>
      <c r="S2229" s="225"/>
      <c r="T2229" s="20"/>
    </row>
    <row r="2230" spans="1:20" s="19" customFormat="1" ht="105" hidden="1" customHeight="1" outlineLevel="1" x14ac:dyDescent="0.25">
      <c r="A2230" s="552"/>
      <c r="B2230" s="551"/>
      <c r="C2230" s="552"/>
      <c r="D2230" s="574"/>
      <c r="E2230" s="536"/>
      <c r="F2230" s="537"/>
      <c r="G2230" s="133" t="s">
        <v>2077</v>
      </c>
      <c r="H2230" s="4"/>
      <c r="I2230" s="4"/>
      <c r="J2230" s="4">
        <v>13</v>
      </c>
      <c r="K2230" s="4"/>
      <c r="L2230" s="4"/>
      <c r="M2230" s="4"/>
      <c r="N2230" s="4">
        <v>97</v>
      </c>
      <c r="O2230" s="21"/>
      <c r="P2230" s="364"/>
      <c r="Q2230" s="276"/>
      <c r="R2230" s="221"/>
      <c r="S2230" s="225"/>
      <c r="T2230" s="20"/>
    </row>
    <row r="2231" spans="1:20" s="19" customFormat="1" ht="105" hidden="1" customHeight="1" outlineLevel="1" x14ac:dyDescent="0.25">
      <c r="A2231" s="552"/>
      <c r="B2231" s="551"/>
      <c r="C2231" s="552"/>
      <c r="D2231" s="574"/>
      <c r="E2231" s="536"/>
      <c r="F2231" s="537"/>
      <c r="G2231" s="133" t="s">
        <v>2078</v>
      </c>
      <c r="H2231" s="4"/>
      <c r="I2231" s="4"/>
      <c r="J2231" s="4">
        <v>761</v>
      </c>
      <c r="K2231" s="4"/>
      <c r="L2231" s="4"/>
      <c r="M2231" s="4"/>
      <c r="N2231" s="4">
        <v>70</v>
      </c>
      <c r="O2231" s="21"/>
      <c r="P2231" s="364"/>
      <c r="Q2231" s="276"/>
      <c r="R2231" s="221"/>
      <c r="S2231" s="225"/>
      <c r="T2231" s="20"/>
    </row>
    <row r="2232" spans="1:20" s="19" customFormat="1" ht="60" hidden="1" customHeight="1" outlineLevel="1" x14ac:dyDescent="0.25">
      <c r="A2232" s="552"/>
      <c r="B2232" s="551"/>
      <c r="C2232" s="552"/>
      <c r="D2232" s="574"/>
      <c r="E2232" s="536"/>
      <c r="F2232" s="537"/>
      <c r="G2232" s="133" t="s">
        <v>2146</v>
      </c>
      <c r="H2232" s="4"/>
      <c r="I2232" s="4"/>
      <c r="J2232" s="4">
        <v>25</v>
      </c>
      <c r="K2232" s="4"/>
      <c r="L2232" s="4"/>
      <c r="M2232" s="4"/>
      <c r="N2232" s="4">
        <v>27</v>
      </c>
      <c r="O2232" s="21"/>
      <c r="P2232" s="364"/>
      <c r="Q2232" s="276"/>
      <c r="R2232" s="221"/>
      <c r="S2232" s="225"/>
      <c r="T2232" s="20"/>
    </row>
    <row r="2233" spans="1:20" s="19" customFormat="1" ht="60" hidden="1" customHeight="1" outlineLevel="1" x14ac:dyDescent="0.25">
      <c r="A2233" s="552"/>
      <c r="B2233" s="551"/>
      <c r="C2233" s="552"/>
      <c r="D2233" s="574"/>
      <c r="E2233" s="536"/>
      <c r="F2233" s="537"/>
      <c r="G2233" s="133" t="s">
        <v>2147</v>
      </c>
      <c r="H2233" s="4"/>
      <c r="I2233" s="4"/>
      <c r="J2233" s="4">
        <v>545</v>
      </c>
      <c r="K2233" s="4"/>
      <c r="L2233" s="4"/>
      <c r="M2233" s="4"/>
      <c r="N2233" s="4">
        <v>50</v>
      </c>
      <c r="O2233" s="21"/>
      <c r="P2233" s="364"/>
      <c r="Q2233" s="276"/>
      <c r="R2233" s="221"/>
      <c r="S2233" s="225"/>
      <c r="T2233" s="20"/>
    </row>
    <row r="2234" spans="1:20" s="19" customFormat="1" ht="45" hidden="1" customHeight="1" outlineLevel="1" x14ac:dyDescent="0.25">
      <c r="A2234" s="552"/>
      <c r="B2234" s="551"/>
      <c r="C2234" s="552"/>
      <c r="D2234" s="574"/>
      <c r="E2234" s="536"/>
      <c r="F2234" s="537"/>
      <c r="G2234" s="133" t="s">
        <v>2148</v>
      </c>
      <c r="H2234" s="4"/>
      <c r="I2234" s="4"/>
      <c r="J2234" s="4">
        <v>484</v>
      </c>
      <c r="K2234" s="4"/>
      <c r="L2234" s="4"/>
      <c r="M2234" s="4"/>
      <c r="N2234" s="4">
        <v>150</v>
      </c>
      <c r="O2234" s="21"/>
      <c r="P2234" s="364"/>
      <c r="Q2234" s="276"/>
      <c r="R2234" s="221"/>
      <c r="S2234" s="225"/>
      <c r="T2234" s="20"/>
    </row>
    <row r="2235" spans="1:20" s="19" customFormat="1" ht="90" hidden="1" customHeight="1" outlineLevel="1" x14ac:dyDescent="0.25">
      <c r="A2235" s="552"/>
      <c r="B2235" s="551"/>
      <c r="C2235" s="552"/>
      <c r="D2235" s="574"/>
      <c r="E2235" s="536"/>
      <c r="F2235" s="537"/>
      <c r="G2235" s="133" t="s">
        <v>2091</v>
      </c>
      <c r="H2235" s="4"/>
      <c r="I2235" s="4"/>
      <c r="J2235" s="4">
        <v>24</v>
      </c>
      <c r="K2235" s="4"/>
      <c r="L2235" s="4"/>
      <c r="M2235" s="4"/>
      <c r="N2235" s="4">
        <v>45</v>
      </c>
      <c r="O2235" s="21"/>
      <c r="P2235" s="364"/>
      <c r="Q2235" s="276"/>
      <c r="R2235" s="221"/>
      <c r="S2235" s="225"/>
      <c r="T2235" s="20"/>
    </row>
    <row r="2236" spans="1:20" s="19" customFormat="1" ht="45" hidden="1" customHeight="1" outlineLevel="1" x14ac:dyDescent="0.25">
      <c r="A2236" s="552"/>
      <c r="B2236" s="551"/>
      <c r="C2236" s="552"/>
      <c r="D2236" s="574"/>
      <c r="E2236" s="536"/>
      <c r="F2236" s="537"/>
      <c r="G2236" s="133" t="s">
        <v>2149</v>
      </c>
      <c r="H2236" s="4"/>
      <c r="I2236" s="4"/>
      <c r="J2236" s="4">
        <v>565</v>
      </c>
      <c r="K2236" s="4"/>
      <c r="L2236" s="4"/>
      <c r="M2236" s="4"/>
      <c r="N2236" s="4">
        <v>15</v>
      </c>
      <c r="O2236" s="21"/>
      <c r="P2236" s="364"/>
      <c r="Q2236" s="276"/>
      <c r="R2236" s="221"/>
      <c r="S2236" s="225"/>
      <c r="T2236" s="20"/>
    </row>
    <row r="2237" spans="1:20" s="19" customFormat="1" ht="45" hidden="1" customHeight="1" outlineLevel="1" x14ac:dyDescent="0.25">
      <c r="A2237" s="552"/>
      <c r="B2237" s="551"/>
      <c r="C2237" s="552"/>
      <c r="D2237" s="574"/>
      <c r="E2237" s="536"/>
      <c r="F2237" s="537"/>
      <c r="G2237" s="133" t="s">
        <v>2150</v>
      </c>
      <c r="H2237" s="4"/>
      <c r="I2237" s="4"/>
      <c r="J2237" s="4">
        <v>30</v>
      </c>
      <c r="K2237" s="4"/>
      <c r="L2237" s="4"/>
      <c r="M2237" s="4"/>
      <c r="N2237" s="4">
        <v>120</v>
      </c>
      <c r="O2237" s="21"/>
      <c r="P2237" s="364"/>
      <c r="Q2237" s="276"/>
      <c r="R2237" s="221"/>
      <c r="S2237" s="225"/>
      <c r="T2237" s="20"/>
    </row>
    <row r="2238" spans="1:20" s="19" customFormat="1" ht="75" hidden="1" customHeight="1" outlineLevel="1" x14ac:dyDescent="0.25">
      <c r="A2238" s="552"/>
      <c r="B2238" s="551"/>
      <c r="C2238" s="552"/>
      <c r="D2238" s="574"/>
      <c r="E2238" s="536"/>
      <c r="F2238" s="537"/>
      <c r="G2238" s="133" t="s">
        <v>2096</v>
      </c>
      <c r="H2238" s="4"/>
      <c r="I2238" s="4"/>
      <c r="J2238" s="4">
        <v>6</v>
      </c>
      <c r="K2238" s="4"/>
      <c r="L2238" s="4"/>
      <c r="M2238" s="4"/>
      <c r="N2238" s="4">
        <v>30</v>
      </c>
      <c r="O2238" s="21"/>
      <c r="P2238" s="364"/>
      <c r="Q2238" s="276"/>
      <c r="R2238" s="221"/>
      <c r="S2238" s="225"/>
      <c r="T2238" s="20"/>
    </row>
    <row r="2239" spans="1:20" s="19" customFormat="1" ht="45" hidden="1" customHeight="1" outlineLevel="1" x14ac:dyDescent="0.25">
      <c r="A2239" s="552"/>
      <c r="B2239" s="551"/>
      <c r="C2239" s="552"/>
      <c r="D2239" s="574"/>
      <c r="E2239" s="536"/>
      <c r="F2239" s="537"/>
      <c r="G2239" s="133" t="s">
        <v>2151</v>
      </c>
      <c r="H2239" s="4"/>
      <c r="I2239" s="4"/>
      <c r="J2239" s="4">
        <v>433</v>
      </c>
      <c r="K2239" s="4"/>
      <c r="L2239" s="4"/>
      <c r="M2239" s="4"/>
      <c r="N2239" s="4">
        <v>15</v>
      </c>
      <c r="O2239" s="21"/>
      <c r="P2239" s="364"/>
      <c r="Q2239" s="276"/>
      <c r="R2239" s="221"/>
      <c r="S2239" s="225"/>
      <c r="T2239" s="20"/>
    </row>
    <row r="2240" spans="1:20" s="19" customFormat="1" ht="90" hidden="1" customHeight="1" outlineLevel="1" x14ac:dyDescent="0.25">
      <c r="A2240" s="552"/>
      <c r="B2240" s="551"/>
      <c r="C2240" s="552"/>
      <c r="D2240" s="574"/>
      <c r="E2240" s="536"/>
      <c r="F2240" s="537"/>
      <c r="G2240" s="133" t="s">
        <v>2101</v>
      </c>
      <c r="H2240" s="4"/>
      <c r="I2240" s="4"/>
      <c r="J2240" s="4">
        <v>6</v>
      </c>
      <c r="K2240" s="4"/>
      <c r="L2240" s="4"/>
      <c r="M2240" s="4"/>
      <c r="N2240" s="4">
        <v>15</v>
      </c>
      <c r="O2240" s="21"/>
      <c r="P2240" s="364"/>
      <c r="Q2240" s="276"/>
      <c r="R2240" s="221"/>
      <c r="S2240" s="225"/>
      <c r="T2240" s="20"/>
    </row>
    <row r="2241" spans="1:20" s="19" customFormat="1" ht="90" hidden="1" customHeight="1" outlineLevel="1" x14ac:dyDescent="0.25">
      <c r="A2241" s="552"/>
      <c r="B2241" s="551"/>
      <c r="C2241" s="552"/>
      <c r="D2241" s="574"/>
      <c r="E2241" s="536"/>
      <c r="F2241" s="537"/>
      <c r="G2241" s="133" t="s">
        <v>2102</v>
      </c>
      <c r="H2241" s="4"/>
      <c r="I2241" s="4"/>
      <c r="J2241" s="4">
        <v>69</v>
      </c>
      <c r="K2241" s="4"/>
      <c r="L2241" s="4"/>
      <c r="M2241" s="4"/>
      <c r="N2241" s="4">
        <v>45</v>
      </c>
      <c r="O2241" s="21"/>
      <c r="P2241" s="364"/>
      <c r="Q2241" s="276"/>
      <c r="R2241" s="221"/>
      <c r="S2241" s="225"/>
      <c r="T2241" s="20"/>
    </row>
    <row r="2242" spans="1:20" s="19" customFormat="1" ht="135" hidden="1" customHeight="1" outlineLevel="1" x14ac:dyDescent="0.25">
      <c r="A2242" s="552"/>
      <c r="B2242" s="551"/>
      <c r="C2242" s="552"/>
      <c r="D2242" s="574"/>
      <c r="E2242" s="536"/>
      <c r="F2242" s="537"/>
      <c r="G2242" s="133" t="s">
        <v>2108</v>
      </c>
      <c r="H2242" s="4"/>
      <c r="I2242" s="4"/>
      <c r="J2242" s="4">
        <v>308</v>
      </c>
      <c r="K2242" s="4"/>
      <c r="L2242" s="4"/>
      <c r="M2242" s="4"/>
      <c r="N2242" s="4">
        <v>45.38</v>
      </c>
      <c r="O2242" s="21"/>
      <c r="P2242" s="364"/>
      <c r="Q2242" s="276"/>
      <c r="R2242" s="221"/>
      <c r="S2242" s="225"/>
      <c r="T2242" s="20"/>
    </row>
    <row r="2243" spans="1:20" s="19" customFormat="1" ht="60" hidden="1" customHeight="1" outlineLevel="1" x14ac:dyDescent="0.25">
      <c r="A2243" s="552"/>
      <c r="B2243" s="551"/>
      <c r="C2243" s="552"/>
      <c r="D2243" s="574"/>
      <c r="E2243" s="536"/>
      <c r="F2243" s="537"/>
      <c r="G2243" s="133" t="s">
        <v>2152</v>
      </c>
      <c r="H2243" s="4"/>
      <c r="I2243" s="4"/>
      <c r="J2243" s="4">
        <v>10</v>
      </c>
      <c r="K2243" s="4"/>
      <c r="L2243" s="4"/>
      <c r="M2243" s="4"/>
      <c r="N2243" s="4">
        <v>100</v>
      </c>
      <c r="O2243" s="21"/>
      <c r="P2243" s="364"/>
      <c r="Q2243" s="276"/>
      <c r="R2243" s="221"/>
      <c r="S2243" s="225"/>
      <c r="T2243" s="20"/>
    </row>
    <row r="2244" spans="1:20" s="19" customFormat="1" ht="120" hidden="1" customHeight="1" outlineLevel="1" x14ac:dyDescent="0.25">
      <c r="A2244" s="552"/>
      <c r="B2244" s="551"/>
      <c r="C2244" s="552"/>
      <c r="D2244" s="574"/>
      <c r="E2244" s="536"/>
      <c r="F2244" s="537"/>
      <c r="G2244" s="133" t="s">
        <v>2111</v>
      </c>
      <c r="H2244" s="4"/>
      <c r="I2244" s="4"/>
      <c r="J2244" s="4">
        <v>5</v>
      </c>
      <c r="K2244" s="4"/>
      <c r="L2244" s="4"/>
      <c r="M2244" s="4"/>
      <c r="N2244" s="4">
        <v>150</v>
      </c>
      <c r="O2244" s="21"/>
      <c r="P2244" s="364"/>
      <c r="Q2244" s="276"/>
      <c r="R2244" s="221"/>
      <c r="S2244" s="225"/>
      <c r="T2244" s="20"/>
    </row>
    <row r="2245" spans="1:20" s="19" customFormat="1" ht="90" hidden="1" customHeight="1" outlineLevel="1" x14ac:dyDescent="0.25">
      <c r="A2245" s="552"/>
      <c r="B2245" s="551"/>
      <c r="C2245" s="552"/>
      <c r="D2245" s="574"/>
      <c r="E2245" s="536"/>
      <c r="F2245" s="537"/>
      <c r="G2245" s="133" t="s">
        <v>2119</v>
      </c>
      <c r="H2245" s="4"/>
      <c r="I2245" s="4"/>
      <c r="J2245" s="4">
        <v>698</v>
      </c>
      <c r="K2245" s="4"/>
      <c r="L2245" s="4"/>
      <c r="M2245" s="4"/>
      <c r="N2245" s="4">
        <v>80</v>
      </c>
      <c r="O2245" s="21"/>
      <c r="P2245" s="364"/>
      <c r="Q2245" s="276"/>
      <c r="R2245" s="221"/>
      <c r="S2245" s="225"/>
      <c r="T2245" s="20"/>
    </row>
    <row r="2246" spans="1:20" s="19" customFormat="1" ht="45" hidden="1" customHeight="1" outlineLevel="1" x14ac:dyDescent="0.25">
      <c r="A2246" s="552"/>
      <c r="B2246" s="551"/>
      <c r="C2246" s="552"/>
      <c r="D2246" s="574"/>
      <c r="E2246" s="536"/>
      <c r="F2246" s="537"/>
      <c r="G2246" s="133" t="s">
        <v>2123</v>
      </c>
      <c r="H2246" s="4"/>
      <c r="I2246" s="4"/>
      <c r="J2246" s="4">
        <v>8</v>
      </c>
      <c r="K2246" s="4"/>
      <c r="L2246" s="4"/>
      <c r="M2246" s="4"/>
      <c r="N2246" s="4">
        <v>27</v>
      </c>
      <c r="O2246" s="21"/>
      <c r="P2246" s="364"/>
      <c r="Q2246" s="276"/>
      <c r="R2246" s="221"/>
      <c r="S2246" s="225"/>
      <c r="T2246" s="20"/>
    </row>
    <row r="2247" spans="1:20" s="19" customFormat="1" ht="90" hidden="1" customHeight="1" outlineLevel="1" x14ac:dyDescent="0.25">
      <c r="A2247" s="552"/>
      <c r="B2247" s="551"/>
      <c r="C2247" s="552"/>
      <c r="D2247" s="574"/>
      <c r="E2247" s="536"/>
      <c r="F2247" s="537"/>
      <c r="G2247" s="133" t="s">
        <v>2124</v>
      </c>
      <c r="H2247" s="4"/>
      <c r="I2247" s="4"/>
      <c r="J2247" s="4">
        <v>46</v>
      </c>
      <c r="K2247" s="4"/>
      <c r="L2247" s="4"/>
      <c r="M2247" s="4"/>
      <c r="N2247" s="4">
        <v>120</v>
      </c>
      <c r="O2247" s="21"/>
      <c r="P2247" s="364"/>
      <c r="Q2247" s="276"/>
      <c r="R2247" s="221"/>
      <c r="S2247" s="225"/>
      <c r="T2247" s="20"/>
    </row>
    <row r="2248" spans="1:20" s="19" customFormat="1" ht="60" hidden="1" customHeight="1" outlineLevel="1" x14ac:dyDescent="0.25">
      <c r="A2248" s="552"/>
      <c r="B2248" s="551"/>
      <c r="C2248" s="552"/>
      <c r="D2248" s="574"/>
      <c r="E2248" s="536"/>
      <c r="F2248" s="537"/>
      <c r="G2248" s="133" t="s">
        <v>2153</v>
      </c>
      <c r="H2248" s="4"/>
      <c r="I2248" s="4"/>
      <c r="J2248" s="4">
        <v>94</v>
      </c>
      <c r="K2248" s="4"/>
      <c r="L2248" s="4"/>
      <c r="M2248" s="4"/>
      <c r="N2248" s="4">
        <v>55.7</v>
      </c>
      <c r="O2248" s="21"/>
      <c r="P2248" s="364"/>
      <c r="Q2248" s="276"/>
      <c r="R2248" s="221"/>
      <c r="S2248" s="225"/>
      <c r="T2248" s="20"/>
    </row>
    <row r="2249" spans="1:20" s="19" customFormat="1" ht="75" hidden="1" customHeight="1" outlineLevel="1" x14ac:dyDescent="0.25">
      <c r="A2249" s="552"/>
      <c r="B2249" s="551"/>
      <c r="C2249" s="552"/>
      <c r="D2249" s="574"/>
      <c r="E2249" s="536"/>
      <c r="F2249" s="537"/>
      <c r="G2249" s="133" t="s">
        <v>2154</v>
      </c>
      <c r="H2249" s="4"/>
      <c r="I2249" s="4"/>
      <c r="J2249" s="4">
        <v>58</v>
      </c>
      <c r="K2249" s="4"/>
      <c r="L2249" s="4"/>
      <c r="M2249" s="4"/>
      <c r="N2249" s="4">
        <v>80</v>
      </c>
      <c r="O2249" s="21"/>
      <c r="P2249" s="364"/>
      <c r="Q2249" s="276"/>
      <c r="R2249" s="221"/>
      <c r="S2249" s="225"/>
      <c r="T2249" s="20"/>
    </row>
    <row r="2250" spans="1:20" s="19" customFormat="1" ht="45" hidden="1" customHeight="1" outlineLevel="1" x14ac:dyDescent="0.25">
      <c r="A2250" s="552"/>
      <c r="B2250" s="551"/>
      <c r="C2250" s="552"/>
      <c r="D2250" s="574"/>
      <c r="E2250" s="536"/>
      <c r="F2250" s="537"/>
      <c r="G2250" s="133" t="s">
        <v>2155</v>
      </c>
      <c r="H2250" s="4"/>
      <c r="I2250" s="4"/>
      <c r="J2250" s="4">
        <v>34</v>
      </c>
      <c r="K2250" s="4"/>
      <c r="L2250" s="4"/>
      <c r="M2250" s="4"/>
      <c r="N2250" s="4">
        <v>100</v>
      </c>
      <c r="O2250" s="21"/>
      <c r="P2250" s="364"/>
      <c r="Q2250" s="276"/>
      <c r="R2250" s="221"/>
      <c r="S2250" s="225"/>
      <c r="T2250" s="20"/>
    </row>
    <row r="2251" spans="1:20" s="19" customFormat="1" ht="90" hidden="1" customHeight="1" outlineLevel="1" x14ac:dyDescent="0.25">
      <c r="A2251" s="552"/>
      <c r="B2251" s="551"/>
      <c r="C2251" s="552"/>
      <c r="D2251" s="574"/>
      <c r="E2251" s="536"/>
      <c r="F2251" s="537"/>
      <c r="G2251" s="133" t="s">
        <v>2156</v>
      </c>
      <c r="H2251" s="4"/>
      <c r="I2251" s="4"/>
      <c r="J2251" s="4">
        <v>3</v>
      </c>
      <c r="K2251" s="4"/>
      <c r="L2251" s="4"/>
      <c r="M2251" s="4"/>
      <c r="N2251" s="4">
        <v>55</v>
      </c>
      <c r="O2251" s="21"/>
      <c r="P2251" s="364"/>
      <c r="Q2251" s="276"/>
      <c r="R2251" s="221"/>
      <c r="S2251" s="225"/>
      <c r="T2251" s="20"/>
    </row>
    <row r="2252" spans="1:20" s="19" customFormat="1" ht="75" hidden="1" customHeight="1" outlineLevel="1" x14ac:dyDescent="0.25">
      <c r="A2252" s="552"/>
      <c r="B2252" s="551"/>
      <c r="C2252" s="552"/>
      <c r="D2252" s="574"/>
      <c r="E2252" s="536"/>
      <c r="F2252" s="537"/>
      <c r="G2252" s="133" t="s">
        <v>2157</v>
      </c>
      <c r="H2252" s="4"/>
      <c r="I2252" s="4"/>
      <c r="J2252" s="4">
        <v>428</v>
      </c>
      <c r="K2252" s="4"/>
      <c r="L2252" s="4"/>
      <c r="M2252" s="4"/>
      <c r="N2252" s="4">
        <v>60</v>
      </c>
      <c r="O2252" s="21"/>
      <c r="P2252" s="364"/>
      <c r="Q2252" s="276"/>
      <c r="R2252" s="221"/>
      <c r="S2252" s="225"/>
      <c r="T2252" s="20"/>
    </row>
    <row r="2253" spans="1:20" s="19" customFormat="1" ht="120" hidden="1" customHeight="1" outlineLevel="1" x14ac:dyDescent="0.25">
      <c r="A2253" s="552"/>
      <c r="B2253" s="551"/>
      <c r="C2253" s="552"/>
      <c r="D2253" s="574"/>
      <c r="E2253" s="536"/>
      <c r="F2253" s="537"/>
      <c r="G2253" s="133" t="s">
        <v>2158</v>
      </c>
      <c r="H2253" s="4"/>
      <c r="I2253" s="4"/>
      <c r="J2253" s="4">
        <v>5</v>
      </c>
      <c r="K2253" s="4"/>
      <c r="L2253" s="4"/>
      <c r="M2253" s="4"/>
      <c r="N2253" s="4">
        <v>50</v>
      </c>
      <c r="O2253" s="21"/>
      <c r="P2253" s="364"/>
      <c r="Q2253" s="276"/>
      <c r="R2253" s="221"/>
      <c r="S2253" s="225"/>
      <c r="T2253" s="20"/>
    </row>
    <row r="2254" spans="1:20" s="19" customFormat="1" ht="120" hidden="1" customHeight="1" outlineLevel="1" x14ac:dyDescent="0.25">
      <c r="A2254" s="552"/>
      <c r="B2254" s="551"/>
      <c r="C2254" s="552"/>
      <c r="D2254" s="574"/>
      <c r="E2254" s="536"/>
      <c r="F2254" s="537"/>
      <c r="G2254" s="133" t="s">
        <v>2159</v>
      </c>
      <c r="H2254" s="4"/>
      <c r="I2254" s="4"/>
      <c r="J2254" s="4">
        <v>10</v>
      </c>
      <c r="K2254" s="4"/>
      <c r="L2254" s="4"/>
      <c r="M2254" s="4"/>
      <c r="N2254" s="4">
        <v>35</v>
      </c>
      <c r="O2254" s="21"/>
      <c r="P2254" s="364"/>
      <c r="Q2254" s="276"/>
      <c r="R2254" s="221"/>
      <c r="S2254" s="225"/>
      <c r="T2254" s="20"/>
    </row>
    <row r="2255" spans="1:20" s="19" customFormat="1" ht="75" hidden="1" customHeight="1" outlineLevel="1" x14ac:dyDescent="0.25">
      <c r="A2255" s="552"/>
      <c r="B2255" s="551"/>
      <c r="C2255" s="552"/>
      <c r="D2255" s="574"/>
      <c r="E2255" s="536"/>
      <c r="F2255" s="537"/>
      <c r="G2255" s="133" t="s">
        <v>2160</v>
      </c>
      <c r="H2255" s="4"/>
      <c r="I2255" s="4"/>
      <c r="J2255" s="4">
        <v>30</v>
      </c>
      <c r="K2255" s="4"/>
      <c r="L2255" s="4"/>
      <c r="M2255" s="4"/>
      <c r="N2255" s="4">
        <v>70</v>
      </c>
      <c r="O2255" s="21"/>
      <c r="P2255" s="364"/>
      <c r="Q2255" s="276"/>
      <c r="R2255" s="221"/>
      <c r="S2255" s="225"/>
      <c r="T2255" s="20"/>
    </row>
    <row r="2256" spans="1:20" s="19" customFormat="1" ht="90" hidden="1" customHeight="1" outlineLevel="1" x14ac:dyDescent="0.25">
      <c r="A2256" s="552"/>
      <c r="B2256" s="551"/>
      <c r="C2256" s="552"/>
      <c r="D2256" s="574"/>
      <c r="E2256" s="536"/>
      <c r="F2256" s="537"/>
      <c r="G2256" s="133" t="s">
        <v>2161</v>
      </c>
      <c r="H2256" s="4"/>
      <c r="I2256" s="4"/>
      <c r="J2256" s="4">
        <v>15</v>
      </c>
      <c r="K2256" s="4"/>
      <c r="L2256" s="4"/>
      <c r="M2256" s="4"/>
      <c r="N2256" s="4">
        <v>80</v>
      </c>
      <c r="O2256" s="21"/>
      <c r="P2256" s="364"/>
      <c r="Q2256" s="276"/>
      <c r="R2256" s="221"/>
      <c r="S2256" s="225"/>
      <c r="T2256" s="20"/>
    </row>
    <row r="2257" spans="1:21" s="19" customFormat="1" ht="120" hidden="1" customHeight="1" outlineLevel="1" x14ac:dyDescent="0.25">
      <c r="A2257" s="552"/>
      <c r="B2257" s="551"/>
      <c r="C2257" s="552"/>
      <c r="D2257" s="574"/>
      <c r="E2257" s="536"/>
      <c r="F2257" s="537"/>
      <c r="G2257" s="133" t="s">
        <v>2133</v>
      </c>
      <c r="H2257" s="4"/>
      <c r="I2257" s="4"/>
      <c r="J2257" s="4">
        <v>17</v>
      </c>
      <c r="K2257" s="4"/>
      <c r="L2257" s="4"/>
      <c r="M2257" s="4"/>
      <c r="N2257" s="4">
        <v>52</v>
      </c>
      <c r="O2257" s="21"/>
      <c r="P2257" s="364"/>
      <c r="Q2257" s="276"/>
      <c r="R2257" s="221"/>
      <c r="S2257" s="225"/>
      <c r="T2257" s="20"/>
    </row>
    <row r="2258" spans="1:21" s="19" customFormat="1" ht="135" hidden="1" customHeight="1" outlineLevel="1" x14ac:dyDescent="0.25">
      <c r="A2258" s="552"/>
      <c r="B2258" s="551"/>
      <c r="C2258" s="552"/>
      <c r="D2258" s="574"/>
      <c r="E2258" s="536"/>
      <c r="F2258" s="537"/>
      <c r="G2258" s="133" t="s">
        <v>2134</v>
      </c>
      <c r="H2258" s="4"/>
      <c r="I2258" s="4"/>
      <c r="J2258" s="4">
        <v>20</v>
      </c>
      <c r="K2258" s="4"/>
      <c r="L2258" s="4"/>
      <c r="M2258" s="4"/>
      <c r="N2258" s="4">
        <v>60</v>
      </c>
      <c r="O2258" s="21"/>
      <c r="P2258" s="364"/>
      <c r="Q2258" s="276"/>
      <c r="R2258" s="221"/>
      <c r="S2258" s="225"/>
      <c r="T2258" s="20"/>
    </row>
    <row r="2259" spans="1:21" s="19" customFormat="1" ht="60" hidden="1" customHeight="1" outlineLevel="1" x14ac:dyDescent="0.25">
      <c r="A2259" s="552"/>
      <c r="B2259" s="551"/>
      <c r="C2259" s="552"/>
      <c r="D2259" s="574"/>
      <c r="E2259" s="536"/>
      <c r="F2259" s="537"/>
      <c r="G2259" s="133" t="s">
        <v>2162</v>
      </c>
      <c r="H2259" s="4"/>
      <c r="I2259" s="4"/>
      <c r="J2259" s="4">
        <v>20</v>
      </c>
      <c r="K2259" s="4"/>
      <c r="L2259" s="4"/>
      <c r="M2259" s="4"/>
      <c r="N2259" s="4">
        <v>150</v>
      </c>
      <c r="O2259" s="21"/>
      <c r="P2259" s="364"/>
      <c r="Q2259" s="276"/>
      <c r="R2259" s="221"/>
      <c r="S2259" s="225"/>
      <c r="T2259" s="20"/>
    </row>
    <row r="2260" spans="1:21" s="19" customFormat="1" ht="120" hidden="1" customHeight="1" outlineLevel="1" x14ac:dyDescent="0.25">
      <c r="A2260" s="552"/>
      <c r="B2260" s="551"/>
      <c r="C2260" s="552"/>
      <c r="D2260" s="574"/>
      <c r="E2260" s="536"/>
      <c r="F2260" s="537"/>
      <c r="G2260" s="133" t="s">
        <v>2136</v>
      </c>
      <c r="H2260" s="4"/>
      <c r="I2260" s="4"/>
      <c r="J2260" s="4">
        <v>5</v>
      </c>
      <c r="K2260" s="4"/>
      <c r="L2260" s="4"/>
      <c r="M2260" s="4"/>
      <c r="N2260" s="4">
        <v>70</v>
      </c>
      <c r="O2260" s="21"/>
      <c r="P2260" s="364"/>
      <c r="Q2260" s="276"/>
      <c r="R2260" s="221"/>
      <c r="S2260" s="225"/>
      <c r="T2260" s="20"/>
    </row>
    <row r="2261" spans="1:21" s="19" customFormat="1" ht="75" hidden="1" customHeight="1" outlineLevel="1" x14ac:dyDescent="0.25">
      <c r="A2261" s="552"/>
      <c r="B2261" s="551"/>
      <c r="C2261" s="552"/>
      <c r="D2261" s="574"/>
      <c r="E2261" s="538"/>
      <c r="F2261" s="539"/>
      <c r="G2261" s="133" t="s">
        <v>2163</v>
      </c>
      <c r="H2261" s="4"/>
      <c r="I2261" s="4"/>
      <c r="J2261" s="4">
        <v>222</v>
      </c>
      <c r="K2261" s="4"/>
      <c r="L2261" s="4"/>
      <c r="M2261" s="4"/>
      <c r="N2261" s="4">
        <v>150</v>
      </c>
      <c r="O2261" s="21"/>
      <c r="P2261" s="364"/>
      <c r="Q2261" s="276"/>
      <c r="R2261" s="221"/>
      <c r="S2261" s="225"/>
      <c r="T2261" s="20"/>
    </row>
    <row r="2262" spans="1:21" collapsed="1" x14ac:dyDescent="0.25">
      <c r="A2262" s="552"/>
      <c r="B2262" s="551"/>
      <c r="C2262" s="552"/>
      <c r="D2262" s="574"/>
      <c r="E2262" s="534" t="s">
        <v>55</v>
      </c>
      <c r="F2262" s="535"/>
      <c r="G2262" s="233"/>
      <c r="H2262" s="122"/>
      <c r="I2262" s="122">
        <f t="shared" ref="I2262:M2262" si="22">I2263</f>
        <v>190</v>
      </c>
      <c r="J2262" s="122"/>
      <c r="K2262" s="122"/>
      <c r="L2262" s="122"/>
      <c r="M2262" s="122">
        <f t="shared" si="22"/>
        <v>15</v>
      </c>
      <c r="N2262" s="122"/>
      <c r="O2262" s="334"/>
      <c r="P2262" s="364"/>
      <c r="Q2262" s="276"/>
      <c r="R2262" s="364"/>
      <c r="S2262" s="355"/>
      <c r="T2262" s="173"/>
      <c r="U2262" s="3"/>
    </row>
    <row r="2263" spans="1:21" s="19" customFormat="1" ht="105" hidden="1" customHeight="1" outlineLevel="1" x14ac:dyDescent="0.25">
      <c r="A2263" s="552"/>
      <c r="B2263" s="551"/>
      <c r="C2263" s="552"/>
      <c r="D2263" s="574"/>
      <c r="E2263" s="538"/>
      <c r="F2263" s="539"/>
      <c r="G2263" s="233" t="s">
        <v>991</v>
      </c>
      <c r="H2263" s="122"/>
      <c r="I2263" s="122">
        <v>190</v>
      </c>
      <c r="J2263" s="122"/>
      <c r="K2263" s="122"/>
      <c r="L2263" s="122"/>
      <c r="M2263" s="122">
        <v>15</v>
      </c>
      <c r="N2263" s="122"/>
      <c r="O2263" s="334"/>
      <c r="P2263" s="364"/>
      <c r="Q2263" s="276"/>
      <c r="R2263" s="221"/>
      <c r="S2263" s="225"/>
      <c r="T2263" s="20"/>
    </row>
    <row r="2264" spans="1:21" s="19" customFormat="1" hidden="1" outlineLevel="1" x14ac:dyDescent="0.25">
      <c r="A2264" s="552"/>
      <c r="B2264" s="551"/>
      <c r="C2264" s="552"/>
      <c r="D2264" s="574"/>
      <c r="E2264" s="234" t="s">
        <v>56</v>
      </c>
      <c r="F2264" s="234"/>
      <c r="G2264" s="233"/>
      <c r="H2264" s="300"/>
      <c r="I2264" s="300"/>
      <c r="J2264" s="300"/>
      <c r="K2264" s="300"/>
      <c r="L2264" s="300"/>
      <c r="M2264" s="300"/>
      <c r="N2264" s="300"/>
      <c r="O2264" s="327"/>
      <c r="P2264" s="364"/>
      <c r="Q2264" s="276"/>
      <c r="R2264" s="221"/>
      <c r="S2264" s="225"/>
      <c r="T2264" s="20"/>
    </row>
    <row r="2265" spans="1:21" s="19" customFormat="1" hidden="1" outlineLevel="1" x14ac:dyDescent="0.25">
      <c r="A2265" s="552"/>
      <c r="B2265" s="551"/>
      <c r="C2265" s="552"/>
      <c r="D2265" s="574"/>
      <c r="E2265" s="233" t="s">
        <v>57</v>
      </c>
      <c r="F2265" s="233"/>
      <c r="G2265" s="233"/>
      <c r="H2265" s="300"/>
      <c r="I2265" s="300"/>
      <c r="J2265" s="300"/>
      <c r="K2265" s="300"/>
      <c r="L2265" s="300"/>
      <c r="M2265" s="300"/>
      <c r="N2265" s="300"/>
      <c r="O2265" s="327"/>
      <c r="P2265" s="364"/>
      <c r="Q2265" s="276"/>
      <c r="R2265" s="221"/>
      <c r="S2265" s="225"/>
      <c r="T2265" s="20"/>
    </row>
    <row r="2266" spans="1:21" hidden="1" outlineLevel="1" x14ac:dyDescent="0.25">
      <c r="A2266" s="552"/>
      <c r="B2266" s="551"/>
      <c r="C2266" s="552"/>
      <c r="D2266" s="574"/>
      <c r="E2266" s="233" t="s">
        <v>61</v>
      </c>
      <c r="F2266" s="233"/>
      <c r="G2266" s="233"/>
      <c r="H2266" s="300"/>
      <c r="I2266" s="300"/>
      <c r="J2266" s="300"/>
      <c r="K2266" s="300"/>
      <c r="L2266" s="300"/>
      <c r="M2266" s="300"/>
      <c r="N2266" s="300"/>
      <c r="O2266" s="327"/>
      <c r="P2266" s="364"/>
      <c r="Q2266" s="276"/>
      <c r="R2266" s="364"/>
      <c r="S2266" s="355"/>
      <c r="T2266" s="173"/>
      <c r="U2266" s="3"/>
    </row>
    <row r="2267" spans="1:21" collapsed="1" x14ac:dyDescent="0.25">
      <c r="A2267" s="552"/>
      <c r="B2267" s="551"/>
      <c r="C2267" s="552" t="s">
        <v>60</v>
      </c>
      <c r="D2267" s="574" t="s">
        <v>58</v>
      </c>
      <c r="E2267" s="534" t="s">
        <v>53</v>
      </c>
      <c r="F2267" s="535"/>
      <c r="G2267" s="233"/>
      <c r="H2267" s="122">
        <f>SUM(H2268:H2299)</f>
        <v>1328</v>
      </c>
      <c r="I2267" s="122">
        <f t="shared" ref="I2267:N2267" si="23">SUM(I2268:I2299)</f>
        <v>2888</v>
      </c>
      <c r="J2267" s="122">
        <f t="shared" si="23"/>
        <v>6944</v>
      </c>
      <c r="K2267" s="122"/>
      <c r="L2267" s="122">
        <f t="shared" si="23"/>
        <v>580.32999999999993</v>
      </c>
      <c r="M2267" s="122">
        <f t="shared" si="23"/>
        <v>827.6</v>
      </c>
      <c r="N2267" s="122">
        <f t="shared" si="23"/>
        <v>330</v>
      </c>
      <c r="O2267" s="334"/>
      <c r="P2267" s="364"/>
      <c r="Q2267" s="276"/>
      <c r="R2267" s="364"/>
      <c r="S2267" s="355"/>
      <c r="T2267" s="173"/>
      <c r="U2267" s="3"/>
    </row>
    <row r="2268" spans="1:21" s="19" customFormat="1" ht="45" hidden="1" customHeight="1" outlineLevel="1" x14ac:dyDescent="0.25">
      <c r="A2268" s="552"/>
      <c r="B2268" s="551"/>
      <c r="C2268" s="552"/>
      <c r="D2268" s="574"/>
      <c r="E2268" s="536"/>
      <c r="F2268" s="537"/>
      <c r="G2268" s="64" t="s">
        <v>1889</v>
      </c>
      <c r="H2268" s="123">
        <v>19</v>
      </c>
      <c r="I2268" s="123"/>
      <c r="J2268" s="123"/>
      <c r="K2268" s="123"/>
      <c r="L2268" s="123">
        <v>22.5</v>
      </c>
      <c r="M2268" s="123"/>
      <c r="N2268" s="123"/>
      <c r="O2268" s="332"/>
      <c r="P2268" s="364"/>
      <c r="Q2268" s="276"/>
      <c r="R2268" s="221"/>
      <c r="S2268" s="225"/>
      <c r="T2268" s="59"/>
      <c r="U2268" s="5"/>
    </row>
    <row r="2269" spans="1:21" s="19" customFormat="1" ht="30" hidden="1" customHeight="1" outlineLevel="1" x14ac:dyDescent="0.25">
      <c r="A2269" s="552"/>
      <c r="B2269" s="551"/>
      <c r="C2269" s="552"/>
      <c r="D2269" s="574"/>
      <c r="E2269" s="536"/>
      <c r="F2269" s="537"/>
      <c r="G2269" s="64" t="s">
        <v>1890</v>
      </c>
      <c r="H2269" s="122">
        <v>50</v>
      </c>
      <c r="I2269" s="122"/>
      <c r="J2269" s="122"/>
      <c r="K2269" s="122"/>
      <c r="L2269" s="123">
        <v>150</v>
      </c>
      <c r="M2269" s="123"/>
      <c r="N2269" s="123"/>
      <c r="O2269" s="332"/>
      <c r="P2269" s="364"/>
      <c r="Q2269" s="276"/>
      <c r="R2269" s="221"/>
      <c r="S2269" s="225"/>
      <c r="T2269" s="59"/>
      <c r="U2269" s="5"/>
    </row>
    <row r="2270" spans="1:21" s="19" customFormat="1" ht="30" hidden="1" customHeight="1" outlineLevel="1" x14ac:dyDescent="0.25">
      <c r="A2270" s="552"/>
      <c r="B2270" s="551"/>
      <c r="C2270" s="552"/>
      <c r="D2270" s="574"/>
      <c r="E2270" s="536"/>
      <c r="F2270" s="537"/>
      <c r="G2270" s="64" t="s">
        <v>1891</v>
      </c>
      <c r="H2270" s="122">
        <v>378</v>
      </c>
      <c r="I2270" s="122"/>
      <c r="J2270" s="122"/>
      <c r="K2270" s="122"/>
      <c r="L2270" s="123">
        <v>100</v>
      </c>
      <c r="M2270" s="123"/>
      <c r="N2270" s="123"/>
      <c r="O2270" s="332"/>
      <c r="P2270" s="364"/>
      <c r="Q2270" s="276"/>
      <c r="R2270" s="221"/>
      <c r="S2270" s="225"/>
      <c r="T2270" s="59"/>
      <c r="U2270" s="5"/>
    </row>
    <row r="2271" spans="1:21" s="19" customFormat="1" ht="45" hidden="1" customHeight="1" outlineLevel="1" x14ac:dyDescent="0.25">
      <c r="A2271" s="552"/>
      <c r="B2271" s="551"/>
      <c r="C2271" s="552"/>
      <c r="D2271" s="574"/>
      <c r="E2271" s="536"/>
      <c r="F2271" s="537"/>
      <c r="G2271" s="64" t="s">
        <v>190</v>
      </c>
      <c r="H2271" s="122">
        <v>40</v>
      </c>
      <c r="I2271" s="122"/>
      <c r="J2271" s="122"/>
      <c r="K2271" s="122"/>
      <c r="L2271" s="123">
        <v>20.329999999999998</v>
      </c>
      <c r="M2271" s="123"/>
      <c r="N2271" s="123"/>
      <c r="O2271" s="332"/>
      <c r="P2271" s="364"/>
      <c r="Q2271" s="276"/>
      <c r="R2271" s="221"/>
      <c r="S2271" s="225"/>
      <c r="T2271" s="62"/>
      <c r="U2271" s="5"/>
    </row>
    <row r="2272" spans="1:21" s="19" customFormat="1" ht="45" hidden="1" customHeight="1" outlineLevel="1" x14ac:dyDescent="0.25">
      <c r="A2272" s="552"/>
      <c r="B2272" s="551"/>
      <c r="C2272" s="552"/>
      <c r="D2272" s="574"/>
      <c r="E2272" s="536"/>
      <c r="F2272" s="537"/>
      <c r="G2272" s="64" t="s">
        <v>193</v>
      </c>
      <c r="H2272" s="122">
        <v>12</v>
      </c>
      <c r="I2272" s="122"/>
      <c r="J2272" s="122"/>
      <c r="K2272" s="122"/>
      <c r="L2272" s="123">
        <v>5</v>
      </c>
      <c r="M2272" s="123"/>
      <c r="N2272" s="123"/>
      <c r="O2272" s="332"/>
      <c r="P2272" s="364"/>
      <c r="Q2272" s="276"/>
      <c r="R2272" s="221"/>
      <c r="S2272" s="225"/>
      <c r="T2272" s="62"/>
      <c r="U2272" s="5"/>
    </row>
    <row r="2273" spans="1:21" s="19" customFormat="1" ht="45" hidden="1" customHeight="1" outlineLevel="1" x14ac:dyDescent="0.25">
      <c r="A2273" s="552"/>
      <c r="B2273" s="551"/>
      <c r="C2273" s="552"/>
      <c r="D2273" s="574"/>
      <c r="E2273" s="536"/>
      <c r="F2273" s="537"/>
      <c r="G2273" s="64" t="s">
        <v>208</v>
      </c>
      <c r="H2273" s="122">
        <v>200</v>
      </c>
      <c r="I2273" s="122"/>
      <c r="J2273" s="122"/>
      <c r="K2273" s="122"/>
      <c r="L2273" s="123">
        <v>45</v>
      </c>
      <c r="M2273" s="123"/>
      <c r="N2273" s="123"/>
      <c r="O2273" s="332"/>
      <c r="P2273" s="364"/>
      <c r="Q2273" s="276"/>
      <c r="R2273" s="221"/>
      <c r="S2273" s="225"/>
      <c r="T2273" s="62"/>
      <c r="U2273" s="5"/>
    </row>
    <row r="2274" spans="1:21" s="19" customFormat="1" ht="45" hidden="1" customHeight="1" outlineLevel="1" x14ac:dyDescent="0.25">
      <c r="A2274" s="552"/>
      <c r="B2274" s="551"/>
      <c r="C2274" s="552"/>
      <c r="D2274" s="574"/>
      <c r="E2274" s="536"/>
      <c r="F2274" s="537"/>
      <c r="G2274" s="64" t="s">
        <v>1892</v>
      </c>
      <c r="H2274" s="130">
        <v>412</v>
      </c>
      <c r="I2274" s="130"/>
      <c r="J2274" s="130"/>
      <c r="K2274" s="130"/>
      <c r="L2274" s="123">
        <v>150</v>
      </c>
      <c r="M2274" s="123"/>
      <c r="N2274" s="123"/>
      <c r="O2274" s="332"/>
      <c r="P2274" s="364"/>
      <c r="Q2274" s="276"/>
      <c r="R2274" s="221"/>
      <c r="S2274" s="225"/>
      <c r="T2274" s="62"/>
      <c r="U2274" s="5"/>
    </row>
    <row r="2275" spans="1:21" s="19" customFormat="1" ht="60" hidden="1" customHeight="1" outlineLevel="1" x14ac:dyDescent="0.25">
      <c r="A2275" s="552"/>
      <c r="B2275" s="551"/>
      <c r="C2275" s="552"/>
      <c r="D2275" s="574"/>
      <c r="E2275" s="536"/>
      <c r="F2275" s="537"/>
      <c r="G2275" s="64" t="s">
        <v>690</v>
      </c>
      <c r="H2275" s="122">
        <v>200</v>
      </c>
      <c r="I2275" s="122"/>
      <c r="J2275" s="122"/>
      <c r="K2275" s="122"/>
      <c r="L2275" s="123">
        <v>7.5</v>
      </c>
      <c r="M2275" s="123"/>
      <c r="N2275" s="123"/>
      <c r="O2275" s="332"/>
      <c r="P2275" s="364"/>
      <c r="Q2275" s="276"/>
      <c r="R2275" s="221"/>
      <c r="S2275" s="225"/>
      <c r="T2275" s="62"/>
      <c r="U2275" s="5"/>
    </row>
    <row r="2276" spans="1:21" s="19" customFormat="1" ht="60" hidden="1" customHeight="1" outlineLevel="1" x14ac:dyDescent="0.25">
      <c r="A2276" s="552"/>
      <c r="B2276" s="551"/>
      <c r="C2276" s="552"/>
      <c r="D2276" s="574"/>
      <c r="E2276" s="536"/>
      <c r="F2276" s="537"/>
      <c r="G2276" s="64" t="s">
        <v>1893</v>
      </c>
      <c r="H2276" s="122">
        <v>17</v>
      </c>
      <c r="I2276" s="122"/>
      <c r="J2276" s="122"/>
      <c r="K2276" s="122"/>
      <c r="L2276" s="123">
        <v>80</v>
      </c>
      <c r="M2276" s="123"/>
      <c r="N2276" s="123"/>
      <c r="O2276" s="332"/>
      <c r="P2276" s="364"/>
      <c r="Q2276" s="276"/>
      <c r="R2276" s="221"/>
      <c r="S2276" s="225"/>
      <c r="T2276" s="62"/>
      <c r="U2276" s="5"/>
    </row>
    <row r="2277" spans="1:21" s="19" customFormat="1" ht="30" hidden="1" customHeight="1" outlineLevel="1" x14ac:dyDescent="0.25">
      <c r="A2277" s="552"/>
      <c r="B2277" s="551"/>
      <c r="C2277" s="552"/>
      <c r="D2277" s="574"/>
      <c r="E2277" s="536"/>
      <c r="F2277" s="537"/>
      <c r="G2277" s="233" t="s">
        <v>1894</v>
      </c>
      <c r="H2277" s="125"/>
      <c r="I2277" s="125">
        <v>160</v>
      </c>
      <c r="J2277" s="125"/>
      <c r="K2277" s="125"/>
      <c r="L2277" s="125"/>
      <c r="M2277" s="122">
        <v>150</v>
      </c>
      <c r="N2277" s="122"/>
      <c r="O2277" s="334"/>
      <c r="P2277" s="364"/>
      <c r="Q2277" s="276"/>
      <c r="R2277" s="221"/>
      <c r="S2277" s="225"/>
      <c r="T2277" s="20"/>
      <c r="U2277" s="5"/>
    </row>
    <row r="2278" spans="1:21" s="19" customFormat="1" ht="45" hidden="1" customHeight="1" outlineLevel="1" x14ac:dyDescent="0.25">
      <c r="A2278" s="552"/>
      <c r="B2278" s="551"/>
      <c r="C2278" s="552"/>
      <c r="D2278" s="574"/>
      <c r="E2278" s="536"/>
      <c r="F2278" s="537"/>
      <c r="G2278" s="233" t="s">
        <v>859</v>
      </c>
      <c r="H2278" s="125"/>
      <c r="I2278" s="125">
        <v>20</v>
      </c>
      <c r="J2278" s="125"/>
      <c r="K2278" s="125"/>
      <c r="L2278" s="125"/>
      <c r="M2278" s="122">
        <v>50</v>
      </c>
      <c r="N2278" s="122"/>
      <c r="O2278" s="334"/>
      <c r="P2278" s="364"/>
      <c r="Q2278" s="276"/>
      <c r="R2278" s="221"/>
      <c r="S2278" s="225"/>
      <c r="T2278" s="20"/>
      <c r="U2278" s="5"/>
    </row>
    <row r="2279" spans="1:21" s="19" customFormat="1" ht="45" hidden="1" customHeight="1" outlineLevel="1" x14ac:dyDescent="0.25">
      <c r="A2279" s="552"/>
      <c r="B2279" s="551"/>
      <c r="C2279" s="552"/>
      <c r="D2279" s="574"/>
      <c r="E2279" s="536"/>
      <c r="F2279" s="537"/>
      <c r="G2279" s="233" t="s">
        <v>860</v>
      </c>
      <c r="H2279" s="125"/>
      <c r="I2279" s="125">
        <v>600</v>
      </c>
      <c r="J2279" s="125"/>
      <c r="K2279" s="125"/>
      <c r="L2279" s="125"/>
      <c r="M2279" s="122">
        <v>15</v>
      </c>
      <c r="N2279" s="122"/>
      <c r="O2279" s="334"/>
      <c r="P2279" s="364"/>
      <c r="Q2279" s="276"/>
      <c r="R2279" s="221"/>
      <c r="S2279" s="225"/>
      <c r="T2279" s="20"/>
      <c r="U2279" s="5"/>
    </row>
    <row r="2280" spans="1:21" s="19" customFormat="1" ht="60" hidden="1" customHeight="1" outlineLevel="1" x14ac:dyDescent="0.25">
      <c r="A2280" s="552"/>
      <c r="B2280" s="551"/>
      <c r="C2280" s="552"/>
      <c r="D2280" s="574"/>
      <c r="E2280" s="536"/>
      <c r="F2280" s="537"/>
      <c r="G2280" s="233" t="s">
        <v>1895</v>
      </c>
      <c r="H2280" s="125"/>
      <c r="I2280" s="125">
        <v>50</v>
      </c>
      <c r="J2280" s="125"/>
      <c r="K2280" s="125"/>
      <c r="L2280" s="125"/>
      <c r="M2280" s="122">
        <v>60</v>
      </c>
      <c r="N2280" s="122"/>
      <c r="O2280" s="334"/>
      <c r="P2280" s="364"/>
      <c r="Q2280" s="276"/>
      <c r="R2280" s="221"/>
      <c r="S2280" s="225"/>
      <c r="T2280" s="20"/>
      <c r="U2280" s="5"/>
    </row>
    <row r="2281" spans="1:21" s="19" customFormat="1" ht="90" hidden="1" customHeight="1" outlineLevel="1" x14ac:dyDescent="0.25">
      <c r="A2281" s="552"/>
      <c r="B2281" s="551"/>
      <c r="C2281" s="552"/>
      <c r="D2281" s="574"/>
      <c r="E2281" s="536"/>
      <c r="F2281" s="537"/>
      <c r="G2281" s="233" t="s">
        <v>863</v>
      </c>
      <c r="H2281" s="125"/>
      <c r="I2281" s="125">
        <v>20</v>
      </c>
      <c r="J2281" s="125"/>
      <c r="K2281" s="125"/>
      <c r="L2281" s="125"/>
      <c r="M2281" s="122">
        <v>50</v>
      </c>
      <c r="N2281" s="122"/>
      <c r="O2281" s="334"/>
      <c r="P2281" s="364"/>
      <c r="Q2281" s="276"/>
      <c r="R2281" s="221"/>
      <c r="S2281" s="225"/>
      <c r="T2281" s="20"/>
      <c r="U2281" s="5"/>
    </row>
    <row r="2282" spans="1:21" s="19" customFormat="1" ht="75" hidden="1" customHeight="1" outlineLevel="1" x14ac:dyDescent="0.25">
      <c r="A2282" s="552"/>
      <c r="B2282" s="551"/>
      <c r="C2282" s="552"/>
      <c r="D2282" s="574"/>
      <c r="E2282" s="536"/>
      <c r="F2282" s="537"/>
      <c r="G2282" s="233" t="s">
        <v>864</v>
      </c>
      <c r="H2282" s="125"/>
      <c r="I2282" s="125">
        <v>280</v>
      </c>
      <c r="J2282" s="125"/>
      <c r="K2282" s="125"/>
      <c r="L2282" s="125"/>
      <c r="M2282" s="122">
        <v>15</v>
      </c>
      <c r="N2282" s="122"/>
      <c r="O2282" s="334"/>
      <c r="P2282" s="364"/>
      <c r="Q2282" s="276"/>
      <c r="R2282" s="221"/>
      <c r="S2282" s="225"/>
      <c r="T2282" s="20"/>
      <c r="U2282" s="5"/>
    </row>
    <row r="2283" spans="1:21" s="19" customFormat="1" ht="75" hidden="1" customHeight="1" outlineLevel="1" x14ac:dyDescent="0.25">
      <c r="A2283" s="552"/>
      <c r="B2283" s="551"/>
      <c r="C2283" s="552"/>
      <c r="D2283" s="574"/>
      <c r="E2283" s="536"/>
      <c r="F2283" s="537"/>
      <c r="G2283" s="233" t="s">
        <v>866</v>
      </c>
      <c r="H2283" s="125"/>
      <c r="I2283" s="125">
        <v>10</v>
      </c>
      <c r="J2283" s="125"/>
      <c r="K2283" s="125"/>
      <c r="L2283" s="125"/>
      <c r="M2283" s="122">
        <v>15</v>
      </c>
      <c r="N2283" s="122"/>
      <c r="O2283" s="334"/>
      <c r="P2283" s="364"/>
      <c r="Q2283" s="276"/>
      <c r="R2283" s="221"/>
      <c r="S2283" s="225"/>
      <c r="T2283" s="20"/>
      <c r="U2283" s="5"/>
    </row>
    <row r="2284" spans="1:21" s="19" customFormat="1" ht="45" hidden="1" customHeight="1" outlineLevel="1" x14ac:dyDescent="0.25">
      <c r="A2284" s="552"/>
      <c r="B2284" s="551"/>
      <c r="C2284" s="552"/>
      <c r="D2284" s="574"/>
      <c r="E2284" s="536"/>
      <c r="F2284" s="537"/>
      <c r="G2284" s="233" t="s">
        <v>867</v>
      </c>
      <c r="H2284" s="125"/>
      <c r="I2284" s="125">
        <v>300</v>
      </c>
      <c r="J2284" s="125"/>
      <c r="K2284" s="125"/>
      <c r="L2284" s="125"/>
      <c r="M2284" s="122">
        <v>10</v>
      </c>
      <c r="N2284" s="122"/>
      <c r="O2284" s="334"/>
      <c r="P2284" s="364"/>
      <c r="Q2284" s="276"/>
      <c r="R2284" s="221"/>
      <c r="S2284" s="225"/>
      <c r="T2284" s="20"/>
      <c r="U2284" s="5"/>
    </row>
    <row r="2285" spans="1:21" s="19" customFormat="1" ht="45" hidden="1" customHeight="1" outlineLevel="1" x14ac:dyDescent="0.25">
      <c r="A2285" s="552"/>
      <c r="B2285" s="551"/>
      <c r="C2285" s="552"/>
      <c r="D2285" s="574"/>
      <c r="E2285" s="536"/>
      <c r="F2285" s="537"/>
      <c r="G2285" s="233" t="s">
        <v>1617</v>
      </c>
      <c r="H2285" s="125"/>
      <c r="I2285" s="125">
        <v>390</v>
      </c>
      <c r="J2285" s="125"/>
      <c r="K2285" s="125"/>
      <c r="L2285" s="125"/>
      <c r="M2285" s="122">
        <v>132</v>
      </c>
      <c r="N2285" s="122"/>
      <c r="O2285" s="334"/>
      <c r="P2285" s="364"/>
      <c r="Q2285" s="276"/>
      <c r="R2285" s="221"/>
      <c r="S2285" s="225"/>
      <c r="T2285" s="20"/>
      <c r="U2285" s="5"/>
    </row>
    <row r="2286" spans="1:21" s="19" customFormat="1" ht="30" hidden="1" customHeight="1" outlineLevel="1" x14ac:dyDescent="0.25">
      <c r="A2286" s="552"/>
      <c r="B2286" s="551"/>
      <c r="C2286" s="552"/>
      <c r="D2286" s="574"/>
      <c r="E2286" s="536"/>
      <c r="F2286" s="537"/>
      <c r="G2286" s="233" t="s">
        <v>1896</v>
      </c>
      <c r="H2286" s="125"/>
      <c r="I2286" s="125">
        <v>350</v>
      </c>
      <c r="J2286" s="125"/>
      <c r="K2286" s="125"/>
      <c r="L2286" s="125"/>
      <c r="M2286" s="122">
        <v>200</v>
      </c>
      <c r="N2286" s="122"/>
      <c r="O2286" s="334"/>
      <c r="P2286" s="364"/>
      <c r="Q2286" s="276"/>
      <c r="R2286" s="221"/>
      <c r="S2286" s="225"/>
      <c r="T2286" s="20"/>
      <c r="U2286" s="5"/>
    </row>
    <row r="2287" spans="1:21" s="19" customFormat="1" ht="90" hidden="1" customHeight="1" outlineLevel="1" x14ac:dyDescent="0.25">
      <c r="A2287" s="552"/>
      <c r="B2287" s="551"/>
      <c r="C2287" s="552"/>
      <c r="D2287" s="574"/>
      <c r="E2287" s="536"/>
      <c r="F2287" s="537"/>
      <c r="G2287" s="233" t="s">
        <v>871</v>
      </c>
      <c r="H2287" s="125"/>
      <c r="I2287" s="125">
        <v>10</v>
      </c>
      <c r="J2287" s="125"/>
      <c r="K2287" s="125"/>
      <c r="L2287" s="125"/>
      <c r="M2287" s="122">
        <v>15</v>
      </c>
      <c r="N2287" s="122"/>
      <c r="O2287" s="334"/>
      <c r="P2287" s="364"/>
      <c r="Q2287" s="276"/>
      <c r="R2287" s="221"/>
      <c r="S2287" s="225"/>
      <c r="T2287" s="20"/>
      <c r="U2287" s="5"/>
    </row>
    <row r="2288" spans="1:21" s="19" customFormat="1" ht="75" hidden="1" customHeight="1" outlineLevel="1" x14ac:dyDescent="0.25">
      <c r="A2288" s="552"/>
      <c r="B2288" s="551"/>
      <c r="C2288" s="552"/>
      <c r="D2288" s="574"/>
      <c r="E2288" s="536"/>
      <c r="F2288" s="537"/>
      <c r="G2288" s="233" t="s">
        <v>875</v>
      </c>
      <c r="H2288" s="125"/>
      <c r="I2288" s="125">
        <v>30</v>
      </c>
      <c r="J2288" s="125"/>
      <c r="K2288" s="125"/>
      <c r="L2288" s="125"/>
      <c r="M2288" s="122">
        <v>15</v>
      </c>
      <c r="N2288" s="122"/>
      <c r="O2288" s="334"/>
      <c r="P2288" s="364"/>
      <c r="Q2288" s="276"/>
      <c r="R2288" s="221"/>
      <c r="S2288" s="225"/>
      <c r="T2288" s="20"/>
      <c r="U2288" s="5"/>
    </row>
    <row r="2289" spans="1:21" s="19" customFormat="1" ht="90" hidden="1" customHeight="1" outlineLevel="1" x14ac:dyDescent="0.25">
      <c r="A2289" s="552"/>
      <c r="B2289" s="551"/>
      <c r="C2289" s="552"/>
      <c r="D2289" s="574"/>
      <c r="E2289" s="536"/>
      <c r="F2289" s="537"/>
      <c r="G2289" s="233" t="s">
        <v>876</v>
      </c>
      <c r="H2289" s="125"/>
      <c r="I2289" s="125">
        <v>20</v>
      </c>
      <c r="J2289" s="125"/>
      <c r="K2289" s="125"/>
      <c r="L2289" s="125"/>
      <c r="M2289" s="122">
        <v>20</v>
      </c>
      <c r="N2289" s="122"/>
      <c r="O2289" s="334"/>
      <c r="P2289" s="364"/>
      <c r="Q2289" s="276"/>
      <c r="R2289" s="221"/>
      <c r="S2289" s="225"/>
      <c r="T2289" s="20"/>
      <c r="U2289" s="5"/>
    </row>
    <row r="2290" spans="1:21" s="19" customFormat="1" ht="105" hidden="1" customHeight="1" outlineLevel="1" x14ac:dyDescent="0.25">
      <c r="A2290" s="552"/>
      <c r="B2290" s="551"/>
      <c r="C2290" s="552"/>
      <c r="D2290" s="574"/>
      <c r="E2290" s="536"/>
      <c r="F2290" s="537"/>
      <c r="G2290" s="233" t="s">
        <v>1618</v>
      </c>
      <c r="H2290" s="125"/>
      <c r="I2290" s="125">
        <v>120</v>
      </c>
      <c r="J2290" s="125"/>
      <c r="K2290" s="125"/>
      <c r="L2290" s="125"/>
      <c r="M2290" s="122">
        <v>35.6</v>
      </c>
      <c r="N2290" s="122"/>
      <c r="O2290" s="334"/>
      <c r="P2290" s="364"/>
      <c r="Q2290" s="276"/>
      <c r="R2290" s="221"/>
      <c r="S2290" s="225"/>
      <c r="T2290" s="20"/>
      <c r="U2290" s="5"/>
    </row>
    <row r="2291" spans="1:21" s="19" customFormat="1" ht="135" hidden="1" customHeight="1" outlineLevel="1" x14ac:dyDescent="0.25">
      <c r="A2291" s="552"/>
      <c r="B2291" s="551"/>
      <c r="C2291" s="552"/>
      <c r="D2291" s="574"/>
      <c r="E2291" s="536"/>
      <c r="F2291" s="537"/>
      <c r="G2291" s="233" t="s">
        <v>1619</v>
      </c>
      <c r="H2291" s="125"/>
      <c r="I2291" s="125">
        <v>483</v>
      </c>
      <c r="J2291" s="125"/>
      <c r="K2291" s="125"/>
      <c r="L2291" s="125"/>
      <c r="M2291" s="122">
        <v>30</v>
      </c>
      <c r="N2291" s="122"/>
      <c r="O2291" s="334"/>
      <c r="P2291" s="364"/>
      <c r="Q2291" s="276"/>
      <c r="R2291" s="221"/>
      <c r="S2291" s="225"/>
      <c r="T2291" s="20"/>
      <c r="U2291" s="5"/>
    </row>
    <row r="2292" spans="1:21" s="19" customFormat="1" ht="90" hidden="1" customHeight="1" outlineLevel="1" x14ac:dyDescent="0.25">
      <c r="A2292" s="552"/>
      <c r="B2292" s="551"/>
      <c r="C2292" s="552"/>
      <c r="D2292" s="574"/>
      <c r="E2292" s="536"/>
      <c r="F2292" s="537"/>
      <c r="G2292" s="233" t="s">
        <v>1125</v>
      </c>
      <c r="H2292" s="123"/>
      <c r="I2292" s="123">
        <v>45</v>
      </c>
      <c r="J2292" s="123"/>
      <c r="K2292" s="123"/>
      <c r="L2292" s="123"/>
      <c r="M2292" s="123">
        <v>15</v>
      </c>
      <c r="N2292" s="123"/>
      <c r="O2292" s="332"/>
      <c r="P2292" s="364"/>
      <c r="Q2292" s="276"/>
      <c r="R2292" s="221"/>
      <c r="S2292" s="225"/>
      <c r="T2292" s="20"/>
      <c r="U2292" s="5"/>
    </row>
    <row r="2293" spans="1:21" s="19" customFormat="1" ht="90" hidden="1" customHeight="1" outlineLevel="1" x14ac:dyDescent="0.25">
      <c r="A2293" s="552"/>
      <c r="B2293" s="551"/>
      <c r="C2293" s="552"/>
      <c r="D2293" s="574"/>
      <c r="E2293" s="536"/>
      <c r="F2293" s="537"/>
      <c r="G2293" s="233" t="s">
        <v>1897</v>
      </c>
      <c r="H2293" s="300"/>
      <c r="I2293" s="300"/>
      <c r="J2293" s="300">
        <v>1991</v>
      </c>
      <c r="K2293" s="300"/>
      <c r="L2293" s="300"/>
      <c r="M2293" s="300"/>
      <c r="N2293" s="300">
        <v>3</v>
      </c>
      <c r="O2293" s="327"/>
      <c r="P2293" s="364"/>
      <c r="Q2293" s="276"/>
      <c r="R2293" s="221"/>
      <c r="S2293" s="275"/>
      <c r="T2293" s="20"/>
      <c r="U2293" s="479" t="e">
        <v>#DIV/0!</v>
      </c>
    </row>
    <row r="2294" spans="1:21" s="19" customFormat="1" ht="54.75" hidden="1" customHeight="1" outlineLevel="1" x14ac:dyDescent="0.25">
      <c r="A2294" s="552"/>
      <c r="B2294" s="551"/>
      <c r="C2294" s="552"/>
      <c r="D2294" s="574"/>
      <c r="E2294" s="536"/>
      <c r="F2294" s="537"/>
      <c r="G2294" s="61" t="s">
        <v>1303</v>
      </c>
      <c r="H2294" s="300"/>
      <c r="I2294" s="300"/>
      <c r="J2294" s="300">
        <v>12</v>
      </c>
      <c r="K2294" s="300"/>
      <c r="L2294" s="300"/>
      <c r="M2294" s="300"/>
      <c r="N2294" s="300">
        <v>75</v>
      </c>
      <c r="O2294" s="327"/>
      <c r="P2294" s="364"/>
      <c r="Q2294" s="276"/>
      <c r="R2294" s="221"/>
      <c r="S2294" s="225"/>
      <c r="T2294" s="20"/>
    </row>
    <row r="2295" spans="1:21" s="19" customFormat="1" ht="54.75" hidden="1" customHeight="1" outlineLevel="1" x14ac:dyDescent="0.25">
      <c r="A2295" s="552"/>
      <c r="B2295" s="551"/>
      <c r="C2295" s="552"/>
      <c r="D2295" s="574"/>
      <c r="E2295" s="536"/>
      <c r="F2295" s="537"/>
      <c r="G2295" s="61" t="s">
        <v>1318</v>
      </c>
      <c r="H2295" s="300"/>
      <c r="I2295" s="300"/>
      <c r="J2295" s="300">
        <v>15</v>
      </c>
      <c r="K2295" s="300"/>
      <c r="L2295" s="300"/>
      <c r="M2295" s="300"/>
      <c r="N2295" s="300">
        <v>42</v>
      </c>
      <c r="O2295" s="327"/>
      <c r="P2295" s="364"/>
      <c r="Q2295" s="276"/>
      <c r="R2295" s="221"/>
      <c r="S2295" s="225"/>
      <c r="T2295" s="20"/>
    </row>
    <row r="2296" spans="1:21" s="19" customFormat="1" ht="120" hidden="1" customHeight="1" outlineLevel="1" x14ac:dyDescent="0.25">
      <c r="A2296" s="552"/>
      <c r="B2296" s="551"/>
      <c r="C2296" s="552"/>
      <c r="D2296" s="574"/>
      <c r="E2296" s="536"/>
      <c r="F2296" s="537"/>
      <c r="G2296" s="61" t="s">
        <v>1319</v>
      </c>
      <c r="H2296" s="300"/>
      <c r="I2296" s="300"/>
      <c r="J2296" s="300">
        <v>300</v>
      </c>
      <c r="K2296" s="300"/>
      <c r="L2296" s="300"/>
      <c r="M2296" s="300"/>
      <c r="N2296" s="300">
        <v>30</v>
      </c>
      <c r="O2296" s="327"/>
      <c r="P2296" s="364"/>
      <c r="Q2296" s="276"/>
      <c r="R2296" s="221"/>
      <c r="S2296" s="225"/>
      <c r="T2296" s="20"/>
    </row>
    <row r="2297" spans="1:21" s="19" customFormat="1" ht="54.75" hidden="1" customHeight="1" outlineLevel="1" x14ac:dyDescent="0.25">
      <c r="A2297" s="552"/>
      <c r="B2297" s="551"/>
      <c r="C2297" s="552"/>
      <c r="D2297" s="574"/>
      <c r="E2297" s="536"/>
      <c r="F2297" s="537"/>
      <c r="G2297" s="61" t="s">
        <v>1681</v>
      </c>
      <c r="H2297" s="300"/>
      <c r="I2297" s="300"/>
      <c r="J2297" s="300">
        <v>950</v>
      </c>
      <c r="K2297" s="300"/>
      <c r="L2297" s="300"/>
      <c r="M2297" s="300"/>
      <c r="N2297" s="300">
        <v>15</v>
      </c>
      <c r="O2297" s="327"/>
      <c r="P2297" s="364"/>
      <c r="Q2297" s="276"/>
      <c r="R2297" s="221"/>
      <c r="S2297" s="225"/>
      <c r="T2297" s="20"/>
    </row>
    <row r="2298" spans="1:21" s="19" customFormat="1" ht="97.5" hidden="1" customHeight="1" outlineLevel="1" x14ac:dyDescent="0.25">
      <c r="A2298" s="552"/>
      <c r="B2298" s="551"/>
      <c r="C2298" s="552"/>
      <c r="D2298" s="574"/>
      <c r="E2298" s="536"/>
      <c r="F2298" s="537"/>
      <c r="G2298" s="61" t="s">
        <v>1320</v>
      </c>
      <c r="H2298" s="300"/>
      <c r="I2298" s="300"/>
      <c r="J2298" s="300">
        <v>215</v>
      </c>
      <c r="K2298" s="300"/>
      <c r="L2298" s="300"/>
      <c r="M2298" s="300"/>
      <c r="N2298" s="300">
        <v>15</v>
      </c>
      <c r="O2298" s="327"/>
      <c r="P2298" s="364"/>
      <c r="Q2298" s="276"/>
      <c r="R2298" s="221"/>
      <c r="S2298" s="225"/>
      <c r="T2298" s="20"/>
    </row>
    <row r="2299" spans="1:21" s="19" customFormat="1" ht="75" hidden="1" customHeight="1" outlineLevel="1" x14ac:dyDescent="0.25">
      <c r="A2299" s="552"/>
      <c r="B2299" s="551"/>
      <c r="C2299" s="552"/>
      <c r="D2299" s="574"/>
      <c r="E2299" s="538"/>
      <c r="F2299" s="539"/>
      <c r="G2299" s="61" t="s">
        <v>1719</v>
      </c>
      <c r="H2299" s="300"/>
      <c r="I2299" s="300"/>
      <c r="J2299" s="300">
        <v>3461</v>
      </c>
      <c r="K2299" s="300"/>
      <c r="L2299" s="300"/>
      <c r="M2299" s="300"/>
      <c r="N2299" s="300">
        <v>150</v>
      </c>
      <c r="O2299" s="327"/>
      <c r="P2299" s="364"/>
      <c r="Q2299" s="276"/>
      <c r="R2299" s="221"/>
      <c r="S2299" s="225"/>
      <c r="T2299" s="20"/>
    </row>
    <row r="2300" spans="1:21" collapsed="1" x14ac:dyDescent="0.25">
      <c r="A2300" s="552"/>
      <c r="B2300" s="551"/>
      <c r="C2300" s="552"/>
      <c r="D2300" s="574"/>
      <c r="E2300" s="534" t="s">
        <v>54</v>
      </c>
      <c r="F2300" s="535"/>
      <c r="G2300" s="233"/>
      <c r="H2300" s="122">
        <f>SUM(H2301:H2309)</f>
        <v>80</v>
      </c>
      <c r="I2300" s="122">
        <f t="shared" ref="I2300:N2300" si="24">SUM(I2301:I2309)</f>
        <v>10125</v>
      </c>
      <c r="J2300" s="122">
        <f t="shared" si="24"/>
        <v>433</v>
      </c>
      <c r="K2300" s="122"/>
      <c r="L2300" s="122">
        <f t="shared" si="24"/>
        <v>15</v>
      </c>
      <c r="M2300" s="122">
        <f t="shared" si="24"/>
        <v>1398</v>
      </c>
      <c r="N2300" s="122">
        <f t="shared" si="24"/>
        <v>180</v>
      </c>
      <c r="O2300" s="334"/>
      <c r="P2300" s="364"/>
      <c r="Q2300" s="276"/>
      <c r="R2300" s="364"/>
      <c r="S2300" s="355"/>
      <c r="T2300" s="173"/>
      <c r="U2300" s="3"/>
    </row>
    <row r="2301" spans="1:21" s="19" customFormat="1" ht="75" hidden="1" customHeight="1" outlineLevel="1" x14ac:dyDescent="0.25">
      <c r="A2301" s="552"/>
      <c r="B2301" s="551"/>
      <c r="C2301" s="552"/>
      <c r="D2301" s="574"/>
      <c r="E2301" s="536"/>
      <c r="F2301" s="537"/>
      <c r="G2301" s="64" t="s">
        <v>1898</v>
      </c>
      <c r="H2301" s="122">
        <v>80</v>
      </c>
      <c r="I2301" s="122"/>
      <c r="J2301" s="122"/>
      <c r="K2301" s="122"/>
      <c r="L2301" s="123">
        <v>15</v>
      </c>
      <c r="M2301" s="123"/>
      <c r="N2301" s="123"/>
      <c r="O2301" s="332"/>
      <c r="P2301" s="364"/>
      <c r="Q2301" s="276"/>
      <c r="R2301" s="221"/>
      <c r="S2301" s="225"/>
      <c r="T2301" s="62"/>
      <c r="U2301" s="5"/>
    </row>
    <row r="2302" spans="1:21" s="19" customFormat="1" ht="120" hidden="1" customHeight="1" outlineLevel="1" x14ac:dyDescent="0.25">
      <c r="A2302" s="552"/>
      <c r="B2302" s="551"/>
      <c r="C2302" s="552"/>
      <c r="D2302" s="574"/>
      <c r="E2302" s="536"/>
      <c r="F2302" s="537"/>
      <c r="G2302" s="233" t="s">
        <v>1899</v>
      </c>
      <c r="H2302" s="125"/>
      <c r="I2302" s="125">
        <v>10</v>
      </c>
      <c r="J2302" s="125"/>
      <c r="K2302" s="125"/>
      <c r="L2302" s="125"/>
      <c r="M2302" s="122">
        <v>13</v>
      </c>
      <c r="N2302" s="122"/>
      <c r="O2302" s="334"/>
      <c r="P2302" s="364"/>
      <c r="Q2302" s="276"/>
      <c r="R2302" s="221"/>
      <c r="S2302" s="225"/>
      <c r="T2302" s="20"/>
      <c r="U2302" s="5"/>
    </row>
    <row r="2303" spans="1:21" s="19" customFormat="1" ht="105" hidden="1" customHeight="1" outlineLevel="1" x14ac:dyDescent="0.25">
      <c r="A2303" s="552"/>
      <c r="B2303" s="551"/>
      <c r="C2303" s="552"/>
      <c r="D2303" s="574"/>
      <c r="E2303" s="536"/>
      <c r="F2303" s="537"/>
      <c r="G2303" s="233" t="s">
        <v>897</v>
      </c>
      <c r="H2303" s="125"/>
      <c r="I2303" s="125">
        <v>200</v>
      </c>
      <c r="J2303" s="125"/>
      <c r="K2303" s="125"/>
      <c r="L2303" s="125"/>
      <c r="M2303" s="122">
        <v>20</v>
      </c>
      <c r="N2303" s="122"/>
      <c r="O2303" s="334"/>
      <c r="P2303" s="364"/>
      <c r="Q2303" s="276"/>
      <c r="R2303" s="221"/>
      <c r="S2303" s="225"/>
      <c r="T2303" s="20"/>
      <c r="U2303" s="5"/>
    </row>
    <row r="2304" spans="1:21" s="19" customFormat="1" ht="60" hidden="1" customHeight="1" outlineLevel="1" x14ac:dyDescent="0.25">
      <c r="A2304" s="552"/>
      <c r="B2304" s="551"/>
      <c r="C2304" s="552"/>
      <c r="D2304" s="574"/>
      <c r="E2304" s="536"/>
      <c r="F2304" s="537"/>
      <c r="G2304" s="233" t="s">
        <v>1900</v>
      </c>
      <c r="H2304" s="125"/>
      <c r="I2304" s="125">
        <v>1035</v>
      </c>
      <c r="J2304" s="125"/>
      <c r="K2304" s="125"/>
      <c r="L2304" s="125"/>
      <c r="M2304" s="122">
        <v>600</v>
      </c>
      <c r="N2304" s="122"/>
      <c r="O2304" s="334"/>
      <c r="P2304" s="364"/>
      <c r="Q2304" s="276"/>
      <c r="R2304" s="221"/>
      <c r="S2304" s="225"/>
      <c r="T2304" s="20"/>
      <c r="U2304" s="5"/>
    </row>
    <row r="2305" spans="1:21" s="19" customFormat="1" ht="120" hidden="1" customHeight="1" outlineLevel="1" x14ac:dyDescent="0.25">
      <c r="A2305" s="552"/>
      <c r="B2305" s="551"/>
      <c r="C2305" s="552"/>
      <c r="D2305" s="574"/>
      <c r="E2305" s="536"/>
      <c r="F2305" s="537"/>
      <c r="G2305" s="233" t="s">
        <v>1901</v>
      </c>
      <c r="H2305" s="125"/>
      <c r="I2305" s="125">
        <v>5175</v>
      </c>
      <c r="J2305" s="125"/>
      <c r="K2305" s="125"/>
      <c r="L2305" s="125"/>
      <c r="M2305" s="122">
        <v>15</v>
      </c>
      <c r="N2305" s="122"/>
      <c r="O2305" s="334"/>
      <c r="P2305" s="364"/>
      <c r="Q2305" s="276"/>
      <c r="R2305" s="221"/>
      <c r="S2305" s="225"/>
      <c r="T2305" s="20"/>
      <c r="U2305" s="5"/>
    </row>
    <row r="2306" spans="1:21" s="19" customFormat="1" ht="60" hidden="1" customHeight="1" outlineLevel="1" x14ac:dyDescent="0.25">
      <c r="A2306" s="552"/>
      <c r="B2306" s="551"/>
      <c r="C2306" s="552"/>
      <c r="D2306" s="574"/>
      <c r="E2306" s="536"/>
      <c r="F2306" s="537"/>
      <c r="G2306" s="233" t="s">
        <v>1902</v>
      </c>
      <c r="H2306" s="122"/>
      <c r="I2306" s="122">
        <v>3705</v>
      </c>
      <c r="J2306" s="122"/>
      <c r="K2306" s="122"/>
      <c r="L2306" s="122"/>
      <c r="M2306" s="122">
        <v>750</v>
      </c>
      <c r="N2306" s="122"/>
      <c r="O2306" s="334"/>
      <c r="P2306" s="364"/>
      <c r="Q2306" s="276"/>
      <c r="R2306" s="221"/>
      <c r="S2306" s="225"/>
      <c r="T2306" s="20"/>
      <c r="U2306" s="5"/>
    </row>
    <row r="2307" spans="1:21" s="19" customFormat="1" ht="60" hidden="1" customHeight="1" outlineLevel="1" x14ac:dyDescent="0.25">
      <c r="A2307" s="552"/>
      <c r="B2307" s="551"/>
      <c r="C2307" s="552"/>
      <c r="D2307" s="574"/>
      <c r="E2307" s="536"/>
      <c r="F2307" s="537"/>
      <c r="G2307" s="233" t="s">
        <v>1305</v>
      </c>
      <c r="H2307" s="300"/>
      <c r="I2307" s="300"/>
      <c r="J2307" s="300">
        <v>80</v>
      </c>
      <c r="K2307" s="300"/>
      <c r="L2307" s="300"/>
      <c r="M2307" s="300"/>
      <c r="N2307" s="300">
        <v>150</v>
      </c>
      <c r="O2307" s="327"/>
      <c r="P2307" s="364"/>
      <c r="Q2307" s="276"/>
      <c r="R2307" s="221"/>
      <c r="S2307" s="225"/>
      <c r="T2307" s="20"/>
    </row>
    <row r="2308" spans="1:21" s="19" customFormat="1" ht="90" hidden="1" customHeight="1" outlineLevel="1" x14ac:dyDescent="0.25">
      <c r="A2308" s="552"/>
      <c r="B2308" s="551"/>
      <c r="C2308" s="552"/>
      <c r="D2308" s="574"/>
      <c r="E2308" s="536"/>
      <c r="F2308" s="537"/>
      <c r="G2308" s="233" t="s">
        <v>1677</v>
      </c>
      <c r="H2308" s="300"/>
      <c r="I2308" s="300"/>
      <c r="J2308" s="300">
        <v>150</v>
      </c>
      <c r="K2308" s="300"/>
      <c r="L2308" s="300"/>
      <c r="M2308" s="300"/>
      <c r="N2308" s="300">
        <v>15</v>
      </c>
      <c r="O2308" s="327"/>
      <c r="P2308" s="364"/>
      <c r="Q2308" s="276"/>
      <c r="R2308" s="221"/>
      <c r="S2308" s="225"/>
      <c r="T2308" s="20"/>
    </row>
    <row r="2309" spans="1:21" s="19" customFormat="1" ht="30" hidden="1" customHeight="1" outlineLevel="1" x14ac:dyDescent="0.25">
      <c r="A2309" s="552"/>
      <c r="B2309" s="551"/>
      <c r="C2309" s="552"/>
      <c r="D2309" s="574"/>
      <c r="E2309" s="538"/>
      <c r="F2309" s="539"/>
      <c r="G2309" s="233" t="s">
        <v>1683</v>
      </c>
      <c r="H2309" s="300"/>
      <c r="I2309" s="300"/>
      <c r="J2309" s="300">
        <v>203</v>
      </c>
      <c r="K2309" s="300"/>
      <c r="L2309" s="300"/>
      <c r="M2309" s="300"/>
      <c r="N2309" s="300">
        <v>15</v>
      </c>
      <c r="O2309" s="327"/>
      <c r="P2309" s="364"/>
      <c r="Q2309" s="276"/>
      <c r="R2309" s="221"/>
      <c r="S2309" s="225"/>
      <c r="T2309" s="20"/>
    </row>
    <row r="2310" spans="1:21" hidden="1" outlineLevel="1" x14ac:dyDescent="0.25">
      <c r="A2310" s="552"/>
      <c r="B2310" s="551"/>
      <c r="C2310" s="552"/>
      <c r="D2310" s="574"/>
      <c r="E2310" s="234" t="s">
        <v>55</v>
      </c>
      <c r="F2310" s="234"/>
      <c r="G2310" s="233"/>
      <c r="H2310" s="300"/>
      <c r="I2310" s="300"/>
      <c r="J2310" s="300"/>
      <c r="K2310" s="300"/>
      <c r="L2310" s="300"/>
      <c r="M2310" s="300"/>
      <c r="N2310" s="300"/>
      <c r="O2310" s="327"/>
      <c r="P2310" s="364"/>
      <c r="Q2310" s="276"/>
      <c r="R2310" s="364"/>
      <c r="S2310" s="355"/>
      <c r="T2310" s="173"/>
      <c r="U2310" s="3"/>
    </row>
    <row r="2311" spans="1:21" hidden="1" outlineLevel="1" x14ac:dyDescent="0.25">
      <c r="A2311" s="552"/>
      <c r="B2311" s="551"/>
      <c r="C2311" s="552"/>
      <c r="D2311" s="574"/>
      <c r="E2311" s="234" t="s">
        <v>56</v>
      </c>
      <c r="F2311" s="234"/>
      <c r="G2311" s="233"/>
      <c r="H2311" s="300"/>
      <c r="I2311" s="300"/>
      <c r="J2311" s="300"/>
      <c r="K2311" s="300"/>
      <c r="L2311" s="300"/>
      <c r="M2311" s="300"/>
      <c r="N2311" s="300"/>
      <c r="O2311" s="327"/>
      <c r="P2311" s="364"/>
      <c r="Q2311" s="276"/>
      <c r="R2311" s="364"/>
      <c r="S2311" s="355"/>
      <c r="T2311" s="173"/>
      <c r="U2311" s="3"/>
    </row>
    <row r="2312" spans="1:21" hidden="1" outlineLevel="1" x14ac:dyDescent="0.25">
      <c r="A2312" s="552"/>
      <c r="B2312" s="551"/>
      <c r="C2312" s="552"/>
      <c r="D2312" s="574"/>
      <c r="E2312" s="233" t="s">
        <v>57</v>
      </c>
      <c r="F2312" s="233"/>
      <c r="G2312" s="233"/>
      <c r="H2312" s="300"/>
      <c r="I2312" s="300"/>
      <c r="J2312" s="300"/>
      <c r="K2312" s="300"/>
      <c r="L2312" s="300"/>
      <c r="M2312" s="300"/>
      <c r="N2312" s="300"/>
      <c r="O2312" s="327"/>
      <c r="P2312" s="364"/>
      <c r="Q2312" s="276"/>
      <c r="R2312" s="364"/>
      <c r="S2312" s="355"/>
      <c r="T2312" s="173"/>
      <c r="U2312" s="3"/>
    </row>
    <row r="2313" spans="1:21" hidden="1" outlineLevel="1" x14ac:dyDescent="0.25">
      <c r="A2313" s="552"/>
      <c r="B2313" s="551"/>
      <c r="C2313" s="552"/>
      <c r="D2313" s="574"/>
      <c r="E2313" s="233" t="s">
        <v>61</v>
      </c>
      <c r="F2313" s="233"/>
      <c r="G2313" s="233"/>
      <c r="H2313" s="300"/>
      <c r="I2313" s="300"/>
      <c r="J2313" s="300"/>
      <c r="K2313" s="300"/>
      <c r="L2313" s="300"/>
      <c r="M2313" s="300"/>
      <c r="N2313" s="300"/>
      <c r="O2313" s="327"/>
      <c r="P2313" s="364"/>
      <c r="Q2313" s="276"/>
      <c r="R2313" s="364"/>
      <c r="S2313" s="355"/>
      <c r="T2313" s="173"/>
      <c r="U2313" s="3"/>
    </row>
    <row r="2314" spans="1:21" collapsed="1" x14ac:dyDescent="0.25">
      <c r="A2314" s="552"/>
      <c r="B2314" s="551"/>
      <c r="C2314" s="552"/>
      <c r="D2314" s="574" t="s">
        <v>150</v>
      </c>
      <c r="E2314" s="534" t="s">
        <v>53</v>
      </c>
      <c r="F2314" s="535"/>
      <c r="G2314" s="233"/>
      <c r="H2314" s="122"/>
      <c r="I2314" s="122">
        <f t="shared" ref="I2314:N2314" si="25">SUM(I2315:I2323)</f>
        <v>7909</v>
      </c>
      <c r="J2314" s="122">
        <f t="shared" si="25"/>
        <v>1182</v>
      </c>
      <c r="K2314" s="122"/>
      <c r="L2314" s="122"/>
      <c r="M2314" s="122">
        <f t="shared" si="25"/>
        <v>340</v>
      </c>
      <c r="N2314" s="122">
        <f t="shared" si="25"/>
        <v>296</v>
      </c>
      <c r="O2314" s="334"/>
      <c r="P2314" s="364"/>
      <c r="Q2314" s="276"/>
      <c r="R2314" s="364"/>
      <c r="S2314" s="355"/>
      <c r="T2314" s="173"/>
      <c r="U2314" s="3"/>
    </row>
    <row r="2315" spans="1:21" s="19" customFormat="1" ht="45" hidden="1" customHeight="1" outlineLevel="1" x14ac:dyDescent="0.25">
      <c r="A2315" s="552"/>
      <c r="B2315" s="551"/>
      <c r="C2315" s="552"/>
      <c r="D2315" s="574"/>
      <c r="E2315" s="536"/>
      <c r="F2315" s="537"/>
      <c r="G2315" s="233" t="s">
        <v>738</v>
      </c>
      <c r="H2315" s="123"/>
      <c r="I2315" s="123">
        <v>90</v>
      </c>
      <c r="J2315" s="123"/>
      <c r="K2315" s="123"/>
      <c r="L2315" s="123"/>
      <c r="M2315" s="123">
        <v>15</v>
      </c>
      <c r="N2315" s="123"/>
      <c r="O2315" s="332"/>
      <c r="P2315" s="364"/>
      <c r="Q2315" s="276"/>
      <c r="R2315" s="221"/>
      <c r="S2315" s="225"/>
      <c r="T2315" s="20"/>
      <c r="U2315" s="5"/>
    </row>
    <row r="2316" spans="1:21" s="19" customFormat="1" ht="45" hidden="1" customHeight="1" outlineLevel="1" x14ac:dyDescent="0.25">
      <c r="A2316" s="552"/>
      <c r="B2316" s="551"/>
      <c r="C2316" s="552"/>
      <c r="D2316" s="574"/>
      <c r="E2316" s="536"/>
      <c r="F2316" s="537"/>
      <c r="G2316" s="96" t="s">
        <v>1903</v>
      </c>
      <c r="H2316" s="122"/>
      <c r="I2316" s="125">
        <v>5202</v>
      </c>
      <c r="J2316" s="125"/>
      <c r="K2316" s="125"/>
      <c r="L2316" s="122"/>
      <c r="M2316" s="122">
        <v>10</v>
      </c>
      <c r="N2316" s="122"/>
      <c r="O2316" s="334"/>
      <c r="P2316" s="364"/>
      <c r="Q2316" s="276"/>
      <c r="R2316" s="221"/>
      <c r="S2316" s="225"/>
      <c r="T2316" s="20"/>
      <c r="U2316" s="5"/>
    </row>
    <row r="2317" spans="1:21" s="19" customFormat="1" ht="45" hidden="1" customHeight="1" outlineLevel="1" x14ac:dyDescent="0.25">
      <c r="A2317" s="552"/>
      <c r="B2317" s="551"/>
      <c r="C2317" s="552"/>
      <c r="D2317" s="574"/>
      <c r="E2317" s="536"/>
      <c r="F2317" s="537"/>
      <c r="G2317" s="64" t="s">
        <v>1904</v>
      </c>
      <c r="H2317" s="122"/>
      <c r="I2317" s="125">
        <v>2587</v>
      </c>
      <c r="J2317" s="125"/>
      <c r="K2317" s="125"/>
      <c r="L2317" s="122"/>
      <c r="M2317" s="122">
        <v>300</v>
      </c>
      <c r="N2317" s="122"/>
      <c r="O2317" s="334"/>
      <c r="P2317" s="364"/>
      <c r="Q2317" s="276"/>
      <c r="R2317" s="221"/>
      <c r="S2317" s="225"/>
      <c r="T2317" s="20"/>
      <c r="U2317" s="5"/>
    </row>
    <row r="2318" spans="1:21" s="19" customFormat="1" ht="75" hidden="1" customHeight="1" outlineLevel="1" x14ac:dyDescent="0.25">
      <c r="A2318" s="552"/>
      <c r="B2318" s="551"/>
      <c r="C2318" s="552"/>
      <c r="D2318" s="574"/>
      <c r="E2318" s="536"/>
      <c r="F2318" s="537"/>
      <c r="G2318" s="233" t="s">
        <v>1080</v>
      </c>
      <c r="H2318" s="123"/>
      <c r="I2318" s="123">
        <v>30</v>
      </c>
      <c r="J2318" s="123"/>
      <c r="K2318" s="123"/>
      <c r="L2318" s="123"/>
      <c r="M2318" s="123">
        <v>15</v>
      </c>
      <c r="N2318" s="123"/>
      <c r="O2318" s="332"/>
      <c r="P2318" s="364"/>
      <c r="Q2318" s="276"/>
      <c r="R2318" s="221"/>
      <c r="S2318" s="225"/>
      <c r="T2318" s="20"/>
      <c r="U2318" s="5"/>
    </row>
    <row r="2319" spans="1:21" s="19" customFormat="1" ht="77.25" hidden="1" customHeight="1" outlineLevel="1" x14ac:dyDescent="0.25">
      <c r="A2319" s="552"/>
      <c r="B2319" s="551"/>
      <c r="C2319" s="552"/>
      <c r="D2319" s="574"/>
      <c r="E2319" s="536"/>
      <c r="F2319" s="537"/>
      <c r="G2319" s="61" t="s">
        <v>1665</v>
      </c>
      <c r="H2319" s="300"/>
      <c r="I2319" s="300"/>
      <c r="J2319" s="300">
        <v>957</v>
      </c>
      <c r="K2319" s="300"/>
      <c r="L2319" s="300"/>
      <c r="M2319" s="300"/>
      <c r="N2319" s="300">
        <v>100</v>
      </c>
      <c r="O2319" s="327"/>
      <c r="P2319" s="364"/>
      <c r="Q2319" s="276"/>
      <c r="R2319" s="221"/>
      <c r="S2319" s="225"/>
      <c r="T2319" s="20"/>
    </row>
    <row r="2320" spans="1:21" s="19" customFormat="1" ht="105" hidden="1" customHeight="1" outlineLevel="1" x14ac:dyDescent="0.25">
      <c r="A2320" s="552"/>
      <c r="B2320" s="551"/>
      <c r="C2320" s="552"/>
      <c r="D2320" s="574"/>
      <c r="E2320" s="536"/>
      <c r="F2320" s="537"/>
      <c r="G2320" s="61" t="s">
        <v>1673</v>
      </c>
      <c r="H2320" s="300"/>
      <c r="I2320" s="300"/>
      <c r="J2320" s="300">
        <v>5</v>
      </c>
      <c r="K2320" s="300"/>
      <c r="L2320" s="300"/>
      <c r="M2320" s="300"/>
      <c r="N2320" s="300">
        <v>65</v>
      </c>
      <c r="O2320" s="327"/>
      <c r="P2320" s="364"/>
      <c r="Q2320" s="276"/>
      <c r="R2320" s="221"/>
      <c r="S2320" s="225"/>
      <c r="T2320" s="20"/>
    </row>
    <row r="2321" spans="1:21" s="19" customFormat="1" ht="122.25" hidden="1" customHeight="1" outlineLevel="1" x14ac:dyDescent="0.25">
      <c r="A2321" s="552"/>
      <c r="B2321" s="551"/>
      <c r="C2321" s="552"/>
      <c r="D2321" s="574"/>
      <c r="E2321" s="536"/>
      <c r="F2321" s="537"/>
      <c r="G2321" s="61" t="s">
        <v>1210</v>
      </c>
      <c r="H2321" s="300"/>
      <c r="I2321" s="300"/>
      <c r="J2321" s="300">
        <v>35</v>
      </c>
      <c r="K2321" s="300"/>
      <c r="L2321" s="300"/>
      <c r="M2321" s="300"/>
      <c r="N2321" s="300">
        <v>16</v>
      </c>
      <c r="O2321" s="327"/>
      <c r="P2321" s="364"/>
      <c r="Q2321" s="276"/>
      <c r="R2321" s="221"/>
      <c r="S2321" s="225"/>
      <c r="T2321" s="20"/>
    </row>
    <row r="2322" spans="1:21" s="19" customFormat="1" ht="120" hidden="1" customHeight="1" outlineLevel="1" x14ac:dyDescent="0.25">
      <c r="A2322" s="552"/>
      <c r="B2322" s="551"/>
      <c r="C2322" s="552"/>
      <c r="D2322" s="574"/>
      <c r="E2322" s="536"/>
      <c r="F2322" s="537"/>
      <c r="G2322" s="61" t="s">
        <v>1674</v>
      </c>
      <c r="H2322" s="300"/>
      <c r="I2322" s="300"/>
      <c r="J2322" s="300">
        <v>5</v>
      </c>
      <c r="K2322" s="300"/>
      <c r="L2322" s="300"/>
      <c r="M2322" s="300"/>
      <c r="N2322" s="300">
        <v>40</v>
      </c>
      <c r="O2322" s="327"/>
      <c r="P2322" s="364"/>
      <c r="Q2322" s="276"/>
      <c r="R2322" s="221"/>
      <c r="S2322" s="225"/>
      <c r="T2322" s="20"/>
    </row>
    <row r="2323" spans="1:21" s="19" customFormat="1" ht="65.25" hidden="1" customHeight="1" outlineLevel="1" x14ac:dyDescent="0.25">
      <c r="A2323" s="552"/>
      <c r="B2323" s="551"/>
      <c r="C2323" s="552"/>
      <c r="D2323" s="574"/>
      <c r="E2323" s="538"/>
      <c r="F2323" s="539"/>
      <c r="G2323" s="61" t="s">
        <v>1218</v>
      </c>
      <c r="H2323" s="300"/>
      <c r="I2323" s="300"/>
      <c r="J2323" s="300">
        <v>180</v>
      </c>
      <c r="K2323" s="300"/>
      <c r="L2323" s="300"/>
      <c r="M2323" s="300"/>
      <c r="N2323" s="300">
        <v>75</v>
      </c>
      <c r="O2323" s="327"/>
      <c r="P2323" s="364"/>
      <c r="Q2323" s="276"/>
      <c r="R2323" s="221"/>
      <c r="S2323" s="225"/>
      <c r="T2323" s="20"/>
    </row>
    <row r="2324" spans="1:21" collapsed="1" x14ac:dyDescent="0.25">
      <c r="A2324" s="552"/>
      <c r="B2324" s="551"/>
      <c r="C2324" s="552"/>
      <c r="D2324" s="574"/>
      <c r="E2324" s="534" t="s">
        <v>54</v>
      </c>
      <c r="F2324" s="535"/>
      <c r="G2324" s="233"/>
      <c r="H2324" s="122"/>
      <c r="I2324" s="122">
        <f t="shared" ref="I2324:N2324" si="26">SUM(I2325:I2328)</f>
        <v>304</v>
      </c>
      <c r="J2324" s="122">
        <f t="shared" si="26"/>
        <v>70</v>
      </c>
      <c r="K2324" s="122"/>
      <c r="L2324" s="122"/>
      <c r="M2324" s="122">
        <f t="shared" si="26"/>
        <v>399</v>
      </c>
      <c r="N2324" s="122">
        <f t="shared" si="26"/>
        <v>63</v>
      </c>
      <c r="O2324" s="334"/>
      <c r="P2324" s="482"/>
      <c r="Q2324" s="359"/>
      <c r="R2324" s="364"/>
      <c r="S2324" s="355"/>
      <c r="T2324" s="366"/>
      <c r="U2324" s="3"/>
    </row>
    <row r="2325" spans="1:21" s="19" customFormat="1" ht="60" hidden="1" customHeight="1" outlineLevel="1" x14ac:dyDescent="0.25">
      <c r="A2325" s="552"/>
      <c r="B2325" s="551"/>
      <c r="C2325" s="552"/>
      <c r="D2325" s="574"/>
      <c r="E2325" s="536"/>
      <c r="F2325" s="537"/>
      <c r="G2325" s="61" t="s">
        <v>1905</v>
      </c>
      <c r="H2325" s="89"/>
      <c r="I2325" s="89">
        <v>55</v>
      </c>
      <c r="J2325" s="89"/>
      <c r="K2325" s="89"/>
      <c r="L2325" s="89"/>
      <c r="M2325" s="89">
        <v>15</v>
      </c>
      <c r="N2325" s="89"/>
      <c r="O2325" s="333"/>
      <c r="P2325" s="62"/>
      <c r="Q2325" s="62"/>
      <c r="R2325" s="221"/>
      <c r="S2325" s="97"/>
      <c r="T2325" s="20"/>
      <c r="U2325" s="5"/>
    </row>
    <row r="2326" spans="1:21" s="19" customFormat="1" ht="90" hidden="1" customHeight="1" outlineLevel="1" x14ac:dyDescent="0.25">
      <c r="A2326" s="552"/>
      <c r="B2326" s="551"/>
      <c r="C2326" s="552"/>
      <c r="D2326" s="574"/>
      <c r="E2326" s="536"/>
      <c r="F2326" s="537"/>
      <c r="G2326" s="61" t="s">
        <v>903</v>
      </c>
      <c r="H2326" s="89"/>
      <c r="I2326" s="89">
        <v>84</v>
      </c>
      <c r="J2326" s="89"/>
      <c r="K2326" s="89"/>
      <c r="L2326" s="89"/>
      <c r="M2326" s="89">
        <v>196.5</v>
      </c>
      <c r="N2326" s="89"/>
      <c r="O2326" s="333"/>
      <c r="P2326" s="62"/>
      <c r="Q2326" s="62"/>
      <c r="R2326" s="221"/>
      <c r="S2326" s="97"/>
      <c r="T2326" s="20"/>
      <c r="U2326" s="5"/>
    </row>
    <row r="2327" spans="1:21" s="19" customFormat="1" ht="90" hidden="1" customHeight="1" outlineLevel="1" x14ac:dyDescent="0.25">
      <c r="A2327" s="552"/>
      <c r="B2327" s="551"/>
      <c r="C2327" s="552"/>
      <c r="D2327" s="574"/>
      <c r="E2327" s="536"/>
      <c r="F2327" s="537"/>
      <c r="G2327" s="61" t="s">
        <v>902</v>
      </c>
      <c r="H2327" s="89"/>
      <c r="I2327" s="89">
        <v>165</v>
      </c>
      <c r="J2327" s="89"/>
      <c r="K2327" s="89"/>
      <c r="L2327" s="89"/>
      <c r="M2327" s="89">
        <v>187.5</v>
      </c>
      <c r="N2327" s="89"/>
      <c r="O2327" s="333"/>
      <c r="P2327" s="62"/>
      <c r="Q2327" s="62"/>
      <c r="R2327" s="221"/>
      <c r="S2327" s="97"/>
      <c r="T2327" s="20"/>
      <c r="U2327" s="5"/>
    </row>
    <row r="2328" spans="1:21" s="19" customFormat="1" ht="135" hidden="1" customHeight="1" outlineLevel="1" x14ac:dyDescent="0.25">
      <c r="A2328" s="552"/>
      <c r="B2328" s="551"/>
      <c r="C2328" s="552"/>
      <c r="D2328" s="574"/>
      <c r="E2328" s="538"/>
      <c r="F2328" s="539"/>
      <c r="G2328" s="61" t="s">
        <v>1666</v>
      </c>
      <c r="H2328" s="236"/>
      <c r="I2328" s="236"/>
      <c r="J2328" s="231">
        <v>70</v>
      </c>
      <c r="K2328" s="236"/>
      <c r="L2328" s="236"/>
      <c r="M2328" s="236"/>
      <c r="N2328" s="236">
        <v>63</v>
      </c>
      <c r="O2328" s="327"/>
      <c r="P2328" s="20"/>
      <c r="Q2328" s="20"/>
      <c r="R2328" s="221"/>
      <c r="S2328" s="97"/>
      <c r="T2328" s="20"/>
    </row>
    <row r="2329" spans="1:21" hidden="1" outlineLevel="1" x14ac:dyDescent="0.25">
      <c r="A2329" s="552"/>
      <c r="B2329" s="551"/>
      <c r="C2329" s="552"/>
      <c r="D2329" s="574"/>
      <c r="E2329" s="234" t="s">
        <v>55</v>
      </c>
      <c r="F2329" s="234"/>
      <c r="G2329" s="233"/>
      <c r="H2329" s="236"/>
      <c r="I2329" s="236"/>
      <c r="J2329" s="236"/>
      <c r="K2329" s="236"/>
      <c r="L2329" s="236"/>
      <c r="M2329" s="236"/>
      <c r="N2329" s="236"/>
      <c r="O2329" s="327"/>
      <c r="P2329" s="173"/>
      <c r="Q2329" s="173"/>
      <c r="R2329" s="364"/>
      <c r="S2329" s="368"/>
      <c r="T2329" s="173"/>
      <c r="U2329" s="3"/>
    </row>
    <row r="2330" spans="1:21" hidden="1" outlineLevel="1" x14ac:dyDescent="0.25">
      <c r="A2330" s="552"/>
      <c r="B2330" s="551"/>
      <c r="C2330" s="552"/>
      <c r="D2330" s="574"/>
      <c r="E2330" s="234" t="s">
        <v>56</v>
      </c>
      <c r="F2330" s="234"/>
      <c r="G2330" s="233"/>
      <c r="H2330" s="236"/>
      <c r="I2330" s="236"/>
      <c r="J2330" s="236"/>
      <c r="K2330" s="236"/>
      <c r="L2330" s="236"/>
      <c r="M2330" s="236"/>
      <c r="N2330" s="236"/>
      <c r="O2330" s="327"/>
      <c r="P2330" s="173"/>
      <c r="Q2330" s="173"/>
      <c r="R2330" s="364"/>
      <c r="S2330" s="368"/>
      <c r="T2330" s="173"/>
      <c r="U2330" s="3"/>
    </row>
    <row r="2331" spans="1:21" hidden="1" outlineLevel="1" x14ac:dyDescent="0.25">
      <c r="A2331" s="552"/>
      <c r="B2331" s="551"/>
      <c r="C2331" s="552"/>
      <c r="D2331" s="574"/>
      <c r="E2331" s="233" t="s">
        <v>57</v>
      </c>
      <c r="F2331" s="233"/>
      <c r="G2331" s="233"/>
      <c r="H2331" s="236"/>
      <c r="I2331" s="236"/>
      <c r="J2331" s="236"/>
      <c r="K2331" s="236"/>
      <c r="L2331" s="236"/>
      <c r="M2331" s="236"/>
      <c r="N2331" s="236"/>
      <c r="O2331" s="327"/>
      <c r="P2331" s="173"/>
      <c r="Q2331" s="173"/>
      <c r="R2331" s="364"/>
      <c r="S2331" s="368"/>
      <c r="T2331" s="173"/>
      <c r="U2331" s="3"/>
    </row>
    <row r="2332" spans="1:21" hidden="1" outlineLevel="1" x14ac:dyDescent="0.25">
      <c r="A2332" s="552"/>
      <c r="B2332" s="551"/>
      <c r="C2332" s="552"/>
      <c r="D2332" s="574"/>
      <c r="E2332" s="233" t="s">
        <v>61</v>
      </c>
      <c r="F2332" s="233"/>
      <c r="G2332" s="233"/>
      <c r="H2332" s="236"/>
      <c r="I2332" s="236"/>
      <c r="J2332" s="236"/>
      <c r="K2332" s="236"/>
      <c r="L2332" s="236"/>
      <c r="M2332" s="236"/>
      <c r="N2332" s="236"/>
      <c r="O2332" s="327"/>
      <c r="P2332" s="173"/>
      <c r="Q2332" s="173"/>
      <c r="R2332" s="364"/>
      <c r="S2332" s="368"/>
      <c r="T2332" s="173"/>
      <c r="U2332" s="3"/>
    </row>
    <row r="2333" spans="1:21" s="146" customFormat="1" ht="14.25" hidden="1" collapsed="1" x14ac:dyDescent="0.2">
      <c r="A2333" s="729"/>
      <c r="B2333" s="729"/>
      <c r="C2333" s="729"/>
      <c r="D2333" s="729"/>
      <c r="E2333" s="729"/>
      <c r="F2333" s="729"/>
      <c r="G2333" s="730"/>
      <c r="H2333" s="186">
        <f>H1836+H1853+H1880+H1893+H1907+H1939+H1951+H1961+H2023+H2136+H2262+H2267+H2300+H2314+H2324</f>
        <v>22752</v>
      </c>
      <c r="I2333" s="186">
        <f t="shared" ref="I2333:O2333" si="27">I1836+I1853+I1880+I1893+I1907+I1939+I1951+I1961+I2023+I2136+I2262+I2267+I2300+I2314+I2324</f>
        <v>58427</v>
      </c>
      <c r="J2333" s="186">
        <f t="shared" si="27"/>
        <v>86339</v>
      </c>
      <c r="K2333" s="186">
        <f t="shared" si="27"/>
        <v>0</v>
      </c>
      <c r="L2333" s="186">
        <f t="shared" si="27"/>
        <v>4708.8449999999993</v>
      </c>
      <c r="M2333" s="186">
        <f t="shared" si="27"/>
        <v>10666.239</v>
      </c>
      <c r="N2333" s="186">
        <f t="shared" si="27"/>
        <v>24256.67</v>
      </c>
      <c r="O2333" s="342">
        <f t="shared" si="27"/>
        <v>0</v>
      </c>
      <c r="P2333" s="357"/>
      <c r="Q2333" s="357"/>
      <c r="R2333" s="357"/>
      <c r="S2333" s="357"/>
      <c r="T2333" s="357"/>
    </row>
    <row r="2334" spans="1:21" ht="15.75" hidden="1" thickBot="1" x14ac:dyDescent="0.3">
      <c r="A2334" s="173"/>
      <c r="B2334" s="173"/>
      <c r="C2334" s="173"/>
      <c r="D2334" s="173"/>
      <c r="E2334" s="253"/>
      <c r="F2334" s="9"/>
      <c r="G2334" s="143"/>
      <c r="H2334" s="35"/>
      <c r="I2334" s="35"/>
      <c r="J2334" s="35"/>
      <c r="K2334" s="35"/>
      <c r="L2334" s="35"/>
      <c r="M2334" s="35"/>
      <c r="N2334" s="35"/>
      <c r="O2334" s="35"/>
      <c r="P2334" s="1"/>
      <c r="Q2334" s="1"/>
      <c r="R2334" s="1"/>
      <c r="S2334" s="1"/>
      <c r="T2334" s="1"/>
      <c r="U2334" s="3"/>
    </row>
    <row r="2335" spans="1:21" ht="15.75" hidden="1" outlineLevel="1" thickBot="1" x14ac:dyDescent="0.3">
      <c r="A2335" s="578"/>
      <c r="B2335" s="578"/>
      <c r="C2335" s="578"/>
      <c r="D2335" s="578"/>
      <c r="E2335" s="578"/>
      <c r="F2335" s="579"/>
      <c r="G2335" s="731" t="s">
        <v>121</v>
      </c>
      <c r="H2335" s="732"/>
      <c r="I2335" s="732"/>
      <c r="J2335" s="732"/>
      <c r="K2335" s="732"/>
      <c r="L2335" s="732"/>
      <c r="M2335" s="732"/>
      <c r="N2335" s="732"/>
      <c r="O2335" s="732"/>
      <c r="P2335" s="1"/>
      <c r="Q2335" s="1"/>
      <c r="R2335" s="1"/>
      <c r="S2335" s="1"/>
      <c r="T2335" s="1"/>
      <c r="U2335" s="3"/>
    </row>
    <row r="2336" spans="1:21" ht="45" hidden="1" customHeight="1" outlineLevel="1" x14ac:dyDescent="0.25">
      <c r="A2336" s="733" t="s">
        <v>110</v>
      </c>
      <c r="B2336" s="734" t="s">
        <v>73</v>
      </c>
      <c r="C2336" s="724" t="s">
        <v>107</v>
      </c>
      <c r="D2336" s="724" t="s">
        <v>108</v>
      </c>
      <c r="E2336" s="724" t="s">
        <v>106</v>
      </c>
      <c r="F2336" s="725" t="s">
        <v>126</v>
      </c>
      <c r="G2336" s="719" t="s">
        <v>131</v>
      </c>
      <c r="H2336" s="595" t="s">
        <v>116</v>
      </c>
      <c r="I2336" s="727"/>
      <c r="J2336" s="727"/>
      <c r="K2336" s="728"/>
      <c r="L2336" s="595" t="str">
        <f>L8</f>
        <v>Присоединенная максимальная мощность, кВт</v>
      </c>
      <c r="M2336" s="727"/>
      <c r="N2336" s="727"/>
      <c r="O2336" s="727"/>
      <c r="P2336" s="385"/>
      <c r="Q2336" s="385"/>
      <c r="R2336" s="370"/>
      <c r="S2336" s="370"/>
      <c r="T2336" s="370"/>
      <c r="U2336" s="3"/>
    </row>
    <row r="2337" spans="1:21" ht="63.75" hidden="1" customHeight="1" outlineLevel="1" thickBot="1" x14ac:dyDescent="0.3">
      <c r="A2337" s="719"/>
      <c r="B2337" s="604"/>
      <c r="C2337" s="600"/>
      <c r="D2337" s="600"/>
      <c r="E2337" s="665"/>
      <c r="F2337" s="726"/>
      <c r="G2337" s="720"/>
      <c r="H2337" s="245">
        <f>H1834</f>
        <v>2017</v>
      </c>
      <c r="I2337" s="243">
        <f>I1834</f>
        <v>2018</v>
      </c>
      <c r="J2337" s="243">
        <f>J1834</f>
        <v>2019</v>
      </c>
      <c r="K2337" s="243" t="str">
        <f>K1834</f>
        <v>План (в случае отсутствия фактических значений)</v>
      </c>
      <c r="L2337" s="243">
        <f>H2337</f>
        <v>2017</v>
      </c>
      <c r="M2337" s="243">
        <f>I2337</f>
        <v>2018</v>
      </c>
      <c r="N2337" s="243">
        <f>J2337</f>
        <v>2019</v>
      </c>
      <c r="O2337" s="326" t="str">
        <f>O1834</f>
        <v>План (в случае отсутствия фактических значений)</v>
      </c>
      <c r="P2337" s="351"/>
      <c r="Q2337" s="351"/>
      <c r="R2337" s="173"/>
      <c r="S2337" s="173"/>
      <c r="T2337" s="173"/>
      <c r="U2337" s="3"/>
    </row>
    <row r="2338" spans="1:21" ht="15.75" hidden="1" customHeight="1" outlineLevel="1" thickBot="1" x14ac:dyDescent="0.3">
      <c r="A2338" s="260">
        <v>2</v>
      </c>
      <c r="B2338" s="650">
        <v>3</v>
      </c>
      <c r="C2338" s="651"/>
      <c r="D2338" s="651"/>
      <c r="E2338" s="651"/>
      <c r="F2338" s="652"/>
      <c r="G2338" s="191">
        <v>4</v>
      </c>
      <c r="H2338" s="634">
        <v>5</v>
      </c>
      <c r="I2338" s="635"/>
      <c r="J2338" s="635"/>
      <c r="K2338" s="636"/>
      <c r="L2338" s="634">
        <v>6</v>
      </c>
      <c r="M2338" s="635"/>
      <c r="N2338" s="635"/>
      <c r="O2338" s="635"/>
      <c r="P2338" s="352"/>
      <c r="Q2338" s="352"/>
      <c r="R2338" s="352"/>
      <c r="S2338" s="352"/>
      <c r="T2338" s="352"/>
      <c r="U2338" s="3"/>
    </row>
    <row r="2339" spans="1:21" hidden="1" outlineLevel="1" x14ac:dyDescent="0.25">
      <c r="A2339" s="721" t="s">
        <v>63</v>
      </c>
      <c r="B2339" s="722" t="s">
        <v>74</v>
      </c>
      <c r="C2339" s="723" t="s">
        <v>59</v>
      </c>
      <c r="D2339" s="724" t="s">
        <v>58</v>
      </c>
      <c r="E2339" s="258" t="s">
        <v>54</v>
      </c>
      <c r="F2339" s="30"/>
      <c r="G2339" s="175"/>
      <c r="H2339" s="242"/>
      <c r="I2339" s="233"/>
      <c r="J2339" s="233"/>
      <c r="K2339" s="233"/>
      <c r="L2339" s="233"/>
      <c r="M2339" s="233"/>
      <c r="N2339" s="233"/>
      <c r="O2339" s="328"/>
      <c r="P2339" s="1"/>
      <c r="Q2339" s="1"/>
      <c r="R2339" s="1"/>
      <c r="S2339" s="352"/>
      <c r="T2339" s="1"/>
      <c r="U2339" s="3"/>
    </row>
    <row r="2340" spans="1:21" hidden="1" outlineLevel="1" x14ac:dyDescent="0.25">
      <c r="A2340" s="670"/>
      <c r="B2340" s="551"/>
      <c r="C2340" s="605"/>
      <c r="D2340" s="574"/>
      <c r="E2340" s="234" t="s">
        <v>55</v>
      </c>
      <c r="F2340" s="262"/>
      <c r="G2340" s="175"/>
      <c r="H2340" s="242"/>
      <c r="I2340" s="233"/>
      <c r="J2340" s="233"/>
      <c r="K2340" s="233"/>
      <c r="L2340" s="233"/>
      <c r="M2340" s="233"/>
      <c r="N2340" s="233"/>
      <c r="O2340" s="328"/>
      <c r="P2340" s="1"/>
      <c r="Q2340" s="1"/>
      <c r="R2340" s="1"/>
      <c r="S2340" s="352"/>
      <c r="T2340" s="1"/>
      <c r="U2340" s="3"/>
    </row>
    <row r="2341" spans="1:21" hidden="1" outlineLevel="1" x14ac:dyDescent="0.25">
      <c r="A2341" s="670"/>
      <c r="B2341" s="551"/>
      <c r="C2341" s="605"/>
      <c r="D2341" s="574"/>
      <c r="E2341" s="234" t="s">
        <v>56</v>
      </c>
      <c r="F2341" s="262"/>
      <c r="G2341" s="175"/>
      <c r="H2341" s="242"/>
      <c r="I2341" s="233"/>
      <c r="J2341" s="233"/>
      <c r="K2341" s="233"/>
      <c r="L2341" s="233"/>
      <c r="M2341" s="233"/>
      <c r="N2341" s="233"/>
      <c r="O2341" s="328"/>
      <c r="P2341" s="1"/>
      <c r="Q2341" s="1"/>
      <c r="R2341" s="1"/>
      <c r="S2341" s="352"/>
      <c r="T2341" s="1"/>
      <c r="U2341" s="3"/>
    </row>
    <row r="2342" spans="1:21" hidden="1" outlineLevel="1" x14ac:dyDescent="0.25">
      <c r="A2342" s="670"/>
      <c r="B2342" s="551"/>
      <c r="C2342" s="605"/>
      <c r="D2342" s="574" t="s">
        <v>150</v>
      </c>
      <c r="E2342" s="234" t="s">
        <v>54</v>
      </c>
      <c r="F2342" s="262"/>
      <c r="G2342" s="175"/>
      <c r="H2342" s="242"/>
      <c r="I2342" s="233"/>
      <c r="J2342" s="233"/>
      <c r="K2342" s="233"/>
      <c r="L2342" s="233"/>
      <c r="M2342" s="233"/>
      <c r="N2342" s="233"/>
      <c r="O2342" s="328"/>
      <c r="P2342" s="1"/>
      <c r="Q2342" s="1"/>
      <c r="R2342" s="1"/>
      <c r="S2342" s="352"/>
      <c r="T2342" s="1"/>
      <c r="U2342" s="3"/>
    </row>
    <row r="2343" spans="1:21" hidden="1" outlineLevel="1" x14ac:dyDescent="0.25">
      <c r="A2343" s="670"/>
      <c r="B2343" s="551"/>
      <c r="C2343" s="605"/>
      <c r="D2343" s="574"/>
      <c r="E2343" s="234" t="s">
        <v>55</v>
      </c>
      <c r="F2343" s="262"/>
      <c r="G2343" s="175"/>
      <c r="H2343" s="242"/>
      <c r="I2343" s="233"/>
      <c r="J2343" s="233"/>
      <c r="K2343" s="233"/>
      <c r="L2343" s="233"/>
      <c r="M2343" s="233"/>
      <c r="N2343" s="233"/>
      <c r="O2343" s="328"/>
      <c r="P2343" s="1"/>
      <c r="Q2343" s="1"/>
      <c r="R2343" s="1"/>
      <c r="S2343" s="352"/>
      <c r="T2343" s="1"/>
      <c r="U2343" s="3"/>
    </row>
    <row r="2344" spans="1:21" hidden="1" outlineLevel="1" x14ac:dyDescent="0.25">
      <c r="A2344" s="670"/>
      <c r="B2344" s="551"/>
      <c r="C2344" s="667"/>
      <c r="D2344" s="574"/>
      <c r="E2344" s="234" t="s">
        <v>56</v>
      </c>
      <c r="F2344" s="262"/>
      <c r="G2344" s="175"/>
      <c r="H2344" s="250"/>
      <c r="I2344" s="234"/>
      <c r="J2344" s="234"/>
      <c r="K2344" s="234"/>
      <c r="L2344" s="234"/>
      <c r="M2344" s="234"/>
      <c r="N2344" s="236"/>
      <c r="O2344" s="327"/>
      <c r="P2344" s="1"/>
      <c r="Q2344" s="1"/>
      <c r="R2344" s="1"/>
      <c r="S2344" s="352"/>
      <c r="T2344" s="1"/>
      <c r="U2344" s="3"/>
    </row>
    <row r="2345" spans="1:21" hidden="1" outlineLevel="1" x14ac:dyDescent="0.25">
      <c r="A2345" s="670"/>
      <c r="B2345" s="551"/>
      <c r="C2345" s="604" t="s">
        <v>60</v>
      </c>
      <c r="D2345" s="574" t="s">
        <v>58</v>
      </c>
      <c r="E2345" s="234" t="s">
        <v>54</v>
      </c>
      <c r="F2345" s="262"/>
      <c r="G2345" s="175"/>
      <c r="H2345" s="250"/>
      <c r="I2345" s="234"/>
      <c r="J2345" s="234"/>
      <c r="K2345" s="234"/>
      <c r="L2345" s="234"/>
      <c r="M2345" s="234"/>
      <c r="N2345" s="236"/>
      <c r="O2345" s="327"/>
      <c r="P2345" s="1"/>
      <c r="Q2345" s="1"/>
      <c r="R2345" s="1"/>
      <c r="S2345" s="352"/>
      <c r="T2345" s="1"/>
      <c r="U2345" s="3"/>
    </row>
    <row r="2346" spans="1:21" hidden="1" outlineLevel="1" x14ac:dyDescent="0.25">
      <c r="A2346" s="670"/>
      <c r="B2346" s="551"/>
      <c r="C2346" s="605"/>
      <c r="D2346" s="574"/>
      <c r="E2346" s="234" t="s">
        <v>55</v>
      </c>
      <c r="F2346" s="262"/>
      <c r="G2346" s="175"/>
      <c r="H2346" s="250"/>
      <c r="I2346" s="234"/>
      <c r="J2346" s="234"/>
      <c r="K2346" s="234"/>
      <c r="L2346" s="234"/>
      <c r="M2346" s="234"/>
      <c r="N2346" s="236"/>
      <c r="O2346" s="327"/>
      <c r="P2346" s="1"/>
      <c r="Q2346" s="1"/>
      <c r="R2346" s="1"/>
      <c r="S2346" s="352"/>
      <c r="T2346" s="1"/>
      <c r="U2346" s="3"/>
    </row>
    <row r="2347" spans="1:21" hidden="1" outlineLevel="1" x14ac:dyDescent="0.25">
      <c r="A2347" s="670"/>
      <c r="B2347" s="551"/>
      <c r="C2347" s="605"/>
      <c r="D2347" s="574"/>
      <c r="E2347" s="234" t="s">
        <v>56</v>
      </c>
      <c r="F2347" s="262"/>
      <c r="G2347" s="175"/>
      <c r="H2347" s="250"/>
      <c r="I2347" s="234"/>
      <c r="J2347" s="234"/>
      <c r="K2347" s="234"/>
      <c r="L2347" s="234"/>
      <c r="M2347" s="234"/>
      <c r="N2347" s="236"/>
      <c r="O2347" s="327"/>
      <c r="P2347" s="1"/>
      <c r="Q2347" s="1"/>
      <c r="R2347" s="1"/>
      <c r="S2347" s="352"/>
      <c r="T2347" s="1"/>
      <c r="U2347" s="3"/>
    </row>
    <row r="2348" spans="1:21" hidden="1" outlineLevel="1" x14ac:dyDescent="0.25">
      <c r="A2348" s="670"/>
      <c r="B2348" s="551"/>
      <c r="C2348" s="605"/>
      <c r="D2348" s="574" t="s">
        <v>150</v>
      </c>
      <c r="E2348" s="234" t="s">
        <v>54</v>
      </c>
      <c r="F2348" s="262"/>
      <c r="G2348" s="175"/>
      <c r="H2348" s="251"/>
      <c r="I2348" s="236"/>
      <c r="J2348" s="236"/>
      <c r="K2348" s="236"/>
      <c r="L2348" s="236"/>
      <c r="M2348" s="236"/>
      <c r="N2348" s="236"/>
      <c r="O2348" s="327"/>
      <c r="P2348" s="1"/>
      <c r="Q2348" s="1"/>
      <c r="R2348" s="1"/>
      <c r="S2348" s="352"/>
      <c r="T2348" s="1"/>
      <c r="U2348" s="3"/>
    </row>
    <row r="2349" spans="1:21" hidden="1" outlineLevel="1" x14ac:dyDescent="0.25">
      <c r="A2349" s="670"/>
      <c r="B2349" s="551"/>
      <c r="C2349" s="605"/>
      <c r="D2349" s="574"/>
      <c r="E2349" s="234" t="s">
        <v>55</v>
      </c>
      <c r="F2349" s="262"/>
      <c r="G2349" s="175"/>
      <c r="H2349" s="251"/>
      <c r="I2349" s="236"/>
      <c r="J2349" s="236"/>
      <c r="K2349" s="236"/>
      <c r="L2349" s="236"/>
      <c r="M2349" s="236"/>
      <c r="N2349" s="236"/>
      <c r="O2349" s="327"/>
      <c r="P2349" s="1"/>
      <c r="Q2349" s="1"/>
      <c r="R2349" s="1"/>
      <c r="S2349" s="352"/>
      <c r="T2349" s="1"/>
      <c r="U2349" s="3"/>
    </row>
    <row r="2350" spans="1:21" hidden="1" outlineLevel="1" x14ac:dyDescent="0.25">
      <c r="A2350" s="670"/>
      <c r="B2350" s="551"/>
      <c r="C2350" s="667"/>
      <c r="D2350" s="574"/>
      <c r="E2350" s="234" t="s">
        <v>56</v>
      </c>
      <c r="F2350" s="262"/>
      <c r="G2350" s="175"/>
      <c r="H2350" s="251"/>
      <c r="I2350" s="236"/>
      <c r="J2350" s="236"/>
      <c r="K2350" s="236"/>
      <c r="L2350" s="236"/>
      <c r="M2350" s="236"/>
      <c r="N2350" s="236"/>
      <c r="O2350" s="327"/>
      <c r="P2350" s="1"/>
      <c r="Q2350" s="1"/>
      <c r="R2350" s="1"/>
      <c r="S2350" s="352"/>
      <c r="T2350" s="1"/>
      <c r="U2350" s="3"/>
    </row>
    <row r="2351" spans="1:21" hidden="1" outlineLevel="1" x14ac:dyDescent="0.25">
      <c r="A2351" s="670" t="s">
        <v>72</v>
      </c>
      <c r="B2351" s="551" t="s">
        <v>74</v>
      </c>
      <c r="C2351" s="604" t="s">
        <v>59</v>
      </c>
      <c r="D2351" s="574" t="s">
        <v>58</v>
      </c>
      <c r="E2351" s="234" t="s">
        <v>54</v>
      </c>
      <c r="F2351" s="262"/>
      <c r="G2351" s="175"/>
      <c r="H2351" s="251"/>
      <c r="I2351" s="236"/>
      <c r="J2351" s="236"/>
      <c r="K2351" s="236"/>
      <c r="L2351" s="236"/>
      <c r="M2351" s="236"/>
      <c r="N2351" s="236"/>
      <c r="O2351" s="327"/>
      <c r="P2351" s="1"/>
      <c r="Q2351" s="1"/>
      <c r="R2351" s="1"/>
      <c r="S2351" s="352"/>
      <c r="T2351" s="1"/>
      <c r="U2351" s="3"/>
    </row>
    <row r="2352" spans="1:21" hidden="1" outlineLevel="1" x14ac:dyDescent="0.25">
      <c r="A2352" s="670"/>
      <c r="B2352" s="551"/>
      <c r="C2352" s="605"/>
      <c r="D2352" s="574"/>
      <c r="E2352" s="234" t="s">
        <v>55</v>
      </c>
      <c r="F2352" s="262"/>
      <c r="G2352" s="175"/>
      <c r="H2352" s="251"/>
      <c r="I2352" s="236"/>
      <c r="J2352" s="236"/>
      <c r="K2352" s="236"/>
      <c r="L2352" s="236"/>
      <c r="M2352" s="236"/>
      <c r="N2352" s="236"/>
      <c r="O2352" s="327"/>
      <c r="P2352" s="1"/>
      <c r="Q2352" s="1"/>
      <c r="R2352" s="1"/>
      <c r="S2352" s="352"/>
      <c r="T2352" s="1"/>
      <c r="U2352" s="3"/>
    </row>
    <row r="2353" spans="1:21" hidden="1" outlineLevel="1" x14ac:dyDescent="0.25">
      <c r="A2353" s="670"/>
      <c r="B2353" s="551"/>
      <c r="C2353" s="605"/>
      <c r="D2353" s="574"/>
      <c r="E2353" s="234" t="s">
        <v>56</v>
      </c>
      <c r="F2353" s="262"/>
      <c r="G2353" s="175"/>
      <c r="H2353" s="251"/>
      <c r="I2353" s="236"/>
      <c r="J2353" s="236"/>
      <c r="K2353" s="236"/>
      <c r="L2353" s="236"/>
      <c r="M2353" s="236"/>
      <c r="N2353" s="236"/>
      <c r="O2353" s="327"/>
      <c r="P2353" s="1"/>
      <c r="Q2353" s="1"/>
      <c r="R2353" s="1"/>
      <c r="S2353" s="352"/>
      <c r="T2353" s="1"/>
      <c r="U2353" s="3"/>
    </row>
    <row r="2354" spans="1:21" hidden="1" outlineLevel="1" x14ac:dyDescent="0.25">
      <c r="A2354" s="670"/>
      <c r="B2354" s="551"/>
      <c r="C2354" s="605"/>
      <c r="D2354" s="574" t="s">
        <v>150</v>
      </c>
      <c r="E2354" s="234" t="s">
        <v>54</v>
      </c>
      <c r="F2354" s="262"/>
      <c r="G2354" s="175"/>
      <c r="H2354" s="251"/>
      <c r="I2354" s="236"/>
      <c r="J2354" s="236"/>
      <c r="K2354" s="236"/>
      <c r="L2354" s="236"/>
      <c r="M2354" s="236"/>
      <c r="N2354" s="236"/>
      <c r="O2354" s="327"/>
      <c r="P2354" s="1"/>
      <c r="Q2354" s="1"/>
      <c r="R2354" s="1"/>
      <c r="S2354" s="352"/>
      <c r="T2354" s="1"/>
      <c r="U2354" s="3"/>
    </row>
    <row r="2355" spans="1:21" hidden="1" outlineLevel="1" x14ac:dyDescent="0.25">
      <c r="A2355" s="670"/>
      <c r="B2355" s="551"/>
      <c r="C2355" s="605"/>
      <c r="D2355" s="574"/>
      <c r="E2355" s="234" t="s">
        <v>55</v>
      </c>
      <c r="F2355" s="262"/>
      <c r="G2355" s="175"/>
      <c r="H2355" s="251"/>
      <c r="I2355" s="236"/>
      <c r="J2355" s="236"/>
      <c r="K2355" s="236"/>
      <c r="L2355" s="236"/>
      <c r="M2355" s="236"/>
      <c r="N2355" s="236"/>
      <c r="O2355" s="327"/>
      <c r="P2355" s="1"/>
      <c r="Q2355" s="1"/>
      <c r="R2355" s="1"/>
      <c r="S2355" s="352"/>
      <c r="T2355" s="1"/>
      <c r="U2355" s="3"/>
    </row>
    <row r="2356" spans="1:21" hidden="1" outlineLevel="1" x14ac:dyDescent="0.25">
      <c r="A2356" s="670"/>
      <c r="B2356" s="551"/>
      <c r="C2356" s="667"/>
      <c r="D2356" s="574"/>
      <c r="E2356" s="234" t="s">
        <v>56</v>
      </c>
      <c r="F2356" s="262"/>
      <c r="G2356" s="175"/>
      <c r="H2356" s="251"/>
      <c r="I2356" s="236"/>
      <c r="J2356" s="236"/>
      <c r="K2356" s="236"/>
      <c r="L2356" s="236"/>
      <c r="M2356" s="236"/>
      <c r="N2356" s="236"/>
      <c r="O2356" s="327"/>
      <c r="P2356" s="1"/>
      <c r="Q2356" s="1"/>
      <c r="R2356" s="1"/>
      <c r="S2356" s="352"/>
      <c r="T2356" s="1"/>
      <c r="U2356" s="3"/>
    </row>
    <row r="2357" spans="1:21" hidden="1" outlineLevel="1" x14ac:dyDescent="0.25">
      <c r="A2357" s="670"/>
      <c r="B2357" s="551"/>
      <c r="C2357" s="604" t="s">
        <v>60</v>
      </c>
      <c r="D2357" s="574" t="s">
        <v>58</v>
      </c>
      <c r="E2357" s="234" t="s">
        <v>54</v>
      </c>
      <c r="F2357" s="262"/>
      <c r="G2357" s="175"/>
      <c r="H2357" s="251"/>
      <c r="I2357" s="236"/>
      <c r="J2357" s="236"/>
      <c r="K2357" s="236"/>
      <c r="L2357" s="236"/>
      <c r="M2357" s="236"/>
      <c r="N2357" s="236"/>
      <c r="O2357" s="327"/>
      <c r="P2357" s="1"/>
      <c r="Q2357" s="1"/>
      <c r="R2357" s="1"/>
      <c r="S2357" s="352"/>
      <c r="T2357" s="1"/>
      <c r="U2357" s="3"/>
    </row>
    <row r="2358" spans="1:21" hidden="1" outlineLevel="1" x14ac:dyDescent="0.25">
      <c r="A2358" s="670"/>
      <c r="B2358" s="551"/>
      <c r="C2358" s="605"/>
      <c r="D2358" s="574"/>
      <c r="E2358" s="234" t="s">
        <v>55</v>
      </c>
      <c r="F2358" s="262"/>
      <c r="G2358" s="175"/>
      <c r="H2358" s="251"/>
      <c r="I2358" s="236"/>
      <c r="J2358" s="236"/>
      <c r="K2358" s="236"/>
      <c r="L2358" s="236"/>
      <c r="M2358" s="236"/>
      <c r="N2358" s="236"/>
      <c r="O2358" s="327"/>
      <c r="P2358" s="1"/>
      <c r="Q2358" s="1"/>
      <c r="R2358" s="1"/>
      <c r="S2358" s="352"/>
      <c r="T2358" s="1"/>
      <c r="U2358" s="3"/>
    </row>
    <row r="2359" spans="1:21" hidden="1" outlineLevel="1" x14ac:dyDescent="0.25">
      <c r="A2359" s="670"/>
      <c r="B2359" s="551"/>
      <c r="C2359" s="605"/>
      <c r="D2359" s="574"/>
      <c r="E2359" s="234" t="s">
        <v>56</v>
      </c>
      <c r="F2359" s="262"/>
      <c r="G2359" s="175"/>
      <c r="H2359" s="251"/>
      <c r="I2359" s="236"/>
      <c r="J2359" s="236"/>
      <c r="K2359" s="236"/>
      <c r="L2359" s="236"/>
      <c r="M2359" s="236"/>
      <c r="N2359" s="236"/>
      <c r="O2359" s="327"/>
      <c r="P2359" s="1"/>
      <c r="Q2359" s="1"/>
      <c r="R2359" s="1"/>
      <c r="S2359" s="352"/>
      <c r="T2359" s="1"/>
      <c r="U2359" s="3"/>
    </row>
    <row r="2360" spans="1:21" hidden="1" outlineLevel="1" x14ac:dyDescent="0.25">
      <c r="A2360" s="670"/>
      <c r="B2360" s="551"/>
      <c r="C2360" s="605"/>
      <c r="D2360" s="574" t="s">
        <v>150</v>
      </c>
      <c r="E2360" s="234" t="s">
        <v>54</v>
      </c>
      <c r="F2360" s="262"/>
      <c r="G2360" s="175"/>
      <c r="H2360" s="236"/>
      <c r="I2360" s="236"/>
      <c r="J2360" s="236"/>
      <c r="K2360" s="236"/>
      <c r="L2360" s="236"/>
      <c r="M2360" s="236"/>
      <c r="N2360" s="236"/>
      <c r="O2360" s="327"/>
      <c r="P2360" s="1"/>
      <c r="Q2360" s="1"/>
      <c r="R2360" s="1"/>
      <c r="S2360" s="352"/>
      <c r="T2360" s="1"/>
      <c r="U2360" s="3"/>
    </row>
    <row r="2361" spans="1:21" hidden="1" outlineLevel="1" x14ac:dyDescent="0.25">
      <c r="A2361" s="670"/>
      <c r="B2361" s="551"/>
      <c r="C2361" s="605"/>
      <c r="D2361" s="574"/>
      <c r="E2361" s="234" t="s">
        <v>55</v>
      </c>
      <c r="F2361" s="262"/>
      <c r="G2361" s="175"/>
      <c r="H2361" s="236"/>
      <c r="I2361" s="236"/>
      <c r="J2361" s="236"/>
      <c r="K2361" s="236"/>
      <c r="L2361" s="236"/>
      <c r="M2361" s="236"/>
      <c r="N2361" s="236"/>
      <c r="O2361" s="327"/>
      <c r="P2361" s="1"/>
      <c r="Q2361" s="1"/>
      <c r="R2361" s="1"/>
      <c r="S2361" s="352"/>
      <c r="T2361" s="1"/>
      <c r="U2361" s="3"/>
    </row>
    <row r="2362" spans="1:21" ht="15.75" hidden="1" outlineLevel="1" thickBot="1" x14ac:dyDescent="0.3">
      <c r="A2362" s="671"/>
      <c r="B2362" s="666"/>
      <c r="C2362" s="606"/>
      <c r="D2362" s="665"/>
      <c r="E2362" s="54" t="s">
        <v>56</v>
      </c>
      <c r="F2362" s="31"/>
      <c r="G2362" s="140"/>
      <c r="H2362" s="257"/>
      <c r="I2362" s="257"/>
      <c r="J2362" s="257"/>
      <c r="K2362" s="257"/>
      <c r="L2362" s="257"/>
      <c r="M2362" s="257"/>
      <c r="N2362" s="257"/>
      <c r="O2362" s="341"/>
      <c r="P2362" s="1"/>
      <c r="Q2362" s="1"/>
      <c r="R2362" s="1"/>
      <c r="S2362" s="352"/>
      <c r="T2362" s="1"/>
      <c r="U2362" s="3"/>
    </row>
    <row r="2363" spans="1:21" ht="14.25" hidden="1" customHeight="1" collapsed="1" x14ac:dyDescent="0.25">
      <c r="A2363" s="173"/>
      <c r="B2363" s="173"/>
      <c r="C2363" s="173"/>
      <c r="D2363" s="173"/>
      <c r="E2363" s="253"/>
      <c r="F2363" s="9"/>
      <c r="G2363" s="143"/>
      <c r="H2363" s="35"/>
      <c r="I2363" s="35"/>
      <c r="J2363" s="35"/>
      <c r="K2363" s="35"/>
      <c r="L2363" s="35"/>
      <c r="M2363" s="35"/>
      <c r="N2363" s="35"/>
      <c r="O2363" s="35"/>
      <c r="P2363" s="1"/>
      <c r="Q2363" s="1"/>
      <c r="R2363" s="1"/>
      <c r="S2363" s="1"/>
      <c r="T2363" s="1"/>
      <c r="U2363" s="3"/>
    </row>
    <row r="2364" spans="1:21" x14ac:dyDescent="0.25">
      <c r="A2364" s="309"/>
      <c r="B2364" s="309"/>
      <c r="C2364" s="309"/>
      <c r="D2364" s="309"/>
      <c r="E2364" s="310"/>
      <c r="F2364" s="306"/>
      <c r="G2364" s="143"/>
      <c r="H2364" s="35"/>
      <c r="I2364" s="35"/>
      <c r="J2364" s="35"/>
      <c r="K2364" s="35"/>
      <c r="L2364" s="35"/>
      <c r="M2364" s="35"/>
      <c r="N2364" s="35"/>
      <c r="O2364" s="35"/>
      <c r="P2364" s="1"/>
      <c r="Q2364" s="1"/>
      <c r="R2364" s="1"/>
      <c r="S2364" s="1"/>
      <c r="T2364" s="1"/>
      <c r="U2364" s="3"/>
    </row>
    <row r="2365" spans="1:21" ht="15" hidden="1" customHeight="1" outlineLevel="1" x14ac:dyDescent="0.25">
      <c r="A2365" s="173"/>
      <c r="B2365" s="173"/>
      <c r="C2365" s="173"/>
      <c r="D2365" s="173"/>
      <c r="E2365" s="253"/>
      <c r="F2365" s="9"/>
      <c r="G2365" s="143"/>
      <c r="H2365" s="35"/>
      <c r="I2365" s="35"/>
      <c r="J2365" s="35"/>
      <c r="K2365" s="35"/>
      <c r="L2365" s="35"/>
      <c r="M2365" s="35"/>
      <c r="N2365" s="35"/>
      <c r="O2365" s="35"/>
      <c r="P2365" s="1"/>
      <c r="Q2365" s="1"/>
      <c r="R2365" s="1"/>
      <c r="S2365" s="1"/>
      <c r="T2365" s="1"/>
      <c r="U2365" s="3"/>
    </row>
    <row r="2366" spans="1:21" s="19" customFormat="1" ht="24" hidden="1" customHeight="1" outlineLevel="1" x14ac:dyDescent="0.25">
      <c r="A2366" s="693"/>
      <c r="B2366" s="693"/>
      <c r="C2366" s="693"/>
      <c r="D2366" s="693"/>
      <c r="E2366" s="693"/>
      <c r="F2366" s="693"/>
      <c r="G2366" s="693"/>
      <c r="H2366" s="693"/>
      <c r="I2366" s="693"/>
      <c r="J2366" s="693"/>
      <c r="K2366" s="693"/>
      <c r="L2366" s="693"/>
      <c r="M2366" s="693"/>
      <c r="N2366" s="693"/>
      <c r="O2366" s="693"/>
      <c r="P2366" s="5"/>
      <c r="Q2366" s="5"/>
      <c r="R2366" s="5"/>
      <c r="S2366" s="5"/>
      <c r="T2366" s="5"/>
    </row>
    <row r="2367" spans="1:21" s="19" customFormat="1" ht="19.5" hidden="1" customHeight="1" outlineLevel="1" x14ac:dyDescent="0.25">
      <c r="A2367" s="710"/>
      <c r="B2367" s="710"/>
      <c r="C2367" s="710"/>
      <c r="D2367" s="710"/>
      <c r="E2367" s="710"/>
      <c r="F2367" s="710"/>
      <c r="G2367" s="710"/>
      <c r="H2367" s="710"/>
      <c r="I2367" s="710"/>
      <c r="J2367" s="710"/>
      <c r="K2367" s="710"/>
      <c r="L2367" s="710"/>
      <c r="M2367" s="710"/>
      <c r="N2367" s="710"/>
      <c r="O2367" s="710"/>
      <c r="P2367" s="33"/>
      <c r="Q2367" s="33"/>
      <c r="R2367" s="5"/>
      <c r="S2367" s="5"/>
      <c r="T2367" s="5"/>
    </row>
    <row r="2368" spans="1:21" s="19" customFormat="1" hidden="1" outlineLevel="1" x14ac:dyDescent="0.25">
      <c r="A2368" s="583" t="s">
        <v>110</v>
      </c>
      <c r="B2368" s="550" t="s">
        <v>62</v>
      </c>
      <c r="C2368" s="583" t="s">
        <v>104</v>
      </c>
      <c r="D2368" s="583" t="s">
        <v>105</v>
      </c>
      <c r="E2368" s="583" t="s">
        <v>106</v>
      </c>
      <c r="F2368" s="583" t="s">
        <v>127</v>
      </c>
      <c r="G2368" s="583" t="s">
        <v>131</v>
      </c>
      <c r="H2368" s="583" t="s">
        <v>116</v>
      </c>
      <c r="I2368" s="583"/>
      <c r="J2368" s="583"/>
      <c r="K2368" s="583"/>
      <c r="L2368" s="583" t="str">
        <f>L8</f>
        <v>Присоединенная максимальная мощность, кВт</v>
      </c>
      <c r="M2368" s="583"/>
      <c r="N2368" s="583"/>
      <c r="O2368" s="584"/>
      <c r="P2368" s="33"/>
      <c r="Q2368" s="33"/>
      <c r="R2368" s="33"/>
      <c r="S2368" s="33"/>
      <c r="T2368" s="33"/>
    </row>
    <row r="2369" spans="1:111" s="19" customFormat="1" ht="60" hidden="1" outlineLevel="1" x14ac:dyDescent="0.25">
      <c r="A2369" s="583"/>
      <c r="B2369" s="550"/>
      <c r="C2369" s="583"/>
      <c r="D2369" s="583"/>
      <c r="E2369" s="583"/>
      <c r="F2369" s="583" t="s">
        <v>128</v>
      </c>
      <c r="G2369" s="583"/>
      <c r="H2369" s="401">
        <f>H9</f>
        <v>2017</v>
      </c>
      <c r="I2369" s="401">
        <f>I9</f>
        <v>2018</v>
      </c>
      <c r="J2369" s="401">
        <f>J9</f>
        <v>2019</v>
      </c>
      <c r="K2369" s="401" t="str">
        <f>K1834</f>
        <v>План (в случае отсутствия фактических значений)</v>
      </c>
      <c r="L2369" s="401">
        <f>H2369</f>
        <v>2017</v>
      </c>
      <c r="M2369" s="401">
        <f>I2369</f>
        <v>2018</v>
      </c>
      <c r="N2369" s="401">
        <f>J2369</f>
        <v>2019</v>
      </c>
      <c r="O2369" s="411" t="str">
        <f>O1834</f>
        <v>План (в случае отсутствия фактических значений)</v>
      </c>
      <c r="P2369" s="351"/>
      <c r="Q2369" s="351"/>
      <c r="R2369" s="20"/>
      <c r="S2369" s="274"/>
      <c r="T2369" s="20"/>
    </row>
    <row r="2370" spans="1:111" hidden="1" outlineLevel="1" x14ac:dyDescent="0.25">
      <c r="A2370" s="389">
        <v>2</v>
      </c>
      <c r="B2370" s="548">
        <v>3</v>
      </c>
      <c r="C2370" s="548"/>
      <c r="D2370" s="548"/>
      <c r="E2370" s="548"/>
      <c r="F2370" s="548"/>
      <c r="G2370" s="401">
        <v>4</v>
      </c>
      <c r="H2370" s="583">
        <v>5</v>
      </c>
      <c r="I2370" s="583"/>
      <c r="J2370" s="583"/>
      <c r="K2370" s="583"/>
      <c r="L2370" s="583">
        <v>6</v>
      </c>
      <c r="M2370" s="583"/>
      <c r="N2370" s="583"/>
      <c r="O2370" s="584"/>
      <c r="P2370" s="352"/>
      <c r="Q2370" s="352"/>
      <c r="R2370" s="352"/>
      <c r="S2370" s="352"/>
      <c r="T2370" s="352"/>
      <c r="U2370" s="3"/>
    </row>
    <row r="2371" spans="1:111" hidden="1" outlineLevel="2" x14ac:dyDescent="0.25">
      <c r="A2371" s="550" t="s">
        <v>63</v>
      </c>
      <c r="B2371" s="548" t="s">
        <v>64</v>
      </c>
      <c r="C2371" s="548" t="s">
        <v>65</v>
      </c>
      <c r="D2371" s="550" t="s">
        <v>66</v>
      </c>
      <c r="E2371" s="403" t="s">
        <v>53</v>
      </c>
      <c r="F2371" s="404"/>
      <c r="G2371" s="396"/>
      <c r="H2371" s="389"/>
      <c r="I2371" s="389"/>
      <c r="J2371" s="389"/>
      <c r="K2371" s="389"/>
      <c r="L2371" s="389"/>
      <c r="M2371" s="389"/>
      <c r="N2371" s="389"/>
      <c r="O2371" s="412"/>
      <c r="P2371" s="1"/>
      <c r="Q2371" s="1"/>
      <c r="R2371" s="1"/>
      <c r="S2371" s="352"/>
      <c r="T2371" s="1"/>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row>
    <row r="2372" spans="1:111" ht="15" hidden="1" customHeight="1" outlineLevel="2" x14ac:dyDescent="0.25">
      <c r="A2372" s="550"/>
      <c r="B2372" s="548"/>
      <c r="C2372" s="548"/>
      <c r="D2372" s="550"/>
      <c r="E2372" s="403" t="s">
        <v>54</v>
      </c>
      <c r="F2372" s="404"/>
      <c r="G2372" s="396"/>
      <c r="H2372" s="389"/>
      <c r="I2372" s="389"/>
      <c r="J2372" s="389"/>
      <c r="K2372" s="389"/>
      <c r="L2372" s="389"/>
      <c r="M2372" s="389"/>
      <c r="N2372" s="389"/>
      <c r="O2372" s="412"/>
      <c r="P2372" s="1"/>
      <c r="Q2372" s="1"/>
      <c r="R2372" s="1"/>
      <c r="S2372" s="352"/>
      <c r="T2372" s="1"/>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row>
    <row r="2373" spans="1:111" ht="15" hidden="1" customHeight="1" outlineLevel="2" x14ac:dyDescent="0.25">
      <c r="A2373" s="550"/>
      <c r="B2373" s="548"/>
      <c r="C2373" s="548"/>
      <c r="D2373" s="550"/>
      <c r="E2373" s="403" t="s">
        <v>55</v>
      </c>
      <c r="F2373" s="404"/>
      <c r="G2373" s="396"/>
      <c r="H2373" s="389"/>
      <c r="I2373" s="389"/>
      <c r="J2373" s="389"/>
      <c r="K2373" s="389"/>
      <c r="L2373" s="389"/>
      <c r="M2373" s="389"/>
      <c r="N2373" s="389"/>
      <c r="O2373" s="412"/>
      <c r="P2373" s="1"/>
      <c r="Q2373" s="1"/>
      <c r="R2373" s="1"/>
      <c r="S2373" s="352"/>
      <c r="T2373" s="1"/>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row>
    <row r="2374" spans="1:111" ht="15" hidden="1" customHeight="1" outlineLevel="2" x14ac:dyDescent="0.25">
      <c r="A2374" s="550"/>
      <c r="B2374" s="548"/>
      <c r="C2374" s="548"/>
      <c r="D2374" s="550"/>
      <c r="E2374" s="403" t="s">
        <v>56</v>
      </c>
      <c r="F2374" s="404"/>
      <c r="G2374" s="396"/>
      <c r="H2374" s="389"/>
      <c r="I2374" s="389"/>
      <c r="J2374" s="389"/>
      <c r="K2374" s="389"/>
      <c r="L2374" s="389"/>
      <c r="M2374" s="389"/>
      <c r="N2374" s="389"/>
      <c r="O2374" s="412"/>
      <c r="P2374" s="1"/>
      <c r="Q2374" s="1"/>
      <c r="R2374" s="1"/>
      <c r="S2374" s="352"/>
      <c r="T2374" s="1"/>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row>
    <row r="2375" spans="1:111" ht="15" hidden="1" customHeight="1" outlineLevel="2" x14ac:dyDescent="0.25">
      <c r="A2375" s="550"/>
      <c r="B2375" s="548"/>
      <c r="C2375" s="548"/>
      <c r="D2375" s="550"/>
      <c r="E2375" s="403" t="s">
        <v>57</v>
      </c>
      <c r="F2375" s="404"/>
      <c r="G2375" s="396"/>
      <c r="H2375" s="389"/>
      <c r="I2375" s="389"/>
      <c r="J2375" s="389"/>
      <c r="K2375" s="389"/>
      <c r="L2375" s="389"/>
      <c r="M2375" s="389"/>
      <c r="N2375" s="389"/>
      <c r="O2375" s="412"/>
      <c r="P2375" s="1"/>
      <c r="Q2375" s="1"/>
      <c r="R2375" s="1"/>
      <c r="S2375" s="352"/>
      <c r="T2375" s="1"/>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row>
    <row r="2376" spans="1:111" ht="15" hidden="1" customHeight="1" outlineLevel="2" x14ac:dyDescent="0.25">
      <c r="A2376" s="550"/>
      <c r="B2376" s="548"/>
      <c r="C2376" s="548"/>
      <c r="D2376" s="550"/>
      <c r="E2376" s="403" t="s">
        <v>61</v>
      </c>
      <c r="F2376" s="404"/>
      <c r="G2376" s="396"/>
      <c r="H2376" s="389"/>
      <c r="I2376" s="389"/>
      <c r="J2376" s="389"/>
      <c r="K2376" s="389"/>
      <c r="L2376" s="389"/>
      <c r="M2376" s="389"/>
      <c r="N2376" s="389"/>
      <c r="O2376" s="412"/>
      <c r="P2376" s="1"/>
      <c r="Q2376" s="1"/>
      <c r="R2376" s="1"/>
      <c r="S2376" s="352"/>
      <c r="T2376" s="1"/>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row>
    <row r="2377" spans="1:111" ht="15.75" hidden="1" customHeight="1" outlineLevel="2" x14ac:dyDescent="0.25">
      <c r="A2377" s="550"/>
      <c r="B2377" s="548"/>
      <c r="C2377" s="548"/>
      <c r="D2377" s="550" t="s">
        <v>67</v>
      </c>
      <c r="E2377" s="403" t="s">
        <v>53</v>
      </c>
      <c r="F2377" s="404"/>
      <c r="G2377" s="396"/>
      <c r="H2377" s="389"/>
      <c r="I2377" s="389"/>
      <c r="J2377" s="389"/>
      <c r="K2377" s="389"/>
      <c r="L2377" s="389"/>
      <c r="M2377" s="389"/>
      <c r="N2377" s="389"/>
      <c r="O2377" s="412"/>
      <c r="P2377" s="1"/>
      <c r="Q2377" s="1"/>
      <c r="R2377" s="1"/>
      <c r="S2377" s="352"/>
      <c r="T2377" s="1"/>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row>
    <row r="2378" spans="1:111" ht="15" hidden="1" customHeight="1" outlineLevel="2" x14ac:dyDescent="0.25">
      <c r="A2378" s="550"/>
      <c r="B2378" s="548"/>
      <c r="C2378" s="548"/>
      <c r="D2378" s="550"/>
      <c r="E2378" s="403" t="s">
        <v>54</v>
      </c>
      <c r="F2378" s="404"/>
      <c r="G2378" s="396"/>
      <c r="H2378" s="389"/>
      <c r="I2378" s="389"/>
      <c r="J2378" s="389"/>
      <c r="K2378" s="389"/>
      <c r="L2378" s="389"/>
      <c r="M2378" s="389"/>
      <c r="N2378" s="389"/>
      <c r="O2378" s="412"/>
      <c r="P2378" s="1"/>
      <c r="Q2378" s="1"/>
      <c r="R2378" s="1"/>
      <c r="S2378" s="352"/>
      <c r="T2378" s="1"/>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row>
    <row r="2379" spans="1:111" s="12" customFormat="1" ht="15" hidden="1" customHeight="1" outlineLevel="2" x14ac:dyDescent="0.25">
      <c r="A2379" s="550"/>
      <c r="B2379" s="548"/>
      <c r="C2379" s="548"/>
      <c r="D2379" s="550"/>
      <c r="E2379" s="403" t="s">
        <v>55</v>
      </c>
      <c r="F2379" s="404"/>
      <c r="G2379" s="396"/>
      <c r="H2379" s="389"/>
      <c r="I2379" s="389"/>
      <c r="J2379" s="389"/>
      <c r="K2379" s="389"/>
      <c r="L2379" s="389"/>
      <c r="M2379" s="389"/>
      <c r="N2379" s="389"/>
      <c r="O2379" s="412"/>
      <c r="P2379" s="1"/>
      <c r="Q2379" s="1"/>
      <c r="R2379" s="1"/>
      <c r="S2379" s="352"/>
      <c r="T2379" s="1"/>
      <c r="U2379" s="19"/>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row>
    <row r="2380" spans="1:111" ht="15" hidden="1" customHeight="1" outlineLevel="2" x14ac:dyDescent="0.25">
      <c r="A2380" s="550"/>
      <c r="B2380" s="548"/>
      <c r="C2380" s="548"/>
      <c r="D2380" s="550"/>
      <c r="E2380" s="403" t="s">
        <v>56</v>
      </c>
      <c r="F2380" s="404"/>
      <c r="G2380" s="396"/>
      <c r="H2380" s="389"/>
      <c r="I2380" s="389"/>
      <c r="J2380" s="389"/>
      <c r="K2380" s="389"/>
      <c r="L2380" s="389"/>
      <c r="M2380" s="389"/>
      <c r="N2380" s="389"/>
      <c r="O2380" s="412"/>
      <c r="P2380" s="1"/>
      <c r="Q2380" s="1"/>
      <c r="R2380" s="1"/>
      <c r="S2380" s="352"/>
      <c r="T2380" s="1"/>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row>
    <row r="2381" spans="1:111" ht="15" hidden="1" customHeight="1" outlineLevel="2" x14ac:dyDescent="0.25">
      <c r="A2381" s="550"/>
      <c r="B2381" s="548"/>
      <c r="C2381" s="548"/>
      <c r="D2381" s="550"/>
      <c r="E2381" s="403" t="s">
        <v>57</v>
      </c>
      <c r="F2381" s="404"/>
      <c r="G2381" s="396"/>
      <c r="H2381" s="389"/>
      <c r="I2381" s="389"/>
      <c r="J2381" s="389"/>
      <c r="K2381" s="389"/>
      <c r="L2381" s="389"/>
      <c r="M2381" s="389"/>
      <c r="N2381" s="389"/>
      <c r="O2381" s="412"/>
      <c r="P2381" s="1"/>
      <c r="Q2381" s="1"/>
      <c r="R2381" s="1"/>
      <c r="S2381" s="352"/>
      <c r="T2381" s="1"/>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row>
    <row r="2382" spans="1:111" ht="15" hidden="1" customHeight="1" outlineLevel="2" x14ac:dyDescent="0.25">
      <c r="A2382" s="550"/>
      <c r="B2382" s="548"/>
      <c r="C2382" s="548"/>
      <c r="D2382" s="550"/>
      <c r="E2382" s="403" t="s">
        <v>61</v>
      </c>
      <c r="F2382" s="404"/>
      <c r="G2382" s="396"/>
      <c r="H2382" s="389"/>
      <c r="I2382" s="389"/>
      <c r="J2382" s="389"/>
      <c r="K2382" s="389"/>
      <c r="L2382" s="389"/>
      <c r="M2382" s="389"/>
      <c r="N2382" s="389"/>
      <c r="O2382" s="412"/>
      <c r="P2382" s="1"/>
      <c r="Q2382" s="1"/>
      <c r="R2382" s="1"/>
      <c r="S2382" s="352"/>
      <c r="T2382" s="1"/>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row>
    <row r="2383" spans="1:111" ht="15.75" hidden="1" customHeight="1" outlineLevel="2" x14ac:dyDescent="0.25">
      <c r="A2383" s="550"/>
      <c r="B2383" s="548"/>
      <c r="C2383" s="548" t="s">
        <v>68</v>
      </c>
      <c r="D2383" s="550" t="s">
        <v>66</v>
      </c>
      <c r="E2383" s="403" t="s">
        <v>53</v>
      </c>
      <c r="F2383" s="404"/>
      <c r="G2383" s="396"/>
      <c r="H2383" s="389"/>
      <c r="I2383" s="389"/>
      <c r="J2383" s="389"/>
      <c r="K2383" s="389"/>
      <c r="L2383" s="389"/>
      <c r="M2383" s="389"/>
      <c r="N2383" s="389"/>
      <c r="O2383" s="412"/>
      <c r="P2383" s="1"/>
      <c r="Q2383" s="1"/>
      <c r="R2383" s="1"/>
      <c r="S2383" s="352"/>
      <c r="T2383" s="1"/>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row>
    <row r="2384" spans="1:111" ht="15" hidden="1" customHeight="1" outlineLevel="2" x14ac:dyDescent="0.25">
      <c r="A2384" s="550"/>
      <c r="B2384" s="548"/>
      <c r="C2384" s="548"/>
      <c r="D2384" s="550"/>
      <c r="E2384" s="403" t="s">
        <v>54</v>
      </c>
      <c r="F2384" s="404"/>
      <c r="G2384" s="396"/>
      <c r="H2384" s="389"/>
      <c r="I2384" s="389"/>
      <c r="J2384" s="389"/>
      <c r="K2384" s="389"/>
      <c r="L2384" s="389"/>
      <c r="M2384" s="389"/>
      <c r="N2384" s="389"/>
      <c r="O2384" s="412"/>
      <c r="P2384" s="1"/>
      <c r="Q2384" s="1"/>
      <c r="R2384" s="1"/>
      <c r="S2384" s="352"/>
      <c r="T2384" s="1"/>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row>
    <row r="2385" spans="1:111" ht="15" hidden="1" customHeight="1" outlineLevel="2" x14ac:dyDescent="0.25">
      <c r="A2385" s="550"/>
      <c r="B2385" s="548"/>
      <c r="C2385" s="548"/>
      <c r="D2385" s="550"/>
      <c r="E2385" s="403" t="s">
        <v>55</v>
      </c>
      <c r="F2385" s="404"/>
      <c r="G2385" s="396"/>
      <c r="H2385" s="389"/>
      <c r="I2385" s="389"/>
      <c r="J2385" s="389"/>
      <c r="K2385" s="389"/>
      <c r="L2385" s="389"/>
      <c r="M2385" s="389"/>
      <c r="N2385" s="389"/>
      <c r="O2385" s="412"/>
      <c r="P2385" s="1"/>
      <c r="Q2385" s="1"/>
      <c r="R2385" s="1"/>
      <c r="S2385" s="352"/>
      <c r="T2385" s="1"/>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row>
    <row r="2386" spans="1:111" ht="15" hidden="1" customHeight="1" outlineLevel="2" x14ac:dyDescent="0.25">
      <c r="A2386" s="550"/>
      <c r="B2386" s="548"/>
      <c r="C2386" s="548"/>
      <c r="D2386" s="550"/>
      <c r="E2386" s="403" t="s">
        <v>56</v>
      </c>
      <c r="F2386" s="404"/>
      <c r="G2386" s="396"/>
      <c r="H2386" s="389"/>
      <c r="I2386" s="389"/>
      <c r="J2386" s="389"/>
      <c r="K2386" s="389"/>
      <c r="L2386" s="389"/>
      <c r="M2386" s="389"/>
      <c r="N2386" s="389"/>
      <c r="O2386" s="412"/>
      <c r="P2386" s="1"/>
      <c r="Q2386" s="1"/>
      <c r="R2386" s="1"/>
      <c r="S2386" s="352"/>
      <c r="T2386" s="1"/>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row>
    <row r="2387" spans="1:111" ht="15" hidden="1" customHeight="1" outlineLevel="2" x14ac:dyDescent="0.25">
      <c r="A2387" s="550"/>
      <c r="B2387" s="548"/>
      <c r="C2387" s="548"/>
      <c r="D2387" s="550"/>
      <c r="E2387" s="403" t="s">
        <v>57</v>
      </c>
      <c r="F2387" s="404"/>
      <c r="G2387" s="396"/>
      <c r="H2387" s="389"/>
      <c r="I2387" s="389"/>
      <c r="J2387" s="389"/>
      <c r="K2387" s="389"/>
      <c r="L2387" s="389"/>
      <c r="M2387" s="389"/>
      <c r="N2387" s="389"/>
      <c r="O2387" s="412"/>
      <c r="P2387" s="1"/>
      <c r="Q2387" s="1"/>
      <c r="R2387" s="1"/>
      <c r="S2387" s="352"/>
      <c r="T2387" s="1"/>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row>
    <row r="2388" spans="1:111" ht="15" hidden="1" customHeight="1" outlineLevel="2" x14ac:dyDescent="0.25">
      <c r="A2388" s="550"/>
      <c r="B2388" s="548"/>
      <c r="C2388" s="548"/>
      <c r="D2388" s="550"/>
      <c r="E2388" s="403" t="s">
        <v>61</v>
      </c>
      <c r="F2388" s="404"/>
      <c r="G2388" s="396"/>
      <c r="H2388" s="389"/>
      <c r="I2388" s="389"/>
      <c r="J2388" s="389"/>
      <c r="K2388" s="389"/>
      <c r="L2388" s="389"/>
      <c r="M2388" s="389"/>
      <c r="N2388" s="389"/>
      <c r="O2388" s="412"/>
      <c r="P2388" s="1"/>
      <c r="Q2388" s="1"/>
      <c r="R2388" s="1"/>
      <c r="S2388" s="352"/>
      <c r="T2388" s="1"/>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row>
    <row r="2389" spans="1:111" s="12" customFormat="1" ht="15.75" hidden="1" customHeight="1" outlineLevel="2" x14ac:dyDescent="0.25">
      <c r="A2389" s="550"/>
      <c r="B2389" s="548"/>
      <c r="C2389" s="548"/>
      <c r="D2389" s="550" t="s">
        <v>67</v>
      </c>
      <c r="E2389" s="403" t="s">
        <v>53</v>
      </c>
      <c r="F2389" s="404"/>
      <c r="G2389" s="396"/>
      <c r="H2389" s="389"/>
      <c r="I2389" s="389"/>
      <c r="J2389" s="389"/>
      <c r="K2389" s="389"/>
      <c r="L2389" s="389"/>
      <c r="M2389" s="389"/>
      <c r="N2389" s="389"/>
      <c r="O2389" s="412"/>
      <c r="P2389" s="1"/>
      <c r="Q2389" s="1"/>
      <c r="R2389" s="1"/>
      <c r="S2389" s="352"/>
      <c r="T2389" s="1"/>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row>
    <row r="2390" spans="1:111" s="12" customFormat="1" ht="15" hidden="1" customHeight="1" outlineLevel="2" x14ac:dyDescent="0.25">
      <c r="A2390" s="550"/>
      <c r="B2390" s="548"/>
      <c r="C2390" s="548"/>
      <c r="D2390" s="550"/>
      <c r="E2390" s="403" t="s">
        <v>54</v>
      </c>
      <c r="F2390" s="404"/>
      <c r="G2390" s="396"/>
      <c r="H2390" s="389"/>
      <c r="I2390" s="389"/>
      <c r="J2390" s="389"/>
      <c r="K2390" s="389"/>
      <c r="L2390" s="389"/>
      <c r="M2390" s="389"/>
      <c r="N2390" s="389"/>
      <c r="O2390" s="412"/>
      <c r="P2390" s="1"/>
      <c r="Q2390" s="1"/>
      <c r="R2390" s="1"/>
      <c r="S2390" s="352"/>
      <c r="T2390" s="1"/>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row>
    <row r="2391" spans="1:111" s="12" customFormat="1" ht="15" hidden="1" customHeight="1" outlineLevel="2" x14ac:dyDescent="0.25">
      <c r="A2391" s="550"/>
      <c r="B2391" s="548"/>
      <c r="C2391" s="548"/>
      <c r="D2391" s="550"/>
      <c r="E2391" s="403" t="s">
        <v>55</v>
      </c>
      <c r="F2391" s="404"/>
      <c r="G2391" s="396"/>
      <c r="H2391" s="389"/>
      <c r="I2391" s="389"/>
      <c r="J2391" s="389"/>
      <c r="K2391" s="389"/>
      <c r="L2391" s="389"/>
      <c r="M2391" s="389"/>
      <c r="N2391" s="389"/>
      <c r="O2391" s="412"/>
      <c r="P2391" s="1"/>
      <c r="Q2391" s="1"/>
      <c r="R2391" s="1"/>
      <c r="S2391" s="352"/>
      <c r="T2391" s="1"/>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row>
    <row r="2392" spans="1:111" s="12" customFormat="1" ht="15" hidden="1" customHeight="1" outlineLevel="2" x14ac:dyDescent="0.25">
      <c r="A2392" s="550"/>
      <c r="B2392" s="548"/>
      <c r="C2392" s="548"/>
      <c r="D2392" s="550"/>
      <c r="E2392" s="403" t="s">
        <v>56</v>
      </c>
      <c r="F2392" s="404"/>
      <c r="G2392" s="396"/>
      <c r="H2392" s="389"/>
      <c r="I2392" s="389"/>
      <c r="J2392" s="389"/>
      <c r="K2392" s="389"/>
      <c r="L2392" s="389"/>
      <c r="M2392" s="389"/>
      <c r="N2392" s="389"/>
      <c r="O2392" s="412"/>
      <c r="P2392" s="1"/>
      <c r="Q2392" s="1"/>
      <c r="R2392" s="1"/>
      <c r="S2392" s="352"/>
      <c r="T2392" s="1"/>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row>
    <row r="2393" spans="1:111" ht="15" hidden="1" customHeight="1" outlineLevel="2" x14ac:dyDescent="0.25">
      <c r="A2393" s="550"/>
      <c r="B2393" s="548"/>
      <c r="C2393" s="548"/>
      <c r="D2393" s="550"/>
      <c r="E2393" s="403" t="s">
        <v>57</v>
      </c>
      <c r="F2393" s="404"/>
      <c r="G2393" s="396"/>
      <c r="H2393" s="389"/>
      <c r="I2393" s="389"/>
      <c r="J2393" s="389"/>
      <c r="K2393" s="389"/>
      <c r="L2393" s="389"/>
      <c r="M2393" s="389"/>
      <c r="N2393" s="389"/>
      <c r="O2393" s="412"/>
      <c r="P2393" s="1"/>
      <c r="Q2393" s="1"/>
      <c r="R2393" s="1"/>
      <c r="S2393" s="352"/>
      <c r="T2393" s="1"/>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row>
    <row r="2394" spans="1:111" ht="15" hidden="1" customHeight="1" outlineLevel="2" x14ac:dyDescent="0.25">
      <c r="A2394" s="550"/>
      <c r="B2394" s="548"/>
      <c r="C2394" s="548"/>
      <c r="D2394" s="550"/>
      <c r="E2394" s="403" t="s">
        <v>61</v>
      </c>
      <c r="F2394" s="404"/>
      <c r="G2394" s="396"/>
      <c r="H2394" s="389"/>
      <c r="I2394" s="389"/>
      <c r="J2394" s="389"/>
      <c r="K2394" s="389"/>
      <c r="L2394" s="389"/>
      <c r="M2394" s="389"/>
      <c r="N2394" s="389"/>
      <c r="O2394" s="412"/>
      <c r="P2394" s="1"/>
      <c r="Q2394" s="1"/>
      <c r="R2394" s="1"/>
      <c r="S2394" s="352"/>
      <c r="T2394" s="1"/>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row>
    <row r="2395" spans="1:111" ht="15.75" hidden="1" customHeight="1" outlineLevel="2" x14ac:dyDescent="0.25">
      <c r="A2395" s="550"/>
      <c r="B2395" s="548" t="s">
        <v>69</v>
      </c>
      <c r="C2395" s="548" t="s">
        <v>65</v>
      </c>
      <c r="D2395" s="550" t="s">
        <v>66</v>
      </c>
      <c r="E2395" s="403" t="s">
        <v>53</v>
      </c>
      <c r="F2395" s="404"/>
      <c r="G2395" s="396"/>
      <c r="H2395" s="389"/>
      <c r="I2395" s="389"/>
      <c r="J2395" s="389"/>
      <c r="K2395" s="389"/>
      <c r="L2395" s="389"/>
      <c r="M2395" s="389"/>
      <c r="N2395" s="389"/>
      <c r="O2395" s="412"/>
      <c r="P2395" s="1"/>
      <c r="Q2395" s="1"/>
      <c r="R2395" s="1"/>
      <c r="S2395" s="352"/>
      <c r="T2395" s="1"/>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row>
    <row r="2396" spans="1:111" ht="15" hidden="1" customHeight="1" outlineLevel="2" x14ac:dyDescent="0.25">
      <c r="A2396" s="550"/>
      <c r="B2396" s="548"/>
      <c r="C2396" s="548"/>
      <c r="D2396" s="550"/>
      <c r="E2396" s="403" t="s">
        <v>54</v>
      </c>
      <c r="F2396" s="404"/>
      <c r="G2396" s="396"/>
      <c r="H2396" s="389"/>
      <c r="I2396" s="389"/>
      <c r="J2396" s="389"/>
      <c r="K2396" s="389"/>
      <c r="L2396" s="389"/>
      <c r="M2396" s="389"/>
      <c r="N2396" s="389"/>
      <c r="O2396" s="412"/>
      <c r="P2396" s="1"/>
      <c r="Q2396" s="1"/>
      <c r="R2396" s="1"/>
      <c r="S2396" s="352"/>
      <c r="T2396" s="1"/>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row>
    <row r="2397" spans="1:111" ht="15" hidden="1" customHeight="1" outlineLevel="2" x14ac:dyDescent="0.25">
      <c r="A2397" s="550"/>
      <c r="B2397" s="548"/>
      <c r="C2397" s="548"/>
      <c r="D2397" s="550"/>
      <c r="E2397" s="403" t="s">
        <v>55</v>
      </c>
      <c r="F2397" s="404"/>
      <c r="G2397" s="396"/>
      <c r="H2397" s="389"/>
      <c r="I2397" s="389"/>
      <c r="J2397" s="389"/>
      <c r="K2397" s="389"/>
      <c r="L2397" s="389"/>
      <c r="M2397" s="389"/>
      <c r="N2397" s="389"/>
      <c r="O2397" s="412"/>
      <c r="P2397" s="1"/>
      <c r="Q2397" s="1"/>
      <c r="R2397" s="1"/>
      <c r="S2397" s="352"/>
      <c r="T2397" s="1"/>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row>
    <row r="2398" spans="1:111" ht="15" hidden="1" customHeight="1" outlineLevel="2" x14ac:dyDescent="0.25">
      <c r="A2398" s="550"/>
      <c r="B2398" s="548"/>
      <c r="C2398" s="548"/>
      <c r="D2398" s="550"/>
      <c r="E2398" s="403" t="s">
        <v>56</v>
      </c>
      <c r="F2398" s="404"/>
      <c r="G2398" s="396"/>
      <c r="H2398" s="389"/>
      <c r="I2398" s="389"/>
      <c r="J2398" s="389"/>
      <c r="K2398" s="389"/>
      <c r="L2398" s="389"/>
      <c r="M2398" s="389"/>
      <c r="N2398" s="389"/>
      <c r="O2398" s="412"/>
      <c r="P2398" s="1"/>
      <c r="Q2398" s="1"/>
      <c r="R2398" s="1"/>
      <c r="S2398" s="352"/>
      <c r="T2398" s="1"/>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row>
    <row r="2399" spans="1:111" ht="15" hidden="1" customHeight="1" outlineLevel="2" x14ac:dyDescent="0.25">
      <c r="A2399" s="550"/>
      <c r="B2399" s="548"/>
      <c r="C2399" s="548"/>
      <c r="D2399" s="550"/>
      <c r="E2399" s="403" t="s">
        <v>57</v>
      </c>
      <c r="F2399" s="404"/>
      <c r="G2399" s="396"/>
      <c r="H2399" s="389"/>
      <c r="I2399" s="389"/>
      <c r="J2399" s="389"/>
      <c r="K2399" s="389"/>
      <c r="L2399" s="389"/>
      <c r="M2399" s="389"/>
      <c r="N2399" s="389"/>
      <c r="O2399" s="412"/>
      <c r="P2399" s="1"/>
      <c r="Q2399" s="1"/>
      <c r="R2399" s="1"/>
      <c r="S2399" s="352"/>
      <c r="T2399" s="1"/>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row>
    <row r="2400" spans="1:111" ht="15" hidden="1" customHeight="1" outlineLevel="2" x14ac:dyDescent="0.25">
      <c r="A2400" s="550"/>
      <c r="B2400" s="548"/>
      <c r="C2400" s="548"/>
      <c r="D2400" s="550"/>
      <c r="E2400" s="403" t="s">
        <v>61</v>
      </c>
      <c r="F2400" s="404"/>
      <c r="G2400" s="396"/>
      <c r="H2400" s="389"/>
      <c r="I2400" s="389"/>
      <c r="J2400" s="389"/>
      <c r="K2400" s="389"/>
      <c r="L2400" s="389"/>
      <c r="M2400" s="389"/>
      <c r="N2400" s="389"/>
      <c r="O2400" s="412"/>
      <c r="P2400" s="1"/>
      <c r="Q2400" s="1"/>
      <c r="R2400" s="1"/>
      <c r="S2400" s="352"/>
      <c r="T2400" s="1"/>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9"/>
      <c r="CE2400" s="19"/>
      <c r="CF2400" s="19"/>
      <c r="CG2400" s="19"/>
      <c r="CH2400" s="19"/>
      <c r="CI2400" s="19"/>
      <c r="CJ2400" s="19"/>
      <c r="CK2400" s="19"/>
      <c r="CL2400" s="19"/>
      <c r="CM2400" s="19"/>
      <c r="CN2400" s="19"/>
      <c r="CO2400" s="19"/>
      <c r="CP2400" s="19"/>
      <c r="CQ2400" s="19"/>
      <c r="CR2400" s="19"/>
      <c r="CS2400" s="19"/>
      <c r="CT2400" s="19"/>
      <c r="CU2400" s="19"/>
      <c r="CV2400" s="19"/>
      <c r="CW2400" s="19"/>
      <c r="CX2400" s="19"/>
      <c r="CY2400" s="19"/>
      <c r="CZ2400" s="19"/>
      <c r="DA2400" s="19"/>
      <c r="DB2400" s="19"/>
      <c r="DC2400" s="19"/>
      <c r="DD2400" s="19"/>
      <c r="DE2400" s="19"/>
      <c r="DF2400" s="19"/>
      <c r="DG2400" s="19"/>
    </row>
    <row r="2401" spans="1:111" s="12" customFormat="1" ht="15.75" hidden="1" customHeight="1" outlineLevel="2" x14ac:dyDescent="0.25">
      <c r="A2401" s="550"/>
      <c r="B2401" s="548"/>
      <c r="C2401" s="548" t="s">
        <v>68</v>
      </c>
      <c r="D2401" s="550" t="s">
        <v>66</v>
      </c>
      <c r="E2401" s="403" t="s">
        <v>53</v>
      </c>
      <c r="F2401" s="404"/>
      <c r="G2401" s="396"/>
      <c r="H2401" s="389"/>
      <c r="I2401" s="389"/>
      <c r="J2401" s="389"/>
      <c r="K2401" s="389"/>
      <c r="L2401" s="389"/>
      <c r="M2401" s="389"/>
      <c r="N2401" s="389"/>
      <c r="O2401" s="412"/>
      <c r="P2401" s="1"/>
      <c r="Q2401" s="1"/>
      <c r="R2401" s="1"/>
      <c r="S2401" s="352"/>
      <c r="T2401" s="1"/>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c r="BW2401" s="19"/>
      <c r="BX2401" s="19"/>
      <c r="BY2401" s="19"/>
      <c r="BZ2401" s="19"/>
      <c r="CA2401" s="19"/>
      <c r="CB2401" s="19"/>
      <c r="CC2401" s="19"/>
      <c r="CD2401" s="19"/>
      <c r="CE2401" s="19"/>
      <c r="CF2401" s="19"/>
      <c r="CG2401" s="19"/>
      <c r="CH2401" s="19"/>
      <c r="CI2401" s="19"/>
      <c r="CJ2401" s="19"/>
      <c r="CK2401" s="19"/>
      <c r="CL2401" s="19"/>
      <c r="CM2401" s="19"/>
      <c r="CN2401" s="19"/>
      <c r="CO2401" s="19"/>
      <c r="CP2401" s="19"/>
      <c r="CQ2401" s="19"/>
      <c r="CR2401" s="19"/>
      <c r="CS2401" s="19"/>
      <c r="CT2401" s="19"/>
      <c r="CU2401" s="19"/>
      <c r="CV2401" s="19"/>
      <c r="CW2401" s="19"/>
      <c r="CX2401" s="19"/>
      <c r="CY2401" s="19"/>
      <c r="CZ2401" s="19"/>
      <c r="DA2401" s="19"/>
      <c r="DB2401" s="19"/>
      <c r="DC2401" s="19"/>
      <c r="DD2401" s="19"/>
      <c r="DE2401" s="19"/>
      <c r="DF2401" s="19"/>
      <c r="DG2401" s="19"/>
    </row>
    <row r="2402" spans="1:111" s="12" customFormat="1" ht="15" hidden="1" customHeight="1" outlineLevel="2" x14ac:dyDescent="0.25">
      <c r="A2402" s="550"/>
      <c r="B2402" s="548"/>
      <c r="C2402" s="548"/>
      <c r="D2402" s="550"/>
      <c r="E2402" s="403" t="s">
        <v>54</v>
      </c>
      <c r="F2402" s="404"/>
      <c r="G2402" s="396"/>
      <c r="H2402" s="389"/>
      <c r="I2402" s="389"/>
      <c r="J2402" s="389"/>
      <c r="K2402" s="389"/>
      <c r="L2402" s="389"/>
      <c r="M2402" s="389"/>
      <c r="N2402" s="389"/>
      <c r="O2402" s="412"/>
      <c r="P2402" s="1"/>
      <c r="Q2402" s="1"/>
      <c r="R2402" s="1"/>
      <c r="S2402" s="352"/>
      <c r="T2402" s="1"/>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c r="BW2402" s="19"/>
      <c r="BX2402" s="19"/>
      <c r="BY2402" s="19"/>
      <c r="BZ2402" s="19"/>
      <c r="CA2402" s="19"/>
      <c r="CB2402" s="19"/>
      <c r="CC2402" s="19"/>
      <c r="CD2402" s="19"/>
      <c r="CE2402" s="19"/>
      <c r="CF2402" s="19"/>
      <c r="CG2402" s="19"/>
      <c r="CH2402" s="19"/>
      <c r="CI2402" s="19"/>
      <c r="CJ2402" s="19"/>
      <c r="CK2402" s="19"/>
      <c r="CL2402" s="19"/>
      <c r="CM2402" s="19"/>
      <c r="CN2402" s="19"/>
      <c r="CO2402" s="19"/>
      <c r="CP2402" s="19"/>
      <c r="CQ2402" s="19"/>
      <c r="CR2402" s="19"/>
      <c r="CS2402" s="19"/>
      <c r="CT2402" s="19"/>
      <c r="CU2402" s="19"/>
      <c r="CV2402" s="19"/>
      <c r="CW2402" s="19"/>
      <c r="CX2402" s="19"/>
      <c r="CY2402" s="19"/>
      <c r="CZ2402" s="19"/>
      <c r="DA2402" s="19"/>
      <c r="DB2402" s="19"/>
      <c r="DC2402" s="19"/>
      <c r="DD2402" s="19"/>
      <c r="DE2402" s="19"/>
      <c r="DF2402" s="19"/>
      <c r="DG2402" s="19"/>
    </row>
    <row r="2403" spans="1:111" s="12" customFormat="1" ht="15" hidden="1" customHeight="1" outlineLevel="2" x14ac:dyDescent="0.25">
      <c r="A2403" s="550"/>
      <c r="B2403" s="548"/>
      <c r="C2403" s="548"/>
      <c r="D2403" s="550"/>
      <c r="E2403" s="403" t="s">
        <v>55</v>
      </c>
      <c r="F2403" s="404"/>
      <c r="G2403" s="396"/>
      <c r="H2403" s="389"/>
      <c r="I2403" s="389"/>
      <c r="J2403" s="389"/>
      <c r="K2403" s="389"/>
      <c r="L2403" s="389"/>
      <c r="M2403" s="389"/>
      <c r="N2403" s="389"/>
      <c r="O2403" s="412"/>
      <c r="P2403" s="1"/>
      <c r="Q2403" s="1"/>
      <c r="R2403" s="1"/>
      <c r="S2403" s="352"/>
      <c r="T2403" s="1"/>
      <c r="U2403" s="19"/>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c r="BW2403" s="19"/>
      <c r="BX2403" s="19"/>
      <c r="BY2403" s="19"/>
      <c r="BZ2403" s="19"/>
      <c r="CA2403" s="19"/>
      <c r="CB2403" s="19"/>
      <c r="CC2403" s="19"/>
      <c r="CD2403" s="19"/>
      <c r="CE2403" s="19"/>
      <c r="CF2403" s="19"/>
      <c r="CG2403" s="19"/>
      <c r="CH2403" s="19"/>
      <c r="CI2403" s="19"/>
      <c r="CJ2403" s="19"/>
      <c r="CK2403" s="19"/>
      <c r="CL2403" s="19"/>
      <c r="CM2403" s="19"/>
      <c r="CN2403" s="19"/>
      <c r="CO2403" s="19"/>
      <c r="CP2403" s="19"/>
      <c r="CQ2403" s="19"/>
      <c r="CR2403" s="19"/>
      <c r="CS2403" s="19"/>
      <c r="CT2403" s="19"/>
      <c r="CU2403" s="19"/>
      <c r="CV2403" s="19"/>
      <c r="CW2403" s="19"/>
      <c r="CX2403" s="19"/>
      <c r="CY2403" s="19"/>
      <c r="CZ2403" s="19"/>
      <c r="DA2403" s="19"/>
      <c r="DB2403" s="19"/>
      <c r="DC2403" s="19"/>
      <c r="DD2403" s="19"/>
      <c r="DE2403" s="19"/>
      <c r="DF2403" s="19"/>
      <c r="DG2403" s="19"/>
    </row>
    <row r="2404" spans="1:111" s="12" customFormat="1" ht="15" hidden="1" customHeight="1" outlineLevel="2" x14ac:dyDescent="0.25">
      <c r="A2404" s="550"/>
      <c r="B2404" s="548"/>
      <c r="C2404" s="548"/>
      <c r="D2404" s="550"/>
      <c r="E2404" s="403" t="s">
        <v>56</v>
      </c>
      <c r="F2404" s="404"/>
      <c r="G2404" s="396"/>
      <c r="H2404" s="389"/>
      <c r="I2404" s="389"/>
      <c r="J2404" s="389"/>
      <c r="K2404" s="389"/>
      <c r="L2404" s="389"/>
      <c r="M2404" s="389"/>
      <c r="N2404" s="389"/>
      <c r="O2404" s="412"/>
      <c r="P2404" s="1"/>
      <c r="Q2404" s="1"/>
      <c r="R2404" s="1"/>
      <c r="S2404" s="352"/>
      <c r="T2404" s="1"/>
      <c r="U2404" s="19"/>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c r="BW2404" s="19"/>
      <c r="BX2404" s="19"/>
      <c r="BY2404" s="19"/>
      <c r="BZ2404" s="19"/>
      <c r="CA2404" s="19"/>
      <c r="CB2404" s="19"/>
      <c r="CC2404" s="19"/>
      <c r="CD2404" s="19"/>
      <c r="CE2404" s="19"/>
      <c r="CF2404" s="19"/>
      <c r="CG2404" s="19"/>
      <c r="CH2404" s="19"/>
      <c r="CI2404" s="19"/>
      <c r="CJ2404" s="19"/>
      <c r="CK2404" s="19"/>
      <c r="CL2404" s="19"/>
      <c r="CM2404" s="19"/>
      <c r="CN2404" s="19"/>
      <c r="CO2404" s="19"/>
      <c r="CP2404" s="19"/>
      <c r="CQ2404" s="19"/>
      <c r="CR2404" s="19"/>
      <c r="CS2404" s="19"/>
      <c r="CT2404" s="19"/>
      <c r="CU2404" s="19"/>
      <c r="CV2404" s="19"/>
      <c r="CW2404" s="19"/>
      <c r="CX2404" s="19"/>
      <c r="CY2404" s="19"/>
      <c r="CZ2404" s="19"/>
      <c r="DA2404" s="19"/>
      <c r="DB2404" s="19"/>
      <c r="DC2404" s="19"/>
      <c r="DD2404" s="19"/>
      <c r="DE2404" s="19"/>
      <c r="DF2404" s="19"/>
      <c r="DG2404" s="19"/>
    </row>
    <row r="2405" spans="1:111" ht="15" hidden="1" customHeight="1" outlineLevel="2" x14ac:dyDescent="0.25">
      <c r="A2405" s="550"/>
      <c r="B2405" s="548"/>
      <c r="C2405" s="548"/>
      <c r="D2405" s="550"/>
      <c r="E2405" s="403" t="s">
        <v>57</v>
      </c>
      <c r="F2405" s="404"/>
      <c r="G2405" s="396"/>
      <c r="H2405" s="389"/>
      <c r="I2405" s="389"/>
      <c r="J2405" s="389"/>
      <c r="K2405" s="389"/>
      <c r="L2405" s="389"/>
      <c r="M2405" s="389"/>
      <c r="N2405" s="389"/>
      <c r="O2405" s="412"/>
      <c r="P2405" s="1"/>
      <c r="Q2405" s="1"/>
      <c r="R2405" s="1"/>
      <c r="S2405" s="352"/>
      <c r="T2405" s="1"/>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9"/>
      <c r="CE2405" s="19"/>
      <c r="CF2405" s="19"/>
      <c r="CG2405" s="19"/>
      <c r="CH2405" s="19"/>
      <c r="CI2405" s="19"/>
      <c r="CJ2405" s="19"/>
      <c r="CK2405" s="19"/>
      <c r="CL2405" s="19"/>
      <c r="CM2405" s="19"/>
      <c r="CN2405" s="19"/>
      <c r="CO2405" s="19"/>
      <c r="CP2405" s="19"/>
      <c r="CQ2405" s="19"/>
      <c r="CR2405" s="19"/>
      <c r="CS2405" s="19"/>
      <c r="CT2405" s="19"/>
      <c r="CU2405" s="19"/>
      <c r="CV2405" s="19"/>
      <c r="CW2405" s="19"/>
      <c r="CX2405" s="19"/>
      <c r="CY2405" s="19"/>
      <c r="CZ2405" s="19"/>
      <c r="DA2405" s="19"/>
      <c r="DB2405" s="19"/>
      <c r="DC2405" s="19"/>
      <c r="DD2405" s="19"/>
      <c r="DE2405" s="19"/>
      <c r="DF2405" s="19"/>
      <c r="DG2405" s="19"/>
    </row>
    <row r="2406" spans="1:111" ht="15" hidden="1" customHeight="1" outlineLevel="2" x14ac:dyDescent="0.25">
      <c r="A2406" s="550"/>
      <c r="B2406" s="548"/>
      <c r="C2406" s="548"/>
      <c r="D2406" s="550"/>
      <c r="E2406" s="403" t="s">
        <v>61</v>
      </c>
      <c r="F2406" s="404"/>
      <c r="G2406" s="396"/>
      <c r="H2406" s="389"/>
      <c r="I2406" s="389"/>
      <c r="J2406" s="389"/>
      <c r="K2406" s="389"/>
      <c r="L2406" s="389"/>
      <c r="M2406" s="389"/>
      <c r="N2406" s="389"/>
      <c r="O2406" s="412"/>
      <c r="P2406" s="1"/>
      <c r="Q2406" s="1"/>
      <c r="R2406" s="1"/>
      <c r="S2406" s="352"/>
      <c r="T2406" s="1"/>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9"/>
      <c r="CE2406" s="19"/>
      <c r="CF2406" s="19"/>
      <c r="CG2406" s="19"/>
      <c r="CH2406" s="19"/>
      <c r="CI2406" s="19"/>
      <c r="CJ2406" s="19"/>
      <c r="CK2406" s="19"/>
      <c r="CL2406" s="19"/>
      <c r="CM2406" s="19"/>
      <c r="CN2406" s="19"/>
      <c r="CO2406" s="19"/>
      <c r="CP2406" s="19"/>
      <c r="CQ2406" s="19"/>
      <c r="CR2406" s="19"/>
      <c r="CS2406" s="19"/>
      <c r="CT2406" s="19"/>
      <c r="CU2406" s="19"/>
      <c r="CV2406" s="19"/>
      <c r="CW2406" s="19"/>
      <c r="CX2406" s="19"/>
      <c r="CY2406" s="19"/>
      <c r="CZ2406" s="19"/>
      <c r="DA2406" s="19"/>
      <c r="DB2406" s="19"/>
      <c r="DC2406" s="19"/>
      <c r="DD2406" s="19"/>
      <c r="DE2406" s="19"/>
      <c r="DF2406" s="19"/>
      <c r="DG2406" s="19"/>
    </row>
    <row r="2407" spans="1:111" ht="15.75" hidden="1" customHeight="1" outlineLevel="2" x14ac:dyDescent="0.25">
      <c r="A2407" s="550"/>
      <c r="B2407" s="548"/>
      <c r="C2407" s="548"/>
      <c r="D2407" s="550" t="s">
        <v>67</v>
      </c>
      <c r="E2407" s="403" t="s">
        <v>53</v>
      </c>
      <c r="F2407" s="404"/>
      <c r="G2407" s="396"/>
      <c r="H2407" s="389"/>
      <c r="I2407" s="389"/>
      <c r="J2407" s="389"/>
      <c r="K2407" s="389"/>
      <c r="L2407" s="389"/>
      <c r="M2407" s="389"/>
      <c r="N2407" s="389"/>
      <c r="O2407" s="412"/>
      <c r="P2407" s="1"/>
      <c r="Q2407" s="1"/>
      <c r="R2407" s="1"/>
      <c r="S2407" s="352"/>
      <c r="T2407" s="1"/>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9"/>
      <c r="CE2407" s="19"/>
      <c r="CF2407" s="19"/>
      <c r="CG2407" s="19"/>
      <c r="CH2407" s="19"/>
      <c r="CI2407" s="19"/>
      <c r="CJ2407" s="19"/>
      <c r="CK2407" s="19"/>
      <c r="CL2407" s="19"/>
      <c r="CM2407" s="19"/>
      <c r="CN2407" s="19"/>
      <c r="CO2407" s="19"/>
      <c r="CP2407" s="19"/>
      <c r="CQ2407" s="19"/>
      <c r="CR2407" s="19"/>
      <c r="CS2407" s="19"/>
      <c r="CT2407" s="19"/>
      <c r="CU2407" s="19"/>
      <c r="CV2407" s="19"/>
      <c r="CW2407" s="19"/>
      <c r="CX2407" s="19"/>
      <c r="CY2407" s="19"/>
      <c r="CZ2407" s="19"/>
      <c r="DA2407" s="19"/>
      <c r="DB2407" s="19"/>
      <c r="DC2407" s="19"/>
      <c r="DD2407" s="19"/>
      <c r="DE2407" s="19"/>
      <c r="DF2407" s="19"/>
      <c r="DG2407" s="19"/>
    </row>
    <row r="2408" spans="1:111" ht="15" hidden="1" customHeight="1" outlineLevel="2" x14ac:dyDescent="0.25">
      <c r="A2408" s="550"/>
      <c r="B2408" s="548"/>
      <c r="C2408" s="548"/>
      <c r="D2408" s="550"/>
      <c r="E2408" s="403" t="s">
        <v>54</v>
      </c>
      <c r="F2408" s="404"/>
      <c r="G2408" s="396"/>
      <c r="H2408" s="389"/>
      <c r="I2408" s="389"/>
      <c r="J2408" s="389"/>
      <c r="K2408" s="389"/>
      <c r="L2408" s="389"/>
      <c r="M2408" s="389"/>
      <c r="N2408" s="389"/>
      <c r="O2408" s="412"/>
      <c r="P2408" s="1"/>
      <c r="Q2408" s="1"/>
      <c r="R2408" s="1"/>
      <c r="S2408" s="352"/>
      <c r="T2408" s="1"/>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9"/>
      <c r="CE2408" s="19"/>
      <c r="CF2408" s="19"/>
      <c r="CG2408" s="19"/>
      <c r="CH2408" s="19"/>
      <c r="CI2408" s="19"/>
      <c r="CJ2408" s="19"/>
      <c r="CK2408" s="19"/>
      <c r="CL2408" s="19"/>
      <c r="CM2408" s="19"/>
      <c r="CN2408" s="19"/>
      <c r="CO2408" s="19"/>
      <c r="CP2408" s="19"/>
      <c r="CQ2408" s="19"/>
      <c r="CR2408" s="19"/>
      <c r="CS2408" s="19"/>
      <c r="CT2408" s="19"/>
      <c r="CU2408" s="19"/>
      <c r="CV2408" s="19"/>
      <c r="CW2408" s="19"/>
      <c r="CX2408" s="19"/>
      <c r="CY2408" s="19"/>
      <c r="CZ2408" s="19"/>
      <c r="DA2408" s="19"/>
      <c r="DB2408" s="19"/>
      <c r="DC2408" s="19"/>
      <c r="DD2408" s="19"/>
      <c r="DE2408" s="19"/>
      <c r="DF2408" s="19"/>
      <c r="DG2408" s="19"/>
    </row>
    <row r="2409" spans="1:111" ht="15" hidden="1" customHeight="1" outlineLevel="2" x14ac:dyDescent="0.25">
      <c r="A2409" s="550"/>
      <c r="B2409" s="548"/>
      <c r="C2409" s="548"/>
      <c r="D2409" s="550"/>
      <c r="E2409" s="403" t="s">
        <v>55</v>
      </c>
      <c r="F2409" s="404"/>
      <c r="G2409" s="396"/>
      <c r="H2409" s="389"/>
      <c r="I2409" s="389"/>
      <c r="J2409" s="389"/>
      <c r="K2409" s="389"/>
      <c r="L2409" s="389"/>
      <c r="M2409" s="389"/>
      <c r="N2409" s="389"/>
      <c r="O2409" s="412"/>
      <c r="P2409" s="1"/>
      <c r="Q2409" s="1"/>
      <c r="R2409" s="1"/>
      <c r="S2409" s="352"/>
      <c r="T2409" s="1"/>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9"/>
      <c r="CE2409" s="19"/>
      <c r="CF2409" s="19"/>
      <c r="CG2409" s="19"/>
      <c r="CH2409" s="19"/>
      <c r="CI2409" s="19"/>
      <c r="CJ2409" s="19"/>
      <c r="CK2409" s="19"/>
      <c r="CL2409" s="19"/>
      <c r="CM2409" s="19"/>
      <c r="CN2409" s="19"/>
      <c r="CO2409" s="19"/>
      <c r="CP2409" s="19"/>
      <c r="CQ2409" s="19"/>
      <c r="CR2409" s="19"/>
      <c r="CS2409" s="19"/>
      <c r="CT2409" s="19"/>
      <c r="CU2409" s="19"/>
      <c r="CV2409" s="19"/>
      <c r="CW2409" s="19"/>
      <c r="CX2409" s="19"/>
      <c r="CY2409" s="19"/>
      <c r="CZ2409" s="19"/>
      <c r="DA2409" s="19"/>
      <c r="DB2409" s="19"/>
      <c r="DC2409" s="19"/>
      <c r="DD2409" s="19"/>
      <c r="DE2409" s="19"/>
      <c r="DF2409" s="19"/>
      <c r="DG2409" s="19"/>
    </row>
    <row r="2410" spans="1:111" ht="15" hidden="1" customHeight="1" outlineLevel="2" x14ac:dyDescent="0.25">
      <c r="A2410" s="550"/>
      <c r="B2410" s="548"/>
      <c r="C2410" s="548"/>
      <c r="D2410" s="550"/>
      <c r="E2410" s="403" t="s">
        <v>56</v>
      </c>
      <c r="F2410" s="404"/>
      <c r="G2410" s="396"/>
      <c r="H2410" s="389"/>
      <c r="I2410" s="389"/>
      <c r="J2410" s="389"/>
      <c r="K2410" s="389"/>
      <c r="L2410" s="389"/>
      <c r="M2410" s="389"/>
      <c r="N2410" s="389"/>
      <c r="O2410" s="412"/>
      <c r="P2410" s="1"/>
      <c r="Q2410" s="1"/>
      <c r="R2410" s="1"/>
      <c r="S2410" s="352"/>
      <c r="T2410" s="1"/>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9"/>
      <c r="CE2410" s="19"/>
      <c r="CF2410" s="19"/>
      <c r="CG2410" s="19"/>
      <c r="CH2410" s="19"/>
      <c r="CI2410" s="19"/>
      <c r="CJ2410" s="19"/>
      <c r="CK2410" s="19"/>
      <c r="CL2410" s="19"/>
      <c r="CM2410" s="19"/>
      <c r="CN2410" s="19"/>
      <c r="CO2410" s="19"/>
      <c r="CP2410" s="19"/>
      <c r="CQ2410" s="19"/>
      <c r="CR2410" s="19"/>
      <c r="CS2410" s="19"/>
      <c r="CT2410" s="19"/>
      <c r="CU2410" s="19"/>
      <c r="CV2410" s="19"/>
      <c r="CW2410" s="19"/>
      <c r="CX2410" s="19"/>
      <c r="CY2410" s="19"/>
      <c r="CZ2410" s="19"/>
      <c r="DA2410" s="19"/>
      <c r="DB2410" s="19"/>
      <c r="DC2410" s="19"/>
      <c r="DD2410" s="19"/>
      <c r="DE2410" s="19"/>
      <c r="DF2410" s="19"/>
      <c r="DG2410" s="19"/>
    </row>
    <row r="2411" spans="1:111" ht="15" hidden="1" customHeight="1" outlineLevel="2" x14ac:dyDescent="0.25">
      <c r="A2411" s="550"/>
      <c r="B2411" s="548"/>
      <c r="C2411" s="548"/>
      <c r="D2411" s="550"/>
      <c r="E2411" s="403" t="s">
        <v>57</v>
      </c>
      <c r="F2411" s="404"/>
      <c r="G2411" s="396"/>
      <c r="H2411" s="389"/>
      <c r="I2411" s="389"/>
      <c r="J2411" s="389"/>
      <c r="K2411" s="389"/>
      <c r="L2411" s="389"/>
      <c r="M2411" s="389"/>
      <c r="N2411" s="389"/>
      <c r="O2411" s="412"/>
      <c r="P2411" s="1"/>
      <c r="Q2411" s="1"/>
      <c r="R2411" s="1"/>
      <c r="S2411" s="352"/>
      <c r="T2411" s="1"/>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9"/>
      <c r="CE2411" s="19"/>
      <c r="CF2411" s="19"/>
      <c r="CG2411" s="19"/>
      <c r="CH2411" s="19"/>
      <c r="CI2411" s="19"/>
      <c r="CJ2411" s="19"/>
      <c r="CK2411" s="19"/>
      <c r="CL2411" s="19"/>
      <c r="CM2411" s="19"/>
      <c r="CN2411" s="19"/>
      <c r="CO2411" s="19"/>
      <c r="CP2411" s="19"/>
      <c r="CQ2411" s="19"/>
      <c r="CR2411" s="19"/>
      <c r="CS2411" s="19"/>
      <c r="CT2411" s="19"/>
      <c r="CU2411" s="19"/>
      <c r="CV2411" s="19"/>
      <c r="CW2411" s="19"/>
      <c r="CX2411" s="19"/>
      <c r="CY2411" s="19"/>
      <c r="CZ2411" s="19"/>
      <c r="DA2411" s="19"/>
      <c r="DB2411" s="19"/>
      <c r="DC2411" s="19"/>
      <c r="DD2411" s="19"/>
      <c r="DE2411" s="19"/>
      <c r="DF2411" s="19"/>
      <c r="DG2411" s="19"/>
    </row>
    <row r="2412" spans="1:111" ht="15" hidden="1" customHeight="1" outlineLevel="2" x14ac:dyDescent="0.25">
      <c r="A2412" s="550"/>
      <c r="B2412" s="548"/>
      <c r="C2412" s="548"/>
      <c r="D2412" s="550"/>
      <c r="E2412" s="403" t="s">
        <v>61</v>
      </c>
      <c r="F2412" s="404"/>
      <c r="G2412" s="396"/>
      <c r="H2412" s="389"/>
      <c r="I2412" s="389"/>
      <c r="J2412" s="389"/>
      <c r="K2412" s="389"/>
      <c r="L2412" s="389"/>
      <c r="M2412" s="389"/>
      <c r="N2412" s="389"/>
      <c r="O2412" s="412"/>
      <c r="P2412" s="1"/>
      <c r="Q2412" s="1"/>
      <c r="R2412" s="1"/>
      <c r="S2412" s="352"/>
      <c r="T2412" s="1"/>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9"/>
      <c r="CE2412" s="19"/>
      <c r="CF2412" s="19"/>
      <c r="CG2412" s="19"/>
      <c r="CH2412" s="19"/>
      <c r="CI2412" s="19"/>
      <c r="CJ2412" s="19"/>
      <c r="CK2412" s="19"/>
      <c r="CL2412" s="19"/>
      <c r="CM2412" s="19"/>
      <c r="CN2412" s="19"/>
      <c r="CO2412" s="19"/>
      <c r="CP2412" s="19"/>
      <c r="CQ2412" s="19"/>
      <c r="CR2412" s="19"/>
      <c r="CS2412" s="19"/>
      <c r="CT2412" s="19"/>
      <c r="CU2412" s="19"/>
      <c r="CV2412" s="19"/>
      <c r="CW2412" s="19"/>
      <c r="CX2412" s="19"/>
      <c r="CY2412" s="19"/>
      <c r="CZ2412" s="19"/>
      <c r="DA2412" s="19"/>
      <c r="DB2412" s="19"/>
      <c r="DC2412" s="19"/>
      <c r="DD2412" s="19"/>
      <c r="DE2412" s="19"/>
      <c r="DF2412" s="19"/>
      <c r="DG2412" s="19"/>
    </row>
    <row r="2413" spans="1:111" ht="15.75" hidden="1" customHeight="1" outlineLevel="2" x14ac:dyDescent="0.25">
      <c r="A2413" s="550"/>
      <c r="B2413" s="548" t="s">
        <v>70</v>
      </c>
      <c r="C2413" s="548" t="s">
        <v>68</v>
      </c>
      <c r="D2413" s="550" t="s">
        <v>67</v>
      </c>
      <c r="E2413" s="403" t="s">
        <v>53</v>
      </c>
      <c r="F2413" s="404"/>
      <c r="G2413" s="396"/>
      <c r="H2413" s="389"/>
      <c r="I2413" s="389"/>
      <c r="J2413" s="389"/>
      <c r="K2413" s="389"/>
      <c r="L2413" s="389"/>
      <c r="M2413" s="389"/>
      <c r="N2413" s="389"/>
      <c r="O2413" s="412"/>
      <c r="P2413" s="1"/>
      <c r="Q2413" s="1"/>
      <c r="R2413" s="1"/>
      <c r="S2413" s="352"/>
      <c r="T2413" s="1"/>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9"/>
      <c r="CE2413" s="19"/>
      <c r="CF2413" s="19"/>
      <c r="CG2413" s="19"/>
      <c r="CH2413" s="19"/>
      <c r="CI2413" s="19"/>
      <c r="CJ2413" s="19"/>
      <c r="CK2413" s="19"/>
      <c r="CL2413" s="19"/>
      <c r="CM2413" s="19"/>
      <c r="CN2413" s="19"/>
      <c r="CO2413" s="19"/>
      <c r="CP2413" s="19"/>
      <c r="CQ2413" s="19"/>
      <c r="CR2413" s="19"/>
      <c r="CS2413" s="19"/>
      <c r="CT2413" s="19"/>
      <c r="CU2413" s="19"/>
      <c r="CV2413" s="19"/>
      <c r="CW2413" s="19"/>
      <c r="CX2413" s="19"/>
      <c r="CY2413" s="19"/>
      <c r="CZ2413" s="19"/>
      <c r="DA2413" s="19"/>
      <c r="DB2413" s="19"/>
      <c r="DC2413" s="19"/>
      <c r="DD2413" s="19"/>
      <c r="DE2413" s="19"/>
      <c r="DF2413" s="19"/>
      <c r="DG2413" s="19"/>
    </row>
    <row r="2414" spans="1:111" ht="15" hidden="1" customHeight="1" outlineLevel="2" x14ac:dyDescent="0.25">
      <c r="A2414" s="550"/>
      <c r="B2414" s="548"/>
      <c r="C2414" s="548"/>
      <c r="D2414" s="550"/>
      <c r="E2414" s="403" t="s">
        <v>54</v>
      </c>
      <c r="F2414" s="404"/>
      <c r="G2414" s="396"/>
      <c r="H2414" s="389"/>
      <c r="I2414" s="389"/>
      <c r="J2414" s="389"/>
      <c r="K2414" s="389"/>
      <c r="L2414" s="389"/>
      <c r="M2414" s="389"/>
      <c r="N2414" s="389"/>
      <c r="O2414" s="412"/>
      <c r="P2414" s="1"/>
      <c r="Q2414" s="1"/>
      <c r="R2414" s="1"/>
      <c r="S2414" s="352"/>
      <c r="T2414" s="1"/>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c r="AV2414" s="19"/>
      <c r="AW2414" s="19"/>
      <c r="AX2414" s="19"/>
      <c r="AY2414" s="19"/>
      <c r="AZ2414" s="19"/>
      <c r="BA2414" s="19"/>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9"/>
      <c r="CE2414" s="19"/>
      <c r="CF2414" s="19"/>
      <c r="CG2414" s="19"/>
      <c r="CH2414" s="19"/>
      <c r="CI2414" s="19"/>
      <c r="CJ2414" s="19"/>
      <c r="CK2414" s="19"/>
      <c r="CL2414" s="19"/>
      <c r="CM2414" s="19"/>
      <c r="CN2414" s="19"/>
      <c r="CO2414" s="19"/>
      <c r="CP2414" s="19"/>
      <c r="CQ2414" s="19"/>
      <c r="CR2414" s="19"/>
      <c r="CS2414" s="19"/>
      <c r="CT2414" s="19"/>
      <c r="CU2414" s="19"/>
      <c r="CV2414" s="19"/>
      <c r="CW2414" s="19"/>
      <c r="CX2414" s="19"/>
      <c r="CY2414" s="19"/>
      <c r="CZ2414" s="19"/>
      <c r="DA2414" s="19"/>
      <c r="DB2414" s="19"/>
      <c r="DC2414" s="19"/>
      <c r="DD2414" s="19"/>
      <c r="DE2414" s="19"/>
      <c r="DF2414" s="19"/>
      <c r="DG2414" s="19"/>
    </row>
    <row r="2415" spans="1:111" ht="15" hidden="1" customHeight="1" outlineLevel="2" x14ac:dyDescent="0.25">
      <c r="A2415" s="550"/>
      <c r="B2415" s="548"/>
      <c r="C2415" s="548"/>
      <c r="D2415" s="550"/>
      <c r="E2415" s="403" t="s">
        <v>55</v>
      </c>
      <c r="F2415" s="404"/>
      <c r="G2415" s="396"/>
      <c r="H2415" s="389"/>
      <c r="I2415" s="389"/>
      <c r="J2415" s="389"/>
      <c r="K2415" s="389"/>
      <c r="L2415" s="389"/>
      <c r="M2415" s="389"/>
      <c r="N2415" s="389"/>
      <c r="O2415" s="412"/>
      <c r="P2415" s="1"/>
      <c r="Q2415" s="1"/>
      <c r="R2415" s="1"/>
      <c r="S2415" s="352"/>
      <c r="T2415" s="1"/>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9"/>
      <c r="CE2415" s="19"/>
      <c r="CF2415" s="19"/>
      <c r="CG2415" s="19"/>
      <c r="CH2415" s="19"/>
      <c r="CI2415" s="19"/>
      <c r="CJ2415" s="19"/>
      <c r="CK2415" s="19"/>
      <c r="CL2415" s="19"/>
      <c r="CM2415" s="19"/>
      <c r="CN2415" s="19"/>
      <c r="CO2415" s="19"/>
      <c r="CP2415" s="19"/>
      <c r="CQ2415" s="19"/>
      <c r="CR2415" s="19"/>
      <c r="CS2415" s="19"/>
      <c r="CT2415" s="19"/>
      <c r="CU2415" s="19"/>
      <c r="CV2415" s="19"/>
      <c r="CW2415" s="19"/>
      <c r="CX2415" s="19"/>
      <c r="CY2415" s="19"/>
      <c r="CZ2415" s="19"/>
      <c r="DA2415" s="19"/>
      <c r="DB2415" s="19"/>
      <c r="DC2415" s="19"/>
      <c r="DD2415" s="19"/>
      <c r="DE2415" s="19"/>
      <c r="DF2415" s="19"/>
      <c r="DG2415" s="19"/>
    </row>
    <row r="2416" spans="1:111" s="12" customFormat="1" ht="15" hidden="1" customHeight="1" outlineLevel="2" x14ac:dyDescent="0.25">
      <c r="A2416" s="550"/>
      <c r="B2416" s="548"/>
      <c r="C2416" s="548"/>
      <c r="D2416" s="550"/>
      <c r="E2416" s="403" t="s">
        <v>56</v>
      </c>
      <c r="F2416" s="404"/>
      <c r="G2416" s="396"/>
      <c r="H2416" s="389"/>
      <c r="I2416" s="389"/>
      <c r="J2416" s="389"/>
      <c r="K2416" s="389"/>
      <c r="L2416" s="389"/>
      <c r="M2416" s="389"/>
      <c r="N2416" s="389"/>
      <c r="O2416" s="412"/>
      <c r="P2416" s="1"/>
      <c r="Q2416" s="1"/>
      <c r="R2416" s="1"/>
      <c r="S2416" s="352"/>
      <c r="T2416" s="1"/>
      <c r="U2416" s="19"/>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9"/>
      <c r="CE2416" s="19"/>
      <c r="CF2416" s="19"/>
      <c r="CG2416" s="19"/>
      <c r="CH2416" s="19"/>
      <c r="CI2416" s="19"/>
      <c r="CJ2416" s="19"/>
      <c r="CK2416" s="19"/>
      <c r="CL2416" s="19"/>
      <c r="CM2416" s="19"/>
      <c r="CN2416" s="19"/>
      <c r="CO2416" s="19"/>
      <c r="CP2416" s="19"/>
      <c r="CQ2416" s="19"/>
      <c r="CR2416" s="19"/>
      <c r="CS2416" s="19"/>
      <c r="CT2416" s="19"/>
      <c r="CU2416" s="19"/>
      <c r="CV2416" s="19"/>
      <c r="CW2416" s="19"/>
      <c r="CX2416" s="19"/>
      <c r="CY2416" s="19"/>
      <c r="CZ2416" s="19"/>
      <c r="DA2416" s="19"/>
      <c r="DB2416" s="19"/>
      <c r="DC2416" s="19"/>
      <c r="DD2416" s="19"/>
      <c r="DE2416" s="19"/>
      <c r="DF2416" s="19"/>
      <c r="DG2416" s="19"/>
    </row>
    <row r="2417" spans="1:111" ht="15" hidden="1" customHeight="1" outlineLevel="2" x14ac:dyDescent="0.25">
      <c r="A2417" s="550"/>
      <c r="B2417" s="548"/>
      <c r="C2417" s="548"/>
      <c r="D2417" s="550"/>
      <c r="E2417" s="403" t="s">
        <v>57</v>
      </c>
      <c r="F2417" s="404"/>
      <c r="G2417" s="396"/>
      <c r="H2417" s="389"/>
      <c r="I2417" s="389"/>
      <c r="J2417" s="389"/>
      <c r="K2417" s="389"/>
      <c r="L2417" s="389"/>
      <c r="M2417" s="389"/>
      <c r="N2417" s="389"/>
      <c r="O2417" s="412"/>
      <c r="P2417" s="1"/>
      <c r="Q2417" s="1"/>
      <c r="R2417" s="1"/>
      <c r="S2417" s="352"/>
      <c r="T2417" s="1"/>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9"/>
      <c r="CE2417" s="19"/>
      <c r="CF2417" s="19"/>
      <c r="CG2417" s="19"/>
      <c r="CH2417" s="19"/>
      <c r="CI2417" s="19"/>
      <c r="CJ2417" s="19"/>
      <c r="CK2417" s="19"/>
      <c r="CL2417" s="19"/>
      <c r="CM2417" s="19"/>
      <c r="CN2417" s="19"/>
      <c r="CO2417" s="19"/>
      <c r="CP2417" s="19"/>
      <c r="CQ2417" s="19"/>
      <c r="CR2417" s="19"/>
      <c r="CS2417" s="19"/>
      <c r="CT2417" s="19"/>
      <c r="CU2417" s="19"/>
      <c r="CV2417" s="19"/>
      <c r="CW2417" s="19"/>
      <c r="CX2417" s="19"/>
      <c r="CY2417" s="19"/>
      <c r="CZ2417" s="19"/>
      <c r="DA2417" s="19"/>
      <c r="DB2417" s="19"/>
      <c r="DC2417" s="19"/>
      <c r="DD2417" s="19"/>
      <c r="DE2417" s="19"/>
      <c r="DF2417" s="19"/>
      <c r="DG2417" s="19"/>
    </row>
    <row r="2418" spans="1:111" ht="15" hidden="1" customHeight="1" outlineLevel="2" x14ac:dyDescent="0.25">
      <c r="A2418" s="550"/>
      <c r="B2418" s="548"/>
      <c r="C2418" s="548"/>
      <c r="D2418" s="550"/>
      <c r="E2418" s="403" t="s">
        <v>61</v>
      </c>
      <c r="F2418" s="404"/>
      <c r="G2418" s="396"/>
      <c r="H2418" s="389"/>
      <c r="I2418" s="389"/>
      <c r="J2418" s="389"/>
      <c r="K2418" s="389"/>
      <c r="L2418" s="389"/>
      <c r="M2418" s="389"/>
      <c r="N2418" s="389"/>
      <c r="O2418" s="412"/>
      <c r="P2418" s="1"/>
      <c r="Q2418" s="1"/>
      <c r="R2418" s="1"/>
      <c r="S2418" s="352"/>
      <c r="T2418" s="1"/>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9"/>
      <c r="CE2418" s="19"/>
      <c r="CF2418" s="19"/>
      <c r="CG2418" s="19"/>
      <c r="CH2418" s="19"/>
      <c r="CI2418" s="19"/>
      <c r="CJ2418" s="19"/>
      <c r="CK2418" s="19"/>
      <c r="CL2418" s="19"/>
      <c r="CM2418" s="19"/>
      <c r="CN2418" s="19"/>
      <c r="CO2418" s="19"/>
      <c r="CP2418" s="19"/>
      <c r="CQ2418" s="19"/>
      <c r="CR2418" s="19"/>
      <c r="CS2418" s="19"/>
      <c r="CT2418" s="19"/>
      <c r="CU2418" s="19"/>
      <c r="CV2418" s="19"/>
      <c r="CW2418" s="19"/>
      <c r="CX2418" s="19"/>
      <c r="CY2418" s="19"/>
      <c r="CZ2418" s="19"/>
      <c r="DA2418" s="19"/>
      <c r="DB2418" s="19"/>
      <c r="DC2418" s="19"/>
      <c r="DD2418" s="19"/>
      <c r="DE2418" s="19"/>
      <c r="DF2418" s="19"/>
      <c r="DG2418" s="19"/>
    </row>
    <row r="2419" spans="1:111" ht="15.75" hidden="1" customHeight="1" outlineLevel="2" x14ac:dyDescent="0.25">
      <c r="A2419" s="550"/>
      <c r="B2419" s="548" t="s">
        <v>71</v>
      </c>
      <c r="C2419" s="548" t="s">
        <v>65</v>
      </c>
      <c r="D2419" s="550" t="s">
        <v>66</v>
      </c>
      <c r="E2419" s="403" t="s">
        <v>53</v>
      </c>
      <c r="F2419" s="404"/>
      <c r="G2419" s="396"/>
      <c r="H2419" s="389"/>
      <c r="I2419" s="389"/>
      <c r="J2419" s="389"/>
      <c r="K2419" s="389"/>
      <c r="L2419" s="389"/>
      <c r="M2419" s="389"/>
      <c r="N2419" s="389"/>
      <c r="O2419" s="412"/>
      <c r="P2419" s="1"/>
      <c r="Q2419" s="1"/>
      <c r="R2419" s="1"/>
      <c r="S2419" s="352"/>
      <c r="T2419" s="1"/>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9"/>
      <c r="CE2419" s="19"/>
      <c r="CF2419" s="19"/>
      <c r="CG2419" s="19"/>
      <c r="CH2419" s="19"/>
      <c r="CI2419" s="19"/>
      <c r="CJ2419" s="19"/>
      <c r="CK2419" s="19"/>
      <c r="CL2419" s="19"/>
      <c r="CM2419" s="19"/>
      <c r="CN2419" s="19"/>
      <c r="CO2419" s="19"/>
      <c r="CP2419" s="19"/>
      <c r="CQ2419" s="19"/>
      <c r="CR2419" s="19"/>
      <c r="CS2419" s="19"/>
      <c r="CT2419" s="19"/>
      <c r="CU2419" s="19"/>
      <c r="CV2419" s="19"/>
      <c r="CW2419" s="19"/>
      <c r="CX2419" s="19"/>
      <c r="CY2419" s="19"/>
      <c r="CZ2419" s="19"/>
      <c r="DA2419" s="19"/>
      <c r="DB2419" s="19"/>
      <c r="DC2419" s="19"/>
      <c r="DD2419" s="19"/>
      <c r="DE2419" s="19"/>
      <c r="DF2419" s="19"/>
      <c r="DG2419" s="19"/>
    </row>
    <row r="2420" spans="1:111" hidden="1" outlineLevel="2" x14ac:dyDescent="0.25">
      <c r="A2420" s="550"/>
      <c r="B2420" s="548"/>
      <c r="C2420" s="548"/>
      <c r="D2420" s="550"/>
      <c r="E2420" s="403" t="s">
        <v>54</v>
      </c>
      <c r="F2420" s="404"/>
      <c r="G2420" s="396"/>
      <c r="H2420" s="389"/>
      <c r="I2420" s="389"/>
      <c r="J2420" s="389"/>
      <c r="K2420" s="389"/>
      <c r="L2420" s="389"/>
      <c r="M2420" s="389"/>
      <c r="N2420" s="389"/>
      <c r="O2420" s="412"/>
      <c r="P2420" s="1"/>
      <c r="Q2420" s="1"/>
      <c r="R2420" s="1"/>
      <c r="S2420" s="352"/>
      <c r="T2420" s="1"/>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9"/>
      <c r="CE2420" s="19"/>
      <c r="CF2420" s="19"/>
      <c r="CG2420" s="19"/>
      <c r="CH2420" s="19"/>
      <c r="CI2420" s="19"/>
      <c r="CJ2420" s="19"/>
      <c r="CK2420" s="19"/>
      <c r="CL2420" s="19"/>
      <c r="CM2420" s="19"/>
      <c r="CN2420" s="19"/>
      <c r="CO2420" s="19"/>
      <c r="CP2420" s="19"/>
      <c r="CQ2420" s="19"/>
      <c r="CR2420" s="19"/>
      <c r="CS2420" s="19"/>
      <c r="CT2420" s="19"/>
      <c r="CU2420" s="19"/>
      <c r="CV2420" s="19"/>
      <c r="CW2420" s="19"/>
      <c r="CX2420" s="19"/>
      <c r="CY2420" s="19"/>
      <c r="CZ2420" s="19"/>
      <c r="DA2420" s="19"/>
      <c r="DB2420" s="19"/>
      <c r="DC2420" s="19"/>
      <c r="DD2420" s="19"/>
      <c r="DE2420" s="19"/>
      <c r="DF2420" s="19"/>
      <c r="DG2420" s="19"/>
    </row>
    <row r="2421" spans="1:111" hidden="1" outlineLevel="2" x14ac:dyDescent="0.25">
      <c r="A2421" s="550"/>
      <c r="B2421" s="548"/>
      <c r="C2421" s="548"/>
      <c r="D2421" s="550"/>
      <c r="E2421" s="403" t="s">
        <v>55</v>
      </c>
      <c r="F2421" s="404"/>
      <c r="G2421" s="396"/>
      <c r="H2421" s="389"/>
      <c r="I2421" s="389"/>
      <c r="J2421" s="389"/>
      <c r="K2421" s="389"/>
      <c r="L2421" s="389"/>
      <c r="M2421" s="389"/>
      <c r="N2421" s="389"/>
      <c r="O2421" s="412"/>
      <c r="P2421" s="1"/>
      <c r="Q2421" s="1"/>
      <c r="R2421" s="1"/>
      <c r="S2421" s="352"/>
      <c r="T2421" s="1"/>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c r="BM2421" s="19"/>
      <c r="BN2421" s="19"/>
      <c r="BO2421" s="19"/>
      <c r="BP2421" s="19"/>
      <c r="BQ2421" s="19"/>
      <c r="BR2421" s="19"/>
      <c r="BS2421" s="19"/>
      <c r="BT2421" s="19"/>
      <c r="BU2421" s="19"/>
      <c r="BV2421" s="19"/>
      <c r="BW2421" s="19"/>
      <c r="BX2421" s="19"/>
      <c r="BY2421" s="19"/>
      <c r="BZ2421" s="19"/>
      <c r="CA2421" s="19"/>
      <c r="CB2421" s="19"/>
      <c r="CC2421" s="19"/>
      <c r="CD2421" s="19"/>
      <c r="CE2421" s="19"/>
      <c r="CF2421" s="19"/>
      <c r="CG2421" s="19"/>
      <c r="CH2421" s="19"/>
      <c r="CI2421" s="19"/>
      <c r="CJ2421" s="19"/>
      <c r="CK2421" s="19"/>
      <c r="CL2421" s="19"/>
      <c r="CM2421" s="19"/>
      <c r="CN2421" s="19"/>
      <c r="CO2421" s="19"/>
      <c r="CP2421" s="19"/>
      <c r="CQ2421" s="19"/>
      <c r="CR2421" s="19"/>
      <c r="CS2421" s="19"/>
      <c r="CT2421" s="19"/>
      <c r="CU2421" s="19"/>
      <c r="CV2421" s="19"/>
      <c r="CW2421" s="19"/>
      <c r="CX2421" s="19"/>
      <c r="CY2421" s="19"/>
      <c r="CZ2421" s="19"/>
      <c r="DA2421" s="19"/>
      <c r="DB2421" s="19"/>
      <c r="DC2421" s="19"/>
      <c r="DD2421" s="19"/>
      <c r="DE2421" s="19"/>
      <c r="DF2421" s="19"/>
      <c r="DG2421" s="19"/>
    </row>
    <row r="2422" spans="1:111" s="5" customFormat="1" hidden="1" outlineLevel="2" x14ac:dyDescent="0.25">
      <c r="A2422" s="550"/>
      <c r="B2422" s="548"/>
      <c r="C2422" s="548"/>
      <c r="D2422" s="550"/>
      <c r="E2422" s="403" t="s">
        <v>56</v>
      </c>
      <c r="F2422" s="404"/>
      <c r="G2422" s="396"/>
      <c r="H2422" s="389"/>
      <c r="I2422" s="389"/>
      <c r="J2422" s="389"/>
      <c r="K2422" s="389"/>
      <c r="L2422" s="389"/>
      <c r="M2422" s="389"/>
      <c r="N2422" s="389"/>
      <c r="O2422" s="412"/>
      <c r="P2422" s="1"/>
      <c r="Q2422" s="1"/>
      <c r="R2422" s="1"/>
      <c r="S2422" s="352"/>
      <c r="T2422" s="1"/>
    </row>
    <row r="2423" spans="1:111" s="5" customFormat="1" hidden="1" outlineLevel="2" x14ac:dyDescent="0.25">
      <c r="A2423" s="550"/>
      <c r="B2423" s="548"/>
      <c r="C2423" s="548"/>
      <c r="D2423" s="550"/>
      <c r="E2423" s="403" t="s">
        <v>57</v>
      </c>
      <c r="F2423" s="404"/>
      <c r="G2423" s="396"/>
      <c r="H2423" s="405"/>
      <c r="I2423" s="405"/>
      <c r="J2423" s="405"/>
      <c r="K2423" s="405"/>
      <c r="L2423" s="405"/>
      <c r="M2423" s="405"/>
      <c r="N2423" s="405"/>
      <c r="O2423" s="493"/>
      <c r="P2423" s="1"/>
      <c r="Q2423" s="1"/>
      <c r="R2423" s="1"/>
      <c r="S2423" s="352"/>
      <c r="T2423" s="1"/>
    </row>
    <row r="2424" spans="1:111" s="5" customFormat="1" ht="15" hidden="1" customHeight="1" outlineLevel="2" x14ac:dyDescent="0.25">
      <c r="A2424" s="550"/>
      <c r="B2424" s="548"/>
      <c r="C2424" s="548"/>
      <c r="D2424" s="550"/>
      <c r="E2424" s="403" t="s">
        <v>61</v>
      </c>
      <c r="F2424" s="404"/>
      <c r="G2424" s="396"/>
      <c r="H2424" s="401"/>
      <c r="I2424" s="401"/>
      <c r="J2424" s="401"/>
      <c r="K2424" s="401"/>
      <c r="L2424" s="401"/>
      <c r="M2424" s="401"/>
      <c r="N2424" s="389"/>
      <c r="O2424" s="412"/>
      <c r="P2424" s="1"/>
      <c r="Q2424" s="1"/>
      <c r="R2424" s="1"/>
      <c r="S2424" s="352"/>
      <c r="T2424" s="1"/>
    </row>
    <row r="2425" spans="1:111" s="5" customFormat="1" ht="15" hidden="1" customHeight="1" outlineLevel="2" x14ac:dyDescent="0.25">
      <c r="A2425" s="550"/>
      <c r="B2425" s="548"/>
      <c r="C2425" s="548" t="s">
        <v>68</v>
      </c>
      <c r="D2425" s="550" t="s">
        <v>67</v>
      </c>
      <c r="E2425" s="403" t="s">
        <v>53</v>
      </c>
      <c r="F2425" s="404"/>
      <c r="G2425" s="396"/>
      <c r="H2425" s="401"/>
      <c r="I2425" s="401"/>
      <c r="J2425" s="401"/>
      <c r="K2425" s="401"/>
      <c r="L2425" s="401"/>
      <c r="M2425" s="401"/>
      <c r="N2425" s="401"/>
      <c r="O2425" s="411"/>
      <c r="P2425" s="1"/>
      <c r="Q2425" s="1"/>
      <c r="R2425" s="1"/>
      <c r="S2425" s="352"/>
      <c r="T2425" s="1"/>
    </row>
    <row r="2426" spans="1:111" s="13" customFormat="1" hidden="1" outlineLevel="2" x14ac:dyDescent="0.25">
      <c r="A2426" s="550"/>
      <c r="B2426" s="548"/>
      <c r="C2426" s="548"/>
      <c r="D2426" s="550"/>
      <c r="E2426" s="403" t="s">
        <v>54</v>
      </c>
      <c r="F2426" s="404"/>
      <c r="G2426" s="396"/>
      <c r="H2426" s="401"/>
      <c r="I2426" s="401"/>
      <c r="J2426" s="401"/>
      <c r="K2426" s="401"/>
      <c r="L2426" s="401"/>
      <c r="M2426" s="401"/>
      <c r="N2426" s="389"/>
      <c r="O2426" s="412"/>
      <c r="P2426" s="1"/>
      <c r="Q2426" s="1"/>
      <c r="R2426" s="1"/>
      <c r="S2426" s="352"/>
      <c r="T2426" s="1"/>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row>
    <row r="2427" spans="1:111" s="13" customFormat="1" ht="15" hidden="1" customHeight="1" outlineLevel="2" x14ac:dyDescent="0.25">
      <c r="A2427" s="550"/>
      <c r="B2427" s="548"/>
      <c r="C2427" s="548"/>
      <c r="D2427" s="550"/>
      <c r="E2427" s="403" t="s">
        <v>55</v>
      </c>
      <c r="F2427" s="404"/>
      <c r="G2427" s="396"/>
      <c r="H2427" s="401"/>
      <c r="I2427" s="401"/>
      <c r="J2427" s="401"/>
      <c r="K2427" s="401"/>
      <c r="L2427" s="401"/>
      <c r="M2427" s="401"/>
      <c r="N2427" s="389"/>
      <c r="O2427" s="412"/>
      <c r="P2427" s="1"/>
      <c r="Q2427" s="1"/>
      <c r="R2427" s="1"/>
      <c r="S2427" s="352"/>
      <c r="T2427" s="1"/>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row>
    <row r="2428" spans="1:111" s="13" customFormat="1" ht="15" hidden="1" customHeight="1" outlineLevel="2" x14ac:dyDescent="0.25">
      <c r="A2428" s="550"/>
      <c r="B2428" s="548"/>
      <c r="C2428" s="548"/>
      <c r="D2428" s="550"/>
      <c r="E2428" s="403" t="s">
        <v>56</v>
      </c>
      <c r="F2428" s="404"/>
      <c r="G2428" s="396"/>
      <c r="H2428" s="401"/>
      <c r="I2428" s="401"/>
      <c r="J2428" s="401"/>
      <c r="K2428" s="401"/>
      <c r="L2428" s="401"/>
      <c r="M2428" s="401"/>
      <c r="N2428" s="389"/>
      <c r="O2428" s="412"/>
      <c r="P2428" s="1"/>
      <c r="Q2428" s="1"/>
      <c r="R2428" s="1"/>
      <c r="S2428" s="352"/>
      <c r="T2428" s="1"/>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row>
    <row r="2429" spans="1:111" s="5" customFormat="1" ht="15" hidden="1" customHeight="1" outlineLevel="2" x14ac:dyDescent="0.25">
      <c r="A2429" s="550"/>
      <c r="B2429" s="548"/>
      <c r="C2429" s="548"/>
      <c r="D2429" s="550"/>
      <c r="E2429" s="403" t="s">
        <v>57</v>
      </c>
      <c r="F2429" s="404"/>
      <c r="G2429" s="396"/>
      <c r="H2429" s="401"/>
      <c r="I2429" s="401"/>
      <c r="J2429" s="401"/>
      <c r="K2429" s="401"/>
      <c r="L2429" s="401"/>
      <c r="M2429" s="401"/>
      <c r="N2429" s="389"/>
      <c r="O2429" s="412"/>
      <c r="P2429" s="1"/>
      <c r="Q2429" s="1"/>
      <c r="R2429" s="1"/>
      <c r="S2429" s="352"/>
      <c r="T2429" s="1"/>
    </row>
    <row r="2430" spans="1:111" s="5" customFormat="1" ht="15" hidden="1" customHeight="1" outlineLevel="2" x14ac:dyDescent="0.25">
      <c r="A2430" s="550"/>
      <c r="B2430" s="548"/>
      <c r="C2430" s="548"/>
      <c r="D2430" s="550"/>
      <c r="E2430" s="403" t="s">
        <v>61</v>
      </c>
      <c r="F2430" s="404"/>
      <c r="G2430" s="396"/>
      <c r="H2430" s="401"/>
      <c r="I2430" s="401"/>
      <c r="J2430" s="401"/>
      <c r="K2430" s="401"/>
      <c r="L2430" s="401"/>
      <c r="M2430" s="401"/>
      <c r="N2430" s="389"/>
      <c r="O2430" s="412"/>
      <c r="P2430" s="1"/>
      <c r="Q2430" s="1"/>
      <c r="R2430" s="1"/>
      <c r="S2430" s="352"/>
      <c r="T2430" s="1"/>
    </row>
    <row r="2431" spans="1:111" s="5" customFormat="1" ht="15" hidden="1" customHeight="1" outlineLevel="2" x14ac:dyDescent="0.25">
      <c r="A2431" s="550"/>
      <c r="B2431" s="550" t="s">
        <v>109</v>
      </c>
      <c r="C2431" s="548" t="s">
        <v>65</v>
      </c>
      <c r="D2431" s="550" t="s">
        <v>66</v>
      </c>
      <c r="E2431" s="403" t="s">
        <v>53</v>
      </c>
      <c r="F2431" s="404"/>
      <c r="G2431" s="396"/>
      <c r="H2431" s="401"/>
      <c r="I2431" s="401"/>
      <c r="J2431" s="401"/>
      <c r="K2431" s="401"/>
      <c r="L2431" s="401"/>
      <c r="M2431" s="401"/>
      <c r="N2431" s="389"/>
      <c r="O2431" s="412"/>
      <c r="P2431" s="1"/>
      <c r="Q2431" s="1"/>
      <c r="R2431" s="1"/>
      <c r="S2431" s="352"/>
      <c r="T2431" s="1"/>
    </row>
    <row r="2432" spans="1:111" s="5" customFormat="1" ht="15" hidden="1" customHeight="1" outlineLevel="2" x14ac:dyDescent="0.25">
      <c r="A2432" s="550"/>
      <c r="B2432" s="550"/>
      <c r="C2432" s="548"/>
      <c r="D2432" s="550"/>
      <c r="E2432" s="403" t="s">
        <v>54</v>
      </c>
      <c r="F2432" s="404"/>
      <c r="G2432" s="396"/>
      <c r="H2432" s="401"/>
      <c r="I2432" s="401"/>
      <c r="J2432" s="401"/>
      <c r="K2432" s="401"/>
      <c r="L2432" s="401"/>
      <c r="M2432" s="405"/>
      <c r="N2432" s="389"/>
      <c r="O2432" s="412"/>
      <c r="P2432" s="1"/>
      <c r="Q2432" s="1"/>
      <c r="R2432" s="1"/>
      <c r="S2432" s="352"/>
      <c r="T2432" s="1"/>
    </row>
    <row r="2433" spans="1:111" s="5" customFormat="1" ht="15" hidden="1" customHeight="1" outlineLevel="2" x14ac:dyDescent="0.25">
      <c r="A2433" s="550"/>
      <c r="B2433" s="550"/>
      <c r="C2433" s="548"/>
      <c r="D2433" s="550"/>
      <c r="E2433" s="403" t="s">
        <v>55</v>
      </c>
      <c r="F2433" s="404"/>
      <c r="G2433" s="396"/>
      <c r="H2433" s="401"/>
      <c r="I2433" s="401"/>
      <c r="J2433" s="401"/>
      <c r="K2433" s="401"/>
      <c r="L2433" s="401"/>
      <c r="M2433" s="401"/>
      <c r="N2433" s="389"/>
      <c r="O2433" s="412"/>
      <c r="P2433" s="1"/>
      <c r="Q2433" s="1"/>
      <c r="R2433" s="1"/>
      <c r="S2433" s="352"/>
      <c r="T2433" s="1"/>
    </row>
    <row r="2434" spans="1:111" s="5" customFormat="1" ht="15" hidden="1" customHeight="1" outlineLevel="2" x14ac:dyDescent="0.25">
      <c r="A2434" s="550"/>
      <c r="B2434" s="550"/>
      <c r="C2434" s="548"/>
      <c r="D2434" s="550"/>
      <c r="E2434" s="403" t="s">
        <v>56</v>
      </c>
      <c r="F2434" s="404"/>
      <c r="G2434" s="396"/>
      <c r="H2434" s="401"/>
      <c r="I2434" s="401"/>
      <c r="J2434" s="401"/>
      <c r="K2434" s="401"/>
      <c r="L2434" s="401"/>
      <c r="M2434" s="401"/>
      <c r="N2434" s="389"/>
      <c r="O2434" s="412"/>
      <c r="P2434" s="1"/>
      <c r="Q2434" s="1"/>
      <c r="R2434" s="1"/>
      <c r="S2434" s="352"/>
      <c r="T2434" s="1"/>
    </row>
    <row r="2435" spans="1:111" s="5" customFormat="1" ht="15" hidden="1" customHeight="1" outlineLevel="2" x14ac:dyDescent="0.25">
      <c r="A2435" s="550"/>
      <c r="B2435" s="550"/>
      <c r="C2435" s="548"/>
      <c r="D2435" s="550"/>
      <c r="E2435" s="403" t="s">
        <v>57</v>
      </c>
      <c r="F2435" s="404"/>
      <c r="G2435" s="396"/>
      <c r="H2435" s="401"/>
      <c r="I2435" s="401"/>
      <c r="J2435" s="401"/>
      <c r="K2435" s="401"/>
      <c r="L2435" s="401"/>
      <c r="M2435" s="401"/>
      <c r="N2435" s="389"/>
      <c r="O2435" s="412"/>
      <c r="P2435" s="1"/>
      <c r="Q2435" s="1"/>
      <c r="R2435" s="1"/>
      <c r="S2435" s="352"/>
      <c r="T2435" s="1"/>
    </row>
    <row r="2436" spans="1:111" s="5" customFormat="1" ht="15" hidden="1" customHeight="1" outlineLevel="2" x14ac:dyDescent="0.25">
      <c r="A2436" s="550"/>
      <c r="B2436" s="550"/>
      <c r="C2436" s="548"/>
      <c r="D2436" s="550"/>
      <c r="E2436" s="403" t="s">
        <v>61</v>
      </c>
      <c r="F2436" s="404"/>
      <c r="G2436" s="396"/>
      <c r="H2436" s="403"/>
      <c r="I2436" s="403"/>
      <c r="J2436" s="403"/>
      <c r="K2436" s="403"/>
      <c r="L2436" s="403"/>
      <c r="M2436" s="389"/>
      <c r="N2436" s="389"/>
      <c r="O2436" s="412"/>
      <c r="P2436" s="1"/>
      <c r="Q2436" s="1"/>
      <c r="R2436" s="1"/>
      <c r="S2436" s="352"/>
      <c r="T2436" s="1"/>
    </row>
    <row r="2437" spans="1:111" s="13" customFormat="1" ht="15" hidden="1" customHeight="1" outlineLevel="2" x14ac:dyDescent="0.25">
      <c r="A2437" s="550"/>
      <c r="B2437" s="550"/>
      <c r="C2437" s="548" t="s">
        <v>68</v>
      </c>
      <c r="D2437" s="550" t="s">
        <v>66</v>
      </c>
      <c r="E2437" s="403" t="s">
        <v>53</v>
      </c>
      <c r="F2437" s="404"/>
      <c r="G2437" s="396"/>
      <c r="H2437" s="403"/>
      <c r="I2437" s="403"/>
      <c r="J2437" s="403"/>
      <c r="K2437" s="403"/>
      <c r="L2437" s="403"/>
      <c r="M2437" s="389"/>
      <c r="N2437" s="389"/>
      <c r="O2437" s="412"/>
      <c r="P2437" s="1"/>
      <c r="Q2437" s="1"/>
      <c r="R2437" s="1"/>
      <c r="S2437" s="352"/>
      <c r="T2437" s="1"/>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row>
    <row r="2438" spans="1:111" s="13" customFormat="1" ht="15" hidden="1" customHeight="1" outlineLevel="2" x14ac:dyDescent="0.25">
      <c r="A2438" s="550"/>
      <c r="B2438" s="550"/>
      <c r="C2438" s="548"/>
      <c r="D2438" s="550"/>
      <c r="E2438" s="403" t="s">
        <v>54</v>
      </c>
      <c r="F2438" s="404"/>
      <c r="G2438" s="396"/>
      <c r="H2438" s="403"/>
      <c r="I2438" s="403"/>
      <c r="J2438" s="403"/>
      <c r="K2438" s="403"/>
      <c r="L2438" s="403"/>
      <c r="M2438" s="389"/>
      <c r="N2438" s="389"/>
      <c r="O2438" s="412"/>
      <c r="P2438" s="1"/>
      <c r="Q2438" s="1"/>
      <c r="R2438" s="1"/>
      <c r="S2438" s="352"/>
      <c r="T2438" s="1"/>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row>
    <row r="2439" spans="1:111" s="13" customFormat="1" ht="15" hidden="1" customHeight="1" outlineLevel="2" x14ac:dyDescent="0.25">
      <c r="A2439" s="550"/>
      <c r="B2439" s="550"/>
      <c r="C2439" s="548"/>
      <c r="D2439" s="550"/>
      <c r="E2439" s="403" t="s">
        <v>55</v>
      </c>
      <c r="F2439" s="404"/>
      <c r="G2439" s="396"/>
      <c r="H2439" s="403"/>
      <c r="I2439" s="403"/>
      <c r="J2439" s="403"/>
      <c r="K2439" s="403"/>
      <c r="L2439" s="403"/>
      <c r="M2439" s="389"/>
      <c r="N2439" s="389"/>
      <c r="O2439" s="412"/>
      <c r="P2439" s="1"/>
      <c r="Q2439" s="1"/>
      <c r="R2439" s="1"/>
      <c r="S2439" s="352"/>
      <c r="T2439" s="1"/>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row>
    <row r="2440" spans="1:111" s="13" customFormat="1" ht="15" hidden="1" customHeight="1" outlineLevel="2" x14ac:dyDescent="0.25">
      <c r="A2440" s="550"/>
      <c r="B2440" s="550"/>
      <c r="C2440" s="548"/>
      <c r="D2440" s="550"/>
      <c r="E2440" s="403" t="s">
        <v>56</v>
      </c>
      <c r="F2440" s="404"/>
      <c r="G2440" s="396"/>
      <c r="H2440" s="403"/>
      <c r="I2440" s="403"/>
      <c r="J2440" s="403"/>
      <c r="K2440" s="403"/>
      <c r="L2440" s="403"/>
      <c r="M2440" s="389"/>
      <c r="N2440" s="389"/>
      <c r="O2440" s="412"/>
      <c r="P2440" s="1"/>
      <c r="Q2440" s="1"/>
      <c r="R2440" s="1"/>
      <c r="S2440" s="352"/>
      <c r="T2440" s="1"/>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row>
    <row r="2441" spans="1:111" s="5" customFormat="1" ht="15" hidden="1" customHeight="1" outlineLevel="2" x14ac:dyDescent="0.25">
      <c r="A2441" s="550"/>
      <c r="B2441" s="550"/>
      <c r="C2441" s="548"/>
      <c r="D2441" s="550"/>
      <c r="E2441" s="403" t="s">
        <v>57</v>
      </c>
      <c r="F2441" s="404"/>
      <c r="G2441" s="396"/>
      <c r="H2441" s="403"/>
      <c r="I2441" s="403"/>
      <c r="J2441" s="403"/>
      <c r="K2441" s="403"/>
      <c r="L2441" s="403"/>
      <c r="M2441" s="389"/>
      <c r="N2441" s="389"/>
      <c r="O2441" s="412"/>
      <c r="P2441" s="1"/>
      <c r="Q2441" s="1"/>
      <c r="R2441" s="1"/>
      <c r="S2441" s="352"/>
      <c r="T2441" s="1"/>
    </row>
    <row r="2442" spans="1:111" s="5" customFormat="1" ht="15" hidden="1" customHeight="1" outlineLevel="2" x14ac:dyDescent="0.25">
      <c r="A2442" s="550"/>
      <c r="B2442" s="550"/>
      <c r="C2442" s="548"/>
      <c r="D2442" s="550"/>
      <c r="E2442" s="403" t="s">
        <v>61</v>
      </c>
      <c r="F2442" s="404"/>
      <c r="G2442" s="396"/>
      <c r="H2442" s="403"/>
      <c r="I2442" s="403"/>
      <c r="J2442" s="403"/>
      <c r="K2442" s="403"/>
      <c r="L2442" s="403"/>
      <c r="M2442" s="389"/>
      <c r="N2442" s="389"/>
      <c r="O2442" s="412"/>
      <c r="P2442" s="1"/>
      <c r="Q2442" s="1"/>
      <c r="R2442" s="1"/>
      <c r="S2442" s="352"/>
      <c r="T2442" s="1"/>
    </row>
    <row r="2443" spans="1:111" s="5" customFormat="1" ht="15" hidden="1" customHeight="1" outlineLevel="2" x14ac:dyDescent="0.25">
      <c r="A2443" s="550"/>
      <c r="B2443" s="550"/>
      <c r="C2443" s="548"/>
      <c r="D2443" s="550" t="s">
        <v>67</v>
      </c>
      <c r="E2443" s="403" t="s">
        <v>53</v>
      </c>
      <c r="F2443" s="404"/>
      <c r="G2443" s="396"/>
      <c r="H2443" s="403"/>
      <c r="I2443" s="403"/>
      <c r="J2443" s="403"/>
      <c r="K2443" s="403"/>
      <c r="L2443" s="403"/>
      <c r="M2443" s="389"/>
      <c r="N2443" s="389"/>
      <c r="O2443" s="412"/>
      <c r="P2443" s="1"/>
      <c r="Q2443" s="1"/>
      <c r="R2443" s="1"/>
      <c r="S2443" s="352"/>
      <c r="T2443" s="1"/>
    </row>
    <row r="2444" spans="1:111" s="5" customFormat="1" ht="15" hidden="1" customHeight="1" outlineLevel="2" x14ac:dyDescent="0.25">
      <c r="A2444" s="550"/>
      <c r="B2444" s="550"/>
      <c r="C2444" s="548"/>
      <c r="D2444" s="550"/>
      <c r="E2444" s="403" t="s">
        <v>54</v>
      </c>
      <c r="F2444" s="404"/>
      <c r="G2444" s="396"/>
      <c r="H2444" s="389"/>
      <c r="I2444" s="389"/>
      <c r="J2444" s="389"/>
      <c r="K2444" s="389"/>
      <c r="L2444" s="389"/>
      <c r="M2444" s="389"/>
      <c r="N2444" s="389"/>
      <c r="O2444" s="412"/>
      <c r="P2444" s="1"/>
      <c r="Q2444" s="1"/>
      <c r="R2444" s="1"/>
      <c r="S2444" s="352"/>
      <c r="T2444" s="1"/>
    </row>
    <row r="2445" spans="1:111" s="5" customFormat="1" ht="15" hidden="1" customHeight="1" outlineLevel="2" x14ac:dyDescent="0.25">
      <c r="A2445" s="550"/>
      <c r="B2445" s="550"/>
      <c r="C2445" s="548"/>
      <c r="D2445" s="550"/>
      <c r="E2445" s="403" t="s">
        <v>55</v>
      </c>
      <c r="F2445" s="404"/>
      <c r="G2445" s="396"/>
      <c r="H2445" s="389"/>
      <c r="I2445" s="389"/>
      <c r="J2445" s="389"/>
      <c r="K2445" s="389"/>
      <c r="L2445" s="389"/>
      <c r="M2445" s="389"/>
      <c r="N2445" s="389"/>
      <c r="O2445" s="412"/>
      <c r="P2445" s="1"/>
      <c r="Q2445" s="1"/>
      <c r="R2445" s="1"/>
      <c r="S2445" s="352"/>
      <c r="T2445" s="1"/>
    </row>
    <row r="2446" spans="1:111" s="5" customFormat="1" ht="15" hidden="1" customHeight="1" outlineLevel="2" x14ac:dyDescent="0.25">
      <c r="A2446" s="550"/>
      <c r="B2446" s="550"/>
      <c r="C2446" s="548"/>
      <c r="D2446" s="550"/>
      <c r="E2446" s="403" t="s">
        <v>56</v>
      </c>
      <c r="F2446" s="404"/>
      <c r="G2446" s="396"/>
      <c r="H2446" s="389"/>
      <c r="I2446" s="389"/>
      <c r="J2446" s="389"/>
      <c r="K2446" s="389"/>
      <c r="L2446" s="389"/>
      <c r="M2446" s="389"/>
      <c r="N2446" s="389"/>
      <c r="O2446" s="412"/>
      <c r="P2446" s="1"/>
      <c r="Q2446" s="1"/>
      <c r="R2446" s="1"/>
      <c r="S2446" s="352"/>
      <c r="T2446" s="1"/>
    </row>
    <row r="2447" spans="1:111" s="5" customFormat="1" ht="15" hidden="1" customHeight="1" outlineLevel="2" x14ac:dyDescent="0.25">
      <c r="A2447" s="550"/>
      <c r="B2447" s="550"/>
      <c r="C2447" s="548"/>
      <c r="D2447" s="550"/>
      <c r="E2447" s="403" t="s">
        <v>57</v>
      </c>
      <c r="F2447" s="404"/>
      <c r="G2447" s="396"/>
      <c r="H2447" s="389"/>
      <c r="I2447" s="389"/>
      <c r="J2447" s="389"/>
      <c r="K2447" s="389"/>
      <c r="L2447" s="389"/>
      <c r="M2447" s="389"/>
      <c r="N2447" s="389"/>
      <c r="O2447" s="412"/>
      <c r="P2447" s="1"/>
      <c r="Q2447" s="1"/>
      <c r="R2447" s="1"/>
      <c r="S2447" s="352"/>
      <c r="T2447" s="1"/>
    </row>
    <row r="2448" spans="1:111" s="5" customFormat="1" ht="15" hidden="1" customHeight="1" outlineLevel="2" x14ac:dyDescent="0.25">
      <c r="A2448" s="550"/>
      <c r="B2448" s="550"/>
      <c r="C2448" s="548"/>
      <c r="D2448" s="550"/>
      <c r="E2448" s="403" t="s">
        <v>61</v>
      </c>
      <c r="F2448" s="404"/>
      <c r="G2448" s="396"/>
      <c r="H2448" s="389"/>
      <c r="I2448" s="389"/>
      <c r="J2448" s="389"/>
      <c r="K2448" s="389"/>
      <c r="L2448" s="389"/>
      <c r="M2448" s="389"/>
      <c r="N2448" s="389"/>
      <c r="O2448" s="412"/>
      <c r="P2448" s="1"/>
      <c r="Q2448" s="1"/>
      <c r="R2448" s="1"/>
      <c r="S2448" s="352"/>
      <c r="T2448" s="1"/>
    </row>
    <row r="2449" spans="1:111" s="13" customFormat="1" ht="51" hidden="1" customHeight="1" outlineLevel="2" x14ac:dyDescent="0.25">
      <c r="A2449" s="550" t="s">
        <v>72</v>
      </c>
      <c r="B2449" s="548" t="s">
        <v>64</v>
      </c>
      <c r="C2449" s="548" t="s">
        <v>65</v>
      </c>
      <c r="D2449" s="550" t="s">
        <v>66</v>
      </c>
      <c r="E2449" s="403" t="s">
        <v>53</v>
      </c>
      <c r="F2449" s="404"/>
      <c r="G2449" s="396"/>
      <c r="H2449" s="389"/>
      <c r="I2449" s="389"/>
      <c r="J2449" s="389"/>
      <c r="K2449" s="389"/>
      <c r="L2449" s="389"/>
      <c r="M2449" s="389"/>
      <c r="N2449" s="389"/>
      <c r="O2449" s="412"/>
      <c r="P2449" s="1"/>
      <c r="Q2449" s="1"/>
      <c r="R2449" s="1"/>
      <c r="S2449" s="352"/>
      <c r="T2449" s="1"/>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row>
    <row r="2450" spans="1:111" s="5" customFormat="1" ht="15" hidden="1" customHeight="1" outlineLevel="2" x14ac:dyDescent="0.25">
      <c r="A2450" s="550"/>
      <c r="B2450" s="548"/>
      <c r="C2450" s="548"/>
      <c r="D2450" s="550"/>
      <c r="E2450" s="403" t="s">
        <v>54</v>
      </c>
      <c r="F2450" s="404"/>
      <c r="G2450" s="396"/>
      <c r="H2450" s="389"/>
      <c r="I2450" s="389"/>
      <c r="J2450" s="389"/>
      <c r="K2450" s="389"/>
      <c r="L2450" s="389"/>
      <c r="M2450" s="389"/>
      <c r="N2450" s="389"/>
      <c r="O2450" s="412"/>
      <c r="P2450" s="1"/>
      <c r="Q2450" s="1"/>
      <c r="R2450" s="1"/>
      <c r="S2450" s="352"/>
      <c r="T2450" s="1"/>
    </row>
    <row r="2451" spans="1:111" s="5" customFormat="1" ht="15" hidden="1" customHeight="1" outlineLevel="2" x14ac:dyDescent="0.25">
      <c r="A2451" s="550"/>
      <c r="B2451" s="548"/>
      <c r="C2451" s="548"/>
      <c r="D2451" s="550"/>
      <c r="E2451" s="403" t="s">
        <v>55</v>
      </c>
      <c r="F2451" s="404"/>
      <c r="G2451" s="396"/>
      <c r="H2451" s="389"/>
      <c r="I2451" s="389"/>
      <c r="J2451" s="389"/>
      <c r="K2451" s="389"/>
      <c r="L2451" s="389"/>
      <c r="M2451" s="389"/>
      <c r="N2451" s="389"/>
      <c r="O2451" s="412"/>
      <c r="P2451" s="1"/>
      <c r="Q2451" s="1"/>
      <c r="R2451" s="1"/>
      <c r="S2451" s="352"/>
      <c r="T2451" s="1"/>
    </row>
    <row r="2452" spans="1:111" s="5" customFormat="1" ht="15" hidden="1" customHeight="1" outlineLevel="2" x14ac:dyDescent="0.25">
      <c r="A2452" s="550"/>
      <c r="B2452" s="548"/>
      <c r="C2452" s="548"/>
      <c r="D2452" s="550"/>
      <c r="E2452" s="403" t="s">
        <v>56</v>
      </c>
      <c r="F2452" s="404"/>
      <c r="G2452" s="396"/>
      <c r="H2452" s="389"/>
      <c r="I2452" s="389"/>
      <c r="J2452" s="389"/>
      <c r="K2452" s="389"/>
      <c r="L2452" s="389"/>
      <c r="M2452" s="389"/>
      <c r="N2452" s="389"/>
      <c r="O2452" s="412"/>
      <c r="P2452" s="1"/>
      <c r="Q2452" s="1"/>
      <c r="R2452" s="1"/>
      <c r="S2452" s="352"/>
      <c r="T2452" s="1"/>
    </row>
    <row r="2453" spans="1:111" s="5" customFormat="1" ht="15" hidden="1" customHeight="1" outlineLevel="2" x14ac:dyDescent="0.25">
      <c r="A2453" s="550"/>
      <c r="B2453" s="548"/>
      <c r="C2453" s="548"/>
      <c r="D2453" s="550"/>
      <c r="E2453" s="403" t="s">
        <v>57</v>
      </c>
      <c r="F2453" s="404"/>
      <c r="G2453" s="396"/>
      <c r="H2453" s="389"/>
      <c r="I2453" s="389"/>
      <c r="J2453" s="389"/>
      <c r="K2453" s="389"/>
      <c r="L2453" s="389"/>
      <c r="M2453" s="389"/>
      <c r="N2453" s="389"/>
      <c r="O2453" s="412"/>
      <c r="P2453" s="1"/>
      <c r="Q2453" s="1"/>
      <c r="R2453" s="1"/>
      <c r="S2453" s="352"/>
      <c r="T2453" s="1"/>
    </row>
    <row r="2454" spans="1:111" s="5" customFormat="1" hidden="1" outlineLevel="2" x14ac:dyDescent="0.25">
      <c r="A2454" s="550"/>
      <c r="B2454" s="548"/>
      <c r="C2454" s="548"/>
      <c r="D2454" s="550"/>
      <c r="E2454" s="403" t="s">
        <v>61</v>
      </c>
      <c r="F2454" s="404"/>
      <c r="G2454" s="396"/>
      <c r="H2454" s="405"/>
      <c r="I2454" s="405"/>
      <c r="J2454" s="405"/>
      <c r="K2454" s="405"/>
      <c r="L2454" s="405"/>
      <c r="M2454" s="405"/>
      <c r="N2454" s="405"/>
      <c r="O2454" s="493"/>
      <c r="P2454" s="1"/>
      <c r="Q2454" s="1"/>
      <c r="R2454" s="1"/>
      <c r="S2454" s="352"/>
      <c r="T2454" s="1"/>
    </row>
    <row r="2455" spans="1:111" s="5" customFormat="1" ht="15" hidden="1" customHeight="1" outlineLevel="2" x14ac:dyDescent="0.25">
      <c r="A2455" s="550"/>
      <c r="B2455" s="548"/>
      <c r="C2455" s="548"/>
      <c r="D2455" s="550" t="s">
        <v>67</v>
      </c>
      <c r="E2455" s="403" t="s">
        <v>53</v>
      </c>
      <c r="F2455" s="404"/>
      <c r="G2455" s="396"/>
      <c r="H2455" s="401"/>
      <c r="I2455" s="401"/>
      <c r="J2455" s="401"/>
      <c r="K2455" s="401"/>
      <c r="L2455" s="401"/>
      <c r="M2455" s="401"/>
      <c r="N2455" s="389"/>
      <c r="O2455" s="412"/>
      <c r="P2455" s="1"/>
      <c r="Q2455" s="1"/>
      <c r="R2455" s="1"/>
      <c r="S2455" s="352"/>
      <c r="T2455" s="1"/>
    </row>
    <row r="2456" spans="1:111" s="5" customFormat="1" ht="15" hidden="1" customHeight="1" outlineLevel="2" x14ac:dyDescent="0.25">
      <c r="A2456" s="550"/>
      <c r="B2456" s="548"/>
      <c r="C2456" s="548"/>
      <c r="D2456" s="550"/>
      <c r="E2456" s="403" t="s">
        <v>54</v>
      </c>
      <c r="F2456" s="404"/>
      <c r="G2456" s="396"/>
      <c r="H2456" s="401"/>
      <c r="I2456" s="401"/>
      <c r="J2456" s="401"/>
      <c r="K2456" s="401"/>
      <c r="L2456" s="401"/>
      <c r="M2456" s="401"/>
      <c r="N2456" s="401"/>
      <c r="O2456" s="411"/>
      <c r="P2456" s="1"/>
      <c r="Q2456" s="1"/>
      <c r="R2456" s="1"/>
      <c r="S2456" s="352"/>
      <c r="T2456" s="1"/>
    </row>
    <row r="2457" spans="1:111" s="5" customFormat="1" ht="15" hidden="1" customHeight="1" outlineLevel="2" x14ac:dyDescent="0.25">
      <c r="A2457" s="550"/>
      <c r="B2457" s="548"/>
      <c r="C2457" s="548"/>
      <c r="D2457" s="550"/>
      <c r="E2457" s="403" t="s">
        <v>55</v>
      </c>
      <c r="F2457" s="404"/>
      <c r="G2457" s="396"/>
      <c r="H2457" s="389"/>
      <c r="I2457" s="389"/>
      <c r="J2457" s="389"/>
      <c r="K2457" s="389"/>
      <c r="L2457" s="389"/>
      <c r="M2457" s="389"/>
      <c r="N2457" s="389"/>
      <c r="O2457" s="412"/>
      <c r="P2457" s="1"/>
      <c r="Q2457" s="1"/>
      <c r="R2457" s="1"/>
      <c r="S2457" s="352"/>
      <c r="T2457" s="1"/>
    </row>
    <row r="2458" spans="1:111" s="5" customFormat="1" ht="15" hidden="1" customHeight="1" outlineLevel="2" x14ac:dyDescent="0.25">
      <c r="A2458" s="550"/>
      <c r="B2458" s="548"/>
      <c r="C2458" s="548"/>
      <c r="D2458" s="550"/>
      <c r="E2458" s="403" t="s">
        <v>56</v>
      </c>
      <c r="F2458" s="404"/>
      <c r="G2458" s="396"/>
      <c r="H2458" s="389"/>
      <c r="I2458" s="389"/>
      <c r="J2458" s="389"/>
      <c r="K2458" s="389"/>
      <c r="L2458" s="389"/>
      <c r="M2458" s="389"/>
      <c r="N2458" s="389"/>
      <c r="O2458" s="412"/>
      <c r="P2458" s="1"/>
      <c r="Q2458" s="1"/>
      <c r="R2458" s="1"/>
      <c r="S2458" s="352"/>
      <c r="T2458" s="1"/>
    </row>
    <row r="2459" spans="1:111" s="5" customFormat="1" ht="15" hidden="1" customHeight="1" outlineLevel="2" x14ac:dyDescent="0.25">
      <c r="A2459" s="550"/>
      <c r="B2459" s="548"/>
      <c r="C2459" s="548"/>
      <c r="D2459" s="550"/>
      <c r="E2459" s="403" t="s">
        <v>57</v>
      </c>
      <c r="F2459" s="404"/>
      <c r="G2459" s="396"/>
      <c r="H2459" s="389"/>
      <c r="I2459" s="389"/>
      <c r="J2459" s="389"/>
      <c r="K2459" s="389"/>
      <c r="L2459" s="389"/>
      <c r="M2459" s="389"/>
      <c r="N2459" s="389"/>
      <c r="O2459" s="412"/>
      <c r="P2459" s="1"/>
      <c r="Q2459" s="1"/>
      <c r="R2459" s="1"/>
      <c r="S2459" s="352"/>
      <c r="T2459" s="1"/>
    </row>
    <row r="2460" spans="1:111" s="5" customFormat="1" ht="15" hidden="1" customHeight="1" outlineLevel="2" x14ac:dyDescent="0.25">
      <c r="A2460" s="550"/>
      <c r="B2460" s="548"/>
      <c r="C2460" s="548"/>
      <c r="D2460" s="550"/>
      <c r="E2460" s="403" t="s">
        <v>61</v>
      </c>
      <c r="F2460" s="404"/>
      <c r="G2460" s="396"/>
      <c r="H2460" s="389"/>
      <c r="I2460" s="389"/>
      <c r="J2460" s="389"/>
      <c r="K2460" s="389"/>
      <c r="L2460" s="389"/>
      <c r="M2460" s="389"/>
      <c r="N2460" s="389"/>
      <c r="O2460" s="412"/>
      <c r="P2460" s="1"/>
      <c r="Q2460" s="1"/>
      <c r="R2460" s="1"/>
      <c r="S2460" s="352"/>
      <c r="T2460" s="1"/>
    </row>
    <row r="2461" spans="1:111" s="5" customFormat="1" ht="24.75" hidden="1" customHeight="1" outlineLevel="1" collapsed="1" x14ac:dyDescent="0.25">
      <c r="A2461" s="550"/>
      <c r="B2461" s="548"/>
      <c r="C2461" s="548" t="s">
        <v>68</v>
      </c>
      <c r="D2461" s="550" t="s">
        <v>66</v>
      </c>
      <c r="E2461" s="550" t="s">
        <v>53</v>
      </c>
      <c r="F2461" s="404"/>
      <c r="G2461" s="396"/>
      <c r="H2461" s="397">
        <f>H2462+H2463</f>
        <v>0</v>
      </c>
      <c r="I2461" s="397">
        <f t="shared" ref="I2461:O2461" si="28">I2462+I2463</f>
        <v>0</v>
      </c>
      <c r="J2461" s="397">
        <f t="shared" si="28"/>
        <v>0</v>
      </c>
      <c r="K2461" s="397">
        <f t="shared" si="28"/>
        <v>0</v>
      </c>
      <c r="L2461" s="397">
        <f t="shared" si="28"/>
        <v>0</v>
      </c>
      <c r="M2461" s="397">
        <f t="shared" si="28"/>
        <v>0</v>
      </c>
      <c r="N2461" s="397">
        <f t="shared" si="28"/>
        <v>0</v>
      </c>
      <c r="O2461" s="413">
        <f t="shared" si="28"/>
        <v>0</v>
      </c>
      <c r="P2461" s="366"/>
      <c r="Q2461" s="373"/>
      <c r="R2461" s="354"/>
      <c r="S2461" s="355"/>
      <c r="T2461" s="374"/>
    </row>
    <row r="2462" spans="1:111" s="5" customFormat="1" ht="121.5" hidden="1" customHeight="1" outlineLevel="2" x14ac:dyDescent="0.25">
      <c r="A2462" s="550"/>
      <c r="B2462" s="548"/>
      <c r="C2462" s="548"/>
      <c r="D2462" s="550"/>
      <c r="E2462" s="550"/>
      <c r="F2462" s="404"/>
      <c r="G2462" s="396"/>
      <c r="H2462" s="389"/>
      <c r="I2462" s="389"/>
      <c r="J2462" s="389"/>
      <c r="K2462" s="389"/>
      <c r="L2462" s="389"/>
      <c r="M2462" s="389"/>
      <c r="N2462" s="389"/>
      <c r="O2462" s="412"/>
      <c r="P2462" s="366"/>
      <c r="Q2462" s="373"/>
      <c r="R2462" s="354"/>
      <c r="S2462" s="355"/>
      <c r="T2462" s="374"/>
    </row>
    <row r="2463" spans="1:111" s="5" customFormat="1" hidden="1" outlineLevel="2" x14ac:dyDescent="0.25">
      <c r="A2463" s="550"/>
      <c r="B2463" s="548"/>
      <c r="C2463" s="548"/>
      <c r="D2463" s="550"/>
      <c r="E2463" s="550"/>
      <c r="F2463" s="404"/>
      <c r="G2463" s="399"/>
      <c r="H2463" s="398"/>
      <c r="I2463" s="398"/>
      <c r="J2463" s="398"/>
      <c r="K2463" s="398"/>
      <c r="L2463" s="398"/>
      <c r="M2463" s="398"/>
      <c r="N2463" s="398"/>
      <c r="O2463" s="414"/>
      <c r="P2463" s="366"/>
      <c r="Q2463" s="373"/>
      <c r="R2463" s="354"/>
      <c r="S2463" s="355"/>
      <c r="T2463" s="374"/>
    </row>
    <row r="2464" spans="1:111" s="5" customFormat="1" ht="24.75" hidden="1" customHeight="1" outlineLevel="1" collapsed="1" x14ac:dyDescent="0.25">
      <c r="A2464" s="550"/>
      <c r="B2464" s="548"/>
      <c r="C2464" s="548"/>
      <c r="D2464" s="550"/>
      <c r="E2464" s="550" t="s">
        <v>54</v>
      </c>
      <c r="F2464" s="404"/>
      <c r="G2464" s="396"/>
      <c r="H2464" s="397">
        <f>H2465</f>
        <v>0</v>
      </c>
      <c r="I2464" s="397">
        <f t="shared" ref="I2464:O2464" si="29">I2465</f>
        <v>0</v>
      </c>
      <c r="J2464" s="397">
        <f t="shared" si="29"/>
        <v>0</v>
      </c>
      <c r="K2464" s="397">
        <f t="shared" si="29"/>
        <v>0</v>
      </c>
      <c r="L2464" s="397">
        <f t="shared" si="29"/>
        <v>0</v>
      </c>
      <c r="M2464" s="397">
        <f t="shared" si="29"/>
        <v>0</v>
      </c>
      <c r="N2464" s="397">
        <f t="shared" si="29"/>
        <v>0</v>
      </c>
      <c r="O2464" s="413">
        <f t="shared" si="29"/>
        <v>0</v>
      </c>
      <c r="P2464" s="366"/>
      <c r="Q2464" s="373"/>
      <c r="R2464" s="354"/>
      <c r="S2464" s="355"/>
      <c r="T2464" s="374"/>
    </row>
    <row r="2465" spans="1:111" s="5" customFormat="1" hidden="1" outlineLevel="2" x14ac:dyDescent="0.25">
      <c r="A2465" s="550"/>
      <c r="B2465" s="548"/>
      <c r="C2465" s="548"/>
      <c r="D2465" s="550"/>
      <c r="E2465" s="550"/>
      <c r="F2465" s="404"/>
      <c r="G2465" s="399"/>
      <c r="H2465" s="398"/>
      <c r="I2465" s="398"/>
      <c r="J2465" s="398"/>
      <c r="K2465" s="398"/>
      <c r="L2465" s="398"/>
      <c r="M2465" s="398"/>
      <c r="N2465" s="398"/>
      <c r="O2465" s="414"/>
      <c r="P2465" s="366"/>
      <c r="Q2465" s="373"/>
      <c r="R2465" s="354"/>
      <c r="S2465" s="355"/>
      <c r="T2465" s="374"/>
    </row>
    <row r="2466" spans="1:111" s="13" customFormat="1" ht="26.25" hidden="1" customHeight="1" outlineLevel="1" collapsed="1" x14ac:dyDescent="0.25">
      <c r="A2466" s="550"/>
      <c r="B2466" s="548"/>
      <c r="C2466" s="548"/>
      <c r="D2466" s="550"/>
      <c r="E2466" s="550" t="s">
        <v>55</v>
      </c>
      <c r="F2466" s="404"/>
      <c r="G2466" s="396"/>
      <c r="H2466" s="397">
        <f>H2467</f>
        <v>0</v>
      </c>
      <c r="I2466" s="397">
        <f t="shared" ref="I2466:O2466" si="30">I2467</f>
        <v>0</v>
      </c>
      <c r="J2466" s="397">
        <f t="shared" si="30"/>
        <v>0</v>
      </c>
      <c r="K2466" s="397">
        <f t="shared" si="30"/>
        <v>0</v>
      </c>
      <c r="L2466" s="397">
        <f t="shared" si="30"/>
        <v>0</v>
      </c>
      <c r="M2466" s="397">
        <f t="shared" si="30"/>
        <v>0</v>
      </c>
      <c r="N2466" s="397">
        <f t="shared" si="30"/>
        <v>0</v>
      </c>
      <c r="O2466" s="413">
        <f t="shared" si="30"/>
        <v>0</v>
      </c>
      <c r="P2466" s="366"/>
      <c r="Q2466" s="373"/>
      <c r="R2466" s="354"/>
      <c r="S2466" s="355"/>
      <c r="T2466" s="374"/>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row>
    <row r="2467" spans="1:111" s="5" customFormat="1" ht="45" hidden="1" customHeight="1" outlineLevel="2" x14ac:dyDescent="0.25">
      <c r="A2467" s="550"/>
      <c r="B2467" s="548"/>
      <c r="C2467" s="548"/>
      <c r="D2467" s="550"/>
      <c r="E2467" s="550"/>
      <c r="F2467" s="404"/>
      <c r="G2467" s="399"/>
      <c r="H2467" s="398"/>
      <c r="I2467" s="398"/>
      <c r="J2467" s="398"/>
      <c r="K2467" s="398"/>
      <c r="L2467" s="398"/>
      <c r="M2467" s="398"/>
      <c r="N2467" s="398"/>
      <c r="O2467" s="414"/>
      <c r="P2467" s="20"/>
      <c r="Q2467" s="20"/>
      <c r="S2467" s="65"/>
    </row>
    <row r="2468" spans="1:111" s="5" customFormat="1" ht="15" hidden="1" customHeight="1" outlineLevel="2" x14ac:dyDescent="0.25">
      <c r="A2468" s="550"/>
      <c r="B2468" s="548"/>
      <c r="C2468" s="548"/>
      <c r="D2468" s="550"/>
      <c r="E2468" s="403" t="s">
        <v>56</v>
      </c>
      <c r="F2468" s="404"/>
      <c r="G2468" s="396"/>
      <c r="H2468" s="389"/>
      <c r="I2468" s="389"/>
      <c r="J2468" s="389"/>
      <c r="K2468" s="389"/>
      <c r="L2468" s="389"/>
      <c r="M2468" s="389"/>
      <c r="N2468" s="389"/>
      <c r="O2468" s="412"/>
      <c r="P2468" s="173"/>
      <c r="Q2468" s="173"/>
      <c r="R2468" s="1"/>
      <c r="S2468" s="352"/>
      <c r="T2468" s="1"/>
    </row>
    <row r="2469" spans="1:111" s="5" customFormat="1" ht="15" hidden="1" customHeight="1" outlineLevel="2" x14ac:dyDescent="0.25">
      <c r="A2469" s="550"/>
      <c r="B2469" s="548"/>
      <c r="C2469" s="548"/>
      <c r="D2469" s="550"/>
      <c r="E2469" s="403" t="s">
        <v>57</v>
      </c>
      <c r="F2469" s="404"/>
      <c r="G2469" s="396"/>
      <c r="H2469" s="389"/>
      <c r="I2469" s="389"/>
      <c r="J2469" s="389"/>
      <c r="K2469" s="389"/>
      <c r="L2469" s="389"/>
      <c r="M2469" s="389"/>
      <c r="N2469" s="389"/>
      <c r="O2469" s="412"/>
      <c r="P2469" s="173"/>
      <c r="Q2469" s="173"/>
      <c r="R2469" s="1"/>
      <c r="S2469" s="352"/>
      <c r="T2469" s="1"/>
    </row>
    <row r="2470" spans="1:111" s="5" customFormat="1" ht="15" hidden="1" customHeight="1" outlineLevel="2" x14ac:dyDescent="0.25">
      <c r="A2470" s="550"/>
      <c r="B2470" s="548"/>
      <c r="C2470" s="548"/>
      <c r="D2470" s="550"/>
      <c r="E2470" s="403" t="s">
        <v>61</v>
      </c>
      <c r="F2470" s="404"/>
      <c r="G2470" s="396"/>
      <c r="H2470" s="389"/>
      <c r="I2470" s="389"/>
      <c r="J2470" s="389"/>
      <c r="K2470" s="389"/>
      <c r="L2470" s="389"/>
      <c r="M2470" s="389"/>
      <c r="N2470" s="389"/>
      <c r="O2470" s="412"/>
      <c r="P2470" s="173"/>
      <c r="Q2470" s="173"/>
      <c r="R2470" s="1"/>
      <c r="S2470" s="352"/>
      <c r="T2470" s="1"/>
    </row>
    <row r="2471" spans="1:111" s="5" customFormat="1" ht="16.5" hidden="1" customHeight="1" outlineLevel="2" x14ac:dyDescent="0.25">
      <c r="A2471" s="550"/>
      <c r="B2471" s="548"/>
      <c r="C2471" s="548"/>
      <c r="D2471" s="550" t="s">
        <v>67</v>
      </c>
      <c r="E2471" s="403" t="s">
        <v>53</v>
      </c>
      <c r="F2471" s="404"/>
      <c r="G2471" s="396"/>
      <c r="H2471" s="389"/>
      <c r="I2471" s="389"/>
      <c r="J2471" s="389"/>
      <c r="K2471" s="389"/>
      <c r="L2471" s="389"/>
      <c r="M2471" s="389"/>
      <c r="N2471" s="389"/>
      <c r="O2471" s="412"/>
      <c r="P2471" s="173"/>
      <c r="Q2471" s="173"/>
      <c r="R2471" s="1"/>
      <c r="S2471" s="352"/>
      <c r="T2471" s="1"/>
    </row>
    <row r="2472" spans="1:111" s="5" customFormat="1" ht="15" hidden="1" customHeight="1" outlineLevel="2" x14ac:dyDescent="0.25">
      <c r="A2472" s="550"/>
      <c r="B2472" s="548"/>
      <c r="C2472" s="548"/>
      <c r="D2472" s="550"/>
      <c r="E2472" s="403" t="s">
        <v>54</v>
      </c>
      <c r="F2472" s="404"/>
      <c r="G2472" s="396"/>
      <c r="H2472" s="389"/>
      <c r="I2472" s="389"/>
      <c r="J2472" s="389"/>
      <c r="K2472" s="389"/>
      <c r="L2472" s="389"/>
      <c r="M2472" s="389"/>
      <c r="N2472" s="389"/>
      <c r="O2472" s="412"/>
      <c r="P2472" s="173"/>
      <c r="Q2472" s="173"/>
      <c r="R2472" s="1"/>
      <c r="S2472" s="352"/>
      <c r="T2472" s="1"/>
    </row>
    <row r="2473" spans="1:111" s="5" customFormat="1" ht="15" hidden="1" customHeight="1" outlineLevel="2" x14ac:dyDescent="0.25">
      <c r="A2473" s="550"/>
      <c r="B2473" s="548"/>
      <c r="C2473" s="548"/>
      <c r="D2473" s="550"/>
      <c r="E2473" s="403" t="s">
        <v>55</v>
      </c>
      <c r="F2473" s="404"/>
      <c r="G2473" s="396"/>
      <c r="H2473" s="389"/>
      <c r="I2473" s="389"/>
      <c r="J2473" s="389"/>
      <c r="K2473" s="389"/>
      <c r="L2473" s="389"/>
      <c r="M2473" s="389"/>
      <c r="N2473" s="389"/>
      <c r="O2473" s="412"/>
      <c r="P2473" s="173"/>
      <c r="Q2473" s="173"/>
      <c r="R2473" s="1"/>
      <c r="S2473" s="352"/>
      <c r="T2473" s="1"/>
    </row>
    <row r="2474" spans="1:111" s="5" customFormat="1" ht="15" hidden="1" customHeight="1" outlineLevel="2" x14ac:dyDescent="0.25">
      <c r="A2474" s="550"/>
      <c r="B2474" s="548"/>
      <c r="C2474" s="548"/>
      <c r="D2474" s="550"/>
      <c r="E2474" s="403" t="s">
        <v>56</v>
      </c>
      <c r="F2474" s="404"/>
      <c r="G2474" s="396"/>
      <c r="H2474" s="389"/>
      <c r="I2474" s="389"/>
      <c r="J2474" s="389"/>
      <c r="K2474" s="389"/>
      <c r="L2474" s="389"/>
      <c r="M2474" s="389"/>
      <c r="N2474" s="389"/>
      <c r="O2474" s="412"/>
      <c r="P2474" s="20"/>
      <c r="Q2474" s="20"/>
      <c r="R2474" s="1"/>
      <c r="T2474" s="1"/>
    </row>
    <row r="2475" spans="1:111" s="5" customFormat="1" ht="15" hidden="1" customHeight="1" outlineLevel="2" x14ac:dyDescent="0.25">
      <c r="A2475" s="550"/>
      <c r="B2475" s="548"/>
      <c r="C2475" s="548"/>
      <c r="D2475" s="550"/>
      <c r="E2475" s="403" t="s">
        <v>57</v>
      </c>
      <c r="F2475" s="404"/>
      <c r="G2475" s="396"/>
      <c r="H2475" s="389"/>
      <c r="I2475" s="389"/>
      <c r="J2475" s="389"/>
      <c r="K2475" s="389"/>
      <c r="L2475" s="389"/>
      <c r="M2475" s="389"/>
      <c r="N2475" s="389"/>
      <c r="O2475" s="412"/>
      <c r="P2475" s="20"/>
      <c r="Q2475" s="20"/>
      <c r="R2475" s="1"/>
      <c r="T2475" s="1"/>
    </row>
    <row r="2476" spans="1:111" s="5" customFormat="1" ht="15" hidden="1" customHeight="1" outlineLevel="2" x14ac:dyDescent="0.25">
      <c r="A2476" s="550"/>
      <c r="B2476" s="548"/>
      <c r="C2476" s="548"/>
      <c r="D2476" s="550"/>
      <c r="E2476" s="403" t="s">
        <v>61</v>
      </c>
      <c r="F2476" s="404"/>
      <c r="G2476" s="396"/>
      <c r="H2476" s="389"/>
      <c r="I2476" s="389"/>
      <c r="J2476" s="389"/>
      <c r="K2476" s="389"/>
      <c r="L2476" s="389"/>
      <c r="M2476" s="389"/>
      <c r="N2476" s="389"/>
      <c r="O2476" s="412"/>
      <c r="P2476" s="20"/>
      <c r="Q2476" s="20"/>
      <c r="R2476" s="1"/>
      <c r="T2476" s="1"/>
    </row>
    <row r="2477" spans="1:111" s="146" customFormat="1" ht="14.25" hidden="1" outlineLevel="1" collapsed="1" x14ac:dyDescent="0.2">
      <c r="A2477" s="678"/>
      <c r="B2477" s="678"/>
      <c r="C2477" s="678"/>
      <c r="D2477" s="678"/>
      <c r="E2477" s="678"/>
      <c r="F2477" s="678"/>
      <c r="G2477" s="679"/>
      <c r="H2477" s="393">
        <f>H2461+H2464+H2466</f>
        <v>0</v>
      </c>
      <c r="I2477" s="393">
        <f t="shared" ref="I2477:O2477" si="31">I2461+I2464+I2466</f>
        <v>0</v>
      </c>
      <c r="J2477" s="393">
        <f>J2461+J2464+J2466</f>
        <v>0</v>
      </c>
      <c r="K2477" s="393">
        <f t="shared" si="31"/>
        <v>0</v>
      </c>
      <c r="L2477" s="393">
        <f t="shared" si="31"/>
        <v>0</v>
      </c>
      <c r="M2477" s="393">
        <f t="shared" si="31"/>
        <v>0</v>
      </c>
      <c r="N2477" s="393">
        <f t="shared" si="31"/>
        <v>0</v>
      </c>
      <c r="O2477" s="415">
        <f t="shared" si="31"/>
        <v>0</v>
      </c>
      <c r="P2477" s="357"/>
      <c r="Q2477" s="357"/>
      <c r="R2477" s="357"/>
      <c r="S2477" s="357"/>
      <c r="T2477" s="357"/>
    </row>
    <row r="2478" spans="1:111" s="5" customFormat="1" ht="15" hidden="1" customHeight="1" outlineLevel="1" x14ac:dyDescent="0.25">
      <c r="A2478" s="20"/>
      <c r="B2478" s="20"/>
      <c r="C2478" s="18"/>
      <c r="D2478" s="18"/>
      <c r="E2478" s="171"/>
      <c r="F2478" s="9"/>
      <c r="G2478" s="143"/>
      <c r="H2478" s="20"/>
      <c r="I2478" s="20"/>
      <c r="J2478" s="20"/>
      <c r="K2478" s="20"/>
      <c r="L2478" s="20"/>
      <c r="M2478" s="20"/>
      <c r="N2478" s="20"/>
      <c r="O2478" s="20"/>
    </row>
    <row r="2479" spans="1:111" s="19" customFormat="1" ht="19.5" customHeight="1" collapsed="1" x14ac:dyDescent="0.25">
      <c r="A2479" s="703" t="s">
        <v>46</v>
      </c>
      <c r="B2479" s="704"/>
      <c r="C2479" s="704"/>
      <c r="D2479" s="704"/>
      <c r="E2479" s="704"/>
      <c r="F2479" s="704"/>
      <c r="G2479" s="704"/>
      <c r="H2479" s="704"/>
      <c r="I2479" s="704"/>
      <c r="J2479" s="704"/>
      <c r="K2479" s="704"/>
      <c r="L2479" s="704"/>
      <c r="M2479" s="704"/>
      <c r="N2479" s="704"/>
      <c r="O2479" s="704"/>
      <c r="P2479" s="33"/>
      <c r="Q2479" s="33"/>
      <c r="R2479" s="5"/>
      <c r="S2479" s="5"/>
      <c r="T2479" s="5"/>
    </row>
    <row r="2480" spans="1:111" s="19" customFormat="1" ht="45" customHeight="1" x14ac:dyDescent="0.25">
      <c r="A2480" s="574" t="s">
        <v>110</v>
      </c>
      <c r="B2480" s="552" t="s">
        <v>62</v>
      </c>
      <c r="C2480" s="574" t="s">
        <v>104</v>
      </c>
      <c r="D2480" s="574" t="s">
        <v>105</v>
      </c>
      <c r="E2480" s="559" t="s">
        <v>106</v>
      </c>
      <c r="F2480" s="560"/>
      <c r="G2480" s="574" t="str">
        <f>G1833</f>
        <v>Объект электросетевого хозяйства*</v>
      </c>
      <c r="H2480" s="574" t="s">
        <v>116</v>
      </c>
      <c r="I2480" s="574"/>
      <c r="J2480" s="574"/>
      <c r="K2480" s="574"/>
      <c r="L2480" s="574" t="str">
        <f>L8</f>
        <v>Присоединенная максимальная мощность, кВт</v>
      </c>
      <c r="M2480" s="574"/>
      <c r="N2480" s="574"/>
      <c r="O2480" s="595"/>
      <c r="P2480" s="33"/>
      <c r="Q2480" s="33"/>
      <c r="R2480" s="350"/>
      <c r="S2480" s="350"/>
      <c r="T2480" s="350"/>
    </row>
    <row r="2481" spans="1:21" s="19" customFormat="1" ht="60" x14ac:dyDescent="0.25">
      <c r="A2481" s="574"/>
      <c r="B2481" s="552"/>
      <c r="C2481" s="574"/>
      <c r="D2481" s="574"/>
      <c r="E2481" s="556"/>
      <c r="F2481" s="558"/>
      <c r="G2481" s="574"/>
      <c r="H2481" s="233">
        <f>H2369</f>
        <v>2017</v>
      </c>
      <c r="I2481" s="233">
        <f>I2369</f>
        <v>2018</v>
      </c>
      <c r="J2481" s="233">
        <f>J2369</f>
        <v>2019</v>
      </c>
      <c r="K2481" s="233" t="str">
        <f>K2369</f>
        <v>План (в случае отсутствия фактических значений)</v>
      </c>
      <c r="L2481" s="233">
        <f>H2481</f>
        <v>2017</v>
      </c>
      <c r="M2481" s="233">
        <f>I2481</f>
        <v>2018</v>
      </c>
      <c r="N2481" s="233">
        <f>J2481</f>
        <v>2019</v>
      </c>
      <c r="O2481" s="328" t="str">
        <f>O2369</f>
        <v>План (в случае отсутствия фактических значений)</v>
      </c>
      <c r="P2481" s="351"/>
      <c r="Q2481" s="351"/>
      <c r="R2481" s="20"/>
      <c r="S2481" s="20"/>
      <c r="T2481" s="20"/>
    </row>
    <row r="2482" spans="1:21" x14ac:dyDescent="0.25">
      <c r="A2482" s="236">
        <v>1</v>
      </c>
      <c r="B2482" s="551">
        <v>2</v>
      </c>
      <c r="C2482" s="551"/>
      <c r="D2482" s="551"/>
      <c r="E2482" s="551"/>
      <c r="F2482" s="551"/>
      <c r="G2482" s="233">
        <v>3</v>
      </c>
      <c r="H2482" s="574">
        <v>4</v>
      </c>
      <c r="I2482" s="574"/>
      <c r="J2482" s="574"/>
      <c r="K2482" s="574"/>
      <c r="L2482" s="574">
        <v>5</v>
      </c>
      <c r="M2482" s="574"/>
      <c r="N2482" s="574"/>
      <c r="O2482" s="595"/>
      <c r="P2482" s="352"/>
      <c r="Q2482" s="352"/>
      <c r="R2482" s="352"/>
      <c r="S2482" s="352"/>
      <c r="T2482" s="352"/>
      <c r="U2482" s="3"/>
    </row>
    <row r="2483" spans="1:21" s="5" customFormat="1" ht="15" hidden="1" customHeight="1" outlineLevel="1" x14ac:dyDescent="0.25">
      <c r="A2483" s="552" t="s">
        <v>63</v>
      </c>
      <c r="B2483" s="551" t="s">
        <v>64</v>
      </c>
      <c r="C2483" s="548" t="s">
        <v>65</v>
      </c>
      <c r="D2483" s="550" t="s">
        <v>66</v>
      </c>
      <c r="E2483" s="403" t="s">
        <v>53</v>
      </c>
      <c r="F2483" s="404"/>
      <c r="G2483" s="396"/>
      <c r="H2483" s="239"/>
      <c r="I2483" s="239"/>
      <c r="J2483" s="239"/>
      <c r="K2483" s="239"/>
      <c r="L2483" s="239"/>
      <c r="M2483" s="239"/>
      <c r="N2483" s="239"/>
      <c r="O2483" s="34"/>
      <c r="P2483" s="1"/>
      <c r="Q2483" s="1"/>
      <c r="R2483" s="1"/>
      <c r="S2483" s="352"/>
      <c r="T2483" s="1"/>
    </row>
    <row r="2484" spans="1:21" s="5" customFormat="1" ht="15" customHeight="1" collapsed="1" x14ac:dyDescent="0.25">
      <c r="A2484" s="552"/>
      <c r="B2484" s="551"/>
      <c r="C2484" s="548"/>
      <c r="D2484" s="550"/>
      <c r="E2484" s="566" t="s">
        <v>54</v>
      </c>
      <c r="F2484" s="567"/>
      <c r="G2484" s="396"/>
      <c r="H2484" s="122"/>
      <c r="I2484" s="122">
        <f t="shared" ref="I2484:M2484" si="32">SUM(I2485:I2487)</f>
        <v>3046</v>
      </c>
      <c r="J2484" s="122"/>
      <c r="K2484" s="122"/>
      <c r="L2484" s="122"/>
      <c r="M2484" s="122">
        <f t="shared" si="32"/>
        <v>218</v>
      </c>
      <c r="N2484" s="122"/>
      <c r="O2484" s="334"/>
      <c r="P2484" s="364"/>
      <c r="Q2484" s="276"/>
      <c r="R2484" s="173"/>
      <c r="S2484" s="367"/>
      <c r="T2484" s="173"/>
    </row>
    <row r="2485" spans="1:21" s="5" customFormat="1" ht="45" hidden="1" customHeight="1" outlineLevel="1" x14ac:dyDescent="0.25">
      <c r="A2485" s="552"/>
      <c r="B2485" s="551"/>
      <c r="C2485" s="548"/>
      <c r="D2485" s="550"/>
      <c r="E2485" s="568"/>
      <c r="F2485" s="569"/>
      <c r="G2485" s="400" t="s">
        <v>1908</v>
      </c>
      <c r="H2485" s="122"/>
      <c r="I2485" s="122">
        <v>1024</v>
      </c>
      <c r="J2485" s="122"/>
      <c r="K2485" s="122"/>
      <c r="L2485" s="122"/>
      <c r="M2485" s="122">
        <v>61</v>
      </c>
      <c r="N2485" s="122"/>
      <c r="O2485" s="334"/>
      <c r="P2485" s="221"/>
      <c r="Q2485" s="224"/>
      <c r="R2485" s="20"/>
      <c r="S2485" s="274"/>
      <c r="T2485" s="20"/>
    </row>
    <row r="2486" spans="1:21" s="5" customFormat="1" ht="75" hidden="1" customHeight="1" outlineLevel="1" x14ac:dyDescent="0.25">
      <c r="A2486" s="552"/>
      <c r="B2486" s="551"/>
      <c r="C2486" s="548"/>
      <c r="D2486" s="550"/>
      <c r="E2486" s="568"/>
      <c r="F2486" s="569"/>
      <c r="G2486" s="400" t="s">
        <v>1909</v>
      </c>
      <c r="H2486" s="122"/>
      <c r="I2486" s="122">
        <v>1407</v>
      </c>
      <c r="J2486" s="122"/>
      <c r="K2486" s="122"/>
      <c r="L2486" s="122"/>
      <c r="M2486" s="122">
        <v>41</v>
      </c>
      <c r="N2486" s="122"/>
      <c r="O2486" s="334"/>
      <c r="P2486" s="221"/>
      <c r="Q2486" s="224"/>
      <c r="R2486" s="20"/>
      <c r="S2486" s="274"/>
      <c r="T2486" s="20"/>
    </row>
    <row r="2487" spans="1:21" s="5" customFormat="1" ht="60" hidden="1" customHeight="1" outlineLevel="1" x14ac:dyDescent="0.25">
      <c r="A2487" s="552"/>
      <c r="B2487" s="551"/>
      <c r="C2487" s="548"/>
      <c r="D2487" s="550"/>
      <c r="E2487" s="570"/>
      <c r="F2487" s="571"/>
      <c r="G2487" s="400" t="s">
        <v>1910</v>
      </c>
      <c r="H2487" s="122"/>
      <c r="I2487" s="122">
        <v>615</v>
      </c>
      <c r="J2487" s="122"/>
      <c r="K2487" s="122"/>
      <c r="L2487" s="122"/>
      <c r="M2487" s="122">
        <v>116</v>
      </c>
      <c r="N2487" s="122"/>
      <c r="O2487" s="334"/>
      <c r="P2487" s="221"/>
      <c r="Q2487" s="224"/>
      <c r="R2487" s="20"/>
      <c r="S2487" s="274"/>
      <c r="T2487" s="20"/>
    </row>
    <row r="2488" spans="1:21" s="5" customFormat="1" ht="15" customHeight="1" collapsed="1" x14ac:dyDescent="0.25">
      <c r="A2488" s="552"/>
      <c r="B2488" s="551"/>
      <c r="C2488" s="548"/>
      <c r="D2488" s="550"/>
      <c r="E2488" s="566" t="s">
        <v>55</v>
      </c>
      <c r="F2488" s="567"/>
      <c r="G2488" s="396"/>
      <c r="H2488" s="122"/>
      <c r="I2488" s="122">
        <f t="shared" ref="I2488:M2488" si="33">I2489</f>
        <v>185</v>
      </c>
      <c r="J2488" s="122"/>
      <c r="K2488" s="122"/>
      <c r="L2488" s="122"/>
      <c r="M2488" s="122">
        <f t="shared" si="33"/>
        <v>15</v>
      </c>
      <c r="N2488" s="122"/>
      <c r="O2488" s="334"/>
      <c r="P2488" s="364"/>
      <c r="Q2488" s="276"/>
      <c r="R2488" s="173"/>
      <c r="S2488" s="367"/>
      <c r="T2488" s="173"/>
    </row>
    <row r="2489" spans="1:21" s="5" customFormat="1" ht="30" hidden="1" customHeight="1" outlineLevel="1" x14ac:dyDescent="0.25">
      <c r="A2489" s="552"/>
      <c r="B2489" s="551"/>
      <c r="C2489" s="548"/>
      <c r="D2489" s="550"/>
      <c r="E2489" s="570"/>
      <c r="F2489" s="571"/>
      <c r="G2489" s="401" t="s">
        <v>1911</v>
      </c>
      <c r="H2489" s="123"/>
      <c r="I2489" s="123">
        <v>185</v>
      </c>
      <c r="J2489" s="123"/>
      <c r="K2489" s="123"/>
      <c r="L2489" s="123"/>
      <c r="M2489" s="123">
        <v>15</v>
      </c>
      <c r="N2489" s="123"/>
      <c r="O2489" s="332"/>
      <c r="P2489" s="221"/>
      <c r="Q2489" s="224"/>
      <c r="R2489" s="20"/>
      <c r="S2489" s="274"/>
      <c r="T2489" s="20"/>
    </row>
    <row r="2490" spans="1:21" s="5" customFormat="1" ht="15" customHeight="1" collapsed="1" x14ac:dyDescent="0.25">
      <c r="A2490" s="552"/>
      <c r="B2490" s="551"/>
      <c r="C2490" s="548"/>
      <c r="D2490" s="550"/>
      <c r="E2490" s="566" t="s">
        <v>56</v>
      </c>
      <c r="F2490" s="567"/>
      <c r="G2490" s="396"/>
      <c r="H2490" s="122"/>
      <c r="I2490" s="122">
        <f t="shared" ref="I2490:N2490" si="34">SUM(I2491:I2493)</f>
        <v>1255</v>
      </c>
      <c r="J2490" s="122">
        <f t="shared" si="34"/>
        <v>4342</v>
      </c>
      <c r="K2490" s="122"/>
      <c r="L2490" s="122"/>
      <c r="M2490" s="122">
        <f t="shared" si="34"/>
        <v>538</v>
      </c>
      <c r="N2490" s="122">
        <f t="shared" si="34"/>
        <v>2671.76</v>
      </c>
      <c r="O2490" s="334"/>
      <c r="P2490" s="364"/>
      <c r="Q2490" s="276"/>
      <c r="R2490" s="173"/>
      <c r="S2490" s="367"/>
      <c r="T2490" s="173"/>
    </row>
    <row r="2491" spans="1:21" s="5" customFormat="1" ht="60" hidden="1" customHeight="1" outlineLevel="1" x14ac:dyDescent="0.25">
      <c r="A2491" s="552"/>
      <c r="B2491" s="551"/>
      <c r="C2491" s="548"/>
      <c r="D2491" s="550"/>
      <c r="E2491" s="568"/>
      <c r="F2491" s="569"/>
      <c r="G2491" s="401" t="s">
        <v>1912</v>
      </c>
      <c r="H2491" s="123"/>
      <c r="I2491" s="123">
        <v>1229</v>
      </c>
      <c r="J2491" s="123"/>
      <c r="K2491" s="123"/>
      <c r="L2491" s="123"/>
      <c r="M2491" s="123">
        <v>388</v>
      </c>
      <c r="N2491" s="123"/>
      <c r="O2491" s="332"/>
      <c r="P2491" s="221"/>
      <c r="Q2491" s="224"/>
      <c r="R2491" s="20"/>
      <c r="S2491" s="274"/>
      <c r="T2491" s="20"/>
    </row>
    <row r="2492" spans="1:21" s="5" customFormat="1" ht="75" hidden="1" customHeight="1" outlineLevel="1" x14ac:dyDescent="0.25">
      <c r="A2492" s="552"/>
      <c r="B2492" s="551"/>
      <c r="C2492" s="548"/>
      <c r="D2492" s="550"/>
      <c r="E2492" s="568"/>
      <c r="F2492" s="569"/>
      <c r="G2492" s="401" t="s">
        <v>1913</v>
      </c>
      <c r="H2492" s="123"/>
      <c r="I2492" s="123">
        <v>26</v>
      </c>
      <c r="J2492" s="123"/>
      <c r="K2492" s="123"/>
      <c r="L2492" s="123"/>
      <c r="M2492" s="123">
        <v>150</v>
      </c>
      <c r="N2492" s="123"/>
      <c r="O2492" s="332"/>
      <c r="P2492" s="221"/>
      <c r="Q2492" s="224"/>
      <c r="R2492" s="20"/>
      <c r="S2492" s="274"/>
      <c r="T2492" s="20"/>
    </row>
    <row r="2493" spans="1:21" s="5" customFormat="1" ht="45" hidden="1" customHeight="1" outlineLevel="1" x14ac:dyDescent="0.25">
      <c r="A2493" s="552"/>
      <c r="B2493" s="551"/>
      <c r="C2493" s="548"/>
      <c r="D2493" s="550"/>
      <c r="E2493" s="570"/>
      <c r="F2493" s="571"/>
      <c r="G2493" s="402" t="s">
        <v>1914</v>
      </c>
      <c r="H2493" s="300"/>
      <c r="I2493" s="300"/>
      <c r="J2493" s="300">
        <v>4342</v>
      </c>
      <c r="K2493" s="300"/>
      <c r="L2493" s="300"/>
      <c r="M2493" s="300"/>
      <c r="N2493" s="300">
        <v>2671.76</v>
      </c>
      <c r="O2493" s="327"/>
      <c r="P2493" s="221"/>
      <c r="Q2493" s="224"/>
      <c r="R2493" s="20"/>
      <c r="S2493" s="274"/>
      <c r="T2493" s="20"/>
    </row>
    <row r="2494" spans="1:21" s="5" customFormat="1" ht="15" hidden="1" customHeight="1" outlineLevel="1" x14ac:dyDescent="0.25">
      <c r="A2494" s="552"/>
      <c r="B2494" s="551"/>
      <c r="C2494" s="548"/>
      <c r="D2494" s="550"/>
      <c r="E2494" s="550" t="s">
        <v>57</v>
      </c>
      <c r="F2494" s="404"/>
      <c r="G2494" s="396"/>
      <c r="H2494" s="273"/>
      <c r="I2494" s="273">
        <f>I2495</f>
        <v>0</v>
      </c>
      <c r="J2494" s="273">
        <f t="shared" ref="J2494:N2494" si="35">J2495</f>
        <v>0</v>
      </c>
      <c r="K2494" s="273"/>
      <c r="L2494" s="273"/>
      <c r="M2494" s="273">
        <f t="shared" si="35"/>
        <v>0</v>
      </c>
      <c r="N2494" s="273">
        <f t="shared" si="35"/>
        <v>0</v>
      </c>
      <c r="O2494" s="337"/>
      <c r="P2494" s="482"/>
      <c r="Q2494" s="359"/>
      <c r="R2494" s="173"/>
      <c r="S2494" s="367"/>
      <c r="T2494" s="366"/>
    </row>
    <row r="2495" spans="1:21" s="5" customFormat="1" hidden="1" outlineLevel="1" x14ac:dyDescent="0.25">
      <c r="A2495" s="552"/>
      <c r="B2495" s="551"/>
      <c r="C2495" s="548"/>
      <c r="D2495" s="550"/>
      <c r="E2495" s="550"/>
      <c r="F2495" s="404"/>
      <c r="G2495" s="396"/>
      <c r="H2495" s="300"/>
      <c r="I2495" s="300"/>
      <c r="J2495" s="300"/>
      <c r="K2495" s="300"/>
      <c r="L2495" s="300"/>
      <c r="M2495" s="300"/>
      <c r="N2495" s="300"/>
      <c r="O2495" s="327"/>
      <c r="P2495" s="221"/>
      <c r="Q2495" s="224"/>
      <c r="R2495" s="20"/>
      <c r="S2495" s="274"/>
      <c r="T2495" s="20"/>
    </row>
    <row r="2496" spans="1:21" s="5" customFormat="1" ht="15" hidden="1" customHeight="1" outlineLevel="1" x14ac:dyDescent="0.25">
      <c r="A2496" s="552"/>
      <c r="B2496" s="551"/>
      <c r="C2496" s="548"/>
      <c r="D2496" s="550"/>
      <c r="E2496" s="403" t="s">
        <v>61</v>
      </c>
      <c r="F2496" s="404"/>
      <c r="G2496" s="396"/>
      <c r="H2496" s="300"/>
      <c r="I2496" s="300"/>
      <c r="J2496" s="300"/>
      <c r="K2496" s="300"/>
      <c r="L2496" s="300"/>
      <c r="M2496" s="300"/>
      <c r="N2496" s="300"/>
      <c r="O2496" s="327"/>
      <c r="P2496" s="364"/>
      <c r="Q2496" s="276"/>
      <c r="R2496" s="173"/>
      <c r="S2496" s="367"/>
      <c r="T2496" s="173"/>
    </row>
    <row r="2497" spans="1:20" s="5" customFormat="1" ht="15" hidden="1" customHeight="1" outlineLevel="1" x14ac:dyDescent="0.25">
      <c r="A2497" s="552"/>
      <c r="B2497" s="551"/>
      <c r="C2497" s="548"/>
      <c r="D2497" s="550" t="s">
        <v>67</v>
      </c>
      <c r="E2497" s="403" t="s">
        <v>53</v>
      </c>
      <c r="F2497" s="404"/>
      <c r="G2497" s="396"/>
      <c r="H2497" s="300"/>
      <c r="I2497" s="300"/>
      <c r="J2497" s="300"/>
      <c r="K2497" s="300"/>
      <c r="L2497" s="300"/>
      <c r="M2497" s="300"/>
      <c r="N2497" s="300"/>
      <c r="O2497" s="327"/>
      <c r="P2497" s="364"/>
      <c r="Q2497" s="276"/>
      <c r="R2497" s="173"/>
      <c r="S2497" s="367"/>
      <c r="T2497" s="173"/>
    </row>
    <row r="2498" spans="1:20" s="5" customFormat="1" ht="15" hidden="1" customHeight="1" outlineLevel="1" x14ac:dyDescent="0.25">
      <c r="A2498" s="552"/>
      <c r="B2498" s="551"/>
      <c r="C2498" s="548"/>
      <c r="D2498" s="550"/>
      <c r="E2498" s="403" t="s">
        <v>54</v>
      </c>
      <c r="F2498" s="404"/>
      <c r="G2498" s="396"/>
      <c r="H2498" s="300"/>
      <c r="I2498" s="300"/>
      <c r="J2498" s="300"/>
      <c r="K2498" s="300"/>
      <c r="L2498" s="300"/>
      <c r="M2498" s="300"/>
      <c r="N2498" s="300"/>
      <c r="O2498" s="327"/>
      <c r="P2498" s="364"/>
      <c r="Q2498" s="276"/>
      <c r="R2498" s="173"/>
      <c r="S2498" s="367"/>
      <c r="T2498" s="173"/>
    </row>
    <row r="2499" spans="1:20" s="5" customFormat="1" ht="15" hidden="1" customHeight="1" outlineLevel="1" x14ac:dyDescent="0.25">
      <c r="A2499" s="552"/>
      <c r="B2499" s="551"/>
      <c r="C2499" s="548"/>
      <c r="D2499" s="550"/>
      <c r="E2499" s="403" t="s">
        <v>55</v>
      </c>
      <c r="F2499" s="404"/>
      <c r="G2499" s="396"/>
      <c r="H2499" s="300"/>
      <c r="I2499" s="300"/>
      <c r="J2499" s="300"/>
      <c r="K2499" s="300"/>
      <c r="L2499" s="300"/>
      <c r="M2499" s="300"/>
      <c r="N2499" s="300"/>
      <c r="O2499" s="327"/>
      <c r="P2499" s="364"/>
      <c r="Q2499" s="276"/>
      <c r="R2499" s="173"/>
      <c r="S2499" s="367"/>
      <c r="T2499" s="173"/>
    </row>
    <row r="2500" spans="1:20" s="5" customFormat="1" ht="15" hidden="1" customHeight="1" outlineLevel="1" x14ac:dyDescent="0.25">
      <c r="A2500" s="552"/>
      <c r="B2500" s="551"/>
      <c r="C2500" s="548"/>
      <c r="D2500" s="550"/>
      <c r="E2500" s="403" t="s">
        <v>56</v>
      </c>
      <c r="F2500" s="404"/>
      <c r="G2500" s="396"/>
      <c r="H2500" s="300"/>
      <c r="I2500" s="300"/>
      <c r="J2500" s="300"/>
      <c r="K2500" s="300"/>
      <c r="L2500" s="300"/>
      <c r="M2500" s="300"/>
      <c r="N2500" s="300"/>
      <c r="O2500" s="327"/>
      <c r="P2500" s="364"/>
      <c r="Q2500" s="276"/>
      <c r="R2500" s="173"/>
      <c r="S2500" s="367"/>
      <c r="T2500" s="173"/>
    </row>
    <row r="2501" spans="1:20" s="5" customFormat="1" ht="15" hidden="1" customHeight="1" outlineLevel="1" x14ac:dyDescent="0.25">
      <c r="A2501" s="552"/>
      <c r="B2501" s="551"/>
      <c r="C2501" s="548"/>
      <c r="D2501" s="550"/>
      <c r="E2501" s="403" t="s">
        <v>57</v>
      </c>
      <c r="F2501" s="404"/>
      <c r="G2501" s="396"/>
      <c r="H2501" s="300"/>
      <c r="I2501" s="300"/>
      <c r="J2501" s="300"/>
      <c r="K2501" s="300"/>
      <c r="L2501" s="300"/>
      <c r="M2501" s="300"/>
      <c r="N2501" s="300"/>
      <c r="O2501" s="327"/>
      <c r="P2501" s="364"/>
      <c r="Q2501" s="276"/>
      <c r="R2501" s="173"/>
      <c r="S2501" s="367"/>
      <c r="T2501" s="173"/>
    </row>
    <row r="2502" spans="1:20" s="5" customFormat="1" ht="15" hidden="1" customHeight="1" outlineLevel="1" x14ac:dyDescent="0.25">
      <c r="A2502" s="552"/>
      <c r="B2502" s="551"/>
      <c r="C2502" s="548"/>
      <c r="D2502" s="550"/>
      <c r="E2502" s="403" t="s">
        <v>61</v>
      </c>
      <c r="F2502" s="404"/>
      <c r="G2502" s="396"/>
      <c r="H2502" s="300"/>
      <c r="I2502" s="300"/>
      <c r="J2502" s="300"/>
      <c r="K2502" s="300"/>
      <c r="L2502" s="300"/>
      <c r="M2502" s="300"/>
      <c r="N2502" s="300"/>
      <c r="O2502" s="327"/>
      <c r="P2502" s="364"/>
      <c r="Q2502" s="276"/>
      <c r="R2502" s="173"/>
      <c r="S2502" s="367"/>
      <c r="T2502" s="173"/>
    </row>
    <row r="2503" spans="1:20" s="5" customFormat="1" ht="17.25" customHeight="1" collapsed="1" x14ac:dyDescent="0.25">
      <c r="A2503" s="552"/>
      <c r="B2503" s="551"/>
      <c r="C2503" s="548" t="s">
        <v>68</v>
      </c>
      <c r="D2503" s="543" t="s">
        <v>66</v>
      </c>
      <c r="E2503" s="566" t="s">
        <v>53</v>
      </c>
      <c r="F2503" s="567"/>
      <c r="G2503" s="396"/>
      <c r="H2503" s="273"/>
      <c r="I2503" s="273"/>
      <c r="J2503" s="122">
        <f t="shared" ref="J2503:N2503" si="36">J2504+J2505</f>
        <v>1402</v>
      </c>
      <c r="K2503" s="273"/>
      <c r="L2503" s="273"/>
      <c r="M2503" s="273"/>
      <c r="N2503" s="122">
        <f t="shared" si="36"/>
        <v>821.1</v>
      </c>
      <c r="O2503" s="337"/>
      <c r="P2503" s="364"/>
      <c r="Q2503" s="276"/>
      <c r="R2503" s="173"/>
      <c r="S2503" s="367"/>
      <c r="T2503" s="173"/>
    </row>
    <row r="2504" spans="1:20" s="5" customFormat="1" ht="17.25" hidden="1" customHeight="1" outlineLevel="1" x14ac:dyDescent="0.25">
      <c r="A2504" s="552"/>
      <c r="B2504" s="551"/>
      <c r="C2504" s="548"/>
      <c r="D2504" s="544"/>
      <c r="E2504" s="568"/>
      <c r="F2504" s="569"/>
      <c r="G2504" s="396" t="s">
        <v>1915</v>
      </c>
      <c r="H2504" s="300"/>
      <c r="I2504" s="300"/>
      <c r="J2504" s="300">
        <v>1220</v>
      </c>
      <c r="K2504" s="300"/>
      <c r="L2504" s="300"/>
      <c r="M2504" s="300"/>
      <c r="N2504" s="300">
        <v>673.1</v>
      </c>
      <c r="O2504" s="327"/>
      <c r="P2504" s="221"/>
      <c r="Q2504" s="224"/>
      <c r="R2504" s="20"/>
      <c r="S2504" s="274"/>
      <c r="T2504" s="20"/>
    </row>
    <row r="2505" spans="1:20" s="5" customFormat="1" ht="17.25" hidden="1" customHeight="1" outlineLevel="1" x14ac:dyDescent="0.25">
      <c r="A2505" s="552"/>
      <c r="B2505" s="551"/>
      <c r="C2505" s="548"/>
      <c r="D2505" s="544"/>
      <c r="E2505" s="570"/>
      <c r="F2505" s="571"/>
      <c r="G2505" s="399" t="s">
        <v>2164</v>
      </c>
      <c r="H2505" s="4"/>
      <c r="I2505" s="4"/>
      <c r="J2505" s="4">
        <v>182</v>
      </c>
      <c r="K2505" s="4"/>
      <c r="L2505" s="4"/>
      <c r="M2505" s="4"/>
      <c r="N2505" s="4">
        <v>148</v>
      </c>
      <c r="O2505" s="21"/>
      <c r="P2505" s="221"/>
      <c r="Q2505" s="224"/>
      <c r="R2505" s="20"/>
      <c r="S2505" s="274"/>
      <c r="T2505" s="20"/>
    </row>
    <row r="2506" spans="1:20" s="5" customFormat="1" ht="17.25" customHeight="1" collapsed="1" x14ac:dyDescent="0.25">
      <c r="A2506" s="552"/>
      <c r="B2506" s="551"/>
      <c r="C2506" s="548"/>
      <c r="D2506" s="544"/>
      <c r="E2506" s="566" t="s">
        <v>54</v>
      </c>
      <c r="F2506" s="567"/>
      <c r="G2506" s="396"/>
      <c r="H2506" s="122">
        <f>SUM(H2507:H2512)</f>
        <v>2443</v>
      </c>
      <c r="I2506" s="122">
        <f t="shared" ref="I2506:N2506" si="37">SUM(I2507:I2512)</f>
        <v>160</v>
      </c>
      <c r="J2506" s="122">
        <f t="shared" si="37"/>
        <v>118</v>
      </c>
      <c r="K2506" s="122"/>
      <c r="L2506" s="122">
        <f t="shared" si="37"/>
        <v>418.65999999999997</v>
      </c>
      <c r="M2506" s="122">
        <f t="shared" si="37"/>
        <v>60.6</v>
      </c>
      <c r="N2506" s="122">
        <f t="shared" si="37"/>
        <v>145</v>
      </c>
      <c r="O2506" s="334"/>
      <c r="P2506" s="364"/>
      <c r="Q2506" s="276"/>
      <c r="R2506" s="173"/>
      <c r="S2506" s="367"/>
      <c r="T2506" s="173"/>
    </row>
    <row r="2507" spans="1:20" s="5" customFormat="1" ht="42" hidden="1" customHeight="1" outlineLevel="1" x14ac:dyDescent="0.25">
      <c r="A2507" s="552"/>
      <c r="B2507" s="551"/>
      <c r="C2507" s="548"/>
      <c r="D2507" s="544"/>
      <c r="E2507" s="568"/>
      <c r="F2507" s="569"/>
      <c r="G2507" s="400" t="s">
        <v>233</v>
      </c>
      <c r="H2507" s="122">
        <v>37</v>
      </c>
      <c r="I2507" s="122"/>
      <c r="J2507" s="122"/>
      <c r="K2507" s="122"/>
      <c r="L2507" s="122">
        <v>20</v>
      </c>
      <c r="M2507" s="122"/>
      <c r="N2507" s="122"/>
      <c r="O2507" s="334"/>
      <c r="P2507" s="221"/>
      <c r="Q2507" s="224"/>
      <c r="R2507" s="62"/>
      <c r="S2507" s="58"/>
      <c r="T2507" s="81"/>
    </row>
    <row r="2508" spans="1:20" s="5" customFormat="1" ht="42" hidden="1" customHeight="1" outlineLevel="1" x14ac:dyDescent="0.25">
      <c r="A2508" s="552"/>
      <c r="B2508" s="551"/>
      <c r="C2508" s="548"/>
      <c r="D2508" s="544"/>
      <c r="E2508" s="568"/>
      <c r="F2508" s="569"/>
      <c r="G2508" s="400" t="s">
        <v>1916</v>
      </c>
      <c r="H2508" s="122">
        <v>1240</v>
      </c>
      <c r="I2508" s="122"/>
      <c r="J2508" s="122"/>
      <c r="K2508" s="122"/>
      <c r="L2508" s="122">
        <v>86.2</v>
      </c>
      <c r="M2508" s="122"/>
      <c r="N2508" s="122"/>
      <c r="O2508" s="334"/>
      <c r="P2508" s="221"/>
      <c r="Q2508" s="224"/>
      <c r="R2508" s="62"/>
      <c r="S2508" s="58"/>
      <c r="T2508" s="81"/>
    </row>
    <row r="2509" spans="1:20" s="5" customFormat="1" ht="42" hidden="1" customHeight="1" outlineLevel="1" x14ac:dyDescent="0.25">
      <c r="A2509" s="552"/>
      <c r="B2509" s="551"/>
      <c r="C2509" s="548"/>
      <c r="D2509" s="544"/>
      <c r="E2509" s="568"/>
      <c r="F2509" s="569"/>
      <c r="G2509" s="400" t="s">
        <v>2176</v>
      </c>
      <c r="H2509" s="122">
        <v>6</v>
      </c>
      <c r="I2509" s="122"/>
      <c r="J2509" s="122"/>
      <c r="K2509" s="122"/>
      <c r="L2509" s="122">
        <v>15</v>
      </c>
      <c r="M2509" s="122"/>
      <c r="N2509" s="122"/>
      <c r="O2509" s="334"/>
      <c r="P2509" s="221"/>
      <c r="Q2509" s="224"/>
      <c r="R2509" s="62"/>
      <c r="S2509" s="58"/>
      <c r="T2509" s="81"/>
    </row>
    <row r="2510" spans="1:20" s="5" customFormat="1" ht="42" hidden="1" customHeight="1" outlineLevel="1" x14ac:dyDescent="0.25">
      <c r="A2510" s="552"/>
      <c r="B2510" s="551"/>
      <c r="C2510" s="548"/>
      <c r="D2510" s="544"/>
      <c r="E2510" s="568"/>
      <c r="F2510" s="569"/>
      <c r="G2510" s="400" t="s">
        <v>1917</v>
      </c>
      <c r="H2510" s="122">
        <v>1160</v>
      </c>
      <c r="I2510" s="122"/>
      <c r="J2510" s="122"/>
      <c r="K2510" s="122"/>
      <c r="L2510" s="122">
        <v>297.45999999999998</v>
      </c>
      <c r="M2510" s="122"/>
      <c r="N2510" s="122"/>
      <c r="O2510" s="334"/>
      <c r="P2510" s="221"/>
      <c r="Q2510" s="224"/>
      <c r="R2510" s="62"/>
      <c r="S2510" s="58"/>
      <c r="T2510" s="81"/>
    </row>
    <row r="2511" spans="1:20" s="5" customFormat="1" ht="42" hidden="1" customHeight="1" outlineLevel="1" x14ac:dyDescent="0.25">
      <c r="A2511" s="552"/>
      <c r="B2511" s="551"/>
      <c r="C2511" s="548"/>
      <c r="D2511" s="544"/>
      <c r="E2511" s="568"/>
      <c r="F2511" s="569"/>
      <c r="G2511" s="422" t="s">
        <v>1918</v>
      </c>
      <c r="H2511" s="122"/>
      <c r="I2511" s="122">
        <v>160</v>
      </c>
      <c r="J2511" s="122"/>
      <c r="K2511" s="122"/>
      <c r="L2511" s="122"/>
      <c r="M2511" s="122">
        <v>60.6</v>
      </c>
      <c r="N2511" s="122"/>
      <c r="O2511" s="334"/>
      <c r="P2511" s="221"/>
      <c r="Q2511" s="224"/>
      <c r="R2511" s="20"/>
      <c r="S2511" s="274"/>
      <c r="T2511" s="20"/>
    </row>
    <row r="2512" spans="1:20" s="5" customFormat="1" ht="42" hidden="1" customHeight="1" outlineLevel="1" x14ac:dyDescent="0.25">
      <c r="A2512" s="552"/>
      <c r="B2512" s="551"/>
      <c r="C2512" s="548"/>
      <c r="D2512" s="544"/>
      <c r="E2512" s="570"/>
      <c r="F2512" s="571"/>
      <c r="G2512" s="402" t="s">
        <v>1738</v>
      </c>
      <c r="H2512" s="300"/>
      <c r="I2512" s="300"/>
      <c r="J2512" s="300">
        <v>118</v>
      </c>
      <c r="K2512" s="300"/>
      <c r="L2512" s="300"/>
      <c r="M2512" s="300"/>
      <c r="N2512" s="300">
        <v>145</v>
      </c>
      <c r="O2512" s="327"/>
      <c r="P2512" s="221"/>
      <c r="Q2512" s="224"/>
      <c r="R2512" s="20"/>
      <c r="S2512" s="274"/>
      <c r="T2512" s="20"/>
    </row>
    <row r="2513" spans="1:20" s="5" customFormat="1" ht="17.25" hidden="1" customHeight="1" outlineLevel="1" x14ac:dyDescent="0.25">
      <c r="A2513" s="552"/>
      <c r="B2513" s="551"/>
      <c r="C2513" s="548"/>
      <c r="D2513" s="545"/>
      <c r="E2513" s="550" t="s">
        <v>55</v>
      </c>
      <c r="F2513" s="404"/>
      <c r="G2513" s="396"/>
      <c r="H2513" s="273">
        <f>H2514</f>
        <v>0</v>
      </c>
      <c r="I2513" s="273">
        <f t="shared" ref="I2513:N2513" si="38">I2514</f>
        <v>0</v>
      </c>
      <c r="J2513" s="273">
        <f t="shared" si="38"/>
        <v>0</v>
      </c>
      <c r="K2513" s="273"/>
      <c r="L2513" s="273">
        <f t="shared" si="38"/>
        <v>0</v>
      </c>
      <c r="M2513" s="273">
        <f t="shared" si="38"/>
        <v>0</v>
      </c>
      <c r="N2513" s="273">
        <f t="shared" si="38"/>
        <v>0</v>
      </c>
      <c r="O2513" s="337"/>
      <c r="P2513" s="482"/>
      <c r="Q2513" s="359"/>
      <c r="R2513" s="173"/>
      <c r="S2513" s="367"/>
      <c r="T2513" s="366"/>
    </row>
    <row r="2514" spans="1:20" s="5" customFormat="1" ht="45" hidden="1" outlineLevel="1" x14ac:dyDescent="0.25">
      <c r="A2514" s="552"/>
      <c r="B2514" s="551"/>
      <c r="C2514" s="548"/>
      <c r="D2514" s="407" t="s">
        <v>66</v>
      </c>
      <c r="E2514" s="550"/>
      <c r="F2514" s="404"/>
      <c r="G2514" s="396"/>
      <c r="H2514" s="300"/>
      <c r="I2514" s="300"/>
      <c r="J2514" s="300"/>
      <c r="K2514" s="300"/>
      <c r="L2514" s="300"/>
      <c r="M2514" s="300"/>
      <c r="N2514" s="300"/>
      <c r="O2514" s="327"/>
      <c r="P2514" s="221"/>
      <c r="Q2514" s="224"/>
      <c r="R2514" s="20"/>
      <c r="S2514" s="274"/>
      <c r="T2514" s="20"/>
    </row>
    <row r="2515" spans="1:20" s="5" customFormat="1" ht="15" hidden="1" customHeight="1" outlineLevel="1" x14ac:dyDescent="0.25">
      <c r="A2515" s="552"/>
      <c r="B2515" s="551"/>
      <c r="C2515" s="548"/>
      <c r="D2515" s="407" t="s">
        <v>66</v>
      </c>
      <c r="E2515" s="403" t="s">
        <v>56</v>
      </c>
      <c r="F2515" s="404"/>
      <c r="G2515" s="396"/>
      <c r="H2515" s="300"/>
      <c r="I2515" s="300"/>
      <c r="J2515" s="300"/>
      <c r="K2515" s="300"/>
      <c r="L2515" s="300"/>
      <c r="M2515" s="300"/>
      <c r="N2515" s="300"/>
      <c r="O2515" s="327"/>
      <c r="P2515" s="364"/>
      <c r="Q2515" s="276"/>
      <c r="R2515" s="173"/>
      <c r="S2515" s="367"/>
      <c r="T2515" s="173"/>
    </row>
    <row r="2516" spans="1:20" s="5" customFormat="1" ht="15" hidden="1" customHeight="1" outlineLevel="1" x14ac:dyDescent="0.25">
      <c r="A2516" s="552"/>
      <c r="B2516" s="551"/>
      <c r="C2516" s="548"/>
      <c r="D2516" s="407" t="s">
        <v>66</v>
      </c>
      <c r="E2516" s="403" t="s">
        <v>57</v>
      </c>
      <c r="F2516" s="404"/>
      <c r="G2516" s="396"/>
      <c r="H2516" s="300"/>
      <c r="I2516" s="300"/>
      <c r="J2516" s="300"/>
      <c r="K2516" s="300"/>
      <c r="L2516" s="300"/>
      <c r="M2516" s="300"/>
      <c r="N2516" s="300"/>
      <c r="O2516" s="327"/>
      <c r="P2516" s="364"/>
      <c r="Q2516" s="276"/>
      <c r="R2516" s="173"/>
      <c r="S2516" s="367"/>
      <c r="T2516" s="173"/>
    </row>
    <row r="2517" spans="1:20" s="5" customFormat="1" ht="15" hidden="1" customHeight="1" outlineLevel="1" x14ac:dyDescent="0.25">
      <c r="A2517" s="552"/>
      <c r="B2517" s="551"/>
      <c r="C2517" s="548"/>
      <c r="D2517" s="407" t="s">
        <v>66</v>
      </c>
      <c r="E2517" s="403" t="s">
        <v>61</v>
      </c>
      <c r="F2517" s="404"/>
      <c r="G2517" s="396"/>
      <c r="H2517" s="300"/>
      <c r="I2517" s="300"/>
      <c r="J2517" s="300"/>
      <c r="K2517" s="300"/>
      <c r="L2517" s="300"/>
      <c r="M2517" s="300"/>
      <c r="N2517" s="300"/>
      <c r="O2517" s="327"/>
      <c r="P2517" s="364"/>
      <c r="Q2517" s="276"/>
      <c r="R2517" s="173"/>
      <c r="S2517" s="367"/>
      <c r="T2517" s="173"/>
    </row>
    <row r="2518" spans="1:20" s="5" customFormat="1" ht="15" hidden="1" customHeight="1" outlineLevel="1" x14ac:dyDescent="0.25">
      <c r="A2518" s="552"/>
      <c r="B2518" s="551"/>
      <c r="C2518" s="548"/>
      <c r="D2518" s="550" t="s">
        <v>67</v>
      </c>
      <c r="E2518" s="403" t="s">
        <v>53</v>
      </c>
      <c r="F2518" s="404"/>
      <c r="G2518" s="396"/>
      <c r="H2518" s="300"/>
      <c r="I2518" s="300"/>
      <c r="J2518" s="300"/>
      <c r="K2518" s="300"/>
      <c r="L2518" s="300"/>
      <c r="M2518" s="300"/>
      <c r="N2518" s="300"/>
      <c r="O2518" s="327"/>
      <c r="P2518" s="364"/>
      <c r="Q2518" s="276"/>
      <c r="R2518" s="173"/>
      <c r="S2518" s="367"/>
      <c r="T2518" s="173"/>
    </row>
    <row r="2519" spans="1:20" s="5" customFormat="1" ht="15" hidden="1" customHeight="1" outlineLevel="1" x14ac:dyDescent="0.25">
      <c r="A2519" s="552"/>
      <c r="B2519" s="551"/>
      <c r="C2519" s="548"/>
      <c r="D2519" s="550"/>
      <c r="E2519" s="403" t="s">
        <v>54</v>
      </c>
      <c r="F2519" s="404"/>
      <c r="G2519" s="396"/>
      <c r="H2519" s="300"/>
      <c r="I2519" s="300"/>
      <c r="J2519" s="300"/>
      <c r="K2519" s="300"/>
      <c r="L2519" s="300"/>
      <c r="M2519" s="300"/>
      <c r="N2519" s="300"/>
      <c r="O2519" s="327"/>
      <c r="P2519" s="364"/>
      <c r="Q2519" s="276"/>
      <c r="R2519" s="173"/>
      <c r="S2519" s="367"/>
      <c r="T2519" s="173"/>
    </row>
    <row r="2520" spans="1:20" s="5" customFormat="1" ht="15" hidden="1" customHeight="1" outlineLevel="1" x14ac:dyDescent="0.25">
      <c r="A2520" s="552"/>
      <c r="B2520" s="551"/>
      <c r="C2520" s="548"/>
      <c r="D2520" s="550"/>
      <c r="E2520" s="403" t="s">
        <v>55</v>
      </c>
      <c r="F2520" s="404"/>
      <c r="G2520" s="396"/>
      <c r="H2520" s="300"/>
      <c r="I2520" s="300"/>
      <c r="J2520" s="300"/>
      <c r="K2520" s="300"/>
      <c r="L2520" s="300"/>
      <c r="M2520" s="300"/>
      <c r="N2520" s="300"/>
      <c r="O2520" s="327"/>
      <c r="P2520" s="364"/>
      <c r="Q2520" s="276"/>
      <c r="R2520" s="173"/>
      <c r="S2520" s="367"/>
      <c r="T2520" s="173"/>
    </row>
    <row r="2521" spans="1:20" s="5" customFormat="1" ht="15" hidden="1" customHeight="1" outlineLevel="1" x14ac:dyDescent="0.25">
      <c r="A2521" s="552"/>
      <c r="B2521" s="551"/>
      <c r="C2521" s="548"/>
      <c r="D2521" s="550"/>
      <c r="E2521" s="403" t="s">
        <v>56</v>
      </c>
      <c r="F2521" s="404"/>
      <c r="G2521" s="396"/>
      <c r="H2521" s="300"/>
      <c r="I2521" s="300"/>
      <c r="J2521" s="300"/>
      <c r="K2521" s="300"/>
      <c r="L2521" s="300"/>
      <c r="M2521" s="300"/>
      <c r="N2521" s="300"/>
      <c r="O2521" s="327"/>
      <c r="P2521" s="364"/>
      <c r="Q2521" s="276"/>
      <c r="R2521" s="173"/>
      <c r="S2521" s="367"/>
      <c r="T2521" s="173"/>
    </row>
    <row r="2522" spans="1:20" s="5" customFormat="1" ht="15" hidden="1" customHeight="1" outlineLevel="1" x14ac:dyDescent="0.25">
      <c r="A2522" s="552"/>
      <c r="B2522" s="551"/>
      <c r="C2522" s="548"/>
      <c r="D2522" s="550"/>
      <c r="E2522" s="403" t="s">
        <v>57</v>
      </c>
      <c r="F2522" s="404"/>
      <c r="G2522" s="396"/>
      <c r="H2522" s="300"/>
      <c r="I2522" s="300"/>
      <c r="J2522" s="300"/>
      <c r="K2522" s="300"/>
      <c r="L2522" s="300"/>
      <c r="M2522" s="300"/>
      <c r="N2522" s="300"/>
      <c r="O2522" s="327"/>
      <c r="P2522" s="364"/>
      <c r="Q2522" s="276"/>
      <c r="R2522" s="173"/>
      <c r="S2522" s="367"/>
      <c r="T2522" s="173"/>
    </row>
    <row r="2523" spans="1:20" s="5" customFormat="1" ht="15" hidden="1" customHeight="1" outlineLevel="1" x14ac:dyDescent="0.25">
      <c r="A2523" s="552"/>
      <c r="B2523" s="551"/>
      <c r="C2523" s="548"/>
      <c r="D2523" s="550"/>
      <c r="E2523" s="403" t="s">
        <v>61</v>
      </c>
      <c r="F2523" s="404"/>
      <c r="G2523" s="396"/>
      <c r="H2523" s="300"/>
      <c r="I2523" s="300"/>
      <c r="J2523" s="300"/>
      <c r="K2523" s="300"/>
      <c r="L2523" s="300"/>
      <c r="M2523" s="300"/>
      <c r="N2523" s="300"/>
      <c r="O2523" s="327"/>
      <c r="P2523" s="364"/>
      <c r="Q2523" s="276"/>
      <c r="R2523" s="173"/>
      <c r="S2523" s="367"/>
      <c r="T2523" s="173"/>
    </row>
    <row r="2524" spans="1:20" s="5" customFormat="1" ht="15" hidden="1" customHeight="1" outlineLevel="1" x14ac:dyDescent="0.25">
      <c r="A2524" s="552"/>
      <c r="B2524" s="551" t="s">
        <v>69</v>
      </c>
      <c r="C2524" s="548" t="s">
        <v>65</v>
      </c>
      <c r="D2524" s="550" t="s">
        <v>66</v>
      </c>
      <c r="E2524" s="403" t="s">
        <v>53</v>
      </c>
      <c r="F2524" s="404"/>
      <c r="G2524" s="396"/>
      <c r="H2524" s="300"/>
      <c r="I2524" s="300"/>
      <c r="J2524" s="300"/>
      <c r="K2524" s="300"/>
      <c r="L2524" s="300"/>
      <c r="M2524" s="300"/>
      <c r="N2524" s="300"/>
      <c r="O2524" s="327"/>
      <c r="P2524" s="364"/>
      <c r="Q2524" s="276"/>
      <c r="R2524" s="173"/>
      <c r="S2524" s="367"/>
      <c r="T2524" s="173"/>
    </row>
    <row r="2525" spans="1:20" s="5" customFormat="1" ht="15" hidden="1" customHeight="1" outlineLevel="1" x14ac:dyDescent="0.25">
      <c r="A2525" s="552"/>
      <c r="B2525" s="551"/>
      <c r="C2525" s="548"/>
      <c r="D2525" s="550"/>
      <c r="E2525" s="403" t="s">
        <v>54</v>
      </c>
      <c r="F2525" s="404"/>
      <c r="G2525" s="396"/>
      <c r="H2525" s="300"/>
      <c r="I2525" s="300"/>
      <c r="J2525" s="300"/>
      <c r="K2525" s="300"/>
      <c r="L2525" s="300"/>
      <c r="M2525" s="300"/>
      <c r="N2525" s="300"/>
      <c r="O2525" s="327"/>
      <c r="P2525" s="364"/>
      <c r="Q2525" s="276"/>
      <c r="R2525" s="173"/>
      <c r="S2525" s="367"/>
      <c r="T2525" s="173"/>
    </row>
    <row r="2526" spans="1:20" s="5" customFormat="1" ht="15" hidden="1" customHeight="1" outlineLevel="1" x14ac:dyDescent="0.25">
      <c r="A2526" s="552"/>
      <c r="B2526" s="551"/>
      <c r="C2526" s="548"/>
      <c r="D2526" s="550"/>
      <c r="E2526" s="403" t="s">
        <v>55</v>
      </c>
      <c r="F2526" s="404"/>
      <c r="G2526" s="396"/>
      <c r="H2526" s="300"/>
      <c r="I2526" s="300"/>
      <c r="J2526" s="300"/>
      <c r="K2526" s="300"/>
      <c r="L2526" s="300"/>
      <c r="M2526" s="300"/>
      <c r="N2526" s="300"/>
      <c r="O2526" s="327"/>
      <c r="P2526" s="364"/>
      <c r="Q2526" s="276"/>
      <c r="R2526" s="173"/>
      <c r="S2526" s="367"/>
      <c r="T2526" s="173"/>
    </row>
    <row r="2527" spans="1:20" s="5" customFormat="1" ht="15" hidden="1" customHeight="1" outlineLevel="1" x14ac:dyDescent="0.25">
      <c r="A2527" s="552"/>
      <c r="B2527" s="551"/>
      <c r="C2527" s="548"/>
      <c r="D2527" s="550"/>
      <c r="E2527" s="403" t="s">
        <v>56</v>
      </c>
      <c r="F2527" s="404"/>
      <c r="G2527" s="396"/>
      <c r="H2527" s="300"/>
      <c r="I2527" s="300"/>
      <c r="J2527" s="300"/>
      <c r="K2527" s="300"/>
      <c r="L2527" s="300"/>
      <c r="M2527" s="300"/>
      <c r="N2527" s="300"/>
      <c r="O2527" s="327"/>
      <c r="P2527" s="364"/>
      <c r="Q2527" s="276"/>
      <c r="R2527" s="173"/>
      <c r="S2527" s="367"/>
      <c r="T2527" s="173"/>
    </row>
    <row r="2528" spans="1:20" s="5" customFormat="1" ht="15" hidden="1" customHeight="1" outlineLevel="1" x14ac:dyDescent="0.25">
      <c r="A2528" s="552"/>
      <c r="B2528" s="551"/>
      <c r="C2528" s="548"/>
      <c r="D2528" s="550"/>
      <c r="E2528" s="403" t="s">
        <v>57</v>
      </c>
      <c r="F2528" s="404"/>
      <c r="G2528" s="396"/>
      <c r="H2528" s="300"/>
      <c r="I2528" s="300"/>
      <c r="J2528" s="300"/>
      <c r="K2528" s="300"/>
      <c r="L2528" s="300"/>
      <c r="M2528" s="300"/>
      <c r="N2528" s="300"/>
      <c r="O2528" s="327"/>
      <c r="P2528" s="364"/>
      <c r="Q2528" s="276"/>
      <c r="R2528" s="173"/>
      <c r="S2528" s="367"/>
      <c r="T2528" s="173"/>
    </row>
    <row r="2529" spans="1:20" s="5" customFormat="1" ht="15" hidden="1" customHeight="1" outlineLevel="1" x14ac:dyDescent="0.25">
      <c r="A2529" s="552"/>
      <c r="B2529" s="551"/>
      <c r="C2529" s="548"/>
      <c r="D2529" s="550"/>
      <c r="E2529" s="403" t="s">
        <v>61</v>
      </c>
      <c r="F2529" s="404"/>
      <c r="G2529" s="396"/>
      <c r="H2529" s="300"/>
      <c r="I2529" s="300"/>
      <c r="J2529" s="300"/>
      <c r="K2529" s="300"/>
      <c r="L2529" s="300"/>
      <c r="M2529" s="300"/>
      <c r="N2529" s="300"/>
      <c r="O2529" s="327"/>
      <c r="P2529" s="364"/>
      <c r="Q2529" s="276"/>
      <c r="R2529" s="173"/>
      <c r="S2529" s="367"/>
      <c r="T2529" s="173"/>
    </row>
    <row r="2530" spans="1:20" s="5" customFormat="1" ht="15" hidden="1" customHeight="1" outlineLevel="1" x14ac:dyDescent="0.25">
      <c r="A2530" s="552"/>
      <c r="B2530" s="551"/>
      <c r="C2530" s="548" t="s">
        <v>68</v>
      </c>
      <c r="D2530" s="550" t="s">
        <v>66</v>
      </c>
      <c r="E2530" s="403" t="s">
        <v>53</v>
      </c>
      <c r="F2530" s="404"/>
      <c r="G2530" s="396"/>
      <c r="H2530" s="300"/>
      <c r="I2530" s="300"/>
      <c r="J2530" s="300"/>
      <c r="K2530" s="300"/>
      <c r="L2530" s="300"/>
      <c r="M2530" s="300"/>
      <c r="N2530" s="300"/>
      <c r="O2530" s="327"/>
      <c r="P2530" s="364"/>
      <c r="Q2530" s="276"/>
      <c r="R2530" s="173"/>
      <c r="S2530" s="367"/>
      <c r="T2530" s="173"/>
    </row>
    <row r="2531" spans="1:20" s="5" customFormat="1" ht="15" hidden="1" customHeight="1" outlineLevel="1" x14ac:dyDescent="0.25">
      <c r="A2531" s="552"/>
      <c r="B2531" s="551"/>
      <c r="C2531" s="548"/>
      <c r="D2531" s="550"/>
      <c r="E2531" s="403" t="s">
        <v>54</v>
      </c>
      <c r="F2531" s="404"/>
      <c r="G2531" s="396"/>
      <c r="H2531" s="300"/>
      <c r="I2531" s="300"/>
      <c r="J2531" s="300"/>
      <c r="K2531" s="300"/>
      <c r="L2531" s="300"/>
      <c r="M2531" s="300"/>
      <c r="N2531" s="300"/>
      <c r="O2531" s="327"/>
      <c r="P2531" s="364"/>
      <c r="Q2531" s="276"/>
      <c r="R2531" s="173"/>
      <c r="S2531" s="367"/>
      <c r="T2531" s="173"/>
    </row>
    <row r="2532" spans="1:20" s="5" customFormat="1" ht="24.75" customHeight="1" collapsed="1" x14ac:dyDescent="0.25">
      <c r="A2532" s="552"/>
      <c r="B2532" s="551"/>
      <c r="C2532" s="548"/>
      <c r="D2532" s="550"/>
      <c r="E2532" s="566" t="s">
        <v>55</v>
      </c>
      <c r="F2532" s="567"/>
      <c r="G2532" s="396"/>
      <c r="H2532" s="122"/>
      <c r="I2532" s="122">
        <f>SUM(I2533:I2534)</f>
        <v>387</v>
      </c>
      <c r="J2532" s="122"/>
      <c r="K2532" s="122"/>
      <c r="L2532" s="122"/>
      <c r="M2532" s="122">
        <f t="shared" ref="M2532" si="39">SUM(M2533:M2534)</f>
        <v>121.6</v>
      </c>
      <c r="N2532" s="122"/>
      <c r="O2532" s="334"/>
      <c r="P2532" s="364"/>
      <c r="Q2532" s="276"/>
      <c r="R2532" s="173"/>
      <c r="S2532" s="367"/>
      <c r="T2532" s="173"/>
    </row>
    <row r="2533" spans="1:20" s="5" customFormat="1" ht="60" hidden="1" customHeight="1" outlineLevel="1" x14ac:dyDescent="0.25">
      <c r="A2533" s="552"/>
      <c r="B2533" s="551"/>
      <c r="C2533" s="548"/>
      <c r="D2533" s="550"/>
      <c r="E2533" s="568"/>
      <c r="F2533" s="569"/>
      <c r="G2533" s="422" t="s">
        <v>1918</v>
      </c>
      <c r="H2533" s="122"/>
      <c r="I2533" s="122">
        <v>130</v>
      </c>
      <c r="J2533" s="122"/>
      <c r="K2533" s="122"/>
      <c r="L2533" s="122"/>
      <c r="M2533" s="122">
        <v>60.6</v>
      </c>
      <c r="N2533" s="122"/>
      <c r="O2533" s="334"/>
      <c r="P2533" s="221"/>
      <c r="Q2533" s="224"/>
      <c r="R2533" s="20"/>
      <c r="S2533" s="274"/>
      <c r="T2533" s="20"/>
    </row>
    <row r="2534" spans="1:20" s="5" customFormat="1" ht="45" hidden="1" customHeight="1" outlineLevel="1" x14ac:dyDescent="0.25">
      <c r="A2534" s="552"/>
      <c r="B2534" s="551"/>
      <c r="C2534" s="548"/>
      <c r="D2534" s="550"/>
      <c r="E2534" s="570"/>
      <c r="F2534" s="571"/>
      <c r="G2534" s="400" t="s">
        <v>1908</v>
      </c>
      <c r="H2534" s="122"/>
      <c r="I2534" s="122">
        <v>257</v>
      </c>
      <c r="J2534" s="122"/>
      <c r="K2534" s="122"/>
      <c r="L2534" s="122"/>
      <c r="M2534" s="122">
        <v>61</v>
      </c>
      <c r="N2534" s="122"/>
      <c r="O2534" s="334"/>
      <c r="P2534" s="221"/>
      <c r="Q2534" s="224"/>
      <c r="R2534" s="20"/>
      <c r="S2534" s="274"/>
      <c r="T2534" s="20"/>
    </row>
    <row r="2535" spans="1:20" s="5" customFormat="1" ht="15" hidden="1" customHeight="1" outlineLevel="1" x14ac:dyDescent="0.25">
      <c r="A2535" s="552"/>
      <c r="B2535" s="551"/>
      <c r="C2535" s="548"/>
      <c r="D2535" s="550"/>
      <c r="E2535" s="403" t="s">
        <v>56</v>
      </c>
      <c r="F2535" s="404"/>
      <c r="G2535" s="396"/>
      <c r="H2535" s="300"/>
      <c r="I2535" s="300"/>
      <c r="J2535" s="300"/>
      <c r="K2535" s="300"/>
      <c r="L2535" s="300"/>
      <c r="M2535" s="300"/>
      <c r="N2535" s="300"/>
      <c r="O2535" s="327"/>
      <c r="P2535" s="364"/>
      <c r="Q2535" s="276"/>
      <c r="R2535" s="173"/>
      <c r="S2535" s="367"/>
      <c r="T2535" s="173"/>
    </row>
    <row r="2536" spans="1:20" s="5" customFormat="1" ht="15" hidden="1" customHeight="1" outlineLevel="1" x14ac:dyDescent="0.25">
      <c r="A2536" s="552"/>
      <c r="B2536" s="551"/>
      <c r="C2536" s="548"/>
      <c r="D2536" s="550"/>
      <c r="E2536" s="403" t="s">
        <v>57</v>
      </c>
      <c r="F2536" s="404"/>
      <c r="G2536" s="396"/>
      <c r="H2536" s="300"/>
      <c r="I2536" s="300"/>
      <c r="J2536" s="300"/>
      <c r="K2536" s="300"/>
      <c r="L2536" s="300"/>
      <c r="M2536" s="300"/>
      <c r="N2536" s="300"/>
      <c r="O2536" s="327"/>
      <c r="P2536" s="364"/>
      <c r="Q2536" s="276"/>
      <c r="R2536" s="173"/>
      <c r="S2536" s="367"/>
      <c r="T2536" s="173"/>
    </row>
    <row r="2537" spans="1:20" s="5" customFormat="1" ht="15" hidden="1" customHeight="1" outlineLevel="1" x14ac:dyDescent="0.25">
      <c r="A2537" s="552"/>
      <c r="B2537" s="551"/>
      <c r="C2537" s="548"/>
      <c r="D2537" s="550"/>
      <c r="E2537" s="403" t="s">
        <v>61</v>
      </c>
      <c r="F2537" s="404"/>
      <c r="G2537" s="396"/>
      <c r="H2537" s="300"/>
      <c r="I2537" s="300"/>
      <c r="J2537" s="300"/>
      <c r="K2537" s="300"/>
      <c r="L2537" s="300"/>
      <c r="M2537" s="300"/>
      <c r="N2537" s="300"/>
      <c r="O2537" s="327"/>
      <c r="P2537" s="364"/>
      <c r="Q2537" s="276"/>
      <c r="R2537" s="173"/>
      <c r="S2537" s="367"/>
      <c r="T2537" s="173"/>
    </row>
    <row r="2538" spans="1:20" s="5" customFormat="1" ht="15" hidden="1" customHeight="1" outlineLevel="1" x14ac:dyDescent="0.25">
      <c r="A2538" s="552"/>
      <c r="B2538" s="551"/>
      <c r="C2538" s="548"/>
      <c r="D2538" s="550" t="s">
        <v>67</v>
      </c>
      <c r="E2538" s="403" t="s">
        <v>53</v>
      </c>
      <c r="F2538" s="404"/>
      <c r="G2538" s="396"/>
      <c r="H2538" s="300"/>
      <c r="I2538" s="300"/>
      <c r="J2538" s="300"/>
      <c r="K2538" s="300"/>
      <c r="L2538" s="300"/>
      <c r="M2538" s="300"/>
      <c r="N2538" s="300"/>
      <c r="O2538" s="327"/>
      <c r="P2538" s="364"/>
      <c r="Q2538" s="276"/>
      <c r="R2538" s="173"/>
      <c r="S2538" s="367"/>
      <c r="T2538" s="173"/>
    </row>
    <row r="2539" spans="1:20" s="5" customFormat="1" ht="15" hidden="1" customHeight="1" outlineLevel="1" x14ac:dyDescent="0.25">
      <c r="A2539" s="552"/>
      <c r="B2539" s="551"/>
      <c r="C2539" s="548"/>
      <c r="D2539" s="550"/>
      <c r="E2539" s="403" t="s">
        <v>54</v>
      </c>
      <c r="F2539" s="404"/>
      <c r="G2539" s="396"/>
      <c r="H2539" s="300"/>
      <c r="I2539" s="300"/>
      <c r="J2539" s="300"/>
      <c r="K2539" s="300"/>
      <c r="L2539" s="300"/>
      <c r="M2539" s="300"/>
      <c r="N2539" s="300"/>
      <c r="O2539" s="327"/>
      <c r="P2539" s="364"/>
      <c r="Q2539" s="276"/>
      <c r="R2539" s="173"/>
      <c r="S2539" s="367"/>
      <c r="T2539" s="173"/>
    </row>
    <row r="2540" spans="1:20" s="5" customFormat="1" ht="15" hidden="1" customHeight="1" outlineLevel="1" x14ac:dyDescent="0.25">
      <c r="A2540" s="552"/>
      <c r="B2540" s="551"/>
      <c r="C2540" s="548"/>
      <c r="D2540" s="550"/>
      <c r="E2540" s="403" t="s">
        <v>55</v>
      </c>
      <c r="F2540" s="404"/>
      <c r="G2540" s="396"/>
      <c r="H2540" s="300"/>
      <c r="I2540" s="300"/>
      <c r="J2540" s="300"/>
      <c r="K2540" s="300"/>
      <c r="L2540" s="300"/>
      <c r="M2540" s="300"/>
      <c r="N2540" s="300"/>
      <c r="O2540" s="327"/>
      <c r="P2540" s="364"/>
      <c r="Q2540" s="276"/>
      <c r="R2540" s="173"/>
      <c r="S2540" s="367"/>
      <c r="T2540" s="173"/>
    </row>
    <row r="2541" spans="1:20" s="5" customFormat="1" ht="15" hidden="1" customHeight="1" outlineLevel="1" x14ac:dyDescent="0.25">
      <c r="A2541" s="552"/>
      <c r="B2541" s="551"/>
      <c r="C2541" s="548"/>
      <c r="D2541" s="550"/>
      <c r="E2541" s="403" t="s">
        <v>56</v>
      </c>
      <c r="F2541" s="404"/>
      <c r="G2541" s="396"/>
      <c r="H2541" s="300"/>
      <c r="I2541" s="300"/>
      <c r="J2541" s="300"/>
      <c r="K2541" s="300"/>
      <c r="L2541" s="300"/>
      <c r="M2541" s="300"/>
      <c r="N2541" s="300"/>
      <c r="O2541" s="327"/>
      <c r="P2541" s="364"/>
      <c r="Q2541" s="276"/>
      <c r="R2541" s="173"/>
      <c r="S2541" s="367"/>
      <c r="T2541" s="173"/>
    </row>
    <row r="2542" spans="1:20" s="5" customFormat="1" ht="15" hidden="1" customHeight="1" outlineLevel="1" x14ac:dyDescent="0.25">
      <c r="A2542" s="552"/>
      <c r="B2542" s="551"/>
      <c r="C2542" s="548"/>
      <c r="D2542" s="550"/>
      <c r="E2542" s="403" t="s">
        <v>57</v>
      </c>
      <c r="F2542" s="404"/>
      <c r="G2542" s="396"/>
      <c r="H2542" s="300"/>
      <c r="I2542" s="300"/>
      <c r="J2542" s="300"/>
      <c r="K2542" s="300"/>
      <c r="L2542" s="300"/>
      <c r="M2542" s="300"/>
      <c r="N2542" s="300"/>
      <c r="O2542" s="327"/>
      <c r="P2542" s="364"/>
      <c r="Q2542" s="276"/>
      <c r="R2542" s="173"/>
      <c r="S2542" s="367"/>
      <c r="T2542" s="173"/>
    </row>
    <row r="2543" spans="1:20" s="5" customFormat="1" ht="15" hidden="1" customHeight="1" outlineLevel="1" x14ac:dyDescent="0.25">
      <c r="A2543" s="552"/>
      <c r="B2543" s="551"/>
      <c r="C2543" s="548"/>
      <c r="D2543" s="550"/>
      <c r="E2543" s="403" t="s">
        <v>61</v>
      </c>
      <c r="F2543" s="404"/>
      <c r="G2543" s="396"/>
      <c r="H2543" s="300"/>
      <c r="I2543" s="300"/>
      <c r="J2543" s="300"/>
      <c r="K2543" s="300"/>
      <c r="L2543" s="300"/>
      <c r="M2543" s="300"/>
      <c r="N2543" s="300"/>
      <c r="O2543" s="327"/>
      <c r="P2543" s="364"/>
      <c r="Q2543" s="276"/>
      <c r="R2543" s="173"/>
      <c r="S2543" s="367"/>
      <c r="T2543" s="173"/>
    </row>
    <row r="2544" spans="1:20" s="5" customFormat="1" ht="15" hidden="1" customHeight="1" outlineLevel="1" x14ac:dyDescent="0.25">
      <c r="A2544" s="552"/>
      <c r="B2544" s="551" t="s">
        <v>70</v>
      </c>
      <c r="C2544" s="548" t="s">
        <v>68</v>
      </c>
      <c r="D2544" s="550" t="s">
        <v>67</v>
      </c>
      <c r="E2544" s="403" t="s">
        <v>53</v>
      </c>
      <c r="F2544" s="404"/>
      <c r="G2544" s="396"/>
      <c r="H2544" s="300"/>
      <c r="I2544" s="300"/>
      <c r="J2544" s="300"/>
      <c r="K2544" s="300"/>
      <c r="L2544" s="300"/>
      <c r="M2544" s="300"/>
      <c r="N2544" s="300"/>
      <c r="O2544" s="327"/>
      <c r="P2544" s="364"/>
      <c r="Q2544" s="276"/>
      <c r="R2544" s="173"/>
      <c r="S2544" s="367"/>
      <c r="T2544" s="173"/>
    </row>
    <row r="2545" spans="1:20" s="5" customFormat="1" ht="15" hidden="1" customHeight="1" outlineLevel="1" x14ac:dyDescent="0.25">
      <c r="A2545" s="552"/>
      <c r="B2545" s="551"/>
      <c r="C2545" s="548"/>
      <c r="D2545" s="550"/>
      <c r="E2545" s="403" t="s">
        <v>54</v>
      </c>
      <c r="F2545" s="404"/>
      <c r="G2545" s="396"/>
      <c r="H2545" s="300"/>
      <c r="I2545" s="300"/>
      <c r="J2545" s="300"/>
      <c r="K2545" s="300"/>
      <c r="L2545" s="300"/>
      <c r="M2545" s="300"/>
      <c r="N2545" s="300"/>
      <c r="O2545" s="327"/>
      <c r="P2545" s="364"/>
      <c r="Q2545" s="276"/>
      <c r="R2545" s="173"/>
      <c r="S2545" s="367"/>
      <c r="T2545" s="173"/>
    </row>
    <row r="2546" spans="1:20" s="5" customFormat="1" ht="15" hidden="1" customHeight="1" outlineLevel="1" x14ac:dyDescent="0.25">
      <c r="A2546" s="552"/>
      <c r="B2546" s="551"/>
      <c r="C2546" s="548"/>
      <c r="D2546" s="550"/>
      <c r="E2546" s="403" t="s">
        <v>55</v>
      </c>
      <c r="F2546" s="404"/>
      <c r="G2546" s="396"/>
      <c r="H2546" s="300"/>
      <c r="I2546" s="300"/>
      <c r="J2546" s="300"/>
      <c r="K2546" s="300"/>
      <c r="L2546" s="300"/>
      <c r="M2546" s="300"/>
      <c r="N2546" s="300"/>
      <c r="O2546" s="327"/>
      <c r="P2546" s="364"/>
      <c r="Q2546" s="276"/>
      <c r="R2546" s="173"/>
      <c r="S2546" s="367"/>
      <c r="T2546" s="173"/>
    </row>
    <row r="2547" spans="1:20" s="5" customFormat="1" ht="15" hidden="1" customHeight="1" outlineLevel="1" x14ac:dyDescent="0.25">
      <c r="A2547" s="552"/>
      <c r="B2547" s="551"/>
      <c r="C2547" s="548"/>
      <c r="D2547" s="550"/>
      <c r="E2547" s="403" t="s">
        <v>56</v>
      </c>
      <c r="F2547" s="404"/>
      <c r="G2547" s="396"/>
      <c r="H2547" s="300"/>
      <c r="I2547" s="300"/>
      <c r="J2547" s="300"/>
      <c r="K2547" s="300"/>
      <c r="L2547" s="300"/>
      <c r="M2547" s="300"/>
      <c r="N2547" s="300"/>
      <c r="O2547" s="327"/>
      <c r="P2547" s="364"/>
      <c r="Q2547" s="276"/>
      <c r="R2547" s="173"/>
      <c r="S2547" s="367"/>
      <c r="T2547" s="173"/>
    </row>
    <row r="2548" spans="1:20" s="5" customFormat="1" ht="15" hidden="1" customHeight="1" outlineLevel="1" x14ac:dyDescent="0.25">
      <c r="A2548" s="552"/>
      <c r="B2548" s="551"/>
      <c r="C2548" s="548"/>
      <c r="D2548" s="550"/>
      <c r="E2548" s="403" t="s">
        <v>57</v>
      </c>
      <c r="F2548" s="404"/>
      <c r="G2548" s="396"/>
      <c r="H2548" s="300"/>
      <c r="I2548" s="300"/>
      <c r="J2548" s="300"/>
      <c r="K2548" s="300"/>
      <c r="L2548" s="300"/>
      <c r="M2548" s="300"/>
      <c r="N2548" s="300"/>
      <c r="O2548" s="327"/>
      <c r="P2548" s="364"/>
      <c r="Q2548" s="276"/>
      <c r="R2548" s="173"/>
      <c r="S2548" s="367"/>
      <c r="T2548" s="173"/>
    </row>
    <row r="2549" spans="1:20" s="5" customFormat="1" ht="15" hidden="1" customHeight="1" outlineLevel="1" x14ac:dyDescent="0.25">
      <c r="A2549" s="552"/>
      <c r="B2549" s="551"/>
      <c r="C2549" s="548"/>
      <c r="D2549" s="550"/>
      <c r="E2549" s="403" t="s">
        <v>61</v>
      </c>
      <c r="F2549" s="404"/>
      <c r="G2549" s="396"/>
      <c r="H2549" s="300"/>
      <c r="I2549" s="300"/>
      <c r="J2549" s="300"/>
      <c r="K2549" s="300"/>
      <c r="L2549" s="300"/>
      <c r="M2549" s="300"/>
      <c r="N2549" s="300"/>
      <c r="O2549" s="327"/>
      <c r="P2549" s="364"/>
      <c r="Q2549" s="276"/>
      <c r="R2549" s="173"/>
      <c r="S2549" s="367"/>
      <c r="T2549" s="173"/>
    </row>
    <row r="2550" spans="1:20" s="5" customFormat="1" ht="15" hidden="1" customHeight="1" outlineLevel="1" x14ac:dyDescent="0.25">
      <c r="A2550" s="552"/>
      <c r="B2550" s="551" t="s">
        <v>71</v>
      </c>
      <c r="C2550" s="548" t="s">
        <v>65</v>
      </c>
      <c r="D2550" s="550" t="s">
        <v>66</v>
      </c>
      <c r="E2550" s="403" t="s">
        <v>53</v>
      </c>
      <c r="F2550" s="404"/>
      <c r="G2550" s="396"/>
      <c r="H2550" s="300"/>
      <c r="I2550" s="300"/>
      <c r="J2550" s="300"/>
      <c r="K2550" s="300"/>
      <c r="L2550" s="300"/>
      <c r="M2550" s="300"/>
      <c r="N2550" s="300"/>
      <c r="O2550" s="327"/>
      <c r="P2550" s="364"/>
      <c r="Q2550" s="276"/>
      <c r="R2550" s="173"/>
      <c r="S2550" s="367"/>
      <c r="T2550" s="173"/>
    </row>
    <row r="2551" spans="1:20" s="5" customFormat="1" ht="15" hidden="1" customHeight="1" outlineLevel="1" x14ac:dyDescent="0.25">
      <c r="A2551" s="552"/>
      <c r="B2551" s="551"/>
      <c r="C2551" s="548"/>
      <c r="D2551" s="550"/>
      <c r="E2551" s="403" t="s">
        <v>54</v>
      </c>
      <c r="F2551" s="404"/>
      <c r="G2551" s="396"/>
      <c r="H2551" s="300"/>
      <c r="I2551" s="300"/>
      <c r="J2551" s="300"/>
      <c r="K2551" s="300"/>
      <c r="L2551" s="300"/>
      <c r="M2551" s="300"/>
      <c r="N2551" s="300"/>
      <c r="O2551" s="327"/>
      <c r="P2551" s="364"/>
      <c r="Q2551" s="276"/>
      <c r="R2551" s="173"/>
      <c r="S2551" s="367"/>
      <c r="T2551" s="173"/>
    </row>
    <row r="2552" spans="1:20" s="5" customFormat="1" ht="15" hidden="1" customHeight="1" outlineLevel="1" x14ac:dyDescent="0.25">
      <c r="A2552" s="552"/>
      <c r="B2552" s="551"/>
      <c r="C2552" s="548"/>
      <c r="D2552" s="550"/>
      <c r="E2552" s="403" t="s">
        <v>55</v>
      </c>
      <c r="F2552" s="404"/>
      <c r="G2552" s="396"/>
      <c r="H2552" s="300"/>
      <c r="I2552" s="300"/>
      <c r="J2552" s="300"/>
      <c r="K2552" s="300"/>
      <c r="L2552" s="300"/>
      <c r="M2552" s="300"/>
      <c r="N2552" s="300"/>
      <c r="O2552" s="327"/>
      <c r="P2552" s="364"/>
      <c r="Q2552" s="276"/>
      <c r="R2552" s="173"/>
      <c r="S2552" s="367"/>
      <c r="T2552" s="173"/>
    </row>
    <row r="2553" spans="1:20" s="5" customFormat="1" ht="15" hidden="1" customHeight="1" outlineLevel="1" x14ac:dyDescent="0.25">
      <c r="A2553" s="552"/>
      <c r="B2553" s="551"/>
      <c r="C2553" s="548"/>
      <c r="D2553" s="550"/>
      <c r="E2553" s="403" t="s">
        <v>56</v>
      </c>
      <c r="F2553" s="404"/>
      <c r="G2553" s="396"/>
      <c r="H2553" s="300"/>
      <c r="I2553" s="300"/>
      <c r="J2553" s="300"/>
      <c r="K2553" s="300"/>
      <c r="L2553" s="300"/>
      <c r="M2553" s="300"/>
      <c r="N2553" s="300"/>
      <c r="O2553" s="327"/>
      <c r="P2553" s="364"/>
      <c r="Q2553" s="276"/>
      <c r="R2553" s="173"/>
      <c r="S2553" s="367"/>
      <c r="T2553" s="173"/>
    </row>
    <row r="2554" spans="1:20" s="5" customFormat="1" ht="15" hidden="1" customHeight="1" outlineLevel="1" x14ac:dyDescent="0.25">
      <c r="A2554" s="552"/>
      <c r="B2554" s="551"/>
      <c r="C2554" s="548"/>
      <c r="D2554" s="550"/>
      <c r="E2554" s="403" t="s">
        <v>57</v>
      </c>
      <c r="F2554" s="404"/>
      <c r="G2554" s="396"/>
      <c r="H2554" s="6"/>
      <c r="I2554" s="6"/>
      <c r="J2554" s="6"/>
      <c r="K2554" s="6"/>
      <c r="L2554" s="6"/>
      <c r="M2554" s="6"/>
      <c r="N2554" s="6"/>
      <c r="O2554" s="476"/>
      <c r="P2554" s="364"/>
      <c r="Q2554" s="276"/>
      <c r="R2554" s="173"/>
      <c r="S2554" s="367"/>
      <c r="T2554" s="173"/>
    </row>
    <row r="2555" spans="1:20" s="5" customFormat="1" ht="15" hidden="1" customHeight="1" outlineLevel="1" x14ac:dyDescent="0.25">
      <c r="A2555" s="552"/>
      <c r="B2555" s="551"/>
      <c r="C2555" s="548"/>
      <c r="D2555" s="550"/>
      <c r="E2555" s="403" t="s">
        <v>61</v>
      </c>
      <c r="F2555" s="404"/>
      <c r="G2555" s="396"/>
      <c r="H2555" s="299"/>
      <c r="I2555" s="299"/>
      <c r="J2555" s="299"/>
      <c r="K2555" s="299"/>
      <c r="L2555" s="299"/>
      <c r="M2555" s="299"/>
      <c r="N2555" s="300"/>
      <c r="O2555" s="327"/>
      <c r="P2555" s="364"/>
      <c r="Q2555" s="276"/>
      <c r="R2555" s="173"/>
      <c r="S2555" s="367"/>
      <c r="T2555" s="173"/>
    </row>
    <row r="2556" spans="1:20" s="5" customFormat="1" ht="15" hidden="1" customHeight="1" outlineLevel="1" x14ac:dyDescent="0.25">
      <c r="A2556" s="552"/>
      <c r="B2556" s="551"/>
      <c r="C2556" s="548" t="s">
        <v>68</v>
      </c>
      <c r="D2556" s="550" t="s">
        <v>67</v>
      </c>
      <c r="E2556" s="403" t="s">
        <v>53</v>
      </c>
      <c r="F2556" s="404"/>
      <c r="G2556" s="396"/>
      <c r="H2556" s="299"/>
      <c r="I2556" s="299"/>
      <c r="J2556" s="299"/>
      <c r="K2556" s="299"/>
      <c r="L2556" s="299"/>
      <c r="M2556" s="299"/>
      <c r="N2556" s="299"/>
      <c r="O2556" s="328"/>
      <c r="P2556" s="364"/>
      <c r="Q2556" s="276"/>
      <c r="R2556" s="173"/>
      <c r="S2556" s="367"/>
      <c r="T2556" s="173"/>
    </row>
    <row r="2557" spans="1:20" s="5" customFormat="1" ht="15" hidden="1" customHeight="1" outlineLevel="1" x14ac:dyDescent="0.25">
      <c r="A2557" s="552"/>
      <c r="B2557" s="551"/>
      <c r="C2557" s="548"/>
      <c r="D2557" s="550"/>
      <c r="E2557" s="403" t="s">
        <v>54</v>
      </c>
      <c r="F2557" s="404"/>
      <c r="G2557" s="396"/>
      <c r="H2557" s="299"/>
      <c r="I2557" s="299"/>
      <c r="J2557" s="299"/>
      <c r="K2557" s="299"/>
      <c r="L2557" s="299"/>
      <c r="M2557" s="299"/>
      <c r="N2557" s="300"/>
      <c r="O2557" s="327"/>
      <c r="P2557" s="364"/>
      <c r="Q2557" s="276"/>
      <c r="R2557" s="173"/>
      <c r="S2557" s="367"/>
      <c r="T2557" s="173"/>
    </row>
    <row r="2558" spans="1:20" s="5" customFormat="1" ht="15" hidden="1" customHeight="1" outlineLevel="1" x14ac:dyDescent="0.25">
      <c r="A2558" s="552"/>
      <c r="B2558" s="551"/>
      <c r="C2558" s="548"/>
      <c r="D2558" s="550"/>
      <c r="E2558" s="403" t="s">
        <v>55</v>
      </c>
      <c r="F2558" s="404"/>
      <c r="G2558" s="396"/>
      <c r="H2558" s="299"/>
      <c r="I2558" s="299"/>
      <c r="J2558" s="299"/>
      <c r="K2558" s="299"/>
      <c r="L2558" s="299"/>
      <c r="M2558" s="299"/>
      <c r="N2558" s="300"/>
      <c r="O2558" s="327"/>
      <c r="P2558" s="364"/>
      <c r="Q2558" s="276"/>
      <c r="R2558" s="173"/>
      <c r="S2558" s="367"/>
      <c r="T2558" s="173"/>
    </row>
    <row r="2559" spans="1:20" s="5" customFormat="1" ht="15" hidden="1" customHeight="1" outlineLevel="1" x14ac:dyDescent="0.25">
      <c r="A2559" s="552"/>
      <c r="B2559" s="551"/>
      <c r="C2559" s="548"/>
      <c r="D2559" s="550"/>
      <c r="E2559" s="403" t="s">
        <v>56</v>
      </c>
      <c r="F2559" s="404"/>
      <c r="G2559" s="396"/>
      <c r="H2559" s="299"/>
      <c r="I2559" s="299"/>
      <c r="J2559" s="299"/>
      <c r="K2559" s="299"/>
      <c r="L2559" s="299"/>
      <c r="M2559" s="299"/>
      <c r="N2559" s="300"/>
      <c r="O2559" s="327"/>
      <c r="P2559" s="364"/>
      <c r="Q2559" s="276"/>
      <c r="R2559" s="173"/>
      <c r="S2559" s="367"/>
      <c r="T2559" s="173"/>
    </row>
    <row r="2560" spans="1:20" s="5" customFormat="1" ht="15" hidden="1" customHeight="1" outlineLevel="1" x14ac:dyDescent="0.25">
      <c r="A2560" s="552"/>
      <c r="B2560" s="551"/>
      <c r="C2560" s="548"/>
      <c r="D2560" s="550"/>
      <c r="E2560" s="403" t="s">
        <v>57</v>
      </c>
      <c r="F2560" s="404"/>
      <c r="G2560" s="396"/>
      <c r="H2560" s="299"/>
      <c r="I2560" s="299"/>
      <c r="J2560" s="299"/>
      <c r="K2560" s="299"/>
      <c r="L2560" s="299"/>
      <c r="M2560" s="299"/>
      <c r="N2560" s="300"/>
      <c r="O2560" s="327"/>
      <c r="P2560" s="364"/>
      <c r="Q2560" s="276"/>
      <c r="R2560" s="173"/>
      <c r="S2560" s="367"/>
      <c r="T2560" s="173"/>
    </row>
    <row r="2561" spans="1:20" s="5" customFormat="1" ht="15" hidden="1" customHeight="1" outlineLevel="1" x14ac:dyDescent="0.25">
      <c r="A2561" s="552"/>
      <c r="B2561" s="551"/>
      <c r="C2561" s="548"/>
      <c r="D2561" s="550"/>
      <c r="E2561" s="403" t="s">
        <v>61</v>
      </c>
      <c r="F2561" s="404"/>
      <c r="G2561" s="396"/>
      <c r="H2561" s="299"/>
      <c r="I2561" s="299"/>
      <c r="J2561" s="299"/>
      <c r="K2561" s="299"/>
      <c r="L2561" s="299"/>
      <c r="M2561" s="299"/>
      <c r="N2561" s="300"/>
      <c r="O2561" s="327"/>
      <c r="P2561" s="364"/>
      <c r="Q2561" s="276"/>
      <c r="R2561" s="173"/>
      <c r="S2561" s="367"/>
      <c r="T2561" s="173"/>
    </row>
    <row r="2562" spans="1:20" s="5" customFormat="1" ht="15" hidden="1" customHeight="1" outlineLevel="1" x14ac:dyDescent="0.25">
      <c r="A2562" s="552"/>
      <c r="B2562" s="552" t="s">
        <v>109</v>
      </c>
      <c r="C2562" s="548" t="s">
        <v>65</v>
      </c>
      <c r="D2562" s="550" t="s">
        <v>66</v>
      </c>
      <c r="E2562" s="403" t="s">
        <v>53</v>
      </c>
      <c r="F2562" s="404"/>
      <c r="G2562" s="396"/>
      <c r="H2562" s="299"/>
      <c r="I2562" s="299"/>
      <c r="J2562" s="299"/>
      <c r="K2562" s="299"/>
      <c r="L2562" s="299"/>
      <c r="M2562" s="299"/>
      <c r="N2562" s="300"/>
      <c r="O2562" s="327"/>
      <c r="P2562" s="364"/>
      <c r="Q2562" s="276"/>
      <c r="R2562" s="173"/>
      <c r="S2562" s="367"/>
      <c r="T2562" s="173"/>
    </row>
    <row r="2563" spans="1:20" s="5" customFormat="1" ht="15" hidden="1" customHeight="1" outlineLevel="1" x14ac:dyDescent="0.25">
      <c r="A2563" s="552"/>
      <c r="B2563" s="552"/>
      <c r="C2563" s="548"/>
      <c r="D2563" s="550"/>
      <c r="E2563" s="403" t="s">
        <v>54</v>
      </c>
      <c r="F2563" s="404"/>
      <c r="G2563" s="396"/>
      <c r="H2563" s="299"/>
      <c r="I2563" s="299"/>
      <c r="J2563" s="299"/>
      <c r="K2563" s="299"/>
      <c r="L2563" s="299"/>
      <c r="M2563" s="6"/>
      <c r="N2563" s="300"/>
      <c r="O2563" s="327"/>
      <c r="P2563" s="364"/>
      <c r="Q2563" s="276"/>
      <c r="R2563" s="173"/>
      <c r="S2563" s="367"/>
      <c r="T2563" s="173"/>
    </row>
    <row r="2564" spans="1:20" s="5" customFormat="1" ht="15" hidden="1" customHeight="1" outlineLevel="1" x14ac:dyDescent="0.25">
      <c r="A2564" s="552"/>
      <c r="B2564" s="552"/>
      <c r="C2564" s="548"/>
      <c r="D2564" s="550"/>
      <c r="E2564" s="403" t="s">
        <v>55</v>
      </c>
      <c r="F2564" s="404"/>
      <c r="G2564" s="396"/>
      <c r="H2564" s="299"/>
      <c r="I2564" s="299"/>
      <c r="J2564" s="299"/>
      <c r="K2564" s="299"/>
      <c r="L2564" s="299"/>
      <c r="M2564" s="299"/>
      <c r="N2564" s="300"/>
      <c r="O2564" s="327"/>
      <c r="P2564" s="364"/>
      <c r="Q2564" s="276"/>
      <c r="R2564" s="173"/>
      <c r="S2564" s="367"/>
      <c r="T2564" s="173"/>
    </row>
    <row r="2565" spans="1:20" s="5" customFormat="1" ht="15" hidden="1" customHeight="1" outlineLevel="1" x14ac:dyDescent="0.25">
      <c r="A2565" s="552"/>
      <c r="B2565" s="552"/>
      <c r="C2565" s="548"/>
      <c r="D2565" s="550"/>
      <c r="E2565" s="403" t="s">
        <v>56</v>
      </c>
      <c r="F2565" s="404"/>
      <c r="G2565" s="396"/>
      <c r="H2565" s="299"/>
      <c r="I2565" s="299"/>
      <c r="J2565" s="299"/>
      <c r="K2565" s="299"/>
      <c r="L2565" s="299"/>
      <c r="M2565" s="299"/>
      <c r="N2565" s="300"/>
      <c r="O2565" s="327"/>
      <c r="P2565" s="364"/>
      <c r="Q2565" s="276"/>
      <c r="R2565" s="173"/>
      <c r="S2565" s="367"/>
      <c r="T2565" s="173"/>
    </row>
    <row r="2566" spans="1:20" s="5" customFormat="1" ht="15" hidden="1" customHeight="1" outlineLevel="1" x14ac:dyDescent="0.25">
      <c r="A2566" s="552"/>
      <c r="B2566" s="552"/>
      <c r="C2566" s="548"/>
      <c r="D2566" s="550"/>
      <c r="E2566" s="403" t="s">
        <v>57</v>
      </c>
      <c r="F2566" s="404"/>
      <c r="G2566" s="396"/>
      <c r="H2566" s="299"/>
      <c r="I2566" s="299"/>
      <c r="J2566" s="299"/>
      <c r="K2566" s="299"/>
      <c r="L2566" s="299"/>
      <c r="M2566" s="299"/>
      <c r="N2566" s="300"/>
      <c r="O2566" s="327"/>
      <c r="P2566" s="364"/>
      <c r="Q2566" s="276"/>
      <c r="R2566" s="173"/>
      <c r="S2566" s="367"/>
      <c r="T2566" s="173"/>
    </row>
    <row r="2567" spans="1:20" s="5" customFormat="1" ht="15" hidden="1" customHeight="1" outlineLevel="1" x14ac:dyDescent="0.25">
      <c r="A2567" s="552"/>
      <c r="B2567" s="552"/>
      <c r="C2567" s="548"/>
      <c r="D2567" s="550"/>
      <c r="E2567" s="403" t="s">
        <v>61</v>
      </c>
      <c r="F2567" s="404"/>
      <c r="G2567" s="396"/>
      <c r="H2567" s="301"/>
      <c r="I2567" s="301"/>
      <c r="J2567" s="301"/>
      <c r="K2567" s="301"/>
      <c r="L2567" s="301"/>
      <c r="M2567" s="300"/>
      <c r="N2567" s="300"/>
      <c r="O2567" s="327"/>
      <c r="P2567" s="364"/>
      <c r="Q2567" s="276"/>
      <c r="R2567" s="173"/>
      <c r="S2567" s="367"/>
      <c r="T2567" s="173"/>
    </row>
    <row r="2568" spans="1:20" s="5" customFormat="1" ht="15" hidden="1" customHeight="1" outlineLevel="1" x14ac:dyDescent="0.25">
      <c r="A2568" s="552"/>
      <c r="B2568" s="552"/>
      <c r="C2568" s="548" t="s">
        <v>68</v>
      </c>
      <c r="D2568" s="550" t="s">
        <v>66</v>
      </c>
      <c r="E2568" s="403" t="s">
        <v>53</v>
      </c>
      <c r="F2568" s="404"/>
      <c r="G2568" s="396"/>
      <c r="H2568" s="301"/>
      <c r="I2568" s="301"/>
      <c r="J2568" s="301"/>
      <c r="K2568" s="301"/>
      <c r="L2568" s="301"/>
      <c r="M2568" s="300"/>
      <c r="N2568" s="300"/>
      <c r="O2568" s="327"/>
      <c r="P2568" s="364"/>
      <c r="Q2568" s="276"/>
      <c r="R2568" s="173"/>
      <c r="S2568" s="367"/>
      <c r="T2568" s="173"/>
    </row>
    <row r="2569" spans="1:20" s="5" customFormat="1" ht="15" hidden="1" customHeight="1" outlineLevel="1" x14ac:dyDescent="0.25">
      <c r="A2569" s="552"/>
      <c r="B2569" s="552"/>
      <c r="C2569" s="548"/>
      <c r="D2569" s="550"/>
      <c r="E2569" s="403" t="s">
        <v>54</v>
      </c>
      <c r="F2569" s="404"/>
      <c r="G2569" s="396"/>
      <c r="H2569" s="301"/>
      <c r="I2569" s="301"/>
      <c r="J2569" s="301"/>
      <c r="K2569" s="301"/>
      <c r="L2569" s="301"/>
      <c r="M2569" s="300"/>
      <c r="N2569" s="300"/>
      <c r="O2569" s="327"/>
      <c r="P2569" s="364"/>
      <c r="Q2569" s="276"/>
      <c r="R2569" s="173"/>
      <c r="S2569" s="367"/>
      <c r="T2569" s="173"/>
    </row>
    <row r="2570" spans="1:20" s="5" customFormat="1" ht="15" hidden="1" customHeight="1" outlineLevel="1" x14ac:dyDescent="0.25">
      <c r="A2570" s="552"/>
      <c r="B2570" s="552"/>
      <c r="C2570" s="548"/>
      <c r="D2570" s="550"/>
      <c r="E2570" s="403" t="s">
        <v>55</v>
      </c>
      <c r="F2570" s="404"/>
      <c r="G2570" s="396"/>
      <c r="H2570" s="301"/>
      <c r="I2570" s="301"/>
      <c r="J2570" s="301"/>
      <c r="K2570" s="301"/>
      <c r="L2570" s="301"/>
      <c r="M2570" s="300"/>
      <c r="N2570" s="300"/>
      <c r="O2570" s="327"/>
      <c r="P2570" s="364"/>
      <c r="Q2570" s="276"/>
      <c r="R2570" s="173"/>
      <c r="S2570" s="367"/>
      <c r="T2570" s="173"/>
    </row>
    <row r="2571" spans="1:20" s="5" customFormat="1" ht="15" hidden="1" customHeight="1" outlineLevel="1" x14ac:dyDescent="0.25">
      <c r="A2571" s="552"/>
      <c r="B2571" s="552"/>
      <c r="C2571" s="548"/>
      <c r="D2571" s="550"/>
      <c r="E2571" s="403" t="s">
        <v>56</v>
      </c>
      <c r="F2571" s="404"/>
      <c r="G2571" s="396"/>
      <c r="H2571" s="301"/>
      <c r="I2571" s="301"/>
      <c r="J2571" s="301"/>
      <c r="K2571" s="301"/>
      <c r="L2571" s="301"/>
      <c r="M2571" s="300"/>
      <c r="N2571" s="300"/>
      <c r="O2571" s="327"/>
      <c r="P2571" s="364"/>
      <c r="Q2571" s="276"/>
      <c r="R2571" s="173"/>
      <c r="S2571" s="367"/>
      <c r="T2571" s="173"/>
    </row>
    <row r="2572" spans="1:20" s="5" customFormat="1" ht="15" hidden="1" customHeight="1" outlineLevel="1" x14ac:dyDescent="0.25">
      <c r="A2572" s="552"/>
      <c r="B2572" s="552"/>
      <c r="C2572" s="548"/>
      <c r="D2572" s="550"/>
      <c r="E2572" s="403" t="s">
        <v>57</v>
      </c>
      <c r="F2572" s="404"/>
      <c r="G2572" s="396"/>
      <c r="H2572" s="301"/>
      <c r="I2572" s="301"/>
      <c r="J2572" s="301"/>
      <c r="K2572" s="301"/>
      <c r="L2572" s="301"/>
      <c r="M2572" s="300"/>
      <c r="N2572" s="300"/>
      <c r="O2572" s="327"/>
      <c r="P2572" s="364"/>
      <c r="Q2572" s="276"/>
      <c r="R2572" s="173"/>
      <c r="S2572" s="367"/>
      <c r="T2572" s="173"/>
    </row>
    <row r="2573" spans="1:20" s="5" customFormat="1" ht="15" hidden="1" customHeight="1" outlineLevel="1" x14ac:dyDescent="0.25">
      <c r="A2573" s="552"/>
      <c r="B2573" s="552"/>
      <c r="C2573" s="548"/>
      <c r="D2573" s="550"/>
      <c r="E2573" s="403" t="s">
        <v>61</v>
      </c>
      <c r="F2573" s="404"/>
      <c r="G2573" s="396"/>
      <c r="H2573" s="301"/>
      <c r="I2573" s="301"/>
      <c r="J2573" s="301"/>
      <c r="K2573" s="301"/>
      <c r="L2573" s="301"/>
      <c r="M2573" s="300"/>
      <c r="N2573" s="300"/>
      <c r="O2573" s="327"/>
      <c r="P2573" s="364"/>
      <c r="Q2573" s="276"/>
      <c r="R2573" s="173"/>
      <c r="S2573" s="367"/>
      <c r="T2573" s="173"/>
    </row>
    <row r="2574" spans="1:20" s="5" customFormat="1" ht="15" hidden="1" customHeight="1" outlineLevel="1" x14ac:dyDescent="0.25">
      <c r="A2574" s="552"/>
      <c r="B2574" s="552"/>
      <c r="C2574" s="548"/>
      <c r="D2574" s="550" t="s">
        <v>67</v>
      </c>
      <c r="E2574" s="403" t="s">
        <v>53</v>
      </c>
      <c r="F2574" s="404"/>
      <c r="G2574" s="396"/>
      <c r="H2574" s="301"/>
      <c r="I2574" s="301"/>
      <c r="J2574" s="301"/>
      <c r="K2574" s="301"/>
      <c r="L2574" s="301"/>
      <c r="M2574" s="300"/>
      <c r="N2574" s="300"/>
      <c r="O2574" s="327"/>
      <c r="P2574" s="364"/>
      <c r="Q2574" s="276"/>
      <c r="R2574" s="173"/>
      <c r="S2574" s="367"/>
      <c r="T2574" s="173"/>
    </row>
    <row r="2575" spans="1:20" s="5" customFormat="1" ht="15" hidden="1" customHeight="1" outlineLevel="1" x14ac:dyDescent="0.25">
      <c r="A2575" s="552"/>
      <c r="B2575" s="552"/>
      <c r="C2575" s="548"/>
      <c r="D2575" s="550"/>
      <c r="E2575" s="403" t="s">
        <v>54</v>
      </c>
      <c r="F2575" s="404"/>
      <c r="G2575" s="396"/>
      <c r="H2575" s="300"/>
      <c r="I2575" s="300"/>
      <c r="J2575" s="300"/>
      <c r="K2575" s="300"/>
      <c r="L2575" s="300"/>
      <c r="M2575" s="300"/>
      <c r="N2575" s="300"/>
      <c r="O2575" s="327"/>
      <c r="P2575" s="364"/>
      <c r="Q2575" s="276"/>
      <c r="R2575" s="173"/>
      <c r="S2575" s="367"/>
      <c r="T2575" s="173"/>
    </row>
    <row r="2576" spans="1:20" s="5" customFormat="1" ht="15" hidden="1" customHeight="1" outlineLevel="1" x14ac:dyDescent="0.25">
      <c r="A2576" s="552"/>
      <c r="B2576" s="552"/>
      <c r="C2576" s="548"/>
      <c r="D2576" s="550"/>
      <c r="E2576" s="403" t="s">
        <v>55</v>
      </c>
      <c r="F2576" s="404"/>
      <c r="G2576" s="396"/>
      <c r="H2576" s="300"/>
      <c r="I2576" s="300"/>
      <c r="J2576" s="300"/>
      <c r="K2576" s="300"/>
      <c r="L2576" s="300"/>
      <c r="M2576" s="300"/>
      <c r="N2576" s="300"/>
      <c r="O2576" s="327"/>
      <c r="P2576" s="364"/>
      <c r="Q2576" s="276"/>
      <c r="R2576" s="173"/>
      <c r="S2576" s="367"/>
      <c r="T2576" s="173"/>
    </row>
    <row r="2577" spans="1:20" s="5" customFormat="1" ht="15" hidden="1" customHeight="1" outlineLevel="1" x14ac:dyDescent="0.25">
      <c r="A2577" s="552"/>
      <c r="B2577" s="552"/>
      <c r="C2577" s="548"/>
      <c r="D2577" s="550"/>
      <c r="E2577" s="403" t="s">
        <v>56</v>
      </c>
      <c r="F2577" s="404"/>
      <c r="G2577" s="396"/>
      <c r="H2577" s="300"/>
      <c r="I2577" s="300"/>
      <c r="J2577" s="300"/>
      <c r="K2577" s="300"/>
      <c r="L2577" s="300"/>
      <c r="M2577" s="300"/>
      <c r="N2577" s="300"/>
      <c r="O2577" s="327"/>
      <c r="P2577" s="364"/>
      <c r="Q2577" s="276"/>
      <c r="R2577" s="173"/>
      <c r="S2577" s="367"/>
      <c r="T2577" s="173"/>
    </row>
    <row r="2578" spans="1:20" s="5" customFormat="1" ht="15" hidden="1" customHeight="1" outlineLevel="1" x14ac:dyDescent="0.25">
      <c r="A2578" s="552"/>
      <c r="B2578" s="552"/>
      <c r="C2578" s="548"/>
      <c r="D2578" s="550"/>
      <c r="E2578" s="403" t="s">
        <v>57</v>
      </c>
      <c r="F2578" s="404"/>
      <c r="G2578" s="396"/>
      <c r="H2578" s="300"/>
      <c r="I2578" s="300"/>
      <c r="J2578" s="300"/>
      <c r="K2578" s="300"/>
      <c r="L2578" s="300"/>
      <c r="M2578" s="300"/>
      <c r="N2578" s="300"/>
      <c r="O2578" s="327"/>
      <c r="P2578" s="364"/>
      <c r="Q2578" s="276"/>
      <c r="R2578" s="173"/>
      <c r="S2578" s="367"/>
      <c r="T2578" s="173"/>
    </row>
    <row r="2579" spans="1:20" s="5" customFormat="1" ht="15" hidden="1" customHeight="1" outlineLevel="1" x14ac:dyDescent="0.25">
      <c r="A2579" s="552"/>
      <c r="B2579" s="552"/>
      <c r="C2579" s="548"/>
      <c r="D2579" s="550"/>
      <c r="E2579" s="403" t="s">
        <v>61</v>
      </c>
      <c r="F2579" s="404"/>
      <c r="G2579" s="396"/>
      <c r="H2579" s="300"/>
      <c r="I2579" s="300"/>
      <c r="J2579" s="300"/>
      <c r="K2579" s="300"/>
      <c r="L2579" s="300"/>
      <c r="M2579" s="300"/>
      <c r="N2579" s="300"/>
      <c r="O2579" s="327"/>
      <c r="P2579" s="364"/>
      <c r="Q2579" s="276"/>
      <c r="R2579" s="173"/>
      <c r="S2579" s="367"/>
      <c r="T2579" s="173"/>
    </row>
    <row r="2580" spans="1:20" s="5" customFormat="1" ht="21" customHeight="1" collapsed="1" x14ac:dyDescent="0.25">
      <c r="A2580" s="604" t="s">
        <v>72</v>
      </c>
      <c r="B2580" s="551" t="s">
        <v>64</v>
      </c>
      <c r="C2580" s="551" t="s">
        <v>65</v>
      </c>
      <c r="D2580" s="552" t="s">
        <v>66</v>
      </c>
      <c r="E2580" s="534" t="s">
        <v>53</v>
      </c>
      <c r="F2580" s="535"/>
      <c r="G2580" s="204"/>
      <c r="H2580" s="273"/>
      <c r="I2580" s="273"/>
      <c r="J2580" s="122">
        <f t="shared" ref="J2580:N2580" si="40">J2581+J2582</f>
        <v>6002</v>
      </c>
      <c r="K2580" s="273"/>
      <c r="L2580" s="273"/>
      <c r="M2580" s="273"/>
      <c r="N2580" s="273">
        <f t="shared" si="40"/>
        <v>165</v>
      </c>
      <c r="O2580" s="337"/>
      <c r="P2580" s="364"/>
      <c r="Q2580" s="276"/>
      <c r="R2580" s="173"/>
      <c r="S2580" s="367"/>
      <c r="T2580" s="173"/>
    </row>
    <row r="2581" spans="1:20" s="5" customFormat="1" ht="164.25" hidden="1" customHeight="1" outlineLevel="1" x14ac:dyDescent="0.25">
      <c r="A2581" s="605"/>
      <c r="B2581" s="551"/>
      <c r="C2581" s="551"/>
      <c r="D2581" s="552"/>
      <c r="E2581" s="536"/>
      <c r="F2581" s="537"/>
      <c r="G2581" s="204" t="s">
        <v>1919</v>
      </c>
      <c r="H2581" s="300"/>
      <c r="I2581" s="300"/>
      <c r="J2581" s="300">
        <v>917</v>
      </c>
      <c r="K2581" s="300"/>
      <c r="L2581" s="300"/>
      <c r="M2581" s="300"/>
      <c r="N2581" s="300">
        <v>150</v>
      </c>
      <c r="O2581" s="327"/>
      <c r="P2581" s="221"/>
      <c r="Q2581" s="224"/>
      <c r="R2581" s="20"/>
      <c r="S2581" s="274"/>
      <c r="T2581" s="20"/>
    </row>
    <row r="2582" spans="1:20" s="5" customFormat="1" ht="43.5" hidden="1" customHeight="1" outlineLevel="1" x14ac:dyDescent="0.25">
      <c r="A2582" s="605"/>
      <c r="B2582" s="551"/>
      <c r="C2582" s="551"/>
      <c r="D2582" s="552"/>
      <c r="E2582" s="538"/>
      <c r="F2582" s="539"/>
      <c r="G2582" s="133" t="s">
        <v>2151</v>
      </c>
      <c r="H2582" s="4"/>
      <c r="I2582" s="4"/>
      <c r="J2582" s="4">
        <v>5085</v>
      </c>
      <c r="K2582" s="4"/>
      <c r="L2582" s="4"/>
      <c r="M2582" s="4"/>
      <c r="N2582" s="4">
        <v>15</v>
      </c>
      <c r="O2582" s="21"/>
      <c r="P2582" s="221"/>
      <c r="Q2582" s="224"/>
      <c r="R2582" s="20"/>
      <c r="S2582" s="274"/>
      <c r="T2582" s="20"/>
    </row>
    <row r="2583" spans="1:20" s="5" customFormat="1" ht="15" customHeight="1" collapsed="1" x14ac:dyDescent="0.25">
      <c r="A2583" s="605"/>
      <c r="B2583" s="551"/>
      <c r="C2583" s="551"/>
      <c r="D2583" s="552"/>
      <c r="E2583" s="534" t="s">
        <v>54</v>
      </c>
      <c r="F2583" s="535"/>
      <c r="G2583" s="204"/>
      <c r="H2583" s="122">
        <f>SUM(H2584:H2590)</f>
        <v>1244</v>
      </c>
      <c r="I2583" s="122">
        <f t="shared" ref="I2583:N2583" si="41">SUM(I2584:I2590)</f>
        <v>2000</v>
      </c>
      <c r="J2583" s="122">
        <f t="shared" si="41"/>
        <v>121</v>
      </c>
      <c r="K2583" s="122"/>
      <c r="L2583" s="122">
        <f t="shared" si="41"/>
        <v>314.10000000000002</v>
      </c>
      <c r="M2583" s="122">
        <f t="shared" si="41"/>
        <v>933.55</v>
      </c>
      <c r="N2583" s="122">
        <f t="shared" si="41"/>
        <v>150</v>
      </c>
      <c r="O2583" s="334"/>
      <c r="P2583" s="364"/>
      <c r="Q2583" s="276"/>
      <c r="R2583" s="173"/>
      <c r="S2583" s="367"/>
      <c r="T2583" s="173"/>
    </row>
    <row r="2584" spans="1:20" s="5" customFormat="1" ht="48.75" hidden="1" customHeight="1" outlineLevel="1" x14ac:dyDescent="0.25">
      <c r="A2584" s="605"/>
      <c r="B2584" s="551"/>
      <c r="C2584" s="551"/>
      <c r="D2584" s="552"/>
      <c r="E2584" s="536"/>
      <c r="F2584" s="537"/>
      <c r="G2584" s="64" t="s">
        <v>1920</v>
      </c>
      <c r="H2584" s="122">
        <v>774</v>
      </c>
      <c r="I2584" s="122"/>
      <c r="J2584" s="122"/>
      <c r="K2584" s="122"/>
      <c r="L2584" s="122">
        <v>254.1</v>
      </c>
      <c r="M2584" s="122"/>
      <c r="N2584" s="122"/>
      <c r="O2584" s="334"/>
      <c r="P2584" s="221"/>
      <c r="Q2584" s="224"/>
      <c r="R2584" s="58"/>
      <c r="S2584" s="58"/>
      <c r="T2584" s="81"/>
    </row>
    <row r="2585" spans="1:20" s="5" customFormat="1" ht="90" hidden="1" customHeight="1" outlineLevel="1" x14ac:dyDescent="0.25">
      <c r="A2585" s="605"/>
      <c r="B2585" s="551"/>
      <c r="C2585" s="551"/>
      <c r="D2585" s="552"/>
      <c r="E2585" s="536"/>
      <c r="F2585" s="537"/>
      <c r="G2585" s="64" t="s">
        <v>1921</v>
      </c>
      <c r="H2585" s="122">
        <v>470</v>
      </c>
      <c r="I2585" s="122"/>
      <c r="J2585" s="122"/>
      <c r="K2585" s="122"/>
      <c r="L2585" s="122">
        <v>60</v>
      </c>
      <c r="M2585" s="122"/>
      <c r="N2585" s="122"/>
      <c r="O2585" s="334"/>
      <c r="P2585" s="221"/>
      <c r="Q2585" s="224"/>
      <c r="R2585" s="62"/>
      <c r="S2585" s="58"/>
      <c r="T2585" s="62"/>
    </row>
    <row r="2586" spans="1:20" s="5" customFormat="1" ht="100.9" hidden="1" customHeight="1" outlineLevel="1" x14ac:dyDescent="0.25">
      <c r="A2586" s="605"/>
      <c r="B2586" s="551"/>
      <c r="C2586" s="551"/>
      <c r="D2586" s="552"/>
      <c r="E2586" s="536"/>
      <c r="F2586" s="537"/>
      <c r="G2586" s="233" t="s">
        <v>1803</v>
      </c>
      <c r="H2586" s="122"/>
      <c r="I2586" s="122">
        <v>1251</v>
      </c>
      <c r="J2586" s="122"/>
      <c r="K2586" s="122"/>
      <c r="L2586" s="122"/>
      <c r="M2586" s="122">
        <v>269</v>
      </c>
      <c r="N2586" s="122"/>
      <c r="O2586" s="334"/>
      <c r="P2586" s="221"/>
      <c r="Q2586" s="224"/>
      <c r="R2586" s="20"/>
      <c r="S2586" s="274"/>
      <c r="T2586" s="20"/>
    </row>
    <row r="2587" spans="1:20" s="5" customFormat="1" ht="100.9" hidden="1" customHeight="1" outlineLevel="1" x14ac:dyDescent="0.25">
      <c r="A2587" s="605"/>
      <c r="B2587" s="551"/>
      <c r="C2587" s="551"/>
      <c r="D2587" s="552"/>
      <c r="E2587" s="536"/>
      <c r="F2587" s="537"/>
      <c r="G2587" s="233" t="s">
        <v>1596</v>
      </c>
      <c r="H2587" s="122"/>
      <c r="I2587" s="122">
        <v>90</v>
      </c>
      <c r="J2587" s="122"/>
      <c r="K2587" s="122"/>
      <c r="L2587" s="122"/>
      <c r="M2587" s="122">
        <v>23.3</v>
      </c>
      <c r="N2587" s="122"/>
      <c r="O2587" s="334"/>
      <c r="P2587" s="221"/>
      <c r="Q2587" s="224"/>
      <c r="R2587" s="20"/>
      <c r="S2587" s="274"/>
      <c r="T2587" s="20"/>
    </row>
    <row r="2588" spans="1:20" s="5" customFormat="1" ht="100.9" hidden="1" customHeight="1" outlineLevel="1" x14ac:dyDescent="0.25">
      <c r="A2588" s="605"/>
      <c r="B2588" s="551"/>
      <c r="C2588" s="551"/>
      <c r="D2588" s="552"/>
      <c r="E2588" s="536"/>
      <c r="F2588" s="537"/>
      <c r="G2588" s="233" t="s">
        <v>1900</v>
      </c>
      <c r="H2588" s="122"/>
      <c r="I2588" s="122">
        <v>69</v>
      </c>
      <c r="J2588" s="122"/>
      <c r="K2588" s="122"/>
      <c r="L2588" s="122"/>
      <c r="M2588" s="122">
        <v>600</v>
      </c>
      <c r="N2588" s="122"/>
      <c r="O2588" s="334"/>
      <c r="P2588" s="221"/>
      <c r="Q2588" s="224"/>
      <c r="R2588" s="20"/>
      <c r="S2588" s="274"/>
      <c r="T2588" s="20"/>
    </row>
    <row r="2589" spans="1:20" s="5" customFormat="1" ht="100.5" hidden="1" customHeight="1" outlineLevel="1" x14ac:dyDescent="0.25">
      <c r="A2589" s="605"/>
      <c r="B2589" s="551"/>
      <c r="C2589" s="551"/>
      <c r="D2589" s="552"/>
      <c r="E2589" s="536"/>
      <c r="F2589" s="537"/>
      <c r="G2589" s="233" t="s">
        <v>908</v>
      </c>
      <c r="H2589" s="122"/>
      <c r="I2589" s="122">
        <v>590</v>
      </c>
      <c r="J2589" s="122"/>
      <c r="K2589" s="122"/>
      <c r="L2589" s="122"/>
      <c r="M2589" s="122">
        <v>41.25</v>
      </c>
      <c r="N2589" s="122"/>
      <c r="O2589" s="334"/>
      <c r="P2589" s="221"/>
      <c r="Q2589" s="224"/>
      <c r="R2589" s="20"/>
      <c r="S2589" s="274"/>
      <c r="T2589" s="20"/>
    </row>
    <row r="2590" spans="1:20" s="5" customFormat="1" ht="60" hidden="1" customHeight="1" outlineLevel="1" x14ac:dyDescent="0.25">
      <c r="A2590" s="605"/>
      <c r="B2590" s="551"/>
      <c r="C2590" s="551"/>
      <c r="D2590" s="552"/>
      <c r="E2590" s="538"/>
      <c r="F2590" s="539"/>
      <c r="G2590" s="141" t="s">
        <v>1887</v>
      </c>
      <c r="H2590" s="300"/>
      <c r="I2590" s="300"/>
      <c r="J2590" s="300">
        <v>121</v>
      </c>
      <c r="K2590" s="300"/>
      <c r="L2590" s="300"/>
      <c r="M2590" s="300"/>
      <c r="N2590" s="300">
        <v>150</v>
      </c>
      <c r="O2590" s="327"/>
      <c r="P2590" s="221"/>
      <c r="Q2590" s="224"/>
      <c r="R2590" s="20"/>
      <c r="S2590" s="274"/>
      <c r="T2590" s="20"/>
    </row>
    <row r="2591" spans="1:20" s="5" customFormat="1" ht="15" customHeight="1" collapsed="1" x14ac:dyDescent="0.25">
      <c r="A2591" s="605"/>
      <c r="B2591" s="551"/>
      <c r="C2591" s="551"/>
      <c r="D2591" s="552"/>
      <c r="E2591" s="534" t="s">
        <v>55</v>
      </c>
      <c r="F2591" s="535"/>
      <c r="G2591" s="204"/>
      <c r="H2591" s="122">
        <f>H2592+H2593</f>
        <v>488</v>
      </c>
      <c r="I2591" s="122">
        <f t="shared" ref="I2591:M2591" si="42">I2592+I2593</f>
        <v>266</v>
      </c>
      <c r="J2591" s="122"/>
      <c r="K2591" s="122"/>
      <c r="L2591" s="122">
        <f t="shared" si="42"/>
        <v>499.48</v>
      </c>
      <c r="M2591" s="122">
        <f t="shared" si="42"/>
        <v>269</v>
      </c>
      <c r="N2591" s="122"/>
      <c r="O2591" s="334"/>
      <c r="P2591" s="482"/>
      <c r="Q2591" s="359"/>
      <c r="R2591" s="173"/>
      <c r="S2591" s="367"/>
      <c r="T2591" s="366"/>
    </row>
    <row r="2592" spans="1:20" s="5" customFormat="1" ht="30" hidden="1" customHeight="1" outlineLevel="1" x14ac:dyDescent="0.25">
      <c r="A2592" s="605"/>
      <c r="B2592" s="551"/>
      <c r="C2592" s="551"/>
      <c r="D2592" s="552"/>
      <c r="E2592" s="536"/>
      <c r="F2592" s="537"/>
      <c r="G2592" s="64" t="s">
        <v>1922</v>
      </c>
      <c r="H2592" s="122">
        <v>488</v>
      </c>
      <c r="I2592" s="122"/>
      <c r="J2592" s="122"/>
      <c r="K2592" s="122"/>
      <c r="L2592" s="122">
        <v>499.48</v>
      </c>
      <c r="M2592" s="122"/>
      <c r="N2592" s="122"/>
      <c r="O2592" s="334"/>
      <c r="P2592" s="221"/>
      <c r="Q2592" s="224"/>
      <c r="R2592" s="62"/>
      <c r="S2592" s="58"/>
      <c r="T2592" s="20"/>
    </row>
    <row r="2593" spans="1:20" s="5" customFormat="1" ht="60" hidden="1" customHeight="1" outlineLevel="1" x14ac:dyDescent="0.25">
      <c r="A2593" s="605"/>
      <c r="B2593" s="551"/>
      <c r="C2593" s="551"/>
      <c r="D2593" s="552"/>
      <c r="E2593" s="538"/>
      <c r="F2593" s="539"/>
      <c r="G2593" s="233" t="s">
        <v>1803</v>
      </c>
      <c r="H2593" s="122"/>
      <c r="I2593" s="122">
        <v>266</v>
      </c>
      <c r="J2593" s="122"/>
      <c r="K2593" s="122"/>
      <c r="L2593" s="122"/>
      <c r="M2593" s="122">
        <v>269</v>
      </c>
      <c r="N2593" s="122"/>
      <c r="O2593" s="334"/>
      <c r="P2593" s="221"/>
      <c r="Q2593" s="224"/>
      <c r="R2593" s="20"/>
      <c r="S2593" s="274"/>
      <c r="T2593" s="20"/>
    </row>
    <row r="2594" spans="1:20" s="5" customFormat="1" ht="15" customHeight="1" collapsed="1" x14ac:dyDescent="0.25">
      <c r="A2594" s="605"/>
      <c r="B2594" s="551"/>
      <c r="C2594" s="551"/>
      <c r="D2594" s="552"/>
      <c r="E2594" s="534" t="s">
        <v>56</v>
      </c>
      <c r="F2594" s="535"/>
      <c r="G2594" s="204"/>
      <c r="H2594" s="273"/>
      <c r="I2594" s="273"/>
      <c r="J2594" s="122">
        <f t="shared" ref="J2594:N2594" si="43">J2595</f>
        <v>3415</v>
      </c>
      <c r="K2594" s="273"/>
      <c r="L2594" s="273"/>
      <c r="M2594" s="273"/>
      <c r="N2594" s="122">
        <f t="shared" si="43"/>
        <v>3500</v>
      </c>
      <c r="O2594" s="337"/>
      <c r="P2594" s="482"/>
      <c r="Q2594" s="359"/>
      <c r="R2594" s="173"/>
      <c r="S2594" s="367"/>
      <c r="T2594" s="366"/>
    </row>
    <row r="2595" spans="1:20" s="5" customFormat="1" ht="30" hidden="1" customHeight="1" outlineLevel="1" x14ac:dyDescent="0.25">
      <c r="A2595" s="605"/>
      <c r="B2595" s="551"/>
      <c r="C2595" s="551"/>
      <c r="D2595" s="552"/>
      <c r="E2595" s="538"/>
      <c r="F2595" s="539"/>
      <c r="G2595" s="204" t="s">
        <v>1923</v>
      </c>
      <c r="H2595" s="300"/>
      <c r="I2595" s="300"/>
      <c r="J2595" s="300">
        <v>3415</v>
      </c>
      <c r="K2595" s="300"/>
      <c r="L2595" s="300"/>
      <c r="M2595" s="300"/>
      <c r="N2595" s="300">
        <v>3500</v>
      </c>
      <c r="O2595" s="327"/>
      <c r="P2595" s="221"/>
      <c r="Q2595" s="224"/>
      <c r="R2595" s="20"/>
      <c r="S2595" s="274"/>
      <c r="T2595" s="20"/>
    </row>
    <row r="2596" spans="1:20" s="5" customFormat="1" ht="15" hidden="1" customHeight="1" outlineLevel="1" x14ac:dyDescent="0.25">
      <c r="A2596" s="605"/>
      <c r="B2596" s="551"/>
      <c r="C2596" s="551"/>
      <c r="D2596" s="552"/>
      <c r="E2596" s="234" t="s">
        <v>57</v>
      </c>
      <c r="F2596" s="147"/>
      <c r="G2596" s="204"/>
      <c r="H2596" s="300"/>
      <c r="I2596" s="300"/>
      <c r="J2596" s="300"/>
      <c r="K2596" s="300"/>
      <c r="L2596" s="300"/>
      <c r="M2596" s="300"/>
      <c r="N2596" s="300"/>
      <c r="O2596" s="327"/>
      <c r="P2596" s="364"/>
      <c r="Q2596" s="276"/>
      <c r="R2596" s="173"/>
      <c r="S2596" s="367"/>
      <c r="T2596" s="173"/>
    </row>
    <row r="2597" spans="1:20" s="5" customFormat="1" ht="15" hidden="1" customHeight="1" outlineLevel="1" x14ac:dyDescent="0.25">
      <c r="A2597" s="605"/>
      <c r="B2597" s="551"/>
      <c r="C2597" s="551"/>
      <c r="D2597" s="552"/>
      <c r="E2597" s="234" t="s">
        <v>61</v>
      </c>
      <c r="F2597" s="147"/>
      <c r="G2597" s="204"/>
      <c r="H2597" s="6"/>
      <c r="I2597" s="6"/>
      <c r="J2597" s="6"/>
      <c r="K2597" s="6"/>
      <c r="L2597" s="6"/>
      <c r="M2597" s="6"/>
      <c r="N2597" s="6"/>
      <c r="O2597" s="476"/>
      <c r="P2597" s="364"/>
      <c r="Q2597" s="276"/>
      <c r="R2597" s="173"/>
      <c r="S2597" s="367"/>
      <c r="T2597" s="173"/>
    </row>
    <row r="2598" spans="1:20" s="5" customFormat="1" ht="15" hidden="1" customHeight="1" outlineLevel="1" x14ac:dyDescent="0.25">
      <c r="A2598" s="605"/>
      <c r="B2598" s="551"/>
      <c r="C2598" s="551"/>
      <c r="D2598" s="323" t="s">
        <v>67</v>
      </c>
      <c r="E2598" s="234" t="s">
        <v>53</v>
      </c>
      <c r="F2598" s="147"/>
      <c r="G2598" s="204"/>
      <c r="H2598" s="299"/>
      <c r="I2598" s="299"/>
      <c r="J2598" s="299"/>
      <c r="K2598" s="299"/>
      <c r="L2598" s="299"/>
      <c r="M2598" s="299"/>
      <c r="N2598" s="300"/>
      <c r="O2598" s="327"/>
      <c r="P2598" s="364"/>
      <c r="Q2598" s="276"/>
      <c r="R2598" s="173"/>
      <c r="S2598" s="367"/>
      <c r="T2598" s="173"/>
    </row>
    <row r="2599" spans="1:20" s="5" customFormat="1" ht="15" customHeight="1" collapsed="1" x14ac:dyDescent="0.25">
      <c r="A2599" s="605"/>
      <c r="B2599" s="551"/>
      <c r="C2599" s="551"/>
      <c r="D2599" s="604" t="s">
        <v>67</v>
      </c>
      <c r="E2599" s="534" t="s">
        <v>54</v>
      </c>
      <c r="F2599" s="535"/>
      <c r="G2599" s="204"/>
      <c r="H2599" s="123"/>
      <c r="I2599" s="123">
        <f t="shared" ref="I2599:M2599" si="44">I2600</f>
        <v>852</v>
      </c>
      <c r="J2599" s="123"/>
      <c r="K2599" s="123"/>
      <c r="L2599" s="123"/>
      <c r="M2599" s="123">
        <f t="shared" si="44"/>
        <v>152.6</v>
      </c>
      <c r="N2599" s="123"/>
      <c r="O2599" s="332"/>
      <c r="P2599" s="364"/>
      <c r="Q2599" s="276"/>
      <c r="R2599" s="173"/>
      <c r="S2599" s="367"/>
      <c r="T2599" s="173"/>
    </row>
    <row r="2600" spans="1:20" s="5" customFormat="1" ht="45" hidden="1" customHeight="1" outlineLevel="1" x14ac:dyDescent="0.25">
      <c r="A2600" s="605"/>
      <c r="B2600" s="551"/>
      <c r="C2600" s="551"/>
      <c r="D2600" s="605"/>
      <c r="E2600" s="538"/>
      <c r="F2600" s="539"/>
      <c r="G2600" s="233" t="s">
        <v>1864</v>
      </c>
      <c r="H2600" s="122"/>
      <c r="I2600" s="122">
        <v>852</v>
      </c>
      <c r="J2600" s="122"/>
      <c r="K2600" s="122"/>
      <c r="L2600" s="122"/>
      <c r="M2600" s="122">
        <v>152.6</v>
      </c>
      <c r="N2600" s="122"/>
      <c r="O2600" s="334"/>
      <c r="P2600" s="221"/>
      <c r="Q2600" s="224"/>
      <c r="R2600" s="20"/>
      <c r="S2600" s="274"/>
      <c r="T2600" s="20"/>
    </row>
    <row r="2601" spans="1:20" s="5" customFormat="1" ht="15" customHeight="1" collapsed="1" x14ac:dyDescent="0.25">
      <c r="A2601" s="605"/>
      <c r="B2601" s="551"/>
      <c r="C2601" s="551"/>
      <c r="D2601" s="667"/>
      <c r="E2601" s="534" t="s">
        <v>55</v>
      </c>
      <c r="F2601" s="535"/>
      <c r="G2601" s="204"/>
      <c r="H2601" s="122">
        <f>H2602</f>
        <v>340</v>
      </c>
      <c r="I2601" s="122"/>
      <c r="J2601" s="122"/>
      <c r="K2601" s="122"/>
      <c r="L2601" s="122">
        <f t="shared" ref="L2601" si="45">L2602</f>
        <v>7</v>
      </c>
      <c r="M2601" s="122"/>
      <c r="N2601" s="122"/>
      <c r="O2601" s="334"/>
      <c r="P2601" s="364"/>
      <c r="Q2601" s="276"/>
      <c r="R2601" s="173"/>
      <c r="S2601" s="367"/>
      <c r="T2601" s="173"/>
    </row>
    <row r="2602" spans="1:20" s="5" customFormat="1" ht="45" hidden="1" customHeight="1" outlineLevel="1" x14ac:dyDescent="0.25">
      <c r="A2602" s="605"/>
      <c r="B2602" s="551"/>
      <c r="C2602" s="551"/>
      <c r="D2602" s="10"/>
      <c r="E2602" s="538"/>
      <c r="F2602" s="539"/>
      <c r="G2602" s="64" t="s">
        <v>1787</v>
      </c>
      <c r="H2602" s="122">
        <v>340</v>
      </c>
      <c r="I2602" s="122"/>
      <c r="J2602" s="122"/>
      <c r="K2602" s="122"/>
      <c r="L2602" s="125">
        <v>7</v>
      </c>
      <c r="M2602" s="125"/>
      <c r="N2602" s="125"/>
      <c r="O2602" s="339"/>
      <c r="P2602" s="221"/>
      <c r="Q2602" s="224"/>
      <c r="R2602" s="62"/>
      <c r="S2602" s="58"/>
      <c r="T2602" s="20"/>
    </row>
    <row r="2603" spans="1:20" s="5" customFormat="1" ht="15" hidden="1" customHeight="1" outlineLevel="1" x14ac:dyDescent="0.25">
      <c r="A2603" s="605"/>
      <c r="B2603" s="551"/>
      <c r="C2603" s="551"/>
      <c r="D2603" s="10"/>
      <c r="E2603" s="234" t="s">
        <v>56</v>
      </c>
      <c r="F2603" s="147"/>
      <c r="G2603" s="204"/>
      <c r="H2603" s="300"/>
      <c r="I2603" s="300"/>
      <c r="J2603" s="300"/>
      <c r="K2603" s="300"/>
      <c r="L2603" s="300"/>
      <c r="M2603" s="300"/>
      <c r="N2603" s="300"/>
      <c r="O2603" s="327"/>
      <c r="P2603" s="364"/>
      <c r="Q2603" s="276"/>
      <c r="R2603" s="173"/>
      <c r="S2603" s="367"/>
      <c r="T2603" s="173"/>
    </row>
    <row r="2604" spans="1:20" s="5" customFormat="1" ht="15" hidden="1" customHeight="1" outlineLevel="1" x14ac:dyDescent="0.25">
      <c r="A2604" s="605"/>
      <c r="B2604" s="551"/>
      <c r="C2604" s="551"/>
      <c r="D2604" s="10"/>
      <c r="E2604" s="234" t="s">
        <v>57</v>
      </c>
      <c r="F2604" s="147"/>
      <c r="G2604" s="204"/>
      <c r="H2604" s="300"/>
      <c r="I2604" s="300"/>
      <c r="J2604" s="300"/>
      <c r="K2604" s="300"/>
      <c r="L2604" s="300"/>
      <c r="M2604" s="300"/>
      <c r="N2604" s="300"/>
      <c r="O2604" s="327"/>
      <c r="P2604" s="364"/>
      <c r="Q2604" s="276"/>
      <c r="R2604" s="173"/>
      <c r="S2604" s="367"/>
      <c r="T2604" s="173"/>
    </row>
    <row r="2605" spans="1:20" s="5" customFormat="1" ht="15" hidden="1" customHeight="1" outlineLevel="1" x14ac:dyDescent="0.25">
      <c r="A2605" s="605"/>
      <c r="B2605" s="551"/>
      <c r="C2605" s="551"/>
      <c r="D2605" s="10"/>
      <c r="E2605" s="234" t="s">
        <v>61</v>
      </c>
      <c r="F2605" s="147"/>
      <c r="G2605" s="204"/>
      <c r="H2605" s="300"/>
      <c r="I2605" s="300"/>
      <c r="J2605" s="300"/>
      <c r="K2605" s="300"/>
      <c r="L2605" s="300"/>
      <c r="M2605" s="300"/>
      <c r="N2605" s="300"/>
      <c r="O2605" s="327"/>
      <c r="P2605" s="364"/>
      <c r="Q2605" s="276"/>
      <c r="R2605" s="173"/>
      <c r="S2605" s="367"/>
      <c r="T2605" s="173"/>
    </row>
    <row r="2606" spans="1:20" s="5" customFormat="1" ht="21" customHeight="1" collapsed="1" x14ac:dyDescent="0.25">
      <c r="A2606" s="605"/>
      <c r="B2606" s="551"/>
      <c r="C2606" s="551" t="s">
        <v>68</v>
      </c>
      <c r="D2606" s="552" t="s">
        <v>66</v>
      </c>
      <c r="E2606" s="534" t="s">
        <v>53</v>
      </c>
      <c r="F2606" s="535"/>
      <c r="G2606" s="204"/>
      <c r="H2606" s="273"/>
      <c r="I2606" s="273"/>
      <c r="J2606" s="273">
        <f t="shared" ref="J2606:N2606" si="46">J2607</f>
        <v>185</v>
      </c>
      <c r="K2606" s="273"/>
      <c r="L2606" s="273"/>
      <c r="M2606" s="273"/>
      <c r="N2606" s="273">
        <f t="shared" si="46"/>
        <v>150</v>
      </c>
      <c r="O2606" s="337"/>
      <c r="P2606" s="364"/>
      <c r="Q2606" s="276"/>
      <c r="R2606" s="173"/>
      <c r="S2606" s="367"/>
      <c r="T2606" s="173"/>
    </row>
    <row r="2607" spans="1:20" s="5" customFormat="1" ht="75" hidden="1" customHeight="1" outlineLevel="1" x14ac:dyDescent="0.25">
      <c r="A2607" s="605"/>
      <c r="B2607" s="551"/>
      <c r="C2607" s="551"/>
      <c r="D2607" s="552"/>
      <c r="E2607" s="538"/>
      <c r="F2607" s="539"/>
      <c r="G2607" s="141" t="s">
        <v>1719</v>
      </c>
      <c r="H2607" s="300"/>
      <c r="I2607" s="300"/>
      <c r="J2607" s="300">
        <v>185</v>
      </c>
      <c r="K2607" s="300"/>
      <c r="L2607" s="300"/>
      <c r="M2607" s="300"/>
      <c r="N2607" s="300">
        <v>150</v>
      </c>
      <c r="O2607" s="327"/>
      <c r="P2607" s="221"/>
      <c r="Q2607" s="224"/>
      <c r="R2607" s="20"/>
      <c r="S2607" s="274"/>
      <c r="T2607" s="20"/>
    </row>
    <row r="2608" spans="1:20" s="5" customFormat="1" ht="15" hidden="1" customHeight="1" outlineLevel="1" x14ac:dyDescent="0.25">
      <c r="A2608" s="605"/>
      <c r="B2608" s="551"/>
      <c r="C2608" s="551"/>
      <c r="D2608" s="552"/>
      <c r="E2608" s="234" t="s">
        <v>54</v>
      </c>
      <c r="F2608" s="147"/>
      <c r="G2608" s="204"/>
      <c r="H2608" s="300"/>
      <c r="I2608" s="300"/>
      <c r="J2608" s="300"/>
      <c r="K2608" s="300"/>
      <c r="L2608" s="300"/>
      <c r="M2608" s="300"/>
      <c r="N2608" s="300"/>
      <c r="O2608" s="327"/>
      <c r="P2608" s="364"/>
      <c r="Q2608" s="276"/>
      <c r="R2608" s="173"/>
      <c r="S2608" s="367"/>
      <c r="T2608" s="173"/>
    </row>
    <row r="2609" spans="1:20" s="5" customFormat="1" ht="26.25" customHeight="1" collapsed="1" x14ac:dyDescent="0.25">
      <c r="A2609" s="605"/>
      <c r="B2609" s="551"/>
      <c r="C2609" s="551"/>
      <c r="D2609" s="552"/>
      <c r="E2609" s="534" t="s">
        <v>55</v>
      </c>
      <c r="F2609" s="535"/>
      <c r="G2609" s="204"/>
      <c r="H2609" s="122"/>
      <c r="I2609" s="273">
        <f>I2610+I2611</f>
        <v>412</v>
      </c>
      <c r="J2609" s="122"/>
      <c r="K2609" s="122"/>
      <c r="L2609" s="122"/>
      <c r="M2609" s="273">
        <f t="shared" ref="M2609" si="47">M2610+M2611</f>
        <v>250</v>
      </c>
      <c r="N2609" s="122"/>
      <c r="O2609" s="334"/>
      <c r="P2609" s="364"/>
      <c r="Q2609" s="276"/>
      <c r="R2609" s="173"/>
      <c r="S2609" s="367"/>
      <c r="T2609" s="173"/>
    </row>
    <row r="2610" spans="1:20" s="5" customFormat="1" ht="60" hidden="1" customHeight="1" outlineLevel="1" x14ac:dyDescent="0.25">
      <c r="A2610" s="605"/>
      <c r="B2610" s="551"/>
      <c r="C2610" s="551"/>
      <c r="D2610" s="552"/>
      <c r="E2610" s="536"/>
      <c r="F2610" s="537"/>
      <c r="G2610" s="233" t="s">
        <v>1924</v>
      </c>
      <c r="H2610" s="131"/>
      <c r="I2610" s="131">
        <v>412</v>
      </c>
      <c r="J2610" s="131"/>
      <c r="K2610" s="131"/>
      <c r="L2610" s="131"/>
      <c r="M2610" s="131">
        <v>250</v>
      </c>
      <c r="N2610" s="131"/>
      <c r="O2610" s="343"/>
      <c r="P2610" s="221"/>
      <c r="Q2610" s="224"/>
      <c r="R2610" s="20"/>
      <c r="S2610" s="274"/>
      <c r="T2610" s="20"/>
    </row>
    <row r="2611" spans="1:20" s="5" customFormat="1" ht="45" hidden="1" customHeight="1" outlineLevel="1" x14ac:dyDescent="0.25">
      <c r="A2611" s="605"/>
      <c r="B2611" s="551"/>
      <c r="C2611" s="551"/>
      <c r="D2611" s="552"/>
      <c r="E2611" s="536"/>
      <c r="F2611" s="537"/>
      <c r="G2611" s="233" t="s">
        <v>1865</v>
      </c>
      <c r="H2611" s="123"/>
      <c r="I2611" s="123"/>
      <c r="J2611" s="123"/>
      <c r="K2611" s="123"/>
      <c r="L2611" s="123"/>
      <c r="M2611" s="123"/>
      <c r="N2611" s="123"/>
      <c r="O2611" s="332"/>
      <c r="P2611" s="221"/>
      <c r="Q2611" s="224"/>
      <c r="R2611" s="20"/>
      <c r="S2611" s="274"/>
      <c r="T2611" s="20"/>
    </row>
    <row r="2612" spans="1:20" s="5" customFormat="1" ht="45" hidden="1" customHeight="1" outlineLevel="1" x14ac:dyDescent="0.25">
      <c r="A2612" s="605"/>
      <c r="B2612" s="551"/>
      <c r="C2612" s="551"/>
      <c r="D2612" s="552"/>
      <c r="E2612" s="538"/>
      <c r="F2612" s="539"/>
      <c r="G2612" s="133" t="s">
        <v>2140</v>
      </c>
      <c r="H2612" s="4"/>
      <c r="I2612" s="4"/>
      <c r="J2612" s="4"/>
      <c r="K2612" s="4"/>
      <c r="L2612" s="4"/>
      <c r="M2612" s="4"/>
      <c r="N2612" s="4"/>
      <c r="O2612" s="21"/>
      <c r="P2612" s="221"/>
      <c r="Q2612" s="224"/>
      <c r="R2612" s="20"/>
      <c r="S2612" s="274"/>
      <c r="T2612" s="20"/>
    </row>
    <row r="2613" spans="1:20" s="5" customFormat="1" ht="15" hidden="1" customHeight="1" outlineLevel="1" x14ac:dyDescent="0.25">
      <c r="A2613" s="605"/>
      <c r="B2613" s="551"/>
      <c r="C2613" s="551"/>
      <c r="D2613" s="552"/>
      <c r="E2613" s="234" t="s">
        <v>56</v>
      </c>
      <c r="F2613" s="147"/>
      <c r="G2613" s="204"/>
      <c r="H2613" s="300"/>
      <c r="I2613" s="300"/>
      <c r="J2613" s="300"/>
      <c r="K2613" s="300"/>
      <c r="L2613" s="300"/>
      <c r="M2613" s="300"/>
      <c r="N2613" s="300"/>
      <c r="O2613" s="327"/>
      <c r="P2613" s="364"/>
      <c r="Q2613" s="276"/>
      <c r="R2613" s="173"/>
      <c r="S2613" s="367"/>
      <c r="T2613" s="173"/>
    </row>
    <row r="2614" spans="1:20" s="5" customFormat="1" ht="15" hidden="1" customHeight="1" outlineLevel="1" x14ac:dyDescent="0.25">
      <c r="A2614" s="605"/>
      <c r="B2614" s="551"/>
      <c r="C2614" s="551"/>
      <c r="D2614" s="552"/>
      <c r="E2614" s="234" t="s">
        <v>57</v>
      </c>
      <c r="F2614" s="147"/>
      <c r="G2614" s="204"/>
      <c r="H2614" s="300"/>
      <c r="I2614" s="300"/>
      <c r="J2614" s="300"/>
      <c r="K2614" s="300"/>
      <c r="L2614" s="300"/>
      <c r="M2614" s="300"/>
      <c r="N2614" s="300"/>
      <c r="O2614" s="327"/>
      <c r="P2614" s="364"/>
      <c r="Q2614" s="276"/>
      <c r="R2614" s="173"/>
      <c r="S2614" s="367"/>
      <c r="T2614" s="173"/>
    </row>
    <row r="2615" spans="1:20" s="5" customFormat="1" ht="15" hidden="1" customHeight="1" outlineLevel="1" x14ac:dyDescent="0.25">
      <c r="A2615" s="605"/>
      <c r="B2615" s="551"/>
      <c r="C2615" s="551"/>
      <c r="D2615" s="552"/>
      <c r="E2615" s="234" t="s">
        <v>61</v>
      </c>
      <c r="F2615" s="147"/>
      <c r="G2615" s="204"/>
      <c r="H2615" s="300"/>
      <c r="I2615" s="300"/>
      <c r="J2615" s="300"/>
      <c r="K2615" s="300"/>
      <c r="L2615" s="300"/>
      <c r="M2615" s="300"/>
      <c r="N2615" s="300"/>
      <c r="O2615" s="327"/>
      <c r="P2615" s="364"/>
      <c r="Q2615" s="276"/>
      <c r="R2615" s="173"/>
      <c r="S2615" s="367"/>
      <c r="T2615" s="173"/>
    </row>
    <row r="2616" spans="1:20" s="5" customFormat="1" ht="15" hidden="1" customHeight="1" outlineLevel="1" x14ac:dyDescent="0.25">
      <c r="A2616" s="605"/>
      <c r="B2616" s="551"/>
      <c r="C2616" s="551"/>
      <c r="D2616" s="552" t="s">
        <v>67</v>
      </c>
      <c r="E2616" s="234" t="s">
        <v>53</v>
      </c>
      <c r="F2616" s="147"/>
      <c r="G2616" s="204"/>
      <c r="H2616" s="300"/>
      <c r="I2616" s="300"/>
      <c r="J2616" s="300"/>
      <c r="K2616" s="300"/>
      <c r="L2616" s="300"/>
      <c r="M2616" s="300"/>
      <c r="N2616" s="300"/>
      <c r="O2616" s="327"/>
      <c r="P2616" s="364"/>
      <c r="Q2616" s="276"/>
      <c r="R2616" s="173"/>
      <c r="S2616" s="367"/>
      <c r="T2616" s="173"/>
    </row>
    <row r="2617" spans="1:20" s="5" customFormat="1" ht="15" hidden="1" customHeight="1" outlineLevel="1" x14ac:dyDescent="0.25">
      <c r="A2617" s="605"/>
      <c r="B2617" s="551"/>
      <c r="C2617" s="551"/>
      <c r="D2617" s="552"/>
      <c r="E2617" s="234" t="s">
        <v>54</v>
      </c>
      <c r="F2617" s="147"/>
      <c r="G2617" s="204"/>
      <c r="H2617" s="300"/>
      <c r="I2617" s="300"/>
      <c r="J2617" s="300"/>
      <c r="K2617" s="300"/>
      <c r="L2617" s="300"/>
      <c r="M2617" s="300"/>
      <c r="N2617" s="300"/>
      <c r="O2617" s="327"/>
      <c r="P2617" s="364"/>
      <c r="Q2617" s="276"/>
      <c r="R2617" s="173"/>
      <c r="S2617" s="367"/>
      <c r="T2617" s="173"/>
    </row>
    <row r="2618" spans="1:20" s="5" customFormat="1" ht="33.75" customHeight="1" collapsed="1" x14ac:dyDescent="0.25">
      <c r="A2618" s="605"/>
      <c r="B2618" s="551"/>
      <c r="C2618" s="551"/>
      <c r="D2618" s="552"/>
      <c r="E2618" s="534" t="s">
        <v>55</v>
      </c>
      <c r="F2618" s="535"/>
      <c r="G2618" s="204"/>
      <c r="H2618" s="122"/>
      <c r="I2618" s="122">
        <f t="shared" ref="I2618:M2618" si="48">I2619</f>
        <v>165</v>
      </c>
      <c r="J2618" s="122"/>
      <c r="K2618" s="122"/>
      <c r="L2618" s="122"/>
      <c r="M2618" s="122">
        <f t="shared" si="48"/>
        <v>99.3</v>
      </c>
      <c r="N2618" s="122"/>
      <c r="O2618" s="334"/>
      <c r="P2618" s="364"/>
      <c r="Q2618" s="276"/>
      <c r="R2618" s="173"/>
      <c r="S2618" s="367"/>
      <c r="T2618" s="173"/>
    </row>
    <row r="2619" spans="1:20" s="5" customFormat="1" ht="60" hidden="1" customHeight="1" outlineLevel="1" x14ac:dyDescent="0.25">
      <c r="A2619" s="605"/>
      <c r="B2619" s="551"/>
      <c r="C2619" s="551"/>
      <c r="D2619" s="552"/>
      <c r="E2619" s="538"/>
      <c r="F2619" s="539"/>
      <c r="G2619" s="233" t="s">
        <v>1130</v>
      </c>
      <c r="H2619" s="100"/>
      <c r="I2619" s="100">
        <v>165</v>
      </c>
      <c r="J2619" s="100"/>
      <c r="K2619" s="100"/>
      <c r="L2619" s="100"/>
      <c r="M2619" s="100">
        <v>99.3</v>
      </c>
      <c r="N2619" s="100"/>
      <c r="O2619" s="475"/>
      <c r="P2619" s="62"/>
      <c r="Q2619" s="62"/>
      <c r="S2619" s="367"/>
    </row>
    <row r="2620" spans="1:20" s="5" customFormat="1" ht="15" hidden="1" customHeight="1" outlineLevel="1" x14ac:dyDescent="0.25">
      <c r="A2620" s="605"/>
      <c r="B2620" s="551"/>
      <c r="C2620" s="551"/>
      <c r="D2620" s="552"/>
      <c r="E2620" s="234" t="s">
        <v>56</v>
      </c>
      <c r="F2620" s="147"/>
      <c r="G2620" s="204"/>
      <c r="H2620" s="236"/>
      <c r="I2620" s="236"/>
      <c r="J2620" s="236"/>
      <c r="K2620" s="236"/>
      <c r="L2620" s="236"/>
      <c r="M2620" s="236"/>
      <c r="N2620" s="236"/>
      <c r="O2620" s="327"/>
      <c r="R2620" s="1"/>
      <c r="S2620" s="367"/>
      <c r="T2620" s="1"/>
    </row>
    <row r="2621" spans="1:20" s="5" customFormat="1" ht="15" hidden="1" customHeight="1" outlineLevel="1" x14ac:dyDescent="0.25">
      <c r="A2621" s="605"/>
      <c r="B2621" s="551"/>
      <c r="C2621" s="551"/>
      <c r="D2621" s="552"/>
      <c r="E2621" s="234" t="s">
        <v>57</v>
      </c>
      <c r="F2621" s="147"/>
      <c r="G2621" s="204"/>
      <c r="H2621" s="236"/>
      <c r="I2621" s="236"/>
      <c r="J2621" s="236"/>
      <c r="K2621" s="236"/>
      <c r="L2621" s="236"/>
      <c r="M2621" s="236"/>
      <c r="N2621" s="236"/>
      <c r="O2621" s="327"/>
      <c r="R2621" s="1"/>
      <c r="S2621" s="367"/>
      <c r="T2621" s="1"/>
    </row>
    <row r="2622" spans="1:20" s="5" customFormat="1" ht="15" hidden="1" customHeight="1" outlineLevel="1" x14ac:dyDescent="0.25">
      <c r="A2622" s="605"/>
      <c r="B2622" s="551"/>
      <c r="C2622" s="551"/>
      <c r="D2622" s="552"/>
      <c r="E2622" s="234" t="s">
        <v>61</v>
      </c>
      <c r="F2622" s="147"/>
      <c r="G2622" s="204"/>
      <c r="H2622" s="236"/>
      <c r="I2622" s="236"/>
      <c r="J2622" s="236"/>
      <c r="K2622" s="236"/>
      <c r="L2622" s="236"/>
      <c r="M2622" s="236"/>
      <c r="N2622" s="236"/>
      <c r="O2622" s="327"/>
      <c r="R2622" s="1"/>
      <c r="S2622" s="367"/>
      <c r="T2622" s="1"/>
    </row>
    <row r="2623" spans="1:20" s="5" customFormat="1" ht="15" hidden="1" customHeight="1" outlineLevel="1" x14ac:dyDescent="0.25">
      <c r="A2623" s="605"/>
      <c r="B2623" s="707" t="s">
        <v>109</v>
      </c>
      <c r="C2623" s="711" t="s">
        <v>65</v>
      </c>
      <c r="D2623" s="707" t="s">
        <v>66</v>
      </c>
      <c r="E2623" s="317" t="s">
        <v>53</v>
      </c>
      <c r="F2623" s="318"/>
      <c r="G2623" s="319"/>
      <c r="H2623" s="282"/>
      <c r="I2623" s="282"/>
      <c r="J2623" s="282"/>
      <c r="K2623" s="282"/>
      <c r="L2623" s="282"/>
      <c r="M2623" s="282"/>
      <c r="N2623" s="284"/>
      <c r="O2623" s="327"/>
      <c r="P2623" s="364"/>
      <c r="Q2623" s="276"/>
      <c r="R2623" s="173"/>
      <c r="S2623" s="367"/>
      <c r="T2623" s="173"/>
    </row>
    <row r="2624" spans="1:20" s="5" customFormat="1" ht="15" hidden="1" customHeight="1" outlineLevel="1" x14ac:dyDescent="0.25">
      <c r="A2624" s="605"/>
      <c r="B2624" s="707"/>
      <c r="C2624" s="711"/>
      <c r="D2624" s="707"/>
      <c r="E2624" s="317" t="s">
        <v>54</v>
      </c>
      <c r="F2624" s="318"/>
      <c r="G2624" s="319"/>
      <c r="H2624" s="282"/>
      <c r="I2624" s="282"/>
      <c r="J2624" s="282"/>
      <c r="K2624" s="282"/>
      <c r="L2624" s="282"/>
      <c r="M2624" s="6"/>
      <c r="N2624" s="284"/>
      <c r="O2624" s="327"/>
      <c r="P2624" s="364"/>
      <c r="Q2624" s="276"/>
      <c r="R2624" s="173"/>
      <c r="S2624" s="367"/>
      <c r="T2624" s="173"/>
    </row>
    <row r="2625" spans="1:20" s="5" customFormat="1" ht="15" hidden="1" customHeight="1" outlineLevel="1" x14ac:dyDescent="0.25">
      <c r="A2625" s="605"/>
      <c r="B2625" s="707"/>
      <c r="C2625" s="711"/>
      <c r="D2625" s="707"/>
      <c r="E2625" s="317" t="s">
        <v>55</v>
      </c>
      <c r="F2625" s="318"/>
      <c r="G2625" s="319"/>
      <c r="H2625" s="282"/>
      <c r="I2625" s="282"/>
      <c r="J2625" s="282"/>
      <c r="K2625" s="282"/>
      <c r="L2625" s="282"/>
      <c r="M2625" s="282"/>
      <c r="N2625" s="284"/>
      <c r="O2625" s="327"/>
      <c r="P2625" s="364"/>
      <c r="Q2625" s="276"/>
      <c r="R2625" s="173"/>
      <c r="S2625" s="367"/>
      <c r="T2625" s="173"/>
    </row>
    <row r="2626" spans="1:20" s="5" customFormat="1" ht="50.25" customHeight="1" collapsed="1" x14ac:dyDescent="0.25">
      <c r="A2626" s="605"/>
      <c r="B2626" s="707"/>
      <c r="C2626" s="711"/>
      <c r="D2626" s="707"/>
      <c r="E2626" s="708" t="s">
        <v>56</v>
      </c>
      <c r="F2626" s="709"/>
      <c r="G2626" s="319"/>
      <c r="H2626" s="322"/>
      <c r="I2626" s="322"/>
      <c r="J2626" s="322">
        <f t="shared" ref="J2626:N2626" si="49">J2627</f>
        <v>924</v>
      </c>
      <c r="K2626" s="322"/>
      <c r="L2626" s="322"/>
      <c r="M2626" s="322"/>
      <c r="N2626" s="525">
        <f t="shared" si="49"/>
        <v>3500</v>
      </c>
      <c r="O2626" s="478"/>
      <c r="P2626" s="484"/>
      <c r="Q2626" s="276"/>
      <c r="R2626" s="173"/>
      <c r="S2626" s="367"/>
      <c r="T2626" s="357"/>
    </row>
    <row r="2627" spans="1:20" s="5" customFormat="1" ht="15" hidden="1" customHeight="1" outlineLevel="1" x14ac:dyDescent="0.25">
      <c r="A2627" s="605"/>
      <c r="B2627" s="707"/>
      <c r="C2627" s="711"/>
      <c r="D2627" s="707"/>
      <c r="E2627" s="317"/>
      <c r="F2627" s="318"/>
      <c r="G2627" s="319" t="s">
        <v>1923</v>
      </c>
      <c r="H2627" s="282"/>
      <c r="I2627" s="282"/>
      <c r="J2627" s="282">
        <v>924</v>
      </c>
      <c r="K2627" s="282"/>
      <c r="L2627" s="282"/>
      <c r="M2627" s="282"/>
      <c r="N2627" s="284">
        <v>3500</v>
      </c>
      <c r="O2627" s="327"/>
      <c r="P2627" s="364"/>
      <c r="Q2627" s="276"/>
      <c r="R2627" s="173"/>
      <c r="S2627" s="367"/>
      <c r="T2627" s="173"/>
    </row>
    <row r="2628" spans="1:20" s="5" customFormat="1" ht="15" hidden="1" customHeight="1" outlineLevel="1" x14ac:dyDescent="0.25">
      <c r="A2628" s="605"/>
      <c r="B2628" s="707"/>
      <c r="C2628" s="711"/>
      <c r="D2628" s="707"/>
      <c r="E2628" s="317" t="s">
        <v>57</v>
      </c>
      <c r="F2628" s="318"/>
      <c r="G2628" s="319"/>
      <c r="H2628" s="282"/>
      <c r="I2628" s="282"/>
      <c r="J2628" s="282"/>
      <c r="K2628" s="282"/>
      <c r="L2628" s="282"/>
      <c r="M2628" s="282"/>
      <c r="N2628" s="284"/>
      <c r="O2628" s="327"/>
      <c r="P2628" s="364"/>
      <c r="Q2628" s="276"/>
      <c r="R2628" s="173"/>
      <c r="S2628" s="367"/>
      <c r="T2628" s="173"/>
    </row>
    <row r="2629" spans="1:20" s="5" customFormat="1" ht="15" hidden="1" customHeight="1" outlineLevel="1" x14ac:dyDescent="0.25">
      <c r="A2629" s="667"/>
      <c r="B2629" s="707"/>
      <c r="C2629" s="711"/>
      <c r="D2629" s="707"/>
      <c r="E2629" s="317" t="s">
        <v>61</v>
      </c>
      <c r="F2629" s="318"/>
      <c r="G2629" s="319"/>
      <c r="H2629" s="283"/>
      <c r="I2629" s="283"/>
      <c r="J2629" s="283"/>
      <c r="K2629" s="283"/>
      <c r="L2629" s="283"/>
      <c r="M2629" s="284"/>
      <c r="N2629" s="284"/>
      <c r="O2629" s="327"/>
      <c r="P2629" s="364"/>
      <c r="Q2629" s="276"/>
      <c r="R2629" s="173"/>
      <c r="S2629" s="367"/>
      <c r="T2629" s="173"/>
    </row>
    <row r="2630" spans="1:20" s="146" customFormat="1" ht="14.25" hidden="1" collapsed="1" x14ac:dyDescent="0.2">
      <c r="A2630" s="591"/>
      <c r="B2630" s="591"/>
      <c r="C2630" s="591"/>
      <c r="D2630" s="591"/>
      <c r="E2630" s="591"/>
      <c r="F2630" s="591"/>
      <c r="G2630" s="591"/>
      <c r="H2630" s="186">
        <f t="shared" ref="H2630:O2630" si="50">H2484+H2488+H2490+H2494+H2503+H2506+H2513+H2532+H2580+H2583+H2591+H2594+H2599+H2601+H2606+H2609+H2618</f>
        <v>4515</v>
      </c>
      <c r="I2630" s="186">
        <f t="shared" si="50"/>
        <v>8728</v>
      </c>
      <c r="J2630" s="186">
        <f t="shared" si="50"/>
        <v>15585</v>
      </c>
      <c r="K2630" s="186">
        <f t="shared" si="50"/>
        <v>0</v>
      </c>
      <c r="L2630" s="186">
        <f t="shared" si="50"/>
        <v>1239.24</v>
      </c>
      <c r="M2630" s="186">
        <f t="shared" si="50"/>
        <v>2657.65</v>
      </c>
      <c r="N2630" s="186">
        <f t="shared" si="50"/>
        <v>7602.8600000000006</v>
      </c>
      <c r="O2630" s="342">
        <f t="shared" si="50"/>
        <v>0</v>
      </c>
      <c r="P2630" s="357"/>
      <c r="Q2630" s="357"/>
      <c r="R2630" s="357"/>
      <c r="S2630" s="357"/>
      <c r="T2630" s="357"/>
    </row>
    <row r="2631" spans="1:20" s="5" customFormat="1" ht="13.5" hidden="1" customHeight="1" outlineLevel="1" x14ac:dyDescent="0.25">
      <c r="A2631" s="20"/>
      <c r="B2631" s="20"/>
      <c r="C2631" s="18"/>
      <c r="D2631" s="20"/>
      <c r="E2631" s="171"/>
      <c r="F2631" s="9"/>
      <c r="G2631" s="143"/>
      <c r="H2631" s="20"/>
      <c r="I2631" s="20"/>
      <c r="J2631" s="20"/>
      <c r="K2631" s="20"/>
      <c r="L2631" s="20"/>
      <c r="M2631" s="20"/>
      <c r="N2631" s="20"/>
      <c r="O2631" s="20"/>
    </row>
    <row r="2632" spans="1:20" s="5" customFormat="1" ht="13.5" hidden="1" customHeight="1" outlineLevel="1" thickBot="1" x14ac:dyDescent="0.3">
      <c r="A2632" s="20"/>
      <c r="B2632" s="20"/>
      <c r="C2632" s="18"/>
      <c r="D2632" s="20"/>
      <c r="E2632" s="171"/>
      <c r="F2632" s="9"/>
      <c r="G2632" s="143"/>
      <c r="H2632" s="20"/>
      <c r="I2632" s="20"/>
      <c r="J2632" s="20"/>
      <c r="K2632" s="20"/>
      <c r="L2632" s="20"/>
      <c r="M2632" s="20"/>
      <c r="N2632" s="20"/>
      <c r="O2632" s="20"/>
    </row>
    <row r="2633" spans="1:20" s="5" customFormat="1" ht="13.5" hidden="1" customHeight="1" outlineLevel="1" thickBot="1" x14ac:dyDescent="0.3">
      <c r="A2633" s="578"/>
      <c r="B2633" s="578"/>
      <c r="C2633" s="578"/>
      <c r="D2633" s="578"/>
      <c r="E2633" s="578"/>
      <c r="F2633" s="579"/>
      <c r="G2633" s="632" t="s">
        <v>123</v>
      </c>
      <c r="H2633" s="633"/>
      <c r="I2633" s="633"/>
      <c r="J2633" s="633"/>
      <c r="K2633" s="633"/>
      <c r="L2633" s="633"/>
      <c r="M2633" s="633"/>
      <c r="N2633" s="633"/>
      <c r="O2633" s="633"/>
    </row>
    <row r="2634" spans="1:20" s="5" customFormat="1" ht="13.5" hidden="1" customHeight="1" outlineLevel="1" x14ac:dyDescent="0.25">
      <c r="A2634" s="546" t="s">
        <v>110</v>
      </c>
      <c r="B2634" s="540" t="s">
        <v>62</v>
      </c>
      <c r="C2634" s="540" t="s">
        <v>104</v>
      </c>
      <c r="D2634" s="540" t="s">
        <v>105</v>
      </c>
      <c r="E2634" s="540" t="s">
        <v>106</v>
      </c>
      <c r="F2634" s="32" t="s">
        <v>127</v>
      </c>
      <c r="G2634" s="719" t="s">
        <v>131</v>
      </c>
      <c r="H2634" s="639" t="s">
        <v>116</v>
      </c>
      <c r="I2634" s="640"/>
      <c r="J2634" s="640"/>
      <c r="K2634" s="641"/>
      <c r="L2634" s="642" t="str">
        <f>L8</f>
        <v>Присоединенная максимальная мощность, кВт</v>
      </c>
      <c r="M2634" s="643"/>
      <c r="N2634" s="643"/>
      <c r="O2634" s="643"/>
      <c r="P2634" s="385"/>
      <c r="Q2634" s="385"/>
      <c r="R2634" s="370"/>
      <c r="S2634" s="370"/>
      <c r="T2634" s="370"/>
    </row>
    <row r="2635" spans="1:20" s="5" customFormat="1" ht="13.5" hidden="1" customHeight="1" outlineLevel="1" thickBot="1" x14ac:dyDescent="0.3">
      <c r="A2635" s="547"/>
      <c r="B2635" s="541"/>
      <c r="C2635" s="541"/>
      <c r="D2635" s="541"/>
      <c r="E2635" s="630"/>
      <c r="F2635" s="36" t="s">
        <v>128</v>
      </c>
      <c r="G2635" s="720"/>
      <c r="H2635" s="259">
        <f>H2481</f>
        <v>2017</v>
      </c>
      <c r="I2635" s="255">
        <f>I2481</f>
        <v>2018</v>
      </c>
      <c r="J2635" s="255">
        <f>J2481</f>
        <v>2019</v>
      </c>
      <c r="K2635" s="255" t="str">
        <f>K2481</f>
        <v>План (в случае отсутствия фактических значений)</v>
      </c>
      <c r="L2635" s="255">
        <f>H2635</f>
        <v>2017</v>
      </c>
      <c r="M2635" s="255">
        <f>I2635</f>
        <v>2018</v>
      </c>
      <c r="N2635" s="255">
        <f>J2635</f>
        <v>2019</v>
      </c>
      <c r="O2635" s="23" t="str">
        <f>K2635</f>
        <v>План (в случае отсутствия фактических значений)</v>
      </c>
      <c r="P2635" s="351"/>
      <c r="Q2635" s="351"/>
      <c r="R2635" s="173"/>
      <c r="S2635" s="173"/>
      <c r="T2635" s="173"/>
    </row>
    <row r="2636" spans="1:20" s="5" customFormat="1" ht="13.5" hidden="1" customHeight="1" outlineLevel="1" thickBot="1" x14ac:dyDescent="0.3">
      <c r="A2636" s="145">
        <v>2</v>
      </c>
      <c r="B2636" s="650">
        <v>3</v>
      </c>
      <c r="C2636" s="651"/>
      <c r="D2636" s="651"/>
      <c r="E2636" s="651"/>
      <c r="F2636" s="652"/>
      <c r="G2636" s="191">
        <v>4</v>
      </c>
      <c r="H2636" s="634">
        <v>5</v>
      </c>
      <c r="I2636" s="635"/>
      <c r="J2636" s="635"/>
      <c r="K2636" s="636"/>
      <c r="L2636" s="634">
        <v>6</v>
      </c>
      <c r="M2636" s="635"/>
      <c r="N2636" s="635"/>
      <c r="O2636" s="635"/>
      <c r="P2636" s="352"/>
      <c r="Q2636" s="352"/>
      <c r="R2636" s="352"/>
      <c r="S2636" s="352"/>
      <c r="T2636" s="352"/>
    </row>
    <row r="2637" spans="1:20" s="5" customFormat="1" ht="13.5" hidden="1" customHeight="1" outlineLevel="1" x14ac:dyDescent="0.25">
      <c r="A2637" s="588" t="s">
        <v>63</v>
      </c>
      <c r="B2637" s="580" t="s">
        <v>64</v>
      </c>
      <c r="C2637" s="580" t="s">
        <v>65</v>
      </c>
      <c r="D2637" s="572" t="s">
        <v>66</v>
      </c>
      <c r="E2637" s="115" t="s">
        <v>53</v>
      </c>
      <c r="F2637" s="193"/>
      <c r="G2637" s="142"/>
      <c r="H2637" s="241"/>
      <c r="I2637" s="241"/>
      <c r="J2637" s="241"/>
      <c r="K2637" s="241"/>
      <c r="L2637" s="241"/>
      <c r="M2637" s="241"/>
      <c r="N2637" s="241"/>
      <c r="O2637" s="45"/>
      <c r="P2637" s="1"/>
      <c r="Q2637" s="1"/>
      <c r="R2637" s="1"/>
      <c r="S2637" s="352"/>
      <c r="T2637" s="1"/>
    </row>
    <row r="2638" spans="1:20" s="5" customFormat="1" ht="13.5" hidden="1" customHeight="1" outlineLevel="1" x14ac:dyDescent="0.25">
      <c r="A2638" s="598"/>
      <c r="B2638" s="542"/>
      <c r="C2638" s="542"/>
      <c r="D2638" s="564"/>
      <c r="E2638" s="237" t="s">
        <v>54</v>
      </c>
      <c r="F2638" s="121"/>
      <c r="G2638" s="144"/>
      <c r="H2638" s="239"/>
      <c r="I2638" s="239"/>
      <c r="J2638" s="239"/>
      <c r="K2638" s="239"/>
      <c r="L2638" s="239"/>
      <c r="M2638" s="239"/>
      <c r="N2638" s="239"/>
      <c r="O2638" s="34"/>
      <c r="P2638" s="1"/>
      <c r="Q2638" s="1"/>
      <c r="R2638" s="1"/>
      <c r="S2638" s="352"/>
      <c r="T2638" s="1"/>
    </row>
    <row r="2639" spans="1:20" s="5" customFormat="1" ht="13.5" hidden="1" customHeight="1" outlineLevel="1" x14ac:dyDescent="0.25">
      <c r="A2639" s="598"/>
      <c r="B2639" s="542"/>
      <c r="C2639" s="542"/>
      <c r="D2639" s="564"/>
      <c r="E2639" s="237" t="s">
        <v>55</v>
      </c>
      <c r="F2639" s="121"/>
      <c r="G2639" s="144"/>
      <c r="H2639" s="239"/>
      <c r="I2639" s="239"/>
      <c r="J2639" s="239"/>
      <c r="K2639" s="239"/>
      <c r="L2639" s="239"/>
      <c r="M2639" s="239"/>
      <c r="N2639" s="239"/>
      <c r="O2639" s="34"/>
      <c r="P2639" s="1"/>
      <c r="Q2639" s="1"/>
      <c r="R2639" s="1"/>
      <c r="S2639" s="352"/>
      <c r="T2639" s="1"/>
    </row>
    <row r="2640" spans="1:20" s="5" customFormat="1" ht="13.5" hidden="1" customHeight="1" outlineLevel="1" x14ac:dyDescent="0.25">
      <c r="A2640" s="598"/>
      <c r="B2640" s="542"/>
      <c r="C2640" s="542"/>
      <c r="D2640" s="564"/>
      <c r="E2640" s="237" t="s">
        <v>56</v>
      </c>
      <c r="F2640" s="121"/>
      <c r="G2640" s="144"/>
      <c r="H2640" s="239"/>
      <c r="I2640" s="239"/>
      <c r="J2640" s="239"/>
      <c r="K2640" s="239"/>
      <c r="L2640" s="239"/>
      <c r="M2640" s="239"/>
      <c r="N2640" s="239"/>
      <c r="O2640" s="34"/>
      <c r="P2640" s="1"/>
      <c r="Q2640" s="1"/>
      <c r="R2640" s="1"/>
      <c r="S2640" s="352"/>
      <c r="T2640" s="1"/>
    </row>
    <row r="2641" spans="1:20" s="5" customFormat="1" ht="13.5" hidden="1" customHeight="1" outlineLevel="1" x14ac:dyDescent="0.25">
      <c r="A2641" s="598"/>
      <c r="B2641" s="542"/>
      <c r="C2641" s="542"/>
      <c r="D2641" s="564"/>
      <c r="E2641" s="237" t="s">
        <v>57</v>
      </c>
      <c r="F2641" s="121"/>
      <c r="G2641" s="144"/>
      <c r="H2641" s="239"/>
      <c r="I2641" s="239"/>
      <c r="J2641" s="239"/>
      <c r="K2641" s="239"/>
      <c r="L2641" s="239"/>
      <c r="M2641" s="239"/>
      <c r="N2641" s="239"/>
      <c r="O2641" s="34"/>
      <c r="P2641" s="1"/>
      <c r="Q2641" s="1"/>
      <c r="R2641" s="1"/>
      <c r="S2641" s="352"/>
      <c r="T2641" s="1"/>
    </row>
    <row r="2642" spans="1:20" s="5" customFormat="1" ht="13.5" hidden="1" customHeight="1" outlineLevel="1" x14ac:dyDescent="0.25">
      <c r="A2642" s="598"/>
      <c r="B2642" s="542"/>
      <c r="C2642" s="542"/>
      <c r="D2642" s="564"/>
      <c r="E2642" s="237" t="s">
        <v>61</v>
      </c>
      <c r="F2642" s="121"/>
      <c r="G2642" s="144"/>
      <c r="H2642" s="239"/>
      <c r="I2642" s="239"/>
      <c r="J2642" s="239"/>
      <c r="K2642" s="239"/>
      <c r="L2642" s="239"/>
      <c r="M2642" s="239"/>
      <c r="N2642" s="239"/>
      <c r="O2642" s="34"/>
      <c r="P2642" s="1"/>
      <c r="Q2642" s="1"/>
      <c r="R2642" s="1"/>
      <c r="S2642" s="352"/>
      <c r="T2642" s="1"/>
    </row>
    <row r="2643" spans="1:20" s="5" customFormat="1" ht="13.5" hidden="1" customHeight="1" outlineLevel="1" x14ac:dyDescent="0.25">
      <c r="A2643" s="598"/>
      <c r="B2643" s="542"/>
      <c r="C2643" s="542"/>
      <c r="D2643" s="565" t="s">
        <v>67</v>
      </c>
      <c r="E2643" s="237" t="s">
        <v>53</v>
      </c>
      <c r="F2643" s="121"/>
      <c r="G2643" s="144"/>
      <c r="H2643" s="239"/>
      <c r="I2643" s="239"/>
      <c r="J2643" s="239"/>
      <c r="K2643" s="239"/>
      <c r="L2643" s="239"/>
      <c r="M2643" s="239"/>
      <c r="N2643" s="239"/>
      <c r="O2643" s="34"/>
      <c r="P2643" s="1"/>
      <c r="Q2643" s="1"/>
      <c r="R2643" s="1"/>
      <c r="S2643" s="352"/>
      <c r="T2643" s="1"/>
    </row>
    <row r="2644" spans="1:20" s="5" customFormat="1" ht="13.5" hidden="1" customHeight="1" outlineLevel="1" x14ac:dyDescent="0.25">
      <c r="A2644" s="598"/>
      <c r="B2644" s="542"/>
      <c r="C2644" s="542"/>
      <c r="D2644" s="565"/>
      <c r="E2644" s="247" t="s">
        <v>54</v>
      </c>
      <c r="F2644" s="16"/>
      <c r="G2644" s="194"/>
      <c r="H2644" s="109"/>
      <c r="I2644" s="109"/>
      <c r="J2644" s="109"/>
      <c r="K2644" s="109"/>
      <c r="L2644" s="109"/>
      <c r="M2644" s="109"/>
      <c r="N2644" s="109"/>
      <c r="O2644" s="109"/>
      <c r="P2644" s="1"/>
      <c r="Q2644" s="1"/>
      <c r="R2644" s="1"/>
      <c r="S2644" s="352"/>
      <c r="T2644" s="1"/>
    </row>
    <row r="2645" spans="1:20" s="5" customFormat="1" ht="13.5" hidden="1" customHeight="1" outlineLevel="1" x14ac:dyDescent="0.25">
      <c r="A2645" s="598"/>
      <c r="B2645" s="542"/>
      <c r="C2645" s="542"/>
      <c r="D2645" s="565"/>
      <c r="E2645" s="247" t="s">
        <v>55</v>
      </c>
      <c r="F2645" s="16"/>
      <c r="G2645" s="194"/>
      <c r="H2645" s="109"/>
      <c r="I2645" s="109"/>
      <c r="J2645" s="109"/>
      <c r="K2645" s="109"/>
      <c r="L2645" s="109"/>
      <c r="M2645" s="109"/>
      <c r="N2645" s="109"/>
      <c r="O2645" s="109"/>
      <c r="P2645" s="1"/>
      <c r="Q2645" s="1"/>
      <c r="R2645" s="1"/>
      <c r="S2645" s="352"/>
      <c r="T2645" s="1"/>
    </row>
    <row r="2646" spans="1:20" s="5" customFormat="1" ht="13.5" hidden="1" customHeight="1" outlineLevel="1" x14ac:dyDescent="0.25">
      <c r="A2646" s="598"/>
      <c r="B2646" s="542"/>
      <c r="C2646" s="542"/>
      <c r="D2646" s="565"/>
      <c r="E2646" s="247" t="s">
        <v>56</v>
      </c>
      <c r="F2646" s="16"/>
      <c r="G2646" s="194"/>
      <c r="H2646" s="109"/>
      <c r="I2646" s="109"/>
      <c r="J2646" s="109"/>
      <c r="K2646" s="109"/>
      <c r="L2646" s="109"/>
      <c r="M2646" s="109"/>
      <c r="N2646" s="109"/>
      <c r="O2646" s="109"/>
      <c r="P2646" s="1"/>
      <c r="Q2646" s="1"/>
      <c r="R2646" s="1"/>
      <c r="S2646" s="352"/>
      <c r="T2646" s="1"/>
    </row>
    <row r="2647" spans="1:20" s="5" customFormat="1" ht="13.5" hidden="1" customHeight="1" outlineLevel="1" x14ac:dyDescent="0.25">
      <c r="A2647" s="598"/>
      <c r="B2647" s="542"/>
      <c r="C2647" s="542"/>
      <c r="D2647" s="565"/>
      <c r="E2647" s="247" t="s">
        <v>57</v>
      </c>
      <c r="F2647" s="16"/>
      <c r="G2647" s="194"/>
      <c r="H2647" s="109"/>
      <c r="I2647" s="109"/>
      <c r="J2647" s="109"/>
      <c r="K2647" s="109"/>
      <c r="L2647" s="109"/>
      <c r="M2647" s="109"/>
      <c r="N2647" s="109"/>
      <c r="O2647" s="109"/>
      <c r="P2647" s="1"/>
      <c r="Q2647" s="1"/>
      <c r="R2647" s="1"/>
      <c r="S2647" s="352"/>
      <c r="T2647" s="1"/>
    </row>
    <row r="2648" spans="1:20" s="5" customFormat="1" ht="13.5" hidden="1" customHeight="1" outlineLevel="1" x14ac:dyDescent="0.25">
      <c r="A2648" s="598"/>
      <c r="B2648" s="542"/>
      <c r="C2648" s="542"/>
      <c r="D2648" s="565"/>
      <c r="E2648" s="237" t="s">
        <v>61</v>
      </c>
      <c r="F2648" s="121"/>
      <c r="G2648" s="144"/>
      <c r="H2648" s="239"/>
      <c r="I2648" s="239"/>
      <c r="J2648" s="239"/>
      <c r="K2648" s="239"/>
      <c r="L2648" s="239"/>
      <c r="M2648" s="239"/>
      <c r="N2648" s="239"/>
      <c r="O2648" s="34"/>
      <c r="P2648" s="1"/>
      <c r="Q2648" s="1"/>
      <c r="R2648" s="1"/>
      <c r="S2648" s="352"/>
      <c r="T2648" s="1"/>
    </row>
    <row r="2649" spans="1:20" s="5" customFormat="1" ht="13.5" hidden="1" customHeight="1" outlineLevel="1" x14ac:dyDescent="0.25">
      <c r="A2649" s="598"/>
      <c r="B2649" s="542"/>
      <c r="C2649" s="542" t="s">
        <v>68</v>
      </c>
      <c r="D2649" s="564" t="s">
        <v>66</v>
      </c>
      <c r="E2649" s="237" t="s">
        <v>53</v>
      </c>
      <c r="F2649" s="121"/>
      <c r="G2649" s="144"/>
      <c r="H2649" s="239"/>
      <c r="I2649" s="239"/>
      <c r="J2649" s="239"/>
      <c r="K2649" s="239"/>
      <c r="L2649" s="239"/>
      <c r="M2649" s="239"/>
      <c r="N2649" s="239"/>
      <c r="O2649" s="34"/>
      <c r="P2649" s="1"/>
      <c r="Q2649" s="1"/>
      <c r="R2649" s="1"/>
      <c r="S2649" s="352"/>
      <c r="T2649" s="1"/>
    </row>
    <row r="2650" spans="1:20" s="5" customFormat="1" ht="13.5" hidden="1" customHeight="1" outlineLevel="1" x14ac:dyDescent="0.25">
      <c r="A2650" s="598"/>
      <c r="B2650" s="542"/>
      <c r="C2650" s="542"/>
      <c r="D2650" s="564"/>
      <c r="E2650" s="237" t="s">
        <v>54</v>
      </c>
      <c r="F2650" s="121"/>
      <c r="G2650" s="144"/>
      <c r="H2650" s="239"/>
      <c r="I2650" s="239"/>
      <c r="J2650" s="239"/>
      <c r="K2650" s="239"/>
      <c r="L2650" s="239"/>
      <c r="M2650" s="239"/>
      <c r="N2650" s="239"/>
      <c r="O2650" s="34"/>
      <c r="P2650" s="1"/>
      <c r="Q2650" s="1"/>
      <c r="R2650" s="1"/>
      <c r="S2650" s="352"/>
      <c r="T2650" s="1"/>
    </row>
    <row r="2651" spans="1:20" s="5" customFormat="1" ht="13.5" hidden="1" customHeight="1" outlineLevel="1" x14ac:dyDescent="0.25">
      <c r="A2651" s="598"/>
      <c r="B2651" s="542"/>
      <c r="C2651" s="542"/>
      <c r="D2651" s="564"/>
      <c r="E2651" s="237" t="s">
        <v>55</v>
      </c>
      <c r="F2651" s="121"/>
      <c r="G2651" s="144"/>
      <c r="H2651" s="239"/>
      <c r="I2651" s="239"/>
      <c r="J2651" s="239"/>
      <c r="K2651" s="239"/>
      <c r="L2651" s="239"/>
      <c r="M2651" s="239"/>
      <c r="N2651" s="239"/>
      <c r="O2651" s="34"/>
      <c r="P2651" s="1"/>
      <c r="Q2651" s="1"/>
      <c r="R2651" s="1"/>
      <c r="S2651" s="352"/>
      <c r="T2651" s="1"/>
    </row>
    <row r="2652" spans="1:20" s="5" customFormat="1" ht="13.5" hidden="1" customHeight="1" outlineLevel="1" x14ac:dyDescent="0.25">
      <c r="A2652" s="598"/>
      <c r="B2652" s="542"/>
      <c r="C2652" s="542"/>
      <c r="D2652" s="564"/>
      <c r="E2652" s="237" t="s">
        <v>56</v>
      </c>
      <c r="F2652" s="121"/>
      <c r="G2652" s="144"/>
      <c r="H2652" s="239"/>
      <c r="I2652" s="239"/>
      <c r="J2652" s="239"/>
      <c r="K2652" s="239"/>
      <c r="L2652" s="239"/>
      <c r="M2652" s="239"/>
      <c r="N2652" s="239"/>
      <c r="O2652" s="34"/>
      <c r="P2652" s="1"/>
      <c r="Q2652" s="1"/>
      <c r="R2652" s="1"/>
      <c r="S2652" s="352"/>
      <c r="T2652" s="1"/>
    </row>
    <row r="2653" spans="1:20" s="5" customFormat="1" ht="13.5" hidden="1" customHeight="1" outlineLevel="1" x14ac:dyDescent="0.25">
      <c r="A2653" s="598"/>
      <c r="B2653" s="542"/>
      <c r="C2653" s="542"/>
      <c r="D2653" s="564"/>
      <c r="E2653" s="237" t="s">
        <v>57</v>
      </c>
      <c r="F2653" s="121"/>
      <c r="G2653" s="144"/>
      <c r="H2653" s="239"/>
      <c r="I2653" s="239"/>
      <c r="J2653" s="239"/>
      <c r="K2653" s="239"/>
      <c r="L2653" s="239"/>
      <c r="M2653" s="239"/>
      <c r="N2653" s="239"/>
      <c r="O2653" s="34"/>
      <c r="P2653" s="1"/>
      <c r="Q2653" s="1"/>
      <c r="R2653" s="1"/>
      <c r="S2653" s="352"/>
      <c r="T2653" s="1"/>
    </row>
    <row r="2654" spans="1:20" s="5" customFormat="1" ht="13.5" hidden="1" customHeight="1" outlineLevel="1" x14ac:dyDescent="0.25">
      <c r="A2654" s="598"/>
      <c r="B2654" s="542"/>
      <c r="C2654" s="542"/>
      <c r="D2654" s="564"/>
      <c r="E2654" s="237" t="s">
        <v>61</v>
      </c>
      <c r="F2654" s="121"/>
      <c r="G2654" s="144"/>
      <c r="H2654" s="239"/>
      <c r="I2654" s="239"/>
      <c r="J2654" s="239"/>
      <c r="K2654" s="239"/>
      <c r="L2654" s="239"/>
      <c r="M2654" s="239"/>
      <c r="N2654" s="239"/>
      <c r="O2654" s="34"/>
      <c r="P2654" s="1"/>
      <c r="Q2654" s="1"/>
      <c r="R2654" s="1"/>
      <c r="S2654" s="352"/>
      <c r="T2654" s="1"/>
    </row>
    <row r="2655" spans="1:20" s="5" customFormat="1" ht="13.5" hidden="1" customHeight="1" outlineLevel="1" x14ac:dyDescent="0.25">
      <c r="A2655" s="598"/>
      <c r="B2655" s="542"/>
      <c r="C2655" s="542"/>
      <c r="D2655" s="565" t="s">
        <v>67</v>
      </c>
      <c r="E2655" s="240" t="s">
        <v>53</v>
      </c>
      <c r="F2655" s="121"/>
      <c r="G2655" s="144"/>
      <c r="H2655" s="247"/>
      <c r="I2655" s="247"/>
      <c r="J2655" s="247"/>
      <c r="K2655" s="247"/>
      <c r="L2655" s="247"/>
      <c r="M2655" s="247"/>
      <c r="N2655" s="247"/>
      <c r="O2655" s="109"/>
      <c r="P2655" s="1"/>
      <c r="Q2655" s="1"/>
      <c r="R2655" s="1"/>
      <c r="S2655" s="352"/>
      <c r="T2655" s="1"/>
    </row>
    <row r="2656" spans="1:20" s="5" customFormat="1" ht="13.5" hidden="1" customHeight="1" outlineLevel="1" x14ac:dyDescent="0.25">
      <c r="A2656" s="598"/>
      <c r="B2656" s="542"/>
      <c r="C2656" s="542"/>
      <c r="D2656" s="565"/>
      <c r="E2656" s="240" t="s">
        <v>54</v>
      </c>
      <c r="F2656" s="121"/>
      <c r="G2656" s="144"/>
      <c r="H2656" s="247"/>
      <c r="I2656" s="247"/>
      <c r="J2656" s="247"/>
      <c r="K2656" s="247"/>
      <c r="L2656" s="247"/>
      <c r="M2656" s="247"/>
      <c r="N2656" s="247"/>
      <c r="O2656" s="109"/>
      <c r="P2656" s="1"/>
      <c r="Q2656" s="1"/>
      <c r="R2656" s="1"/>
      <c r="S2656" s="352"/>
      <c r="T2656" s="1"/>
    </row>
    <row r="2657" spans="1:20" s="5" customFormat="1" ht="13.5" hidden="1" customHeight="1" outlineLevel="1" x14ac:dyDescent="0.25">
      <c r="A2657" s="598"/>
      <c r="B2657" s="542"/>
      <c r="C2657" s="542"/>
      <c r="D2657" s="565"/>
      <c r="E2657" s="240" t="s">
        <v>55</v>
      </c>
      <c r="F2657" s="121"/>
      <c r="G2657" s="144"/>
      <c r="H2657" s="247"/>
      <c r="I2657" s="247"/>
      <c r="J2657" s="247"/>
      <c r="K2657" s="247"/>
      <c r="L2657" s="247"/>
      <c r="M2657" s="247"/>
      <c r="N2657" s="247"/>
      <c r="O2657" s="109"/>
      <c r="P2657" s="1"/>
      <c r="Q2657" s="1"/>
      <c r="R2657" s="1"/>
      <c r="S2657" s="352"/>
      <c r="T2657" s="1"/>
    </row>
    <row r="2658" spans="1:20" s="5" customFormat="1" ht="13.5" hidden="1" customHeight="1" outlineLevel="1" x14ac:dyDescent="0.25">
      <c r="A2658" s="598"/>
      <c r="B2658" s="542"/>
      <c r="C2658" s="542"/>
      <c r="D2658" s="565"/>
      <c r="E2658" s="240" t="s">
        <v>56</v>
      </c>
      <c r="F2658" s="121"/>
      <c r="G2658" s="144"/>
      <c r="H2658" s="247"/>
      <c r="I2658" s="247"/>
      <c r="J2658" s="247"/>
      <c r="K2658" s="247"/>
      <c r="L2658" s="247"/>
      <c r="M2658" s="247"/>
      <c r="N2658" s="247"/>
      <c r="O2658" s="109"/>
      <c r="P2658" s="1"/>
      <c r="Q2658" s="1"/>
      <c r="R2658" s="1"/>
      <c r="S2658" s="352"/>
      <c r="T2658" s="1"/>
    </row>
    <row r="2659" spans="1:20" s="5" customFormat="1" ht="13.5" hidden="1" customHeight="1" outlineLevel="1" x14ac:dyDescent="0.25">
      <c r="A2659" s="598"/>
      <c r="B2659" s="542"/>
      <c r="C2659" s="542"/>
      <c r="D2659" s="565"/>
      <c r="E2659" s="240" t="s">
        <v>57</v>
      </c>
      <c r="F2659" s="121"/>
      <c r="G2659" s="144"/>
      <c r="H2659" s="240"/>
      <c r="I2659" s="240"/>
      <c r="J2659" s="240"/>
      <c r="K2659" s="240"/>
      <c r="L2659" s="240"/>
      <c r="M2659" s="240"/>
      <c r="N2659" s="240"/>
      <c r="O2659" s="346"/>
      <c r="P2659" s="1"/>
      <c r="Q2659" s="1"/>
      <c r="R2659" s="1"/>
      <c r="S2659" s="352"/>
      <c r="T2659" s="1"/>
    </row>
    <row r="2660" spans="1:20" s="5" customFormat="1" ht="13.5" hidden="1" customHeight="1" outlineLevel="1" x14ac:dyDescent="0.25">
      <c r="A2660" s="598"/>
      <c r="B2660" s="542"/>
      <c r="C2660" s="542"/>
      <c r="D2660" s="565"/>
      <c r="E2660" s="237" t="s">
        <v>61</v>
      </c>
      <c r="F2660" s="121"/>
      <c r="G2660" s="144"/>
      <c r="H2660" s="239"/>
      <c r="I2660" s="239"/>
      <c r="J2660" s="239"/>
      <c r="K2660" s="239"/>
      <c r="L2660" s="239"/>
      <c r="M2660" s="239"/>
      <c r="N2660" s="239"/>
      <c r="O2660" s="34"/>
      <c r="P2660" s="1"/>
      <c r="Q2660" s="1"/>
      <c r="R2660" s="1"/>
      <c r="S2660" s="352"/>
      <c r="T2660" s="1"/>
    </row>
    <row r="2661" spans="1:20" s="5" customFormat="1" ht="13.5" hidden="1" customHeight="1" outlineLevel="1" x14ac:dyDescent="0.25">
      <c r="A2661" s="598"/>
      <c r="B2661" s="542" t="s">
        <v>69</v>
      </c>
      <c r="C2661" s="542" t="s">
        <v>65</v>
      </c>
      <c r="D2661" s="564" t="s">
        <v>66</v>
      </c>
      <c r="E2661" s="237" t="s">
        <v>53</v>
      </c>
      <c r="F2661" s="121"/>
      <c r="G2661" s="144"/>
      <c r="H2661" s="239"/>
      <c r="I2661" s="239"/>
      <c r="J2661" s="239"/>
      <c r="K2661" s="239"/>
      <c r="L2661" s="239"/>
      <c r="M2661" s="239"/>
      <c r="N2661" s="239"/>
      <c r="O2661" s="34"/>
      <c r="P2661" s="1"/>
      <c r="Q2661" s="1"/>
      <c r="R2661" s="1"/>
      <c r="S2661" s="352"/>
      <c r="T2661" s="1"/>
    </row>
    <row r="2662" spans="1:20" s="5" customFormat="1" ht="13.5" hidden="1" customHeight="1" outlineLevel="1" x14ac:dyDescent="0.25">
      <c r="A2662" s="598"/>
      <c r="B2662" s="542"/>
      <c r="C2662" s="542"/>
      <c r="D2662" s="564"/>
      <c r="E2662" s="237" t="s">
        <v>54</v>
      </c>
      <c r="F2662" s="121"/>
      <c r="G2662" s="144"/>
      <c r="H2662" s="239"/>
      <c r="I2662" s="239"/>
      <c r="J2662" s="239"/>
      <c r="K2662" s="239"/>
      <c r="L2662" s="239"/>
      <c r="M2662" s="239"/>
      <c r="N2662" s="239"/>
      <c r="O2662" s="34"/>
      <c r="P2662" s="1"/>
      <c r="Q2662" s="1"/>
      <c r="R2662" s="1"/>
      <c r="S2662" s="352"/>
      <c r="T2662" s="1"/>
    </row>
    <row r="2663" spans="1:20" s="5" customFormat="1" ht="13.5" hidden="1" customHeight="1" outlineLevel="1" x14ac:dyDescent="0.25">
      <c r="A2663" s="598"/>
      <c r="B2663" s="542"/>
      <c r="C2663" s="542"/>
      <c r="D2663" s="564"/>
      <c r="E2663" s="237" t="s">
        <v>55</v>
      </c>
      <c r="F2663" s="121"/>
      <c r="G2663" s="144"/>
      <c r="H2663" s="239"/>
      <c r="I2663" s="239"/>
      <c r="J2663" s="239"/>
      <c r="K2663" s="239"/>
      <c r="L2663" s="239"/>
      <c r="M2663" s="239"/>
      <c r="N2663" s="239"/>
      <c r="O2663" s="34"/>
      <c r="P2663" s="1"/>
      <c r="Q2663" s="1"/>
      <c r="R2663" s="1"/>
      <c r="S2663" s="352"/>
      <c r="T2663" s="1"/>
    </row>
    <row r="2664" spans="1:20" s="5" customFormat="1" ht="13.5" hidden="1" customHeight="1" outlineLevel="1" x14ac:dyDescent="0.25">
      <c r="A2664" s="598"/>
      <c r="B2664" s="542"/>
      <c r="C2664" s="542"/>
      <c r="D2664" s="564"/>
      <c r="E2664" s="237" t="s">
        <v>56</v>
      </c>
      <c r="F2664" s="121"/>
      <c r="G2664" s="144"/>
      <c r="H2664" s="239"/>
      <c r="I2664" s="239"/>
      <c r="J2664" s="239"/>
      <c r="K2664" s="239"/>
      <c r="L2664" s="239"/>
      <c r="M2664" s="239"/>
      <c r="N2664" s="239"/>
      <c r="O2664" s="34"/>
      <c r="P2664" s="1"/>
      <c r="Q2664" s="1"/>
      <c r="R2664" s="1"/>
      <c r="S2664" s="352"/>
      <c r="T2664" s="1"/>
    </row>
    <row r="2665" spans="1:20" s="5" customFormat="1" ht="13.5" hidden="1" customHeight="1" outlineLevel="1" x14ac:dyDescent="0.25">
      <c r="A2665" s="598"/>
      <c r="B2665" s="542"/>
      <c r="C2665" s="542"/>
      <c r="D2665" s="564"/>
      <c r="E2665" s="237" t="s">
        <v>57</v>
      </c>
      <c r="F2665" s="121"/>
      <c r="G2665" s="144"/>
      <c r="H2665" s="239"/>
      <c r="I2665" s="239"/>
      <c r="J2665" s="239"/>
      <c r="K2665" s="239"/>
      <c r="L2665" s="239"/>
      <c r="M2665" s="239"/>
      <c r="N2665" s="239"/>
      <c r="O2665" s="34"/>
      <c r="P2665" s="1"/>
      <c r="Q2665" s="1"/>
      <c r="R2665" s="1"/>
      <c r="S2665" s="352"/>
      <c r="T2665" s="1"/>
    </row>
    <row r="2666" spans="1:20" s="5" customFormat="1" ht="13.5" hidden="1" customHeight="1" outlineLevel="1" x14ac:dyDescent="0.25">
      <c r="A2666" s="598"/>
      <c r="B2666" s="542"/>
      <c r="C2666" s="542"/>
      <c r="D2666" s="564"/>
      <c r="E2666" s="237" t="s">
        <v>61</v>
      </c>
      <c r="F2666" s="121"/>
      <c r="G2666" s="144"/>
      <c r="H2666" s="239"/>
      <c r="I2666" s="239"/>
      <c r="J2666" s="239"/>
      <c r="K2666" s="239"/>
      <c r="L2666" s="239"/>
      <c r="M2666" s="239"/>
      <c r="N2666" s="239"/>
      <c r="O2666" s="34"/>
      <c r="P2666" s="1"/>
      <c r="Q2666" s="1"/>
      <c r="R2666" s="1"/>
      <c r="S2666" s="352"/>
      <c r="T2666" s="1"/>
    </row>
    <row r="2667" spans="1:20" s="5" customFormat="1" ht="13.5" hidden="1" customHeight="1" outlineLevel="1" x14ac:dyDescent="0.25">
      <c r="A2667" s="598"/>
      <c r="B2667" s="542"/>
      <c r="C2667" s="542" t="s">
        <v>68</v>
      </c>
      <c r="D2667" s="565" t="s">
        <v>66</v>
      </c>
      <c r="E2667" s="240" t="s">
        <v>53</v>
      </c>
      <c r="F2667" s="121"/>
      <c r="G2667" s="144"/>
      <c r="H2667" s="247"/>
      <c r="I2667" s="247"/>
      <c r="J2667" s="247"/>
      <c r="K2667" s="247"/>
      <c r="L2667" s="247"/>
      <c r="M2667" s="247"/>
      <c r="N2667" s="247"/>
      <c r="O2667" s="109"/>
      <c r="P2667" s="1"/>
      <c r="Q2667" s="1"/>
      <c r="R2667" s="1"/>
      <c r="S2667" s="352"/>
      <c r="T2667" s="1"/>
    </row>
    <row r="2668" spans="1:20" s="5" customFormat="1" ht="13.5" hidden="1" customHeight="1" outlineLevel="1" x14ac:dyDescent="0.25">
      <c r="A2668" s="598"/>
      <c r="B2668" s="542"/>
      <c r="C2668" s="542"/>
      <c r="D2668" s="565"/>
      <c r="E2668" s="240" t="s">
        <v>54</v>
      </c>
      <c r="F2668" s="121"/>
      <c r="G2668" s="144"/>
      <c r="H2668" s="247"/>
      <c r="I2668" s="247"/>
      <c r="J2668" s="247"/>
      <c r="K2668" s="247"/>
      <c r="L2668" s="247"/>
      <c r="M2668" s="247"/>
      <c r="N2668" s="247"/>
      <c r="O2668" s="109"/>
      <c r="P2668" s="1"/>
      <c r="Q2668" s="1"/>
      <c r="R2668" s="1"/>
      <c r="S2668" s="352"/>
      <c r="T2668" s="1"/>
    </row>
    <row r="2669" spans="1:20" s="5" customFormat="1" ht="13.5" hidden="1" customHeight="1" outlineLevel="1" x14ac:dyDescent="0.25">
      <c r="A2669" s="598"/>
      <c r="B2669" s="542"/>
      <c r="C2669" s="542"/>
      <c r="D2669" s="565"/>
      <c r="E2669" s="240" t="s">
        <v>55</v>
      </c>
      <c r="F2669" s="121"/>
      <c r="G2669" s="144"/>
      <c r="H2669" s="247"/>
      <c r="I2669" s="247"/>
      <c r="J2669" s="247"/>
      <c r="K2669" s="247"/>
      <c r="L2669" s="247"/>
      <c r="M2669" s="247"/>
      <c r="N2669" s="247"/>
      <c r="O2669" s="109"/>
      <c r="P2669" s="1"/>
      <c r="Q2669" s="1"/>
      <c r="R2669" s="1"/>
      <c r="S2669" s="352"/>
      <c r="T2669" s="1"/>
    </row>
    <row r="2670" spans="1:20" s="5" customFormat="1" ht="13.5" hidden="1" customHeight="1" outlineLevel="1" x14ac:dyDescent="0.25">
      <c r="A2670" s="598"/>
      <c r="B2670" s="542"/>
      <c r="C2670" s="542"/>
      <c r="D2670" s="565"/>
      <c r="E2670" s="240" t="s">
        <v>56</v>
      </c>
      <c r="F2670" s="121"/>
      <c r="G2670" s="144"/>
      <c r="H2670" s="247"/>
      <c r="I2670" s="247"/>
      <c r="J2670" s="247"/>
      <c r="K2670" s="247"/>
      <c r="L2670" s="247"/>
      <c r="M2670" s="247"/>
      <c r="N2670" s="247"/>
      <c r="O2670" s="109"/>
      <c r="P2670" s="1"/>
      <c r="Q2670" s="1"/>
      <c r="R2670" s="1"/>
      <c r="S2670" s="352"/>
      <c r="T2670" s="1"/>
    </row>
    <row r="2671" spans="1:20" s="5" customFormat="1" ht="13.5" hidden="1" customHeight="1" outlineLevel="1" x14ac:dyDescent="0.25">
      <c r="A2671" s="598"/>
      <c r="B2671" s="542"/>
      <c r="C2671" s="542"/>
      <c r="D2671" s="565"/>
      <c r="E2671" s="240" t="s">
        <v>57</v>
      </c>
      <c r="F2671" s="121"/>
      <c r="G2671" s="144"/>
      <c r="H2671" s="240"/>
      <c r="I2671" s="240"/>
      <c r="J2671" s="240"/>
      <c r="K2671" s="240"/>
      <c r="L2671" s="240"/>
      <c r="M2671" s="240"/>
      <c r="N2671" s="240"/>
      <c r="O2671" s="346"/>
      <c r="P2671" s="1"/>
      <c r="Q2671" s="1"/>
      <c r="R2671" s="1"/>
      <c r="S2671" s="352"/>
      <c r="T2671" s="1"/>
    </row>
    <row r="2672" spans="1:20" s="5" customFormat="1" ht="13.5" hidden="1" customHeight="1" outlineLevel="1" x14ac:dyDescent="0.25">
      <c r="A2672" s="598"/>
      <c r="B2672" s="542"/>
      <c r="C2672" s="542"/>
      <c r="D2672" s="565"/>
      <c r="E2672" s="237" t="s">
        <v>61</v>
      </c>
      <c r="F2672" s="121"/>
      <c r="G2672" s="144"/>
      <c r="H2672" s="239"/>
      <c r="I2672" s="239"/>
      <c r="J2672" s="239"/>
      <c r="K2672" s="239"/>
      <c r="L2672" s="239"/>
      <c r="M2672" s="239"/>
      <c r="N2672" s="239"/>
      <c r="O2672" s="34"/>
      <c r="P2672" s="1"/>
      <c r="Q2672" s="1"/>
      <c r="R2672" s="1"/>
      <c r="S2672" s="352"/>
      <c r="T2672" s="1"/>
    </row>
    <row r="2673" spans="1:20" s="5" customFormat="1" ht="13.5" hidden="1" customHeight="1" outlineLevel="1" x14ac:dyDescent="0.25">
      <c r="A2673" s="598"/>
      <c r="B2673" s="542"/>
      <c r="C2673" s="542"/>
      <c r="D2673" s="564" t="s">
        <v>67</v>
      </c>
      <c r="E2673" s="237" t="s">
        <v>53</v>
      </c>
      <c r="F2673" s="121"/>
      <c r="G2673" s="144"/>
      <c r="H2673" s="239"/>
      <c r="I2673" s="239"/>
      <c r="J2673" s="239"/>
      <c r="K2673" s="239"/>
      <c r="L2673" s="239"/>
      <c r="M2673" s="239"/>
      <c r="N2673" s="239"/>
      <c r="O2673" s="34"/>
      <c r="P2673" s="1"/>
      <c r="Q2673" s="1"/>
      <c r="R2673" s="1"/>
      <c r="S2673" s="352"/>
      <c r="T2673" s="1"/>
    </row>
    <row r="2674" spans="1:20" s="5" customFormat="1" ht="13.5" hidden="1" customHeight="1" outlineLevel="1" x14ac:dyDescent="0.25">
      <c r="A2674" s="598"/>
      <c r="B2674" s="542"/>
      <c r="C2674" s="542"/>
      <c r="D2674" s="564"/>
      <c r="E2674" s="237" t="s">
        <v>54</v>
      </c>
      <c r="F2674" s="121"/>
      <c r="G2674" s="144"/>
      <c r="H2674" s="239"/>
      <c r="I2674" s="239"/>
      <c r="J2674" s="239"/>
      <c r="K2674" s="239"/>
      <c r="L2674" s="239"/>
      <c r="M2674" s="239"/>
      <c r="N2674" s="239"/>
      <c r="O2674" s="34"/>
      <c r="P2674" s="1"/>
      <c r="Q2674" s="1"/>
      <c r="R2674" s="1"/>
      <c r="S2674" s="352"/>
      <c r="T2674" s="1"/>
    </row>
    <row r="2675" spans="1:20" s="5" customFormat="1" ht="13.5" hidden="1" customHeight="1" outlineLevel="1" x14ac:dyDescent="0.25">
      <c r="A2675" s="598"/>
      <c r="B2675" s="542"/>
      <c r="C2675" s="542"/>
      <c r="D2675" s="564"/>
      <c r="E2675" s="237" t="s">
        <v>55</v>
      </c>
      <c r="F2675" s="121"/>
      <c r="G2675" s="144"/>
      <c r="H2675" s="239"/>
      <c r="I2675" s="239"/>
      <c r="J2675" s="239"/>
      <c r="K2675" s="239"/>
      <c r="L2675" s="239"/>
      <c r="M2675" s="239"/>
      <c r="N2675" s="239"/>
      <c r="O2675" s="34"/>
      <c r="P2675" s="1"/>
      <c r="Q2675" s="1"/>
      <c r="R2675" s="1"/>
      <c r="S2675" s="352"/>
      <c r="T2675" s="1"/>
    </row>
    <row r="2676" spans="1:20" s="5" customFormat="1" ht="13.5" hidden="1" customHeight="1" outlineLevel="1" x14ac:dyDescent="0.25">
      <c r="A2676" s="598"/>
      <c r="B2676" s="542"/>
      <c r="C2676" s="542"/>
      <c r="D2676" s="564"/>
      <c r="E2676" s="237" t="s">
        <v>56</v>
      </c>
      <c r="F2676" s="121"/>
      <c r="G2676" s="144"/>
      <c r="H2676" s="239"/>
      <c r="I2676" s="239"/>
      <c r="J2676" s="239"/>
      <c r="K2676" s="239"/>
      <c r="L2676" s="239"/>
      <c r="M2676" s="239"/>
      <c r="N2676" s="239"/>
      <c r="O2676" s="34"/>
      <c r="P2676" s="1"/>
      <c r="Q2676" s="1"/>
      <c r="R2676" s="1"/>
      <c r="S2676" s="352"/>
      <c r="T2676" s="1"/>
    </row>
    <row r="2677" spans="1:20" s="5" customFormat="1" ht="13.5" hidden="1" customHeight="1" outlineLevel="1" x14ac:dyDescent="0.25">
      <c r="A2677" s="598"/>
      <c r="B2677" s="542"/>
      <c r="C2677" s="542"/>
      <c r="D2677" s="564"/>
      <c r="E2677" s="237" t="s">
        <v>57</v>
      </c>
      <c r="F2677" s="121"/>
      <c r="G2677" s="144"/>
      <c r="H2677" s="239"/>
      <c r="I2677" s="239"/>
      <c r="J2677" s="239"/>
      <c r="K2677" s="239"/>
      <c r="L2677" s="239"/>
      <c r="M2677" s="239"/>
      <c r="N2677" s="239"/>
      <c r="O2677" s="34"/>
      <c r="P2677" s="1"/>
      <c r="Q2677" s="1"/>
      <c r="R2677" s="1"/>
      <c r="S2677" s="352"/>
      <c r="T2677" s="1"/>
    </row>
    <row r="2678" spans="1:20" s="5" customFormat="1" ht="13.5" hidden="1" customHeight="1" outlineLevel="1" x14ac:dyDescent="0.25">
      <c r="A2678" s="598"/>
      <c r="B2678" s="542"/>
      <c r="C2678" s="542"/>
      <c r="D2678" s="564"/>
      <c r="E2678" s="237" t="s">
        <v>61</v>
      </c>
      <c r="F2678" s="121"/>
      <c r="G2678" s="144"/>
      <c r="H2678" s="239"/>
      <c r="I2678" s="239"/>
      <c r="J2678" s="239"/>
      <c r="K2678" s="239"/>
      <c r="L2678" s="239"/>
      <c r="M2678" s="239"/>
      <c r="N2678" s="239"/>
      <c r="O2678" s="34"/>
      <c r="P2678" s="1"/>
      <c r="Q2678" s="1"/>
      <c r="R2678" s="1"/>
      <c r="S2678" s="352"/>
      <c r="T2678" s="1"/>
    </row>
    <row r="2679" spans="1:20" s="5" customFormat="1" ht="13.5" hidden="1" customHeight="1" outlineLevel="1" x14ac:dyDescent="0.25">
      <c r="A2679" s="598"/>
      <c r="B2679" s="612" t="s">
        <v>70</v>
      </c>
      <c r="C2679" s="612" t="s">
        <v>68</v>
      </c>
      <c r="D2679" s="565" t="s">
        <v>67</v>
      </c>
      <c r="E2679" s="237" t="s">
        <v>53</v>
      </c>
      <c r="F2679" s="121"/>
      <c r="G2679" s="144"/>
      <c r="H2679" s="239"/>
      <c r="I2679" s="239"/>
      <c r="J2679" s="239"/>
      <c r="K2679" s="239"/>
      <c r="L2679" s="239"/>
      <c r="M2679" s="239"/>
      <c r="N2679" s="239"/>
      <c r="O2679" s="34"/>
      <c r="P2679" s="1"/>
      <c r="Q2679" s="1"/>
      <c r="R2679" s="1"/>
      <c r="S2679" s="352"/>
      <c r="T2679" s="1"/>
    </row>
    <row r="2680" spans="1:20" s="5" customFormat="1" ht="13.5" hidden="1" customHeight="1" outlineLevel="1" x14ac:dyDescent="0.25">
      <c r="A2680" s="598"/>
      <c r="B2680" s="612"/>
      <c r="C2680" s="612"/>
      <c r="D2680" s="565"/>
      <c r="E2680" s="247" t="s">
        <v>54</v>
      </c>
      <c r="F2680" s="16"/>
      <c r="G2680" s="194"/>
      <c r="H2680" s="247"/>
      <c r="I2680" s="247"/>
      <c r="J2680" s="247"/>
      <c r="K2680" s="247"/>
      <c r="L2680" s="247"/>
      <c r="M2680" s="247"/>
      <c r="N2680" s="247"/>
      <c r="O2680" s="109"/>
      <c r="P2680" s="1"/>
      <c r="Q2680" s="1"/>
      <c r="R2680" s="1"/>
      <c r="S2680" s="352"/>
      <c r="T2680" s="1"/>
    </row>
    <row r="2681" spans="1:20" s="5" customFormat="1" ht="13.5" hidden="1" customHeight="1" outlineLevel="1" x14ac:dyDescent="0.25">
      <c r="A2681" s="598"/>
      <c r="B2681" s="612"/>
      <c r="C2681" s="612"/>
      <c r="D2681" s="565"/>
      <c r="E2681" s="247" t="s">
        <v>55</v>
      </c>
      <c r="F2681" s="16"/>
      <c r="G2681" s="194"/>
      <c r="H2681" s="247"/>
      <c r="I2681" s="247"/>
      <c r="J2681" s="247"/>
      <c r="K2681" s="247"/>
      <c r="L2681" s="247"/>
      <c r="M2681" s="247"/>
      <c r="N2681" s="247"/>
      <c r="O2681" s="109"/>
      <c r="P2681" s="1"/>
      <c r="Q2681" s="1"/>
      <c r="R2681" s="1"/>
      <c r="S2681" s="352"/>
      <c r="T2681" s="1"/>
    </row>
    <row r="2682" spans="1:20" s="5" customFormat="1" ht="13.5" hidden="1" customHeight="1" outlineLevel="1" x14ac:dyDescent="0.25">
      <c r="A2682" s="598"/>
      <c r="B2682" s="612"/>
      <c r="C2682" s="612"/>
      <c r="D2682" s="565"/>
      <c r="E2682" s="247" t="s">
        <v>56</v>
      </c>
      <c r="F2682" s="16"/>
      <c r="G2682" s="194"/>
      <c r="H2682" s="247"/>
      <c r="I2682" s="247"/>
      <c r="J2682" s="247"/>
      <c r="K2682" s="247"/>
      <c r="L2682" s="247"/>
      <c r="M2682" s="247"/>
      <c r="N2682" s="247"/>
      <c r="O2682" s="109"/>
      <c r="P2682" s="1"/>
      <c r="Q2682" s="1"/>
      <c r="R2682" s="1"/>
      <c r="S2682" s="352"/>
      <c r="T2682" s="1"/>
    </row>
    <row r="2683" spans="1:20" s="5" customFormat="1" ht="13.5" hidden="1" customHeight="1" outlineLevel="1" x14ac:dyDescent="0.25">
      <c r="A2683" s="598"/>
      <c r="B2683" s="612"/>
      <c r="C2683" s="612"/>
      <c r="D2683" s="565"/>
      <c r="E2683" s="247" t="s">
        <v>57</v>
      </c>
      <c r="F2683" s="16"/>
      <c r="G2683" s="194"/>
      <c r="H2683" s="247"/>
      <c r="I2683" s="247"/>
      <c r="J2683" s="247"/>
      <c r="K2683" s="247"/>
      <c r="L2683" s="247"/>
      <c r="M2683" s="247"/>
      <c r="N2683" s="247"/>
      <c r="O2683" s="109"/>
      <c r="P2683" s="1"/>
      <c r="Q2683" s="1"/>
      <c r="R2683" s="1"/>
      <c r="S2683" s="352"/>
      <c r="T2683" s="1"/>
    </row>
    <row r="2684" spans="1:20" s="5" customFormat="1" ht="13.5" hidden="1" customHeight="1" outlineLevel="1" x14ac:dyDescent="0.25">
      <c r="A2684" s="598"/>
      <c r="B2684" s="612"/>
      <c r="C2684" s="612"/>
      <c r="D2684" s="565"/>
      <c r="E2684" s="237" t="s">
        <v>61</v>
      </c>
      <c r="F2684" s="121"/>
      <c r="G2684" s="144"/>
      <c r="H2684" s="239"/>
      <c r="I2684" s="239"/>
      <c r="J2684" s="239"/>
      <c r="K2684" s="239"/>
      <c r="L2684" s="239"/>
      <c r="M2684" s="239"/>
      <c r="N2684" s="239"/>
      <c r="O2684" s="34"/>
      <c r="P2684" s="1"/>
      <c r="Q2684" s="1"/>
      <c r="R2684" s="1"/>
      <c r="S2684" s="352"/>
      <c r="T2684" s="1"/>
    </row>
    <row r="2685" spans="1:20" s="5" customFormat="1" ht="13.5" hidden="1" customHeight="1" outlineLevel="1" x14ac:dyDescent="0.25">
      <c r="A2685" s="598"/>
      <c r="B2685" s="542" t="s">
        <v>71</v>
      </c>
      <c r="C2685" s="542" t="s">
        <v>65</v>
      </c>
      <c r="D2685" s="564" t="s">
        <v>66</v>
      </c>
      <c r="E2685" s="237" t="s">
        <v>53</v>
      </c>
      <c r="F2685" s="121"/>
      <c r="G2685" s="144"/>
      <c r="H2685" s="239"/>
      <c r="I2685" s="239"/>
      <c r="J2685" s="239"/>
      <c r="K2685" s="239"/>
      <c r="L2685" s="239"/>
      <c r="M2685" s="239"/>
      <c r="N2685" s="239"/>
      <c r="O2685" s="34"/>
      <c r="P2685" s="1"/>
      <c r="Q2685" s="1"/>
      <c r="R2685" s="1"/>
      <c r="S2685" s="352"/>
      <c r="T2685" s="1"/>
    </row>
    <row r="2686" spans="1:20" s="5" customFormat="1" ht="13.5" hidden="1" customHeight="1" outlineLevel="1" x14ac:dyDescent="0.25">
      <c r="A2686" s="598"/>
      <c r="B2686" s="542"/>
      <c r="C2686" s="542"/>
      <c r="D2686" s="564"/>
      <c r="E2686" s="237" t="s">
        <v>54</v>
      </c>
      <c r="F2686" s="121"/>
      <c r="G2686" s="144"/>
      <c r="H2686" s="239"/>
      <c r="I2686" s="239"/>
      <c r="J2686" s="239"/>
      <c r="K2686" s="239"/>
      <c r="L2686" s="239"/>
      <c r="M2686" s="239"/>
      <c r="N2686" s="239"/>
      <c r="O2686" s="34"/>
      <c r="P2686" s="1"/>
      <c r="Q2686" s="1"/>
      <c r="R2686" s="1"/>
      <c r="S2686" s="352"/>
      <c r="T2686" s="1"/>
    </row>
    <row r="2687" spans="1:20" s="5" customFormat="1" ht="13.5" hidden="1" customHeight="1" outlineLevel="1" x14ac:dyDescent="0.25">
      <c r="A2687" s="598"/>
      <c r="B2687" s="542"/>
      <c r="C2687" s="542"/>
      <c r="D2687" s="564"/>
      <c r="E2687" s="237" t="s">
        <v>55</v>
      </c>
      <c r="F2687" s="121"/>
      <c r="G2687" s="144"/>
      <c r="H2687" s="239"/>
      <c r="I2687" s="239"/>
      <c r="J2687" s="239"/>
      <c r="K2687" s="239"/>
      <c r="L2687" s="239"/>
      <c r="M2687" s="239"/>
      <c r="N2687" s="239"/>
      <c r="O2687" s="34"/>
      <c r="P2687" s="1"/>
      <c r="Q2687" s="1"/>
      <c r="R2687" s="1"/>
      <c r="S2687" s="352"/>
      <c r="T2687" s="1"/>
    </row>
    <row r="2688" spans="1:20" s="5" customFormat="1" ht="13.5" hidden="1" customHeight="1" outlineLevel="1" x14ac:dyDescent="0.25">
      <c r="A2688" s="598"/>
      <c r="B2688" s="542"/>
      <c r="C2688" s="542"/>
      <c r="D2688" s="564"/>
      <c r="E2688" s="237" t="s">
        <v>56</v>
      </c>
      <c r="F2688" s="121"/>
      <c r="G2688" s="144"/>
      <c r="H2688" s="236"/>
      <c r="I2688" s="236"/>
      <c r="J2688" s="236"/>
      <c r="K2688" s="236"/>
      <c r="L2688" s="236"/>
      <c r="M2688" s="236"/>
      <c r="N2688" s="236"/>
      <c r="O2688" s="327"/>
      <c r="P2688" s="1"/>
      <c r="Q2688" s="1"/>
      <c r="R2688" s="1"/>
      <c r="S2688" s="352"/>
      <c r="T2688" s="1"/>
    </row>
    <row r="2689" spans="1:20" s="5" customFormat="1" ht="13.5" hidden="1" customHeight="1" outlineLevel="1" x14ac:dyDescent="0.25">
      <c r="A2689" s="598"/>
      <c r="B2689" s="542"/>
      <c r="C2689" s="542"/>
      <c r="D2689" s="564"/>
      <c r="E2689" s="237" t="s">
        <v>57</v>
      </c>
      <c r="F2689" s="121"/>
      <c r="G2689" s="144"/>
      <c r="H2689" s="6"/>
      <c r="I2689" s="6"/>
      <c r="J2689" s="6"/>
      <c r="K2689" s="6"/>
      <c r="L2689" s="6"/>
      <c r="M2689" s="6"/>
      <c r="N2689" s="6"/>
      <c r="O2689" s="476"/>
      <c r="P2689" s="1"/>
      <c r="Q2689" s="1"/>
      <c r="R2689" s="1"/>
      <c r="S2689" s="352"/>
      <c r="T2689" s="1"/>
    </row>
    <row r="2690" spans="1:20" s="5" customFormat="1" ht="13.5" hidden="1" customHeight="1" outlineLevel="1" x14ac:dyDescent="0.25">
      <c r="A2690" s="598"/>
      <c r="B2690" s="542"/>
      <c r="C2690" s="542"/>
      <c r="D2690" s="564"/>
      <c r="E2690" s="237" t="s">
        <v>61</v>
      </c>
      <c r="F2690" s="121"/>
      <c r="G2690" s="144"/>
      <c r="H2690" s="233"/>
      <c r="I2690" s="233"/>
      <c r="J2690" s="233"/>
      <c r="K2690" s="233"/>
      <c r="L2690" s="233"/>
      <c r="M2690" s="233"/>
      <c r="N2690" s="236"/>
      <c r="O2690" s="327"/>
      <c r="P2690" s="1"/>
      <c r="Q2690" s="1"/>
      <c r="R2690" s="1"/>
      <c r="S2690" s="352"/>
      <c r="T2690" s="1"/>
    </row>
    <row r="2691" spans="1:20" s="5" customFormat="1" ht="13.5" hidden="1" customHeight="1" outlineLevel="1" x14ac:dyDescent="0.25">
      <c r="A2691" s="598"/>
      <c r="B2691" s="542"/>
      <c r="C2691" s="612" t="s">
        <v>68</v>
      </c>
      <c r="D2691" s="565" t="s">
        <v>67</v>
      </c>
      <c r="E2691" s="237" t="s">
        <v>53</v>
      </c>
      <c r="F2691" s="121"/>
      <c r="G2691" s="144"/>
      <c r="H2691" s="233"/>
      <c r="I2691" s="233"/>
      <c r="J2691" s="233"/>
      <c r="K2691" s="233"/>
      <c r="L2691" s="233"/>
      <c r="M2691" s="233"/>
      <c r="N2691" s="233"/>
      <c r="O2691" s="328"/>
      <c r="P2691" s="1"/>
      <c r="Q2691" s="1"/>
      <c r="R2691" s="1"/>
      <c r="S2691" s="352"/>
      <c r="T2691" s="1"/>
    </row>
    <row r="2692" spans="1:20" s="5" customFormat="1" ht="13.5" hidden="1" customHeight="1" outlineLevel="1" x14ac:dyDescent="0.25">
      <c r="A2692" s="598"/>
      <c r="B2692" s="542"/>
      <c r="C2692" s="612"/>
      <c r="D2692" s="565"/>
      <c r="E2692" s="240" t="s">
        <v>54</v>
      </c>
      <c r="F2692" s="121"/>
      <c r="G2692" s="144"/>
      <c r="H2692" s="14"/>
      <c r="I2692" s="14"/>
      <c r="J2692" s="14"/>
      <c r="K2692" s="14"/>
      <c r="L2692" s="14"/>
      <c r="M2692" s="14"/>
      <c r="N2692" s="247"/>
      <c r="O2692" s="109"/>
      <c r="P2692" s="1"/>
      <c r="Q2692" s="1"/>
      <c r="R2692" s="1"/>
      <c r="S2692" s="352"/>
      <c r="T2692" s="1"/>
    </row>
    <row r="2693" spans="1:20" s="5" customFormat="1" ht="13.5" hidden="1" customHeight="1" outlineLevel="1" x14ac:dyDescent="0.25">
      <c r="A2693" s="598"/>
      <c r="B2693" s="542"/>
      <c r="C2693" s="612"/>
      <c r="D2693" s="565"/>
      <c r="E2693" s="240" t="s">
        <v>55</v>
      </c>
      <c r="F2693" s="121"/>
      <c r="G2693" s="144"/>
      <c r="H2693" s="14"/>
      <c r="I2693" s="14"/>
      <c r="J2693" s="14"/>
      <c r="K2693" s="14"/>
      <c r="L2693" s="14"/>
      <c r="M2693" s="14"/>
      <c r="N2693" s="247"/>
      <c r="O2693" s="109"/>
      <c r="P2693" s="1"/>
      <c r="Q2693" s="1"/>
      <c r="R2693" s="1"/>
      <c r="S2693" s="352"/>
      <c r="T2693" s="1"/>
    </row>
    <row r="2694" spans="1:20" s="5" customFormat="1" ht="13.5" hidden="1" customHeight="1" outlineLevel="1" x14ac:dyDescent="0.25">
      <c r="A2694" s="598"/>
      <c r="B2694" s="542"/>
      <c r="C2694" s="612"/>
      <c r="D2694" s="565"/>
      <c r="E2694" s="240" t="s">
        <v>56</v>
      </c>
      <c r="F2694" s="121"/>
      <c r="G2694" s="144"/>
      <c r="H2694" s="14"/>
      <c r="I2694" s="14"/>
      <c r="J2694" s="14"/>
      <c r="K2694" s="14"/>
      <c r="L2694" s="14"/>
      <c r="M2694" s="14"/>
      <c r="N2694" s="247"/>
      <c r="O2694" s="109"/>
      <c r="P2694" s="1"/>
      <c r="Q2694" s="1"/>
      <c r="R2694" s="1"/>
      <c r="S2694" s="352"/>
      <c r="T2694" s="1"/>
    </row>
    <row r="2695" spans="1:20" s="5" customFormat="1" ht="13.5" hidden="1" customHeight="1" outlineLevel="1" x14ac:dyDescent="0.25">
      <c r="A2695" s="598"/>
      <c r="B2695" s="542"/>
      <c r="C2695" s="612"/>
      <c r="D2695" s="565"/>
      <c r="E2695" s="14" t="s">
        <v>57</v>
      </c>
      <c r="F2695" s="195"/>
      <c r="G2695" s="78"/>
      <c r="H2695" s="14"/>
      <c r="I2695" s="14"/>
      <c r="J2695" s="14"/>
      <c r="K2695" s="14"/>
      <c r="L2695" s="14"/>
      <c r="M2695" s="14"/>
      <c r="N2695" s="14"/>
      <c r="O2695" s="347"/>
      <c r="P2695" s="1"/>
      <c r="Q2695" s="1"/>
      <c r="R2695" s="1"/>
      <c r="S2695" s="352"/>
      <c r="T2695" s="1"/>
    </row>
    <row r="2696" spans="1:20" s="5" customFormat="1" ht="13.5" hidden="1" customHeight="1" outlineLevel="1" x14ac:dyDescent="0.25">
      <c r="A2696" s="598"/>
      <c r="B2696" s="542"/>
      <c r="C2696" s="612"/>
      <c r="D2696" s="565"/>
      <c r="E2696" s="237" t="s">
        <v>61</v>
      </c>
      <c r="F2696" s="121"/>
      <c r="G2696" s="144"/>
      <c r="H2696" s="233"/>
      <c r="I2696" s="233"/>
      <c r="J2696" s="233"/>
      <c r="K2696" s="233"/>
      <c r="L2696" s="233"/>
      <c r="M2696" s="233"/>
      <c r="N2696" s="236"/>
      <c r="O2696" s="327"/>
      <c r="P2696" s="1"/>
      <c r="Q2696" s="1"/>
      <c r="R2696" s="1"/>
      <c r="S2696" s="352"/>
      <c r="T2696" s="1"/>
    </row>
    <row r="2697" spans="1:20" s="5" customFormat="1" ht="13.5" hidden="1" customHeight="1" outlineLevel="1" x14ac:dyDescent="0.25">
      <c r="A2697" s="598"/>
      <c r="B2697" s="564" t="s">
        <v>109</v>
      </c>
      <c r="C2697" s="542" t="s">
        <v>65</v>
      </c>
      <c r="D2697" s="564" t="s">
        <v>66</v>
      </c>
      <c r="E2697" s="237" t="s">
        <v>53</v>
      </c>
      <c r="F2697" s="121"/>
      <c r="G2697" s="144"/>
      <c r="H2697" s="233"/>
      <c r="I2697" s="233"/>
      <c r="J2697" s="233"/>
      <c r="K2697" s="233"/>
      <c r="L2697" s="233"/>
      <c r="M2697" s="233"/>
      <c r="N2697" s="236"/>
      <c r="O2697" s="327"/>
      <c r="P2697" s="1"/>
      <c r="Q2697" s="1"/>
      <c r="R2697" s="1"/>
      <c r="S2697" s="352"/>
      <c r="T2697" s="1"/>
    </row>
    <row r="2698" spans="1:20" s="5" customFormat="1" ht="13.5" hidden="1" customHeight="1" outlineLevel="1" x14ac:dyDescent="0.25">
      <c r="A2698" s="598"/>
      <c r="B2698" s="564"/>
      <c r="C2698" s="542"/>
      <c r="D2698" s="564"/>
      <c r="E2698" s="237" t="s">
        <v>54</v>
      </c>
      <c r="F2698" s="121"/>
      <c r="G2698" s="144"/>
      <c r="H2698" s="233"/>
      <c r="I2698" s="233"/>
      <c r="J2698" s="233"/>
      <c r="K2698" s="233"/>
      <c r="L2698" s="233"/>
      <c r="M2698" s="6"/>
      <c r="N2698" s="236"/>
      <c r="O2698" s="327"/>
      <c r="P2698" s="1"/>
      <c r="Q2698" s="1"/>
      <c r="R2698" s="1"/>
      <c r="S2698" s="352"/>
      <c r="T2698" s="1"/>
    </row>
    <row r="2699" spans="1:20" s="5" customFormat="1" ht="13.5" hidden="1" customHeight="1" outlineLevel="1" x14ac:dyDescent="0.25">
      <c r="A2699" s="598"/>
      <c r="B2699" s="564"/>
      <c r="C2699" s="542"/>
      <c r="D2699" s="564"/>
      <c r="E2699" s="237" t="s">
        <v>55</v>
      </c>
      <c r="F2699" s="121"/>
      <c r="G2699" s="144"/>
      <c r="H2699" s="233"/>
      <c r="I2699" s="233"/>
      <c r="J2699" s="233"/>
      <c r="K2699" s="233"/>
      <c r="L2699" s="233"/>
      <c r="M2699" s="233"/>
      <c r="N2699" s="236"/>
      <c r="O2699" s="327"/>
      <c r="P2699" s="1"/>
      <c r="Q2699" s="1"/>
      <c r="R2699" s="1"/>
      <c r="S2699" s="352"/>
      <c r="T2699" s="1"/>
    </row>
    <row r="2700" spans="1:20" s="5" customFormat="1" ht="13.5" hidden="1" customHeight="1" outlineLevel="1" x14ac:dyDescent="0.25">
      <c r="A2700" s="598"/>
      <c r="B2700" s="564"/>
      <c r="C2700" s="542"/>
      <c r="D2700" s="564"/>
      <c r="E2700" s="237" t="s">
        <v>56</v>
      </c>
      <c r="F2700" s="121"/>
      <c r="G2700" s="144"/>
      <c r="H2700" s="233"/>
      <c r="I2700" s="233"/>
      <c r="J2700" s="233"/>
      <c r="K2700" s="233"/>
      <c r="L2700" s="233"/>
      <c r="M2700" s="233"/>
      <c r="N2700" s="236"/>
      <c r="O2700" s="327"/>
      <c r="P2700" s="1"/>
      <c r="Q2700" s="1"/>
      <c r="R2700" s="1"/>
      <c r="S2700" s="352"/>
      <c r="T2700" s="1"/>
    </row>
    <row r="2701" spans="1:20" s="5" customFormat="1" ht="13.5" hidden="1" customHeight="1" outlineLevel="1" x14ac:dyDescent="0.25">
      <c r="A2701" s="598"/>
      <c r="B2701" s="564"/>
      <c r="C2701" s="542"/>
      <c r="D2701" s="564"/>
      <c r="E2701" s="237" t="s">
        <v>57</v>
      </c>
      <c r="F2701" s="121"/>
      <c r="G2701" s="144"/>
      <c r="H2701" s="233"/>
      <c r="I2701" s="233"/>
      <c r="J2701" s="233"/>
      <c r="K2701" s="233"/>
      <c r="L2701" s="233"/>
      <c r="M2701" s="233"/>
      <c r="N2701" s="236"/>
      <c r="O2701" s="327"/>
      <c r="P2701" s="1"/>
      <c r="Q2701" s="1"/>
      <c r="R2701" s="1"/>
      <c r="S2701" s="352"/>
      <c r="T2701" s="1"/>
    </row>
    <row r="2702" spans="1:20" s="5" customFormat="1" ht="13.5" hidden="1" customHeight="1" outlineLevel="1" x14ac:dyDescent="0.25">
      <c r="A2702" s="598"/>
      <c r="B2702" s="564"/>
      <c r="C2702" s="542"/>
      <c r="D2702" s="564"/>
      <c r="E2702" s="237" t="s">
        <v>61</v>
      </c>
      <c r="F2702" s="121"/>
      <c r="G2702" s="144"/>
      <c r="H2702" s="234"/>
      <c r="I2702" s="234"/>
      <c r="J2702" s="234"/>
      <c r="K2702" s="234"/>
      <c r="L2702" s="234"/>
      <c r="M2702" s="236"/>
      <c r="N2702" s="236"/>
      <c r="O2702" s="327"/>
      <c r="P2702" s="1"/>
      <c r="Q2702" s="1"/>
      <c r="R2702" s="1"/>
      <c r="S2702" s="352"/>
      <c r="T2702" s="1"/>
    </row>
    <row r="2703" spans="1:20" s="5" customFormat="1" ht="13.5" hidden="1" customHeight="1" outlineLevel="1" x14ac:dyDescent="0.25">
      <c r="A2703" s="598"/>
      <c r="B2703" s="564"/>
      <c r="C2703" s="542" t="s">
        <v>68</v>
      </c>
      <c r="D2703" s="565" t="s">
        <v>66</v>
      </c>
      <c r="E2703" s="240" t="s">
        <v>53</v>
      </c>
      <c r="F2703" s="121"/>
      <c r="G2703" s="144"/>
      <c r="H2703" s="240"/>
      <c r="I2703" s="240"/>
      <c r="J2703" s="240"/>
      <c r="K2703" s="240"/>
      <c r="L2703" s="240"/>
      <c r="M2703" s="247"/>
      <c r="N2703" s="247"/>
      <c r="O2703" s="109"/>
      <c r="P2703" s="1"/>
      <c r="Q2703" s="1"/>
      <c r="R2703" s="1"/>
      <c r="S2703" s="352"/>
      <c r="T2703" s="1"/>
    </row>
    <row r="2704" spans="1:20" s="5" customFormat="1" ht="13.5" hidden="1" customHeight="1" outlineLevel="1" x14ac:dyDescent="0.25">
      <c r="A2704" s="598"/>
      <c r="B2704" s="564"/>
      <c r="C2704" s="542"/>
      <c r="D2704" s="565"/>
      <c r="E2704" s="240" t="s">
        <v>54</v>
      </c>
      <c r="F2704" s="121"/>
      <c r="G2704" s="144"/>
      <c r="H2704" s="240"/>
      <c r="I2704" s="240"/>
      <c r="J2704" s="240"/>
      <c r="K2704" s="240"/>
      <c r="L2704" s="240"/>
      <c r="M2704" s="247"/>
      <c r="N2704" s="247"/>
      <c r="O2704" s="109"/>
      <c r="P2704" s="1"/>
      <c r="Q2704" s="1"/>
      <c r="R2704" s="1"/>
      <c r="S2704" s="352"/>
      <c r="T2704" s="1"/>
    </row>
    <row r="2705" spans="1:20" s="5" customFormat="1" ht="13.5" hidden="1" customHeight="1" outlineLevel="1" x14ac:dyDescent="0.25">
      <c r="A2705" s="598"/>
      <c r="B2705" s="564"/>
      <c r="C2705" s="542"/>
      <c r="D2705" s="565"/>
      <c r="E2705" s="240" t="s">
        <v>55</v>
      </c>
      <c r="F2705" s="121"/>
      <c r="G2705" s="144"/>
      <c r="H2705" s="240"/>
      <c r="I2705" s="240"/>
      <c r="J2705" s="240"/>
      <c r="K2705" s="240"/>
      <c r="L2705" s="240"/>
      <c r="M2705" s="247"/>
      <c r="N2705" s="247"/>
      <c r="O2705" s="109"/>
      <c r="P2705" s="1"/>
      <c r="Q2705" s="1"/>
      <c r="R2705" s="1"/>
      <c r="S2705" s="352"/>
      <c r="T2705" s="1"/>
    </row>
    <row r="2706" spans="1:20" s="5" customFormat="1" ht="13.5" hidden="1" customHeight="1" outlineLevel="1" x14ac:dyDescent="0.25">
      <c r="A2706" s="598"/>
      <c r="B2706" s="564"/>
      <c r="C2706" s="542"/>
      <c r="D2706" s="565"/>
      <c r="E2706" s="240" t="s">
        <v>56</v>
      </c>
      <c r="F2706" s="121"/>
      <c r="G2706" s="144"/>
      <c r="H2706" s="240"/>
      <c r="I2706" s="240"/>
      <c r="J2706" s="240"/>
      <c r="K2706" s="240"/>
      <c r="L2706" s="240"/>
      <c r="M2706" s="247"/>
      <c r="N2706" s="247"/>
      <c r="O2706" s="109"/>
      <c r="P2706" s="1"/>
      <c r="Q2706" s="1"/>
      <c r="R2706" s="1"/>
      <c r="S2706" s="352"/>
      <c r="T2706" s="1"/>
    </row>
    <row r="2707" spans="1:20" s="5" customFormat="1" ht="13.5" hidden="1" customHeight="1" outlineLevel="1" x14ac:dyDescent="0.25">
      <c r="A2707" s="598"/>
      <c r="B2707" s="564"/>
      <c r="C2707" s="542"/>
      <c r="D2707" s="565"/>
      <c r="E2707" s="240" t="s">
        <v>57</v>
      </c>
      <c r="F2707" s="196"/>
      <c r="G2707" s="197"/>
      <c r="H2707" s="240"/>
      <c r="I2707" s="240"/>
      <c r="J2707" s="240"/>
      <c r="K2707" s="240"/>
      <c r="L2707" s="240"/>
      <c r="M2707" s="240"/>
      <c r="N2707" s="240"/>
      <c r="O2707" s="346"/>
      <c r="P2707" s="1"/>
      <c r="Q2707" s="1"/>
      <c r="R2707" s="1"/>
      <c r="S2707" s="352"/>
      <c r="T2707" s="1"/>
    </row>
    <row r="2708" spans="1:20" s="5" customFormat="1" ht="13.5" hidden="1" customHeight="1" outlineLevel="1" x14ac:dyDescent="0.25">
      <c r="A2708" s="598"/>
      <c r="B2708" s="564"/>
      <c r="C2708" s="542"/>
      <c r="D2708" s="565"/>
      <c r="E2708" s="237" t="s">
        <v>61</v>
      </c>
      <c r="F2708" s="121"/>
      <c r="G2708" s="144"/>
      <c r="H2708" s="234"/>
      <c r="I2708" s="234"/>
      <c r="J2708" s="234"/>
      <c r="K2708" s="234"/>
      <c r="L2708" s="234"/>
      <c r="M2708" s="236"/>
      <c r="N2708" s="236"/>
      <c r="O2708" s="327"/>
      <c r="P2708" s="1"/>
      <c r="Q2708" s="1"/>
      <c r="R2708" s="1"/>
      <c r="S2708" s="352"/>
      <c r="T2708" s="1"/>
    </row>
    <row r="2709" spans="1:20" s="5" customFormat="1" ht="13.5" hidden="1" customHeight="1" outlineLevel="1" x14ac:dyDescent="0.25">
      <c r="A2709" s="598"/>
      <c r="B2709" s="564"/>
      <c r="C2709" s="542"/>
      <c r="D2709" s="564" t="s">
        <v>67</v>
      </c>
      <c r="E2709" s="237" t="s">
        <v>53</v>
      </c>
      <c r="F2709" s="121"/>
      <c r="G2709" s="144"/>
      <c r="H2709" s="234"/>
      <c r="I2709" s="234"/>
      <c r="J2709" s="234"/>
      <c r="K2709" s="234"/>
      <c r="L2709" s="234"/>
      <c r="M2709" s="236"/>
      <c r="N2709" s="236"/>
      <c r="O2709" s="327"/>
      <c r="P2709" s="1"/>
      <c r="Q2709" s="1"/>
      <c r="R2709" s="1"/>
      <c r="S2709" s="352"/>
      <c r="T2709" s="1"/>
    </row>
    <row r="2710" spans="1:20" s="5" customFormat="1" ht="13.5" hidden="1" customHeight="1" outlineLevel="1" x14ac:dyDescent="0.25">
      <c r="A2710" s="598"/>
      <c r="B2710" s="564"/>
      <c r="C2710" s="542"/>
      <c r="D2710" s="564"/>
      <c r="E2710" s="237" t="s">
        <v>54</v>
      </c>
      <c r="F2710" s="121"/>
      <c r="G2710" s="144"/>
      <c r="H2710" s="236"/>
      <c r="I2710" s="236"/>
      <c r="J2710" s="236"/>
      <c r="K2710" s="236"/>
      <c r="L2710" s="236"/>
      <c r="M2710" s="236"/>
      <c r="N2710" s="236"/>
      <c r="O2710" s="327"/>
      <c r="P2710" s="1"/>
      <c r="Q2710" s="1"/>
      <c r="R2710" s="1"/>
      <c r="S2710" s="352"/>
      <c r="T2710" s="1"/>
    </row>
    <row r="2711" spans="1:20" s="5" customFormat="1" ht="13.5" hidden="1" customHeight="1" outlineLevel="1" x14ac:dyDescent="0.25">
      <c r="A2711" s="598"/>
      <c r="B2711" s="564"/>
      <c r="C2711" s="542"/>
      <c r="D2711" s="564"/>
      <c r="E2711" s="237" t="s">
        <v>55</v>
      </c>
      <c r="F2711" s="121"/>
      <c r="G2711" s="144"/>
      <c r="H2711" s="236"/>
      <c r="I2711" s="236"/>
      <c r="J2711" s="236"/>
      <c r="K2711" s="236"/>
      <c r="L2711" s="236"/>
      <c r="M2711" s="236"/>
      <c r="N2711" s="236"/>
      <c r="O2711" s="327"/>
      <c r="P2711" s="1"/>
      <c r="Q2711" s="1"/>
      <c r="R2711" s="1"/>
      <c r="S2711" s="352"/>
      <c r="T2711" s="1"/>
    </row>
    <row r="2712" spans="1:20" s="5" customFormat="1" ht="13.5" hidden="1" customHeight="1" outlineLevel="1" x14ac:dyDescent="0.25">
      <c r="A2712" s="598"/>
      <c r="B2712" s="564"/>
      <c r="C2712" s="542"/>
      <c r="D2712" s="564"/>
      <c r="E2712" s="237" t="s">
        <v>56</v>
      </c>
      <c r="F2712" s="121"/>
      <c r="G2712" s="144"/>
      <c r="H2712" s="236"/>
      <c r="I2712" s="236"/>
      <c r="J2712" s="236"/>
      <c r="K2712" s="236"/>
      <c r="L2712" s="236"/>
      <c r="M2712" s="236"/>
      <c r="N2712" s="236"/>
      <c r="O2712" s="327"/>
      <c r="P2712" s="1"/>
      <c r="Q2712" s="1"/>
      <c r="R2712" s="1"/>
      <c r="S2712" s="352"/>
      <c r="T2712" s="1"/>
    </row>
    <row r="2713" spans="1:20" s="5" customFormat="1" ht="13.5" hidden="1" customHeight="1" outlineLevel="1" x14ac:dyDescent="0.25">
      <c r="A2713" s="598"/>
      <c r="B2713" s="564"/>
      <c r="C2713" s="542"/>
      <c r="D2713" s="564"/>
      <c r="E2713" s="237" t="s">
        <v>57</v>
      </c>
      <c r="F2713" s="121"/>
      <c r="G2713" s="144"/>
      <c r="H2713" s="236"/>
      <c r="I2713" s="236"/>
      <c r="J2713" s="236"/>
      <c r="K2713" s="236"/>
      <c r="L2713" s="236"/>
      <c r="M2713" s="236"/>
      <c r="N2713" s="236"/>
      <c r="O2713" s="327"/>
      <c r="P2713" s="1"/>
      <c r="Q2713" s="1"/>
      <c r="R2713" s="1"/>
      <c r="S2713" s="352"/>
      <c r="T2713" s="1"/>
    </row>
    <row r="2714" spans="1:20" s="5" customFormat="1" ht="13.5" hidden="1" customHeight="1" outlineLevel="1" x14ac:dyDescent="0.25">
      <c r="A2714" s="598"/>
      <c r="B2714" s="564"/>
      <c r="C2714" s="542"/>
      <c r="D2714" s="564"/>
      <c r="E2714" s="237" t="s">
        <v>61</v>
      </c>
      <c r="F2714" s="121"/>
      <c r="G2714" s="144"/>
      <c r="H2714" s="236"/>
      <c r="I2714" s="236"/>
      <c r="J2714" s="236"/>
      <c r="K2714" s="236"/>
      <c r="L2714" s="236"/>
      <c r="M2714" s="236"/>
      <c r="N2714" s="236"/>
      <c r="O2714" s="327"/>
      <c r="P2714" s="1"/>
      <c r="Q2714" s="1"/>
      <c r="R2714" s="1"/>
      <c r="S2714" s="352"/>
      <c r="T2714" s="1"/>
    </row>
    <row r="2715" spans="1:20" s="5" customFormat="1" ht="13.5" hidden="1" customHeight="1" outlineLevel="1" x14ac:dyDescent="0.25">
      <c r="A2715" s="598" t="s">
        <v>72</v>
      </c>
      <c r="B2715" s="542" t="s">
        <v>64</v>
      </c>
      <c r="C2715" s="542" t="s">
        <v>65</v>
      </c>
      <c r="D2715" s="565" t="s">
        <v>66</v>
      </c>
      <c r="E2715" s="240" t="s">
        <v>53</v>
      </c>
      <c r="F2715" s="121"/>
      <c r="G2715" s="144"/>
      <c r="H2715" s="247"/>
      <c r="I2715" s="247"/>
      <c r="J2715" s="247"/>
      <c r="K2715" s="247"/>
      <c r="L2715" s="247"/>
      <c r="M2715" s="247"/>
      <c r="N2715" s="247"/>
      <c r="O2715" s="109"/>
      <c r="P2715" s="1"/>
      <c r="Q2715" s="1"/>
      <c r="R2715" s="1"/>
      <c r="S2715" s="352"/>
      <c r="T2715" s="1"/>
    </row>
    <row r="2716" spans="1:20" s="5" customFormat="1" ht="13.5" hidden="1" customHeight="1" outlineLevel="1" x14ac:dyDescent="0.25">
      <c r="A2716" s="598"/>
      <c r="B2716" s="542"/>
      <c r="C2716" s="542"/>
      <c r="D2716" s="565"/>
      <c r="E2716" s="240" t="s">
        <v>54</v>
      </c>
      <c r="F2716" s="15"/>
      <c r="G2716" s="198"/>
      <c r="H2716" s="240"/>
      <c r="I2716" s="240"/>
      <c r="J2716" s="240"/>
      <c r="K2716" s="240"/>
      <c r="L2716" s="240"/>
      <c r="M2716" s="240"/>
      <c r="N2716" s="240"/>
      <c r="O2716" s="346"/>
      <c r="P2716" s="1"/>
      <c r="Q2716" s="1"/>
      <c r="R2716" s="1"/>
      <c r="S2716" s="352"/>
      <c r="T2716" s="1"/>
    </row>
    <row r="2717" spans="1:20" s="5" customFormat="1" ht="13.5" hidden="1" customHeight="1" outlineLevel="1" x14ac:dyDescent="0.25">
      <c r="A2717" s="598"/>
      <c r="B2717" s="542"/>
      <c r="C2717" s="542"/>
      <c r="D2717" s="565"/>
      <c r="E2717" s="240" t="s">
        <v>55</v>
      </c>
      <c r="F2717" s="15"/>
      <c r="G2717" s="198"/>
      <c r="H2717" s="240"/>
      <c r="I2717" s="240"/>
      <c r="J2717" s="240"/>
      <c r="K2717" s="240"/>
      <c r="L2717" s="240"/>
      <c r="M2717" s="240"/>
      <c r="N2717" s="240"/>
      <c r="O2717" s="346"/>
      <c r="P2717" s="1"/>
      <c r="Q2717" s="1"/>
      <c r="R2717" s="1"/>
      <c r="S2717" s="352"/>
      <c r="T2717" s="1"/>
    </row>
    <row r="2718" spans="1:20" s="5" customFormat="1" ht="13.5" hidden="1" customHeight="1" outlineLevel="1" x14ac:dyDescent="0.25">
      <c r="A2718" s="598"/>
      <c r="B2718" s="542"/>
      <c r="C2718" s="542"/>
      <c r="D2718" s="565"/>
      <c r="E2718" s="240" t="s">
        <v>56</v>
      </c>
      <c r="F2718" s="15"/>
      <c r="G2718" s="198"/>
      <c r="H2718" s="240"/>
      <c r="I2718" s="240"/>
      <c r="J2718" s="240"/>
      <c r="K2718" s="240"/>
      <c r="L2718" s="240"/>
      <c r="M2718" s="240"/>
      <c r="N2718" s="240"/>
      <c r="O2718" s="346"/>
      <c r="P2718" s="1"/>
      <c r="Q2718" s="1"/>
      <c r="R2718" s="1"/>
      <c r="S2718" s="352"/>
      <c r="T2718" s="1"/>
    </row>
    <row r="2719" spans="1:20" s="5" customFormat="1" ht="13.5" hidden="1" customHeight="1" outlineLevel="1" x14ac:dyDescent="0.25">
      <c r="A2719" s="598"/>
      <c r="B2719" s="542"/>
      <c r="C2719" s="542"/>
      <c r="D2719" s="565"/>
      <c r="E2719" s="240" t="s">
        <v>57</v>
      </c>
      <c r="F2719" s="15"/>
      <c r="G2719" s="198"/>
      <c r="H2719" s="240"/>
      <c r="I2719" s="240"/>
      <c r="J2719" s="240"/>
      <c r="K2719" s="240"/>
      <c r="L2719" s="240"/>
      <c r="M2719" s="240"/>
      <c r="N2719" s="240"/>
      <c r="O2719" s="346"/>
      <c r="P2719" s="1"/>
      <c r="Q2719" s="1"/>
      <c r="R2719" s="1"/>
      <c r="S2719" s="352"/>
      <c r="T2719" s="1"/>
    </row>
    <row r="2720" spans="1:20" s="5" customFormat="1" ht="13.5" hidden="1" customHeight="1" outlineLevel="1" x14ac:dyDescent="0.25">
      <c r="A2720" s="598"/>
      <c r="B2720" s="542"/>
      <c r="C2720" s="542"/>
      <c r="D2720" s="565"/>
      <c r="E2720" s="237" t="s">
        <v>61</v>
      </c>
      <c r="F2720" s="121"/>
      <c r="G2720" s="144"/>
      <c r="H2720" s="6"/>
      <c r="I2720" s="6"/>
      <c r="J2720" s="6"/>
      <c r="K2720" s="6"/>
      <c r="L2720" s="6"/>
      <c r="M2720" s="6"/>
      <c r="N2720" s="6"/>
      <c r="O2720" s="476"/>
      <c r="P2720" s="1"/>
      <c r="Q2720" s="1"/>
      <c r="R2720" s="1"/>
      <c r="S2720" s="352"/>
      <c r="T2720" s="1"/>
    </row>
    <row r="2721" spans="1:20" s="5" customFormat="1" ht="13.5" hidden="1" customHeight="1" outlineLevel="1" x14ac:dyDescent="0.25">
      <c r="A2721" s="598"/>
      <c r="B2721" s="542"/>
      <c r="C2721" s="542"/>
      <c r="D2721" s="564" t="s">
        <v>67</v>
      </c>
      <c r="E2721" s="237" t="s">
        <v>53</v>
      </c>
      <c r="F2721" s="121"/>
      <c r="G2721" s="144"/>
      <c r="H2721" s="233"/>
      <c r="I2721" s="233"/>
      <c r="J2721" s="233"/>
      <c r="K2721" s="233"/>
      <c r="L2721" s="233"/>
      <c r="M2721" s="233"/>
      <c r="N2721" s="236"/>
      <c r="O2721" s="327"/>
      <c r="P2721" s="1"/>
      <c r="Q2721" s="1"/>
      <c r="R2721" s="1"/>
      <c r="S2721" s="352"/>
      <c r="T2721" s="1"/>
    </row>
    <row r="2722" spans="1:20" s="5" customFormat="1" ht="13.5" hidden="1" customHeight="1" outlineLevel="1" x14ac:dyDescent="0.25">
      <c r="A2722" s="598"/>
      <c r="B2722" s="542"/>
      <c r="C2722" s="542"/>
      <c r="D2722" s="564"/>
      <c r="E2722" s="237" t="s">
        <v>54</v>
      </c>
      <c r="F2722" s="121"/>
      <c r="G2722" s="144"/>
      <c r="H2722" s="233"/>
      <c r="I2722" s="233"/>
      <c r="J2722" s="233"/>
      <c r="K2722" s="233"/>
      <c r="L2722" s="233"/>
      <c r="M2722" s="233"/>
      <c r="N2722" s="233"/>
      <c r="O2722" s="328"/>
      <c r="P2722" s="1"/>
      <c r="Q2722" s="1"/>
      <c r="R2722" s="1"/>
      <c r="S2722" s="352"/>
      <c r="T2722" s="1"/>
    </row>
    <row r="2723" spans="1:20" s="5" customFormat="1" ht="13.5" hidden="1" customHeight="1" outlineLevel="1" x14ac:dyDescent="0.25">
      <c r="A2723" s="598"/>
      <c r="B2723" s="542"/>
      <c r="C2723" s="542"/>
      <c r="D2723" s="564"/>
      <c r="E2723" s="237" t="s">
        <v>55</v>
      </c>
      <c r="F2723" s="121"/>
      <c r="G2723" s="144"/>
      <c r="H2723" s="236"/>
      <c r="I2723" s="236"/>
      <c r="J2723" s="236"/>
      <c r="K2723" s="236"/>
      <c r="L2723" s="236"/>
      <c r="M2723" s="236"/>
      <c r="N2723" s="236"/>
      <c r="O2723" s="327"/>
      <c r="P2723" s="1"/>
      <c r="Q2723" s="1"/>
      <c r="R2723" s="1"/>
      <c r="S2723" s="352"/>
      <c r="T2723" s="1"/>
    </row>
    <row r="2724" spans="1:20" s="5" customFormat="1" ht="13.5" hidden="1" customHeight="1" outlineLevel="1" x14ac:dyDescent="0.25">
      <c r="A2724" s="598"/>
      <c r="B2724" s="542"/>
      <c r="C2724" s="542"/>
      <c r="D2724" s="564"/>
      <c r="E2724" s="237" t="s">
        <v>56</v>
      </c>
      <c r="F2724" s="121"/>
      <c r="G2724" s="144"/>
      <c r="H2724" s="236"/>
      <c r="I2724" s="236"/>
      <c r="J2724" s="236"/>
      <c r="K2724" s="236"/>
      <c r="L2724" s="236"/>
      <c r="M2724" s="236"/>
      <c r="N2724" s="236"/>
      <c r="O2724" s="327"/>
      <c r="P2724" s="1"/>
      <c r="Q2724" s="1"/>
      <c r="R2724" s="1"/>
      <c r="S2724" s="352"/>
      <c r="T2724" s="1"/>
    </row>
    <row r="2725" spans="1:20" s="5" customFormat="1" ht="13.5" hidden="1" customHeight="1" outlineLevel="1" x14ac:dyDescent="0.25">
      <c r="A2725" s="598"/>
      <c r="B2725" s="542"/>
      <c r="C2725" s="542"/>
      <c r="D2725" s="564"/>
      <c r="E2725" s="237" t="s">
        <v>57</v>
      </c>
      <c r="F2725" s="121"/>
      <c r="G2725" s="144"/>
      <c r="H2725" s="236"/>
      <c r="I2725" s="236"/>
      <c r="J2725" s="236"/>
      <c r="K2725" s="236"/>
      <c r="L2725" s="236"/>
      <c r="M2725" s="236"/>
      <c r="N2725" s="236"/>
      <c r="O2725" s="327"/>
      <c r="P2725" s="1"/>
      <c r="Q2725" s="1"/>
      <c r="R2725" s="1"/>
      <c r="S2725" s="352"/>
      <c r="T2725" s="1"/>
    </row>
    <row r="2726" spans="1:20" s="5" customFormat="1" ht="13.5" hidden="1" customHeight="1" outlineLevel="1" x14ac:dyDescent="0.25">
      <c r="A2726" s="598"/>
      <c r="B2726" s="542"/>
      <c r="C2726" s="542"/>
      <c r="D2726" s="564"/>
      <c r="E2726" s="237" t="s">
        <v>61</v>
      </c>
      <c r="F2726" s="121"/>
      <c r="G2726" s="144"/>
      <c r="H2726" s="236"/>
      <c r="I2726" s="236"/>
      <c r="J2726" s="236"/>
      <c r="K2726" s="236"/>
      <c r="L2726" s="236"/>
      <c r="M2726" s="236"/>
      <c r="N2726" s="236"/>
      <c r="O2726" s="327"/>
      <c r="P2726" s="1"/>
      <c r="Q2726" s="1"/>
      <c r="R2726" s="1"/>
      <c r="S2726" s="352"/>
      <c r="T2726" s="1"/>
    </row>
    <row r="2727" spans="1:20" s="5" customFormat="1" ht="13.5" hidden="1" customHeight="1" outlineLevel="1" x14ac:dyDescent="0.25">
      <c r="A2727" s="598"/>
      <c r="B2727" s="542"/>
      <c r="C2727" s="542" t="s">
        <v>68</v>
      </c>
      <c r="D2727" s="565" t="s">
        <v>66</v>
      </c>
      <c r="E2727" s="237" t="s">
        <v>53</v>
      </c>
      <c r="F2727" s="121"/>
      <c r="G2727" s="144"/>
      <c r="H2727" s="236"/>
      <c r="I2727" s="236"/>
      <c r="J2727" s="236"/>
      <c r="K2727" s="236"/>
      <c r="L2727" s="236"/>
      <c r="M2727" s="236"/>
      <c r="N2727" s="236"/>
      <c r="O2727" s="327"/>
      <c r="P2727" s="1"/>
      <c r="Q2727" s="1"/>
      <c r="R2727" s="1"/>
      <c r="S2727" s="352"/>
      <c r="T2727" s="1"/>
    </row>
    <row r="2728" spans="1:20" s="5" customFormat="1" ht="13.5" hidden="1" customHeight="1" outlineLevel="1" x14ac:dyDescent="0.25">
      <c r="A2728" s="598"/>
      <c r="B2728" s="542"/>
      <c r="C2728" s="542"/>
      <c r="D2728" s="565"/>
      <c r="E2728" s="240" t="s">
        <v>54</v>
      </c>
      <c r="F2728" s="15"/>
      <c r="G2728" s="198"/>
      <c r="H2728" s="240"/>
      <c r="I2728" s="240"/>
      <c r="J2728" s="240"/>
      <c r="K2728" s="240"/>
      <c r="L2728" s="240"/>
      <c r="M2728" s="240"/>
      <c r="N2728" s="240"/>
      <c r="O2728" s="346"/>
      <c r="P2728" s="1"/>
      <c r="Q2728" s="1"/>
      <c r="R2728" s="1"/>
      <c r="S2728" s="352"/>
      <c r="T2728" s="1"/>
    </row>
    <row r="2729" spans="1:20" s="5" customFormat="1" ht="13.5" hidden="1" customHeight="1" outlineLevel="1" x14ac:dyDescent="0.25">
      <c r="A2729" s="598"/>
      <c r="B2729" s="542"/>
      <c r="C2729" s="542"/>
      <c r="D2729" s="565"/>
      <c r="E2729" s="240" t="s">
        <v>55</v>
      </c>
      <c r="F2729" s="15"/>
      <c r="G2729" s="198"/>
      <c r="H2729" s="240"/>
      <c r="I2729" s="240"/>
      <c r="J2729" s="240"/>
      <c r="K2729" s="240"/>
      <c r="L2729" s="240"/>
      <c r="M2729" s="240"/>
      <c r="N2729" s="240"/>
      <c r="O2729" s="346"/>
      <c r="P2729" s="1"/>
      <c r="Q2729" s="1"/>
      <c r="R2729" s="1"/>
      <c r="S2729" s="352"/>
      <c r="T2729" s="1"/>
    </row>
    <row r="2730" spans="1:20" s="5" customFormat="1" ht="13.5" hidden="1" customHeight="1" outlineLevel="1" x14ac:dyDescent="0.25">
      <c r="A2730" s="598"/>
      <c r="B2730" s="542"/>
      <c r="C2730" s="542"/>
      <c r="D2730" s="565"/>
      <c r="E2730" s="240" t="s">
        <v>56</v>
      </c>
      <c r="F2730" s="15"/>
      <c r="G2730" s="198"/>
      <c r="H2730" s="240"/>
      <c r="I2730" s="240"/>
      <c r="J2730" s="240"/>
      <c r="K2730" s="240"/>
      <c r="L2730" s="240"/>
      <c r="M2730" s="240"/>
      <c r="N2730" s="240"/>
      <c r="O2730" s="346"/>
      <c r="P2730" s="1"/>
      <c r="Q2730" s="1"/>
      <c r="R2730" s="1"/>
      <c r="S2730" s="352"/>
      <c r="T2730" s="1"/>
    </row>
    <row r="2731" spans="1:20" s="5" customFormat="1" ht="13.5" hidden="1" customHeight="1" outlineLevel="1" x14ac:dyDescent="0.25">
      <c r="A2731" s="598"/>
      <c r="B2731" s="542"/>
      <c r="C2731" s="542"/>
      <c r="D2731" s="565"/>
      <c r="E2731" s="240" t="s">
        <v>57</v>
      </c>
      <c r="F2731" s="15"/>
      <c r="G2731" s="198"/>
      <c r="H2731" s="240"/>
      <c r="I2731" s="240"/>
      <c r="J2731" s="240"/>
      <c r="K2731" s="240"/>
      <c r="L2731" s="240"/>
      <c r="M2731" s="240"/>
      <c r="N2731" s="240"/>
      <c r="O2731" s="346"/>
      <c r="P2731" s="1"/>
      <c r="Q2731" s="1"/>
      <c r="R2731" s="1"/>
      <c r="S2731" s="352"/>
      <c r="T2731" s="1"/>
    </row>
    <row r="2732" spans="1:20" s="5" customFormat="1" ht="13.5" hidden="1" customHeight="1" outlineLevel="1" x14ac:dyDescent="0.25">
      <c r="A2732" s="598"/>
      <c r="B2732" s="542"/>
      <c r="C2732" s="542"/>
      <c r="D2732" s="565"/>
      <c r="E2732" s="237" t="s">
        <v>61</v>
      </c>
      <c r="F2732" s="121"/>
      <c r="G2732" s="144"/>
      <c r="H2732" s="236"/>
      <c r="I2732" s="236"/>
      <c r="J2732" s="236"/>
      <c r="K2732" s="236"/>
      <c r="L2732" s="236"/>
      <c r="M2732" s="236"/>
      <c r="N2732" s="236"/>
      <c r="O2732" s="327"/>
      <c r="P2732" s="1"/>
      <c r="Q2732" s="1"/>
      <c r="R2732" s="1"/>
      <c r="S2732" s="352"/>
      <c r="T2732" s="1"/>
    </row>
    <row r="2733" spans="1:20" s="5" customFormat="1" ht="13.5" hidden="1" customHeight="1" outlineLevel="1" x14ac:dyDescent="0.25">
      <c r="A2733" s="598"/>
      <c r="B2733" s="542"/>
      <c r="C2733" s="542"/>
      <c r="D2733" s="564" t="s">
        <v>67</v>
      </c>
      <c r="E2733" s="237" t="s">
        <v>53</v>
      </c>
      <c r="F2733" s="121"/>
      <c r="G2733" s="144"/>
      <c r="H2733" s="236"/>
      <c r="I2733" s="236"/>
      <c r="J2733" s="236"/>
      <c r="K2733" s="236"/>
      <c r="L2733" s="236"/>
      <c r="M2733" s="236"/>
      <c r="N2733" s="236"/>
      <c r="O2733" s="327"/>
      <c r="P2733" s="1"/>
      <c r="Q2733" s="1"/>
      <c r="R2733" s="1"/>
      <c r="S2733" s="352"/>
      <c r="T2733" s="1"/>
    </row>
    <row r="2734" spans="1:20" s="5" customFormat="1" ht="13.5" hidden="1" customHeight="1" outlineLevel="1" x14ac:dyDescent="0.25">
      <c r="A2734" s="598"/>
      <c r="B2734" s="542"/>
      <c r="C2734" s="542"/>
      <c r="D2734" s="564"/>
      <c r="E2734" s="237" t="s">
        <v>54</v>
      </c>
      <c r="F2734" s="121"/>
      <c r="G2734" s="144"/>
      <c r="H2734" s="236"/>
      <c r="I2734" s="236"/>
      <c r="J2734" s="236"/>
      <c r="K2734" s="236"/>
      <c r="L2734" s="236"/>
      <c r="M2734" s="236"/>
      <c r="N2734" s="236"/>
      <c r="O2734" s="327"/>
      <c r="P2734" s="1"/>
      <c r="Q2734" s="1"/>
      <c r="R2734" s="1"/>
      <c r="S2734" s="352"/>
      <c r="T2734" s="1"/>
    </row>
    <row r="2735" spans="1:20" s="5" customFormat="1" ht="13.5" hidden="1" customHeight="1" outlineLevel="1" x14ac:dyDescent="0.25">
      <c r="A2735" s="598"/>
      <c r="B2735" s="542"/>
      <c r="C2735" s="542"/>
      <c r="D2735" s="564"/>
      <c r="E2735" s="237" t="s">
        <v>55</v>
      </c>
      <c r="F2735" s="121"/>
      <c r="G2735" s="144"/>
      <c r="H2735" s="236"/>
      <c r="I2735" s="236"/>
      <c r="J2735" s="236"/>
      <c r="K2735" s="236"/>
      <c r="L2735" s="236"/>
      <c r="M2735" s="236"/>
      <c r="N2735" s="236"/>
      <c r="O2735" s="327"/>
      <c r="P2735" s="1"/>
      <c r="Q2735" s="1"/>
      <c r="R2735" s="1"/>
      <c r="S2735" s="352"/>
      <c r="T2735" s="1"/>
    </row>
    <row r="2736" spans="1:20" s="5" customFormat="1" ht="13.5" hidden="1" customHeight="1" outlineLevel="1" x14ac:dyDescent="0.25">
      <c r="A2736" s="598"/>
      <c r="B2736" s="542"/>
      <c r="C2736" s="542"/>
      <c r="D2736" s="564"/>
      <c r="E2736" s="237" t="s">
        <v>56</v>
      </c>
      <c r="F2736" s="121"/>
      <c r="G2736" s="144"/>
      <c r="H2736" s="236"/>
      <c r="I2736" s="236"/>
      <c r="J2736" s="236"/>
      <c r="K2736" s="236"/>
      <c r="L2736" s="236"/>
      <c r="M2736" s="236"/>
      <c r="N2736" s="236"/>
      <c r="O2736" s="327"/>
      <c r="P2736" s="1"/>
      <c r="Q2736" s="1"/>
      <c r="R2736" s="1"/>
      <c r="S2736" s="352"/>
      <c r="T2736" s="1"/>
    </row>
    <row r="2737" spans="1:20" s="5" customFormat="1" ht="13.5" hidden="1" customHeight="1" outlineLevel="1" x14ac:dyDescent="0.25">
      <c r="A2737" s="598"/>
      <c r="B2737" s="542"/>
      <c r="C2737" s="542"/>
      <c r="D2737" s="564"/>
      <c r="E2737" s="237" t="s">
        <v>57</v>
      </c>
      <c r="F2737" s="121"/>
      <c r="G2737" s="144"/>
      <c r="H2737" s="236"/>
      <c r="I2737" s="236"/>
      <c r="J2737" s="236"/>
      <c r="K2737" s="236"/>
      <c r="L2737" s="236"/>
      <c r="M2737" s="236"/>
      <c r="N2737" s="236"/>
      <c r="O2737" s="327"/>
      <c r="P2737" s="1"/>
      <c r="Q2737" s="1"/>
      <c r="R2737" s="1"/>
      <c r="S2737" s="352"/>
      <c r="T2737" s="1"/>
    </row>
    <row r="2738" spans="1:20" s="5" customFormat="1" ht="13.5" hidden="1" customHeight="1" outlineLevel="1" thickBot="1" x14ac:dyDescent="0.3">
      <c r="A2738" s="586"/>
      <c r="B2738" s="611"/>
      <c r="C2738" s="611"/>
      <c r="D2738" s="644"/>
      <c r="E2738" s="256" t="s">
        <v>61</v>
      </c>
      <c r="F2738" s="199"/>
      <c r="G2738" s="200"/>
      <c r="H2738" s="257"/>
      <c r="I2738" s="257"/>
      <c r="J2738" s="257"/>
      <c r="K2738" s="257"/>
      <c r="L2738" s="257"/>
      <c r="M2738" s="257"/>
      <c r="N2738" s="257"/>
      <c r="O2738" s="341"/>
      <c r="R2738" s="1"/>
      <c r="S2738" s="352"/>
      <c r="T2738" s="1"/>
    </row>
    <row r="2739" spans="1:20" s="5" customFormat="1" ht="13.5" hidden="1" customHeight="1" outlineLevel="1" x14ac:dyDescent="0.25">
      <c r="A2739" s="116"/>
      <c r="B2739" s="116"/>
      <c r="C2739" s="248"/>
      <c r="D2739" s="116"/>
      <c r="E2739" s="95"/>
      <c r="F2739" s="9"/>
      <c r="G2739" s="143"/>
      <c r="H2739" s="20"/>
      <c r="I2739" s="20"/>
      <c r="J2739" s="20"/>
      <c r="K2739" s="20"/>
      <c r="L2739" s="20"/>
      <c r="M2739" s="20"/>
      <c r="N2739" s="20"/>
      <c r="O2739" s="20"/>
    </row>
    <row r="2740" spans="1:20" s="5" customFormat="1" ht="13.5" hidden="1" customHeight="1" outlineLevel="1" thickBot="1" x14ac:dyDescent="0.3">
      <c r="A2740" s="20"/>
      <c r="B2740" s="20"/>
      <c r="C2740" s="18"/>
      <c r="D2740" s="20"/>
      <c r="E2740" s="171"/>
      <c r="F2740" s="9"/>
      <c r="G2740" s="143"/>
      <c r="H2740" s="20"/>
      <c r="I2740" s="20"/>
      <c r="J2740" s="20"/>
      <c r="K2740" s="20"/>
      <c r="L2740" s="20"/>
      <c r="M2740" s="20"/>
      <c r="N2740" s="20"/>
      <c r="O2740" s="20"/>
    </row>
    <row r="2741" spans="1:20" s="5" customFormat="1" ht="13.5" hidden="1" customHeight="1" outlineLevel="1" thickBot="1" x14ac:dyDescent="0.3">
      <c r="A2741" s="578"/>
      <c r="B2741" s="578"/>
      <c r="C2741" s="578"/>
      <c r="D2741" s="578"/>
      <c r="E2741" s="578"/>
      <c r="F2741" s="579"/>
      <c r="G2741" s="632" t="s">
        <v>124</v>
      </c>
      <c r="H2741" s="633"/>
      <c r="I2741" s="633"/>
      <c r="J2741" s="633"/>
      <c r="K2741" s="633"/>
      <c r="L2741" s="633"/>
      <c r="M2741" s="633"/>
      <c r="N2741" s="633"/>
      <c r="O2741" s="633"/>
    </row>
    <row r="2742" spans="1:20" s="5" customFormat="1" ht="13.5" hidden="1" customHeight="1" outlineLevel="1" x14ac:dyDescent="0.25">
      <c r="A2742" s="685" t="s">
        <v>110</v>
      </c>
      <c r="B2742" s="540" t="s">
        <v>62</v>
      </c>
      <c r="C2742" s="540" t="s">
        <v>104</v>
      </c>
      <c r="D2742" s="540" t="s">
        <v>105</v>
      </c>
      <c r="E2742" s="540" t="s">
        <v>106</v>
      </c>
      <c r="F2742" s="32" t="s">
        <v>127</v>
      </c>
      <c r="G2742" s="719" t="s">
        <v>131</v>
      </c>
      <c r="H2742" s="639" t="s">
        <v>116</v>
      </c>
      <c r="I2742" s="640"/>
      <c r="J2742" s="640"/>
      <c r="K2742" s="641"/>
      <c r="L2742" s="642" t="str">
        <f>L8</f>
        <v>Присоединенная максимальная мощность, кВт</v>
      </c>
      <c r="M2742" s="643"/>
      <c r="N2742" s="643"/>
      <c r="O2742" s="643"/>
      <c r="P2742" s="385"/>
      <c r="Q2742" s="385"/>
      <c r="R2742" s="370"/>
      <c r="S2742" s="370"/>
      <c r="T2742" s="370"/>
    </row>
    <row r="2743" spans="1:20" s="5" customFormat="1" ht="13.5" hidden="1" customHeight="1" outlineLevel="1" thickBot="1" x14ac:dyDescent="0.3">
      <c r="A2743" s="686"/>
      <c r="B2743" s="541"/>
      <c r="C2743" s="541"/>
      <c r="D2743" s="541"/>
      <c r="E2743" s="630"/>
      <c r="F2743" s="36" t="s">
        <v>128</v>
      </c>
      <c r="G2743" s="720"/>
      <c r="H2743" s="259">
        <f>H2635</f>
        <v>2017</v>
      </c>
      <c r="I2743" s="255">
        <f>I2635</f>
        <v>2018</v>
      </c>
      <c r="J2743" s="255">
        <f>J2635</f>
        <v>2019</v>
      </c>
      <c r="K2743" s="255" t="str">
        <f>K2635</f>
        <v>План (в случае отсутствия фактических значений)</v>
      </c>
      <c r="L2743" s="255">
        <f>H2743</f>
        <v>2017</v>
      </c>
      <c r="M2743" s="255">
        <f>I2743</f>
        <v>2018</v>
      </c>
      <c r="N2743" s="255">
        <f>J2743</f>
        <v>2019</v>
      </c>
      <c r="O2743" s="23" t="str">
        <f>K2743</f>
        <v>План (в случае отсутствия фактических значений)</v>
      </c>
      <c r="P2743" s="351"/>
      <c r="Q2743" s="351"/>
      <c r="R2743" s="173"/>
      <c r="S2743" s="173"/>
      <c r="T2743" s="173"/>
    </row>
    <row r="2744" spans="1:20" s="5" customFormat="1" ht="13.5" hidden="1" customHeight="1" outlineLevel="1" thickBot="1" x14ac:dyDescent="0.3">
      <c r="A2744" s="260">
        <v>2</v>
      </c>
      <c r="B2744" s="650">
        <v>3</v>
      </c>
      <c r="C2744" s="651"/>
      <c r="D2744" s="651"/>
      <c r="E2744" s="651"/>
      <c r="F2744" s="652"/>
      <c r="G2744" s="191">
        <v>4</v>
      </c>
      <c r="H2744" s="634">
        <v>5</v>
      </c>
      <c r="I2744" s="635"/>
      <c r="J2744" s="635"/>
      <c r="K2744" s="636"/>
      <c r="L2744" s="634">
        <v>6</v>
      </c>
      <c r="M2744" s="635"/>
      <c r="N2744" s="635"/>
      <c r="O2744" s="635"/>
      <c r="P2744" s="352"/>
      <c r="Q2744" s="352"/>
      <c r="R2744" s="352"/>
      <c r="S2744" s="352"/>
      <c r="T2744" s="352"/>
    </row>
    <row r="2745" spans="1:20" s="5" customFormat="1" ht="13.5" hidden="1" customHeight="1" outlineLevel="1" x14ac:dyDescent="0.25">
      <c r="A2745" s="675" t="s">
        <v>63</v>
      </c>
      <c r="B2745" s="580" t="s">
        <v>64</v>
      </c>
      <c r="C2745" s="580" t="s">
        <v>65</v>
      </c>
      <c r="D2745" s="572" t="s">
        <v>66</v>
      </c>
      <c r="E2745" s="115" t="s">
        <v>53</v>
      </c>
      <c r="F2745" s="193"/>
      <c r="G2745" s="142"/>
      <c r="H2745" s="241"/>
      <c r="I2745" s="241"/>
      <c r="J2745" s="241"/>
      <c r="K2745" s="241"/>
      <c r="L2745" s="241"/>
      <c r="M2745" s="241"/>
      <c r="N2745" s="241"/>
      <c r="O2745" s="45"/>
      <c r="P2745" s="1"/>
      <c r="Q2745" s="1"/>
      <c r="R2745" s="1"/>
      <c r="S2745" s="352"/>
      <c r="T2745" s="1"/>
    </row>
    <row r="2746" spans="1:20" s="5" customFormat="1" ht="13.5" hidden="1" customHeight="1" outlineLevel="1" x14ac:dyDescent="0.25">
      <c r="A2746" s="676"/>
      <c r="B2746" s="542"/>
      <c r="C2746" s="542"/>
      <c r="D2746" s="564"/>
      <c r="E2746" s="237" t="s">
        <v>54</v>
      </c>
      <c r="F2746" s="201"/>
      <c r="G2746" s="144"/>
      <c r="H2746" s="239"/>
      <c r="I2746" s="239"/>
      <c r="J2746" s="239"/>
      <c r="K2746" s="239"/>
      <c r="L2746" s="239"/>
      <c r="M2746" s="239"/>
      <c r="N2746" s="239"/>
      <c r="O2746" s="34"/>
      <c r="P2746" s="1"/>
      <c r="Q2746" s="1"/>
      <c r="R2746" s="1"/>
      <c r="S2746" s="352"/>
      <c r="T2746" s="1"/>
    </row>
    <row r="2747" spans="1:20" s="5" customFormat="1" ht="13.5" hidden="1" customHeight="1" outlineLevel="1" x14ac:dyDescent="0.25">
      <c r="A2747" s="676"/>
      <c r="B2747" s="542"/>
      <c r="C2747" s="542"/>
      <c r="D2747" s="564"/>
      <c r="E2747" s="237" t="s">
        <v>55</v>
      </c>
      <c r="F2747" s="201"/>
      <c r="G2747" s="144"/>
      <c r="H2747" s="239"/>
      <c r="I2747" s="239"/>
      <c r="J2747" s="239"/>
      <c r="K2747" s="239"/>
      <c r="L2747" s="239"/>
      <c r="M2747" s="239"/>
      <c r="N2747" s="239"/>
      <c r="O2747" s="34"/>
      <c r="P2747" s="1"/>
      <c r="Q2747" s="1"/>
      <c r="R2747" s="1"/>
      <c r="S2747" s="352"/>
      <c r="T2747" s="1"/>
    </row>
    <row r="2748" spans="1:20" s="5" customFormat="1" ht="13.5" hidden="1" customHeight="1" outlineLevel="1" x14ac:dyDescent="0.25">
      <c r="A2748" s="676"/>
      <c r="B2748" s="542"/>
      <c r="C2748" s="542"/>
      <c r="D2748" s="564"/>
      <c r="E2748" s="237" t="s">
        <v>56</v>
      </c>
      <c r="F2748" s="201"/>
      <c r="G2748" s="144"/>
      <c r="H2748" s="239"/>
      <c r="I2748" s="239"/>
      <c r="J2748" s="239"/>
      <c r="K2748" s="239"/>
      <c r="L2748" s="239"/>
      <c r="M2748" s="239"/>
      <c r="N2748" s="239"/>
      <c r="O2748" s="34"/>
      <c r="P2748" s="1"/>
      <c r="Q2748" s="1"/>
      <c r="R2748" s="1"/>
      <c r="S2748" s="352"/>
      <c r="T2748" s="1"/>
    </row>
    <row r="2749" spans="1:20" s="5" customFormat="1" ht="13.5" hidden="1" customHeight="1" outlineLevel="1" x14ac:dyDescent="0.25">
      <c r="A2749" s="676"/>
      <c r="B2749" s="542"/>
      <c r="C2749" s="542"/>
      <c r="D2749" s="564"/>
      <c r="E2749" s="237" t="s">
        <v>57</v>
      </c>
      <c r="F2749" s="201"/>
      <c r="G2749" s="144"/>
      <c r="H2749" s="239"/>
      <c r="I2749" s="239"/>
      <c r="J2749" s="239"/>
      <c r="K2749" s="239"/>
      <c r="L2749" s="239"/>
      <c r="M2749" s="239"/>
      <c r="N2749" s="239"/>
      <c r="O2749" s="34"/>
      <c r="P2749" s="1"/>
      <c r="Q2749" s="1"/>
      <c r="R2749" s="1"/>
      <c r="S2749" s="352"/>
      <c r="T2749" s="1"/>
    </row>
    <row r="2750" spans="1:20" s="5" customFormat="1" ht="13.5" hidden="1" customHeight="1" outlineLevel="1" x14ac:dyDescent="0.25">
      <c r="A2750" s="676"/>
      <c r="B2750" s="542"/>
      <c r="C2750" s="542"/>
      <c r="D2750" s="564"/>
      <c r="E2750" s="237" t="s">
        <v>61</v>
      </c>
      <c r="F2750" s="201"/>
      <c r="G2750" s="144"/>
      <c r="H2750" s="239"/>
      <c r="I2750" s="239"/>
      <c r="J2750" s="239"/>
      <c r="K2750" s="239"/>
      <c r="L2750" s="239"/>
      <c r="M2750" s="239"/>
      <c r="N2750" s="239"/>
      <c r="O2750" s="34"/>
      <c r="P2750" s="1"/>
      <c r="Q2750" s="1"/>
      <c r="R2750" s="1"/>
      <c r="S2750" s="352"/>
      <c r="T2750" s="1"/>
    </row>
    <row r="2751" spans="1:20" s="5" customFormat="1" ht="13.5" hidden="1" customHeight="1" outlineLevel="1" x14ac:dyDescent="0.25">
      <c r="A2751" s="676"/>
      <c r="B2751" s="542"/>
      <c r="C2751" s="542"/>
      <c r="D2751" s="565" t="s">
        <v>67</v>
      </c>
      <c r="E2751" s="237" t="s">
        <v>53</v>
      </c>
      <c r="F2751" s="201"/>
      <c r="G2751" s="144"/>
      <c r="H2751" s="239"/>
      <c r="I2751" s="239"/>
      <c r="J2751" s="239"/>
      <c r="K2751" s="239"/>
      <c r="L2751" s="239"/>
      <c r="M2751" s="239"/>
      <c r="N2751" s="239"/>
      <c r="O2751" s="34"/>
      <c r="P2751" s="1"/>
      <c r="Q2751" s="1"/>
      <c r="R2751" s="1"/>
      <c r="S2751" s="352"/>
      <c r="T2751" s="1"/>
    </row>
    <row r="2752" spans="1:20" s="5" customFormat="1" ht="13.5" hidden="1" customHeight="1" outlineLevel="1" x14ac:dyDescent="0.25">
      <c r="A2752" s="676"/>
      <c r="B2752" s="542"/>
      <c r="C2752" s="542"/>
      <c r="D2752" s="565"/>
      <c r="E2752" s="247" t="s">
        <v>54</v>
      </c>
      <c r="F2752" s="21"/>
      <c r="G2752" s="194"/>
      <c r="H2752" s="109"/>
      <c r="I2752" s="109"/>
      <c r="J2752" s="109"/>
      <c r="K2752" s="109"/>
      <c r="L2752" s="109"/>
      <c r="M2752" s="109"/>
      <c r="N2752" s="109"/>
      <c r="O2752" s="109"/>
      <c r="P2752" s="1"/>
      <c r="Q2752" s="1"/>
      <c r="R2752" s="1"/>
      <c r="S2752" s="352"/>
      <c r="T2752" s="1"/>
    </row>
    <row r="2753" spans="1:20" s="5" customFormat="1" ht="13.5" hidden="1" customHeight="1" outlineLevel="1" x14ac:dyDescent="0.25">
      <c r="A2753" s="676"/>
      <c r="B2753" s="542"/>
      <c r="C2753" s="542"/>
      <c r="D2753" s="565"/>
      <c r="E2753" s="247" t="s">
        <v>55</v>
      </c>
      <c r="F2753" s="21"/>
      <c r="G2753" s="194"/>
      <c r="H2753" s="109"/>
      <c r="I2753" s="109"/>
      <c r="J2753" s="109"/>
      <c r="K2753" s="109"/>
      <c r="L2753" s="109"/>
      <c r="M2753" s="109"/>
      <c r="N2753" s="109"/>
      <c r="O2753" s="109"/>
      <c r="P2753" s="1"/>
      <c r="Q2753" s="1"/>
      <c r="R2753" s="1"/>
      <c r="S2753" s="352"/>
      <c r="T2753" s="1"/>
    </row>
    <row r="2754" spans="1:20" s="5" customFormat="1" ht="13.5" hidden="1" customHeight="1" outlineLevel="1" x14ac:dyDescent="0.25">
      <c r="A2754" s="676"/>
      <c r="B2754" s="542"/>
      <c r="C2754" s="542"/>
      <c r="D2754" s="565"/>
      <c r="E2754" s="247" t="s">
        <v>56</v>
      </c>
      <c r="F2754" s="21"/>
      <c r="G2754" s="194"/>
      <c r="H2754" s="109"/>
      <c r="I2754" s="109"/>
      <c r="J2754" s="109"/>
      <c r="K2754" s="109"/>
      <c r="L2754" s="109"/>
      <c r="M2754" s="109"/>
      <c r="N2754" s="109"/>
      <c r="O2754" s="109"/>
      <c r="P2754" s="1"/>
      <c r="Q2754" s="1"/>
      <c r="R2754" s="1"/>
      <c r="S2754" s="352"/>
      <c r="T2754" s="1"/>
    </row>
    <row r="2755" spans="1:20" s="5" customFormat="1" ht="13.5" hidden="1" customHeight="1" outlineLevel="1" x14ac:dyDescent="0.25">
      <c r="A2755" s="676"/>
      <c r="B2755" s="542"/>
      <c r="C2755" s="542"/>
      <c r="D2755" s="565"/>
      <c r="E2755" s="247" t="s">
        <v>57</v>
      </c>
      <c r="F2755" s="21"/>
      <c r="G2755" s="194"/>
      <c r="H2755" s="109"/>
      <c r="I2755" s="109"/>
      <c r="J2755" s="109"/>
      <c r="K2755" s="109"/>
      <c r="L2755" s="109"/>
      <c r="M2755" s="109"/>
      <c r="N2755" s="109"/>
      <c r="O2755" s="109"/>
      <c r="P2755" s="1"/>
      <c r="Q2755" s="1"/>
      <c r="R2755" s="1"/>
      <c r="S2755" s="352"/>
      <c r="T2755" s="1"/>
    </row>
    <row r="2756" spans="1:20" s="5" customFormat="1" ht="13.5" hidden="1" customHeight="1" outlineLevel="1" x14ac:dyDescent="0.25">
      <c r="A2756" s="676"/>
      <c r="B2756" s="542"/>
      <c r="C2756" s="542"/>
      <c r="D2756" s="565"/>
      <c r="E2756" s="237" t="s">
        <v>61</v>
      </c>
      <c r="F2756" s="201"/>
      <c r="G2756" s="144"/>
      <c r="H2756" s="239"/>
      <c r="I2756" s="239"/>
      <c r="J2756" s="239"/>
      <c r="K2756" s="239"/>
      <c r="L2756" s="239"/>
      <c r="M2756" s="239"/>
      <c r="N2756" s="239"/>
      <c r="O2756" s="34"/>
      <c r="P2756" s="1"/>
      <c r="Q2756" s="1"/>
      <c r="R2756" s="1"/>
      <c r="S2756" s="352"/>
      <c r="T2756" s="1"/>
    </row>
    <row r="2757" spans="1:20" s="5" customFormat="1" ht="13.5" hidden="1" customHeight="1" outlineLevel="1" x14ac:dyDescent="0.25">
      <c r="A2757" s="676"/>
      <c r="B2757" s="542"/>
      <c r="C2757" s="542" t="s">
        <v>68</v>
      </c>
      <c r="D2757" s="564" t="s">
        <v>66</v>
      </c>
      <c r="E2757" s="237" t="s">
        <v>53</v>
      </c>
      <c r="F2757" s="201"/>
      <c r="G2757" s="144"/>
      <c r="H2757" s="239"/>
      <c r="I2757" s="239"/>
      <c r="J2757" s="239"/>
      <c r="K2757" s="239"/>
      <c r="L2757" s="239"/>
      <c r="M2757" s="239"/>
      <c r="N2757" s="239"/>
      <c r="O2757" s="34"/>
      <c r="P2757" s="1"/>
      <c r="Q2757" s="1"/>
      <c r="R2757" s="1"/>
      <c r="S2757" s="352"/>
      <c r="T2757" s="1"/>
    </row>
    <row r="2758" spans="1:20" s="5" customFormat="1" ht="13.5" hidden="1" customHeight="1" outlineLevel="1" x14ac:dyDescent="0.25">
      <c r="A2758" s="676"/>
      <c r="B2758" s="542"/>
      <c r="C2758" s="542"/>
      <c r="D2758" s="564"/>
      <c r="E2758" s="237" t="s">
        <v>54</v>
      </c>
      <c r="F2758" s="201"/>
      <c r="G2758" s="144"/>
      <c r="H2758" s="239"/>
      <c r="I2758" s="239"/>
      <c r="J2758" s="239"/>
      <c r="K2758" s="239"/>
      <c r="L2758" s="239"/>
      <c r="M2758" s="239"/>
      <c r="N2758" s="239"/>
      <c r="O2758" s="34"/>
      <c r="P2758" s="1"/>
      <c r="Q2758" s="1"/>
      <c r="R2758" s="1"/>
      <c r="S2758" s="352"/>
      <c r="T2758" s="1"/>
    </row>
    <row r="2759" spans="1:20" s="5" customFormat="1" ht="13.5" hidden="1" customHeight="1" outlineLevel="1" x14ac:dyDescent="0.25">
      <c r="A2759" s="676"/>
      <c r="B2759" s="542"/>
      <c r="C2759" s="542"/>
      <c r="D2759" s="564"/>
      <c r="E2759" s="237" t="s">
        <v>55</v>
      </c>
      <c r="F2759" s="201"/>
      <c r="G2759" s="144"/>
      <c r="H2759" s="239"/>
      <c r="I2759" s="239"/>
      <c r="J2759" s="239"/>
      <c r="K2759" s="239"/>
      <c r="L2759" s="239"/>
      <c r="M2759" s="239"/>
      <c r="N2759" s="239"/>
      <c r="O2759" s="34"/>
      <c r="P2759" s="1"/>
      <c r="Q2759" s="1"/>
      <c r="R2759" s="1"/>
      <c r="S2759" s="352"/>
      <c r="T2759" s="1"/>
    </row>
    <row r="2760" spans="1:20" s="5" customFormat="1" ht="13.5" hidden="1" customHeight="1" outlineLevel="1" x14ac:dyDescent="0.25">
      <c r="A2760" s="676"/>
      <c r="B2760" s="542"/>
      <c r="C2760" s="542"/>
      <c r="D2760" s="564"/>
      <c r="E2760" s="237" t="s">
        <v>56</v>
      </c>
      <c r="F2760" s="201"/>
      <c r="G2760" s="144"/>
      <c r="H2760" s="239"/>
      <c r="I2760" s="239"/>
      <c r="J2760" s="239"/>
      <c r="K2760" s="239"/>
      <c r="L2760" s="239"/>
      <c r="M2760" s="239"/>
      <c r="N2760" s="239"/>
      <c r="O2760" s="34"/>
      <c r="P2760" s="1"/>
      <c r="Q2760" s="1"/>
      <c r="R2760" s="1"/>
      <c r="S2760" s="352"/>
      <c r="T2760" s="1"/>
    </row>
    <row r="2761" spans="1:20" s="5" customFormat="1" ht="13.5" hidden="1" customHeight="1" outlineLevel="1" x14ac:dyDescent="0.25">
      <c r="A2761" s="676"/>
      <c r="B2761" s="542"/>
      <c r="C2761" s="542"/>
      <c r="D2761" s="564"/>
      <c r="E2761" s="237" t="s">
        <v>57</v>
      </c>
      <c r="F2761" s="201"/>
      <c r="G2761" s="144"/>
      <c r="H2761" s="239"/>
      <c r="I2761" s="239"/>
      <c r="J2761" s="239"/>
      <c r="K2761" s="239"/>
      <c r="L2761" s="239"/>
      <c r="M2761" s="239"/>
      <c r="N2761" s="239"/>
      <c r="O2761" s="34"/>
      <c r="P2761" s="1"/>
      <c r="Q2761" s="1"/>
      <c r="R2761" s="1"/>
      <c r="S2761" s="352"/>
      <c r="T2761" s="1"/>
    </row>
    <row r="2762" spans="1:20" s="5" customFormat="1" ht="13.5" hidden="1" customHeight="1" outlineLevel="1" x14ac:dyDescent="0.25">
      <c r="A2762" s="676"/>
      <c r="B2762" s="542"/>
      <c r="C2762" s="542"/>
      <c r="D2762" s="564"/>
      <c r="E2762" s="237" t="s">
        <v>61</v>
      </c>
      <c r="F2762" s="201"/>
      <c r="G2762" s="144"/>
      <c r="H2762" s="239"/>
      <c r="I2762" s="239"/>
      <c r="J2762" s="239"/>
      <c r="K2762" s="239"/>
      <c r="L2762" s="239"/>
      <c r="M2762" s="239"/>
      <c r="N2762" s="239"/>
      <c r="O2762" s="34"/>
      <c r="P2762" s="1"/>
      <c r="Q2762" s="1"/>
      <c r="R2762" s="1"/>
      <c r="S2762" s="352"/>
      <c r="T2762" s="1"/>
    </row>
    <row r="2763" spans="1:20" s="5" customFormat="1" ht="13.5" hidden="1" customHeight="1" outlineLevel="1" x14ac:dyDescent="0.25">
      <c r="A2763" s="676"/>
      <c r="B2763" s="542"/>
      <c r="C2763" s="542"/>
      <c r="D2763" s="565" t="s">
        <v>67</v>
      </c>
      <c r="E2763" s="240" t="s">
        <v>53</v>
      </c>
      <c r="F2763" s="201"/>
      <c r="G2763" s="144"/>
      <c r="H2763" s="247"/>
      <c r="I2763" s="247"/>
      <c r="J2763" s="247"/>
      <c r="K2763" s="247"/>
      <c r="L2763" s="247"/>
      <c r="M2763" s="247"/>
      <c r="N2763" s="247"/>
      <c r="O2763" s="109"/>
      <c r="P2763" s="1"/>
      <c r="Q2763" s="1"/>
      <c r="R2763" s="1"/>
      <c r="S2763" s="352"/>
      <c r="T2763" s="1"/>
    </row>
    <row r="2764" spans="1:20" s="5" customFormat="1" ht="13.5" hidden="1" customHeight="1" outlineLevel="1" x14ac:dyDescent="0.25">
      <c r="A2764" s="676"/>
      <c r="B2764" s="542"/>
      <c r="C2764" s="542"/>
      <c r="D2764" s="565"/>
      <c r="E2764" s="240" t="s">
        <v>54</v>
      </c>
      <c r="F2764" s="201"/>
      <c r="G2764" s="144"/>
      <c r="H2764" s="247"/>
      <c r="I2764" s="247"/>
      <c r="J2764" s="247"/>
      <c r="K2764" s="247"/>
      <c r="L2764" s="247"/>
      <c r="M2764" s="247"/>
      <c r="N2764" s="247"/>
      <c r="O2764" s="109"/>
      <c r="P2764" s="1"/>
      <c r="Q2764" s="1"/>
      <c r="R2764" s="1"/>
      <c r="S2764" s="352"/>
      <c r="T2764" s="1"/>
    </row>
    <row r="2765" spans="1:20" s="5" customFormat="1" ht="13.5" hidden="1" customHeight="1" outlineLevel="1" x14ac:dyDescent="0.25">
      <c r="A2765" s="676"/>
      <c r="B2765" s="542"/>
      <c r="C2765" s="542"/>
      <c r="D2765" s="565"/>
      <c r="E2765" s="240" t="s">
        <v>55</v>
      </c>
      <c r="F2765" s="201"/>
      <c r="G2765" s="144"/>
      <c r="H2765" s="247"/>
      <c r="I2765" s="247"/>
      <c r="J2765" s="247"/>
      <c r="K2765" s="247"/>
      <c r="L2765" s="247"/>
      <c r="M2765" s="247"/>
      <c r="N2765" s="247"/>
      <c r="O2765" s="109"/>
      <c r="P2765" s="1"/>
      <c r="Q2765" s="1"/>
      <c r="R2765" s="1"/>
      <c r="S2765" s="352"/>
      <c r="T2765" s="1"/>
    </row>
    <row r="2766" spans="1:20" s="5" customFormat="1" ht="13.5" hidden="1" customHeight="1" outlineLevel="1" x14ac:dyDescent="0.25">
      <c r="A2766" s="676"/>
      <c r="B2766" s="542"/>
      <c r="C2766" s="542"/>
      <c r="D2766" s="565"/>
      <c r="E2766" s="240" t="s">
        <v>56</v>
      </c>
      <c r="F2766" s="201"/>
      <c r="G2766" s="144"/>
      <c r="H2766" s="247"/>
      <c r="I2766" s="247"/>
      <c r="J2766" s="247"/>
      <c r="K2766" s="247"/>
      <c r="L2766" s="247"/>
      <c r="M2766" s="247"/>
      <c r="N2766" s="247"/>
      <c r="O2766" s="109"/>
      <c r="P2766" s="1"/>
      <c r="Q2766" s="1"/>
      <c r="R2766" s="1"/>
      <c r="S2766" s="352"/>
      <c r="T2766" s="1"/>
    </row>
    <row r="2767" spans="1:20" s="5" customFormat="1" ht="13.5" hidden="1" customHeight="1" outlineLevel="1" x14ac:dyDescent="0.25">
      <c r="A2767" s="676"/>
      <c r="B2767" s="542"/>
      <c r="C2767" s="542"/>
      <c r="D2767" s="565"/>
      <c r="E2767" s="240" t="s">
        <v>57</v>
      </c>
      <c r="F2767" s="201"/>
      <c r="G2767" s="144"/>
      <c r="H2767" s="240"/>
      <c r="I2767" s="240"/>
      <c r="J2767" s="240"/>
      <c r="K2767" s="240"/>
      <c r="L2767" s="240"/>
      <c r="M2767" s="240"/>
      <c r="N2767" s="240"/>
      <c r="O2767" s="346"/>
      <c r="P2767" s="1"/>
      <c r="Q2767" s="1"/>
      <c r="R2767" s="1"/>
      <c r="S2767" s="352"/>
      <c r="T2767" s="1"/>
    </row>
    <row r="2768" spans="1:20" s="5" customFormat="1" ht="13.5" hidden="1" customHeight="1" outlineLevel="1" x14ac:dyDescent="0.25">
      <c r="A2768" s="676"/>
      <c r="B2768" s="542"/>
      <c r="C2768" s="542"/>
      <c r="D2768" s="565"/>
      <c r="E2768" s="237" t="s">
        <v>61</v>
      </c>
      <c r="F2768" s="201"/>
      <c r="G2768" s="144"/>
      <c r="H2768" s="239"/>
      <c r="I2768" s="239"/>
      <c r="J2768" s="239"/>
      <c r="K2768" s="239"/>
      <c r="L2768" s="239"/>
      <c r="M2768" s="239"/>
      <c r="N2768" s="239"/>
      <c r="O2768" s="34"/>
      <c r="P2768" s="1"/>
      <c r="Q2768" s="1"/>
      <c r="R2768" s="1"/>
      <c r="S2768" s="352"/>
      <c r="T2768" s="1"/>
    </row>
    <row r="2769" spans="1:20" s="5" customFormat="1" ht="13.5" hidden="1" customHeight="1" outlineLevel="1" x14ac:dyDescent="0.25">
      <c r="A2769" s="676"/>
      <c r="B2769" s="542" t="s">
        <v>69</v>
      </c>
      <c r="C2769" s="542" t="s">
        <v>65</v>
      </c>
      <c r="D2769" s="564" t="s">
        <v>66</v>
      </c>
      <c r="E2769" s="237" t="s">
        <v>53</v>
      </c>
      <c r="F2769" s="201"/>
      <c r="G2769" s="144"/>
      <c r="H2769" s="239"/>
      <c r="I2769" s="239"/>
      <c r="J2769" s="239"/>
      <c r="K2769" s="239"/>
      <c r="L2769" s="239"/>
      <c r="M2769" s="239"/>
      <c r="N2769" s="239"/>
      <c r="O2769" s="34"/>
      <c r="P2769" s="1"/>
      <c r="Q2769" s="1"/>
      <c r="R2769" s="1"/>
      <c r="S2769" s="352"/>
      <c r="T2769" s="1"/>
    </row>
    <row r="2770" spans="1:20" s="5" customFormat="1" ht="13.5" hidden="1" customHeight="1" outlineLevel="1" x14ac:dyDescent="0.25">
      <c r="A2770" s="676"/>
      <c r="B2770" s="542"/>
      <c r="C2770" s="542"/>
      <c r="D2770" s="564"/>
      <c r="E2770" s="237" t="s">
        <v>54</v>
      </c>
      <c r="F2770" s="201"/>
      <c r="G2770" s="144"/>
      <c r="H2770" s="239"/>
      <c r="I2770" s="239"/>
      <c r="J2770" s="239"/>
      <c r="K2770" s="239"/>
      <c r="L2770" s="239"/>
      <c r="M2770" s="239"/>
      <c r="N2770" s="239"/>
      <c r="O2770" s="34"/>
      <c r="P2770" s="1"/>
      <c r="Q2770" s="1"/>
      <c r="R2770" s="1"/>
      <c r="S2770" s="352"/>
      <c r="T2770" s="1"/>
    </row>
    <row r="2771" spans="1:20" s="5" customFormat="1" ht="13.5" hidden="1" customHeight="1" outlineLevel="1" x14ac:dyDescent="0.25">
      <c r="A2771" s="676"/>
      <c r="B2771" s="542"/>
      <c r="C2771" s="542"/>
      <c r="D2771" s="564"/>
      <c r="E2771" s="237" t="s">
        <v>55</v>
      </c>
      <c r="F2771" s="201"/>
      <c r="G2771" s="144"/>
      <c r="H2771" s="239"/>
      <c r="I2771" s="239"/>
      <c r="J2771" s="239"/>
      <c r="K2771" s="239"/>
      <c r="L2771" s="239"/>
      <c r="M2771" s="239"/>
      <c r="N2771" s="239"/>
      <c r="O2771" s="34"/>
      <c r="P2771" s="1"/>
      <c r="Q2771" s="1"/>
      <c r="R2771" s="1"/>
      <c r="S2771" s="352"/>
      <c r="T2771" s="1"/>
    </row>
    <row r="2772" spans="1:20" s="5" customFormat="1" ht="13.5" hidden="1" customHeight="1" outlineLevel="1" x14ac:dyDescent="0.25">
      <c r="A2772" s="676"/>
      <c r="B2772" s="542"/>
      <c r="C2772" s="542"/>
      <c r="D2772" s="564"/>
      <c r="E2772" s="237" t="s">
        <v>56</v>
      </c>
      <c r="F2772" s="201"/>
      <c r="G2772" s="144"/>
      <c r="H2772" s="239"/>
      <c r="I2772" s="239"/>
      <c r="J2772" s="239"/>
      <c r="K2772" s="239"/>
      <c r="L2772" s="239"/>
      <c r="M2772" s="239"/>
      <c r="N2772" s="239"/>
      <c r="O2772" s="34"/>
      <c r="P2772" s="1"/>
      <c r="Q2772" s="1"/>
      <c r="R2772" s="1"/>
      <c r="S2772" s="352"/>
      <c r="T2772" s="1"/>
    </row>
    <row r="2773" spans="1:20" s="5" customFormat="1" ht="13.5" hidden="1" customHeight="1" outlineLevel="1" x14ac:dyDescent="0.25">
      <c r="A2773" s="676"/>
      <c r="B2773" s="542"/>
      <c r="C2773" s="542"/>
      <c r="D2773" s="564"/>
      <c r="E2773" s="237" t="s">
        <v>57</v>
      </c>
      <c r="F2773" s="201"/>
      <c r="G2773" s="144"/>
      <c r="H2773" s="239"/>
      <c r="I2773" s="239"/>
      <c r="J2773" s="239"/>
      <c r="K2773" s="239"/>
      <c r="L2773" s="239"/>
      <c r="M2773" s="239"/>
      <c r="N2773" s="239"/>
      <c r="O2773" s="34"/>
      <c r="P2773" s="1"/>
      <c r="Q2773" s="1"/>
      <c r="R2773" s="1"/>
      <c r="S2773" s="352"/>
      <c r="T2773" s="1"/>
    </row>
    <row r="2774" spans="1:20" s="5" customFormat="1" ht="13.5" hidden="1" customHeight="1" outlineLevel="1" x14ac:dyDescent="0.25">
      <c r="A2774" s="676"/>
      <c r="B2774" s="542"/>
      <c r="C2774" s="542"/>
      <c r="D2774" s="564"/>
      <c r="E2774" s="237" t="s">
        <v>61</v>
      </c>
      <c r="F2774" s="201"/>
      <c r="G2774" s="144"/>
      <c r="H2774" s="239"/>
      <c r="I2774" s="239"/>
      <c r="J2774" s="239"/>
      <c r="K2774" s="239"/>
      <c r="L2774" s="239"/>
      <c r="M2774" s="239"/>
      <c r="N2774" s="239"/>
      <c r="O2774" s="34"/>
      <c r="P2774" s="1"/>
      <c r="Q2774" s="1"/>
      <c r="R2774" s="1"/>
      <c r="S2774" s="352"/>
      <c r="T2774" s="1"/>
    </row>
    <row r="2775" spans="1:20" s="5" customFormat="1" ht="13.5" hidden="1" customHeight="1" outlineLevel="1" x14ac:dyDescent="0.25">
      <c r="A2775" s="676"/>
      <c r="B2775" s="542"/>
      <c r="C2775" s="542" t="s">
        <v>68</v>
      </c>
      <c r="D2775" s="565" t="s">
        <v>66</v>
      </c>
      <c r="E2775" s="240" t="s">
        <v>53</v>
      </c>
      <c r="F2775" s="201"/>
      <c r="G2775" s="144"/>
      <c r="H2775" s="247"/>
      <c r="I2775" s="247"/>
      <c r="J2775" s="247"/>
      <c r="K2775" s="247"/>
      <c r="L2775" s="247"/>
      <c r="M2775" s="247"/>
      <c r="N2775" s="247"/>
      <c r="O2775" s="109"/>
      <c r="P2775" s="1"/>
      <c r="Q2775" s="1"/>
      <c r="R2775" s="1"/>
      <c r="S2775" s="352"/>
      <c r="T2775" s="1"/>
    </row>
    <row r="2776" spans="1:20" s="5" customFormat="1" ht="13.5" hidden="1" customHeight="1" outlineLevel="1" x14ac:dyDescent="0.25">
      <c r="A2776" s="676"/>
      <c r="B2776" s="542"/>
      <c r="C2776" s="542"/>
      <c r="D2776" s="565"/>
      <c r="E2776" s="240" t="s">
        <v>54</v>
      </c>
      <c r="F2776" s="201"/>
      <c r="G2776" s="144"/>
      <c r="H2776" s="247"/>
      <c r="I2776" s="247"/>
      <c r="J2776" s="247"/>
      <c r="K2776" s="247"/>
      <c r="L2776" s="247"/>
      <c r="M2776" s="247"/>
      <c r="N2776" s="247"/>
      <c r="O2776" s="109"/>
      <c r="P2776" s="1"/>
      <c r="Q2776" s="1"/>
      <c r="R2776" s="1"/>
      <c r="S2776" s="352"/>
      <c r="T2776" s="1"/>
    </row>
    <row r="2777" spans="1:20" s="5" customFormat="1" ht="13.5" hidden="1" customHeight="1" outlineLevel="1" x14ac:dyDescent="0.25">
      <c r="A2777" s="676"/>
      <c r="B2777" s="542"/>
      <c r="C2777" s="542"/>
      <c r="D2777" s="565"/>
      <c r="E2777" s="240" t="s">
        <v>55</v>
      </c>
      <c r="F2777" s="201"/>
      <c r="G2777" s="144"/>
      <c r="H2777" s="247"/>
      <c r="I2777" s="247"/>
      <c r="J2777" s="247"/>
      <c r="K2777" s="247"/>
      <c r="L2777" s="247"/>
      <c r="M2777" s="247"/>
      <c r="N2777" s="247"/>
      <c r="O2777" s="109"/>
      <c r="P2777" s="1"/>
      <c r="Q2777" s="1"/>
      <c r="R2777" s="1"/>
      <c r="S2777" s="352"/>
      <c r="T2777" s="1"/>
    </row>
    <row r="2778" spans="1:20" s="5" customFormat="1" ht="13.5" hidden="1" customHeight="1" outlineLevel="1" x14ac:dyDescent="0.25">
      <c r="A2778" s="676"/>
      <c r="B2778" s="542"/>
      <c r="C2778" s="542"/>
      <c r="D2778" s="565"/>
      <c r="E2778" s="240" t="s">
        <v>56</v>
      </c>
      <c r="F2778" s="201"/>
      <c r="G2778" s="144"/>
      <c r="H2778" s="247"/>
      <c r="I2778" s="247"/>
      <c r="J2778" s="247"/>
      <c r="K2778" s="247"/>
      <c r="L2778" s="247"/>
      <c r="M2778" s="247"/>
      <c r="N2778" s="247"/>
      <c r="O2778" s="109"/>
      <c r="P2778" s="1"/>
      <c r="Q2778" s="1"/>
      <c r="R2778" s="1"/>
      <c r="S2778" s="352"/>
      <c r="T2778" s="1"/>
    </row>
    <row r="2779" spans="1:20" s="5" customFormat="1" ht="13.5" hidden="1" customHeight="1" outlineLevel="1" x14ac:dyDescent="0.25">
      <c r="A2779" s="676"/>
      <c r="B2779" s="542"/>
      <c r="C2779" s="542"/>
      <c r="D2779" s="565"/>
      <c r="E2779" s="240" t="s">
        <v>57</v>
      </c>
      <c r="F2779" s="201"/>
      <c r="G2779" s="144"/>
      <c r="H2779" s="240"/>
      <c r="I2779" s="240"/>
      <c r="J2779" s="240"/>
      <c r="K2779" s="240"/>
      <c r="L2779" s="240"/>
      <c r="M2779" s="240"/>
      <c r="N2779" s="240"/>
      <c r="O2779" s="346"/>
      <c r="P2779" s="1"/>
      <c r="Q2779" s="1"/>
      <c r="R2779" s="1"/>
      <c r="S2779" s="352"/>
      <c r="T2779" s="1"/>
    </row>
    <row r="2780" spans="1:20" s="5" customFormat="1" ht="13.5" hidden="1" customHeight="1" outlineLevel="1" x14ac:dyDescent="0.25">
      <c r="A2780" s="676"/>
      <c r="B2780" s="542"/>
      <c r="C2780" s="542"/>
      <c r="D2780" s="565"/>
      <c r="E2780" s="237" t="s">
        <v>61</v>
      </c>
      <c r="F2780" s="201"/>
      <c r="G2780" s="144"/>
      <c r="H2780" s="239"/>
      <c r="I2780" s="239"/>
      <c r="J2780" s="239"/>
      <c r="K2780" s="239"/>
      <c r="L2780" s="239"/>
      <c r="M2780" s="239"/>
      <c r="N2780" s="239"/>
      <c r="O2780" s="34"/>
      <c r="P2780" s="1"/>
      <c r="Q2780" s="1"/>
      <c r="R2780" s="1"/>
      <c r="S2780" s="352"/>
      <c r="T2780" s="1"/>
    </row>
    <row r="2781" spans="1:20" s="5" customFormat="1" ht="13.5" hidden="1" customHeight="1" outlineLevel="1" x14ac:dyDescent="0.25">
      <c r="A2781" s="676"/>
      <c r="B2781" s="542"/>
      <c r="C2781" s="542"/>
      <c r="D2781" s="564" t="s">
        <v>67</v>
      </c>
      <c r="E2781" s="237" t="s">
        <v>53</v>
      </c>
      <c r="F2781" s="201"/>
      <c r="G2781" s="144"/>
      <c r="H2781" s="239"/>
      <c r="I2781" s="239"/>
      <c r="J2781" s="239"/>
      <c r="K2781" s="239"/>
      <c r="L2781" s="239"/>
      <c r="M2781" s="239"/>
      <c r="N2781" s="239"/>
      <c r="O2781" s="34"/>
      <c r="P2781" s="1"/>
      <c r="Q2781" s="1"/>
      <c r="R2781" s="1"/>
      <c r="S2781" s="352"/>
      <c r="T2781" s="1"/>
    </row>
    <row r="2782" spans="1:20" s="5" customFormat="1" ht="13.5" hidden="1" customHeight="1" outlineLevel="1" x14ac:dyDescent="0.25">
      <c r="A2782" s="676"/>
      <c r="B2782" s="542"/>
      <c r="C2782" s="542"/>
      <c r="D2782" s="564"/>
      <c r="E2782" s="237" t="s">
        <v>54</v>
      </c>
      <c r="F2782" s="201"/>
      <c r="G2782" s="144"/>
      <c r="H2782" s="239"/>
      <c r="I2782" s="239"/>
      <c r="J2782" s="239"/>
      <c r="K2782" s="239"/>
      <c r="L2782" s="239"/>
      <c r="M2782" s="239"/>
      <c r="N2782" s="239"/>
      <c r="O2782" s="34"/>
      <c r="P2782" s="1"/>
      <c r="Q2782" s="1"/>
      <c r="R2782" s="1"/>
      <c r="S2782" s="352"/>
      <c r="T2782" s="1"/>
    </row>
    <row r="2783" spans="1:20" s="5" customFormat="1" ht="13.5" hidden="1" customHeight="1" outlineLevel="1" x14ac:dyDescent="0.25">
      <c r="A2783" s="676"/>
      <c r="B2783" s="542"/>
      <c r="C2783" s="542"/>
      <c r="D2783" s="564"/>
      <c r="E2783" s="237" t="s">
        <v>55</v>
      </c>
      <c r="F2783" s="201"/>
      <c r="G2783" s="144"/>
      <c r="H2783" s="239"/>
      <c r="I2783" s="239"/>
      <c r="J2783" s="239"/>
      <c r="K2783" s="239"/>
      <c r="L2783" s="239"/>
      <c r="M2783" s="239"/>
      <c r="N2783" s="239"/>
      <c r="O2783" s="34"/>
      <c r="P2783" s="1"/>
      <c r="Q2783" s="1"/>
      <c r="R2783" s="1"/>
      <c r="S2783" s="352"/>
      <c r="T2783" s="1"/>
    </row>
    <row r="2784" spans="1:20" s="5" customFormat="1" ht="13.5" hidden="1" customHeight="1" outlineLevel="1" x14ac:dyDescent="0.25">
      <c r="A2784" s="676"/>
      <c r="B2784" s="542"/>
      <c r="C2784" s="542"/>
      <c r="D2784" s="564"/>
      <c r="E2784" s="237" t="s">
        <v>56</v>
      </c>
      <c r="F2784" s="201"/>
      <c r="G2784" s="144"/>
      <c r="H2784" s="239"/>
      <c r="I2784" s="239"/>
      <c r="J2784" s="239"/>
      <c r="K2784" s="239"/>
      <c r="L2784" s="239"/>
      <c r="M2784" s="239"/>
      <c r="N2784" s="239"/>
      <c r="O2784" s="34"/>
      <c r="P2784" s="1"/>
      <c r="Q2784" s="1"/>
      <c r="R2784" s="1"/>
      <c r="S2784" s="352"/>
      <c r="T2784" s="1"/>
    </row>
    <row r="2785" spans="1:20" s="5" customFormat="1" ht="13.5" hidden="1" customHeight="1" outlineLevel="1" x14ac:dyDescent="0.25">
      <c r="A2785" s="676"/>
      <c r="B2785" s="542"/>
      <c r="C2785" s="542"/>
      <c r="D2785" s="564"/>
      <c r="E2785" s="237" t="s">
        <v>57</v>
      </c>
      <c r="F2785" s="201"/>
      <c r="G2785" s="144"/>
      <c r="H2785" s="239"/>
      <c r="I2785" s="239"/>
      <c r="J2785" s="239"/>
      <c r="K2785" s="239"/>
      <c r="L2785" s="239"/>
      <c r="M2785" s="239"/>
      <c r="N2785" s="239"/>
      <c r="O2785" s="34"/>
      <c r="P2785" s="1"/>
      <c r="Q2785" s="1"/>
      <c r="R2785" s="1"/>
      <c r="S2785" s="352"/>
      <c r="T2785" s="1"/>
    </row>
    <row r="2786" spans="1:20" s="5" customFormat="1" ht="13.5" hidden="1" customHeight="1" outlineLevel="1" x14ac:dyDescent="0.25">
      <c r="A2786" s="676"/>
      <c r="B2786" s="542"/>
      <c r="C2786" s="542"/>
      <c r="D2786" s="564"/>
      <c r="E2786" s="237" t="s">
        <v>61</v>
      </c>
      <c r="F2786" s="201"/>
      <c r="G2786" s="144"/>
      <c r="H2786" s="239"/>
      <c r="I2786" s="239"/>
      <c r="J2786" s="239"/>
      <c r="K2786" s="239"/>
      <c r="L2786" s="239"/>
      <c r="M2786" s="239"/>
      <c r="N2786" s="239"/>
      <c r="O2786" s="34"/>
      <c r="P2786" s="1"/>
      <c r="Q2786" s="1"/>
      <c r="R2786" s="1"/>
      <c r="S2786" s="352"/>
      <c r="T2786" s="1"/>
    </row>
    <row r="2787" spans="1:20" s="5" customFormat="1" ht="13.5" hidden="1" customHeight="1" outlineLevel="1" x14ac:dyDescent="0.25">
      <c r="A2787" s="676"/>
      <c r="B2787" s="612" t="s">
        <v>70</v>
      </c>
      <c r="C2787" s="612" t="s">
        <v>68</v>
      </c>
      <c r="D2787" s="565" t="s">
        <v>67</v>
      </c>
      <c r="E2787" s="237" t="s">
        <v>53</v>
      </c>
      <c r="F2787" s="201"/>
      <c r="G2787" s="144"/>
      <c r="H2787" s="239"/>
      <c r="I2787" s="239"/>
      <c r="J2787" s="239"/>
      <c r="K2787" s="239"/>
      <c r="L2787" s="239"/>
      <c r="M2787" s="239"/>
      <c r="N2787" s="239"/>
      <c r="O2787" s="34"/>
      <c r="P2787" s="1"/>
      <c r="Q2787" s="1"/>
      <c r="R2787" s="1"/>
      <c r="S2787" s="352"/>
      <c r="T2787" s="1"/>
    </row>
    <row r="2788" spans="1:20" s="5" customFormat="1" ht="13.5" hidden="1" customHeight="1" outlineLevel="1" x14ac:dyDescent="0.25">
      <c r="A2788" s="676"/>
      <c r="B2788" s="612"/>
      <c r="C2788" s="612"/>
      <c r="D2788" s="565"/>
      <c r="E2788" s="247" t="s">
        <v>54</v>
      </c>
      <c r="F2788" s="21"/>
      <c r="G2788" s="194"/>
      <c r="H2788" s="247"/>
      <c r="I2788" s="247"/>
      <c r="J2788" s="247"/>
      <c r="K2788" s="247"/>
      <c r="L2788" s="247"/>
      <c r="M2788" s="247"/>
      <c r="N2788" s="247"/>
      <c r="O2788" s="109"/>
      <c r="P2788" s="1"/>
      <c r="Q2788" s="1"/>
      <c r="R2788" s="1"/>
      <c r="S2788" s="352"/>
      <c r="T2788" s="1"/>
    </row>
    <row r="2789" spans="1:20" s="5" customFormat="1" ht="13.5" hidden="1" customHeight="1" outlineLevel="1" x14ac:dyDescent="0.25">
      <c r="A2789" s="676"/>
      <c r="B2789" s="612"/>
      <c r="C2789" s="612"/>
      <c r="D2789" s="565"/>
      <c r="E2789" s="247" t="s">
        <v>55</v>
      </c>
      <c r="F2789" s="21"/>
      <c r="G2789" s="194"/>
      <c r="H2789" s="247"/>
      <c r="I2789" s="247"/>
      <c r="J2789" s="247"/>
      <c r="K2789" s="247"/>
      <c r="L2789" s="247"/>
      <c r="M2789" s="247"/>
      <c r="N2789" s="247"/>
      <c r="O2789" s="109"/>
      <c r="P2789" s="1"/>
      <c r="Q2789" s="1"/>
      <c r="R2789" s="1"/>
      <c r="S2789" s="352"/>
      <c r="T2789" s="1"/>
    </row>
    <row r="2790" spans="1:20" s="5" customFormat="1" ht="13.5" hidden="1" customHeight="1" outlineLevel="1" x14ac:dyDescent="0.25">
      <c r="A2790" s="676"/>
      <c r="B2790" s="612"/>
      <c r="C2790" s="612"/>
      <c r="D2790" s="565"/>
      <c r="E2790" s="247" t="s">
        <v>56</v>
      </c>
      <c r="F2790" s="21"/>
      <c r="G2790" s="194"/>
      <c r="H2790" s="247"/>
      <c r="I2790" s="247"/>
      <c r="J2790" s="247"/>
      <c r="K2790" s="247"/>
      <c r="L2790" s="247"/>
      <c r="M2790" s="247"/>
      <c r="N2790" s="247"/>
      <c r="O2790" s="109"/>
      <c r="P2790" s="1"/>
      <c r="Q2790" s="1"/>
      <c r="R2790" s="1"/>
      <c r="S2790" s="352"/>
      <c r="T2790" s="1"/>
    </row>
    <row r="2791" spans="1:20" s="5" customFormat="1" ht="13.5" hidden="1" customHeight="1" outlineLevel="1" x14ac:dyDescent="0.25">
      <c r="A2791" s="676"/>
      <c r="B2791" s="612"/>
      <c r="C2791" s="612"/>
      <c r="D2791" s="565"/>
      <c r="E2791" s="247" t="s">
        <v>57</v>
      </c>
      <c r="F2791" s="21"/>
      <c r="G2791" s="194"/>
      <c r="H2791" s="247"/>
      <c r="I2791" s="247"/>
      <c r="J2791" s="247"/>
      <c r="K2791" s="247"/>
      <c r="L2791" s="247"/>
      <c r="M2791" s="247"/>
      <c r="N2791" s="247"/>
      <c r="O2791" s="109"/>
      <c r="P2791" s="1"/>
      <c r="Q2791" s="1"/>
      <c r="R2791" s="1"/>
      <c r="S2791" s="352"/>
      <c r="T2791" s="1"/>
    </row>
    <row r="2792" spans="1:20" s="5" customFormat="1" ht="13.5" hidden="1" customHeight="1" outlineLevel="1" x14ac:dyDescent="0.25">
      <c r="A2792" s="676"/>
      <c r="B2792" s="612"/>
      <c r="C2792" s="612"/>
      <c r="D2792" s="565"/>
      <c r="E2792" s="237" t="s">
        <v>61</v>
      </c>
      <c r="F2792" s="201"/>
      <c r="G2792" s="144"/>
      <c r="H2792" s="239"/>
      <c r="I2792" s="239"/>
      <c r="J2792" s="239"/>
      <c r="K2792" s="239"/>
      <c r="L2792" s="239"/>
      <c r="M2792" s="239"/>
      <c r="N2792" s="239"/>
      <c r="O2792" s="34"/>
      <c r="P2792" s="1"/>
      <c r="Q2792" s="1"/>
      <c r="R2792" s="1"/>
      <c r="S2792" s="352"/>
      <c r="T2792" s="1"/>
    </row>
    <row r="2793" spans="1:20" s="5" customFormat="1" ht="13.5" hidden="1" customHeight="1" outlineLevel="1" x14ac:dyDescent="0.25">
      <c r="A2793" s="676"/>
      <c r="B2793" s="542" t="s">
        <v>71</v>
      </c>
      <c r="C2793" s="542" t="s">
        <v>65</v>
      </c>
      <c r="D2793" s="564" t="s">
        <v>66</v>
      </c>
      <c r="E2793" s="237" t="s">
        <v>53</v>
      </c>
      <c r="F2793" s="201"/>
      <c r="G2793" s="144"/>
      <c r="H2793" s="239"/>
      <c r="I2793" s="239"/>
      <c r="J2793" s="239"/>
      <c r="K2793" s="239"/>
      <c r="L2793" s="239"/>
      <c r="M2793" s="239"/>
      <c r="N2793" s="239"/>
      <c r="O2793" s="34"/>
      <c r="P2793" s="1"/>
      <c r="Q2793" s="1"/>
      <c r="R2793" s="1"/>
      <c r="S2793" s="352"/>
      <c r="T2793" s="1"/>
    </row>
    <row r="2794" spans="1:20" s="5" customFormat="1" ht="13.5" hidden="1" customHeight="1" outlineLevel="1" x14ac:dyDescent="0.25">
      <c r="A2794" s="676"/>
      <c r="B2794" s="542"/>
      <c r="C2794" s="542"/>
      <c r="D2794" s="564"/>
      <c r="E2794" s="237" t="s">
        <v>54</v>
      </c>
      <c r="F2794" s="201"/>
      <c r="G2794" s="144"/>
      <c r="H2794" s="239"/>
      <c r="I2794" s="239"/>
      <c r="J2794" s="239"/>
      <c r="K2794" s="239"/>
      <c r="L2794" s="239"/>
      <c r="M2794" s="239"/>
      <c r="N2794" s="239"/>
      <c r="O2794" s="34"/>
      <c r="P2794" s="1"/>
      <c r="Q2794" s="1"/>
      <c r="R2794" s="1"/>
      <c r="S2794" s="352"/>
      <c r="T2794" s="1"/>
    </row>
    <row r="2795" spans="1:20" s="5" customFormat="1" ht="13.5" hidden="1" customHeight="1" outlineLevel="1" x14ac:dyDescent="0.25">
      <c r="A2795" s="676"/>
      <c r="B2795" s="542"/>
      <c r="C2795" s="542"/>
      <c r="D2795" s="564"/>
      <c r="E2795" s="237" t="s">
        <v>55</v>
      </c>
      <c r="F2795" s="201"/>
      <c r="G2795" s="144"/>
      <c r="H2795" s="239"/>
      <c r="I2795" s="239"/>
      <c r="J2795" s="239"/>
      <c r="K2795" s="239"/>
      <c r="L2795" s="239"/>
      <c r="M2795" s="239"/>
      <c r="N2795" s="239"/>
      <c r="O2795" s="34"/>
      <c r="P2795" s="1"/>
      <c r="Q2795" s="1"/>
      <c r="R2795" s="1"/>
      <c r="S2795" s="352"/>
      <c r="T2795" s="1"/>
    </row>
    <row r="2796" spans="1:20" s="5" customFormat="1" ht="13.5" hidden="1" customHeight="1" outlineLevel="1" x14ac:dyDescent="0.25">
      <c r="A2796" s="676"/>
      <c r="B2796" s="542"/>
      <c r="C2796" s="542"/>
      <c r="D2796" s="564"/>
      <c r="E2796" s="237" t="s">
        <v>56</v>
      </c>
      <c r="F2796" s="201"/>
      <c r="G2796" s="144"/>
      <c r="H2796" s="236"/>
      <c r="I2796" s="236"/>
      <c r="J2796" s="236"/>
      <c r="K2796" s="236"/>
      <c r="L2796" s="236"/>
      <c r="M2796" s="236"/>
      <c r="N2796" s="236"/>
      <c r="O2796" s="327"/>
      <c r="P2796" s="1"/>
      <c r="Q2796" s="1"/>
      <c r="R2796" s="1"/>
      <c r="S2796" s="352"/>
      <c r="T2796" s="1"/>
    </row>
    <row r="2797" spans="1:20" s="5" customFormat="1" ht="13.5" hidden="1" customHeight="1" outlineLevel="1" x14ac:dyDescent="0.25">
      <c r="A2797" s="676"/>
      <c r="B2797" s="542"/>
      <c r="C2797" s="542"/>
      <c r="D2797" s="564"/>
      <c r="E2797" s="237" t="s">
        <v>57</v>
      </c>
      <c r="F2797" s="201"/>
      <c r="G2797" s="144"/>
      <c r="H2797" s="6"/>
      <c r="I2797" s="6"/>
      <c r="J2797" s="6"/>
      <c r="K2797" s="6"/>
      <c r="L2797" s="6"/>
      <c r="M2797" s="6"/>
      <c r="N2797" s="6"/>
      <c r="O2797" s="476"/>
      <c r="P2797" s="1"/>
      <c r="Q2797" s="1"/>
      <c r="R2797" s="1"/>
      <c r="S2797" s="352"/>
      <c r="T2797" s="1"/>
    </row>
    <row r="2798" spans="1:20" s="5" customFormat="1" ht="13.5" hidden="1" customHeight="1" outlineLevel="1" x14ac:dyDescent="0.25">
      <c r="A2798" s="676"/>
      <c r="B2798" s="542"/>
      <c r="C2798" s="542"/>
      <c r="D2798" s="564"/>
      <c r="E2798" s="237" t="s">
        <v>61</v>
      </c>
      <c r="F2798" s="201"/>
      <c r="G2798" s="144"/>
      <c r="H2798" s="233"/>
      <c r="I2798" s="233"/>
      <c r="J2798" s="233"/>
      <c r="K2798" s="233"/>
      <c r="L2798" s="233"/>
      <c r="M2798" s="233"/>
      <c r="N2798" s="236"/>
      <c r="O2798" s="327"/>
      <c r="P2798" s="1"/>
      <c r="Q2798" s="1"/>
      <c r="R2798" s="1"/>
      <c r="S2798" s="352"/>
      <c r="T2798" s="1"/>
    </row>
    <row r="2799" spans="1:20" s="5" customFormat="1" ht="13.5" hidden="1" customHeight="1" outlineLevel="1" x14ac:dyDescent="0.25">
      <c r="A2799" s="676"/>
      <c r="B2799" s="542"/>
      <c r="C2799" s="612" t="s">
        <v>68</v>
      </c>
      <c r="D2799" s="565" t="s">
        <v>67</v>
      </c>
      <c r="E2799" s="237" t="s">
        <v>53</v>
      </c>
      <c r="F2799" s="201"/>
      <c r="G2799" s="144"/>
      <c r="H2799" s="233"/>
      <c r="I2799" s="233"/>
      <c r="J2799" s="233"/>
      <c r="K2799" s="233"/>
      <c r="L2799" s="233"/>
      <c r="M2799" s="233"/>
      <c r="N2799" s="233"/>
      <c r="O2799" s="328"/>
      <c r="P2799" s="1"/>
      <c r="Q2799" s="1"/>
      <c r="R2799" s="1"/>
      <c r="S2799" s="352"/>
      <c r="T2799" s="1"/>
    </row>
    <row r="2800" spans="1:20" s="5" customFormat="1" ht="13.5" hidden="1" customHeight="1" outlineLevel="1" x14ac:dyDescent="0.25">
      <c r="A2800" s="676"/>
      <c r="B2800" s="542"/>
      <c r="C2800" s="612"/>
      <c r="D2800" s="565"/>
      <c r="E2800" s="240" t="s">
        <v>54</v>
      </c>
      <c r="F2800" s="201"/>
      <c r="G2800" s="144"/>
      <c r="H2800" s="14"/>
      <c r="I2800" s="14"/>
      <c r="J2800" s="14"/>
      <c r="K2800" s="14"/>
      <c r="L2800" s="14"/>
      <c r="M2800" s="14"/>
      <c r="N2800" s="247"/>
      <c r="O2800" s="109"/>
      <c r="P2800" s="1"/>
      <c r="Q2800" s="1"/>
      <c r="R2800" s="1"/>
      <c r="S2800" s="352"/>
      <c r="T2800" s="1"/>
    </row>
    <row r="2801" spans="1:20" s="5" customFormat="1" ht="13.5" hidden="1" customHeight="1" outlineLevel="1" x14ac:dyDescent="0.25">
      <c r="A2801" s="676"/>
      <c r="B2801" s="542"/>
      <c r="C2801" s="612"/>
      <c r="D2801" s="565"/>
      <c r="E2801" s="240" t="s">
        <v>55</v>
      </c>
      <c r="F2801" s="201"/>
      <c r="G2801" s="144"/>
      <c r="H2801" s="14"/>
      <c r="I2801" s="14"/>
      <c r="J2801" s="14"/>
      <c r="K2801" s="14"/>
      <c r="L2801" s="14"/>
      <c r="M2801" s="14"/>
      <c r="N2801" s="247"/>
      <c r="O2801" s="109"/>
      <c r="P2801" s="1"/>
      <c r="Q2801" s="1"/>
      <c r="R2801" s="1"/>
      <c r="S2801" s="352"/>
      <c r="T2801" s="1"/>
    </row>
    <row r="2802" spans="1:20" s="5" customFormat="1" ht="13.5" hidden="1" customHeight="1" outlineLevel="1" x14ac:dyDescent="0.25">
      <c r="A2802" s="676"/>
      <c r="B2802" s="542"/>
      <c r="C2802" s="612"/>
      <c r="D2802" s="565"/>
      <c r="E2802" s="240" t="s">
        <v>56</v>
      </c>
      <c r="F2802" s="201"/>
      <c r="G2802" s="144"/>
      <c r="H2802" s="14"/>
      <c r="I2802" s="14"/>
      <c r="J2802" s="14"/>
      <c r="K2802" s="14"/>
      <c r="L2802" s="14"/>
      <c r="M2802" s="14"/>
      <c r="N2802" s="247"/>
      <c r="O2802" s="109"/>
      <c r="P2802" s="1"/>
      <c r="Q2802" s="1"/>
      <c r="R2802" s="1"/>
      <c r="S2802" s="352"/>
      <c r="T2802" s="1"/>
    </row>
    <row r="2803" spans="1:20" s="5" customFormat="1" ht="13.5" hidden="1" customHeight="1" outlineLevel="1" x14ac:dyDescent="0.25">
      <c r="A2803" s="676"/>
      <c r="B2803" s="542"/>
      <c r="C2803" s="612"/>
      <c r="D2803" s="565"/>
      <c r="E2803" s="14" t="s">
        <v>57</v>
      </c>
      <c r="F2803" s="202"/>
      <c r="G2803" s="78"/>
      <c r="H2803" s="14"/>
      <c r="I2803" s="14"/>
      <c r="J2803" s="14"/>
      <c r="K2803" s="14"/>
      <c r="L2803" s="14"/>
      <c r="M2803" s="14"/>
      <c r="N2803" s="14"/>
      <c r="O2803" s="347"/>
      <c r="P2803" s="1"/>
      <c r="Q2803" s="1"/>
      <c r="R2803" s="1"/>
      <c r="S2803" s="352"/>
      <c r="T2803" s="1"/>
    </row>
    <row r="2804" spans="1:20" s="5" customFormat="1" ht="13.5" hidden="1" customHeight="1" outlineLevel="1" x14ac:dyDescent="0.25">
      <c r="A2804" s="676"/>
      <c r="B2804" s="542"/>
      <c r="C2804" s="612"/>
      <c r="D2804" s="565"/>
      <c r="E2804" s="237" t="s">
        <v>61</v>
      </c>
      <c r="F2804" s="201"/>
      <c r="G2804" s="144"/>
      <c r="H2804" s="233"/>
      <c r="I2804" s="233"/>
      <c r="J2804" s="233"/>
      <c r="K2804" s="233"/>
      <c r="L2804" s="233"/>
      <c r="M2804" s="233"/>
      <c r="N2804" s="236"/>
      <c r="O2804" s="327"/>
      <c r="P2804" s="1"/>
      <c r="Q2804" s="1"/>
      <c r="R2804" s="1"/>
      <c r="S2804" s="352"/>
      <c r="T2804" s="1"/>
    </row>
    <row r="2805" spans="1:20" s="5" customFormat="1" ht="13.5" hidden="1" customHeight="1" outlineLevel="1" x14ac:dyDescent="0.25">
      <c r="A2805" s="676"/>
      <c r="B2805" s="564" t="s">
        <v>109</v>
      </c>
      <c r="C2805" s="542" t="s">
        <v>65</v>
      </c>
      <c r="D2805" s="564" t="s">
        <v>66</v>
      </c>
      <c r="E2805" s="237" t="s">
        <v>53</v>
      </c>
      <c r="F2805" s="201"/>
      <c r="G2805" s="144"/>
      <c r="H2805" s="233"/>
      <c r="I2805" s="233"/>
      <c r="J2805" s="233"/>
      <c r="K2805" s="233"/>
      <c r="L2805" s="233"/>
      <c r="M2805" s="233"/>
      <c r="N2805" s="236"/>
      <c r="O2805" s="327"/>
      <c r="P2805" s="1"/>
      <c r="Q2805" s="1"/>
      <c r="R2805" s="1"/>
      <c r="S2805" s="352"/>
      <c r="T2805" s="1"/>
    </row>
    <row r="2806" spans="1:20" s="5" customFormat="1" ht="13.5" hidden="1" customHeight="1" outlineLevel="1" x14ac:dyDescent="0.25">
      <c r="A2806" s="676"/>
      <c r="B2806" s="564"/>
      <c r="C2806" s="542"/>
      <c r="D2806" s="564"/>
      <c r="E2806" s="237" t="s">
        <v>54</v>
      </c>
      <c r="F2806" s="201"/>
      <c r="G2806" s="144"/>
      <c r="H2806" s="233"/>
      <c r="I2806" s="233"/>
      <c r="J2806" s="233"/>
      <c r="K2806" s="233"/>
      <c r="L2806" s="233"/>
      <c r="M2806" s="6"/>
      <c r="N2806" s="236"/>
      <c r="O2806" s="327"/>
      <c r="P2806" s="1"/>
      <c r="Q2806" s="1"/>
      <c r="R2806" s="1"/>
      <c r="S2806" s="352"/>
      <c r="T2806" s="1"/>
    </row>
    <row r="2807" spans="1:20" s="5" customFormat="1" ht="13.5" hidden="1" customHeight="1" outlineLevel="1" x14ac:dyDescent="0.25">
      <c r="A2807" s="676"/>
      <c r="B2807" s="564"/>
      <c r="C2807" s="542"/>
      <c r="D2807" s="564"/>
      <c r="E2807" s="237" t="s">
        <v>55</v>
      </c>
      <c r="F2807" s="201"/>
      <c r="G2807" s="144"/>
      <c r="H2807" s="233"/>
      <c r="I2807" s="233"/>
      <c r="J2807" s="233"/>
      <c r="K2807" s="233"/>
      <c r="L2807" s="233"/>
      <c r="M2807" s="233"/>
      <c r="N2807" s="236"/>
      <c r="O2807" s="327"/>
      <c r="P2807" s="1"/>
      <c r="Q2807" s="1"/>
      <c r="R2807" s="1"/>
      <c r="S2807" s="352"/>
      <c r="T2807" s="1"/>
    </row>
    <row r="2808" spans="1:20" s="5" customFormat="1" ht="13.5" hidden="1" customHeight="1" outlineLevel="1" x14ac:dyDescent="0.25">
      <c r="A2808" s="676"/>
      <c r="B2808" s="564"/>
      <c r="C2808" s="542"/>
      <c r="D2808" s="564"/>
      <c r="E2808" s="237" t="s">
        <v>56</v>
      </c>
      <c r="F2808" s="201"/>
      <c r="G2808" s="144"/>
      <c r="H2808" s="233"/>
      <c r="I2808" s="233"/>
      <c r="J2808" s="233"/>
      <c r="K2808" s="233"/>
      <c r="L2808" s="233"/>
      <c r="M2808" s="233"/>
      <c r="N2808" s="236"/>
      <c r="O2808" s="327"/>
      <c r="P2808" s="1"/>
      <c r="Q2808" s="1"/>
      <c r="R2808" s="1"/>
      <c r="S2808" s="352"/>
      <c r="T2808" s="1"/>
    </row>
    <row r="2809" spans="1:20" s="5" customFormat="1" ht="13.5" hidden="1" customHeight="1" outlineLevel="1" x14ac:dyDescent="0.25">
      <c r="A2809" s="676"/>
      <c r="B2809" s="564"/>
      <c r="C2809" s="542"/>
      <c r="D2809" s="564"/>
      <c r="E2809" s="237" t="s">
        <v>57</v>
      </c>
      <c r="F2809" s="201"/>
      <c r="G2809" s="144"/>
      <c r="H2809" s="233"/>
      <c r="I2809" s="233"/>
      <c r="J2809" s="233"/>
      <c r="K2809" s="233"/>
      <c r="L2809" s="233"/>
      <c r="M2809" s="233"/>
      <c r="N2809" s="236"/>
      <c r="O2809" s="327"/>
      <c r="P2809" s="1"/>
      <c r="Q2809" s="1"/>
      <c r="R2809" s="1"/>
      <c r="S2809" s="352"/>
      <c r="T2809" s="1"/>
    </row>
    <row r="2810" spans="1:20" s="5" customFormat="1" ht="13.5" hidden="1" customHeight="1" outlineLevel="1" x14ac:dyDescent="0.25">
      <c r="A2810" s="676"/>
      <c r="B2810" s="564"/>
      <c r="C2810" s="542"/>
      <c r="D2810" s="564"/>
      <c r="E2810" s="237" t="s">
        <v>61</v>
      </c>
      <c r="F2810" s="201"/>
      <c r="G2810" s="144"/>
      <c r="H2810" s="234"/>
      <c r="I2810" s="234"/>
      <c r="J2810" s="234"/>
      <c r="K2810" s="234"/>
      <c r="L2810" s="234"/>
      <c r="M2810" s="236"/>
      <c r="N2810" s="236"/>
      <c r="O2810" s="327"/>
      <c r="P2810" s="1"/>
      <c r="Q2810" s="1"/>
      <c r="R2810" s="1"/>
      <c r="S2810" s="352"/>
      <c r="T2810" s="1"/>
    </row>
    <row r="2811" spans="1:20" s="5" customFormat="1" ht="13.5" hidden="1" customHeight="1" outlineLevel="1" x14ac:dyDescent="0.25">
      <c r="A2811" s="676"/>
      <c r="B2811" s="564"/>
      <c r="C2811" s="542" t="s">
        <v>68</v>
      </c>
      <c r="D2811" s="565" t="s">
        <v>66</v>
      </c>
      <c r="E2811" s="240" t="s">
        <v>53</v>
      </c>
      <c r="F2811" s="201"/>
      <c r="G2811" s="144"/>
      <c r="H2811" s="240"/>
      <c r="I2811" s="240"/>
      <c r="J2811" s="240"/>
      <c r="K2811" s="240"/>
      <c r="L2811" s="240"/>
      <c r="M2811" s="247"/>
      <c r="N2811" s="247"/>
      <c r="O2811" s="109"/>
      <c r="P2811" s="1"/>
      <c r="Q2811" s="1"/>
      <c r="R2811" s="1"/>
      <c r="S2811" s="352"/>
      <c r="T2811" s="1"/>
    </row>
    <row r="2812" spans="1:20" s="5" customFormat="1" ht="13.5" hidden="1" customHeight="1" outlineLevel="1" x14ac:dyDescent="0.25">
      <c r="A2812" s="676"/>
      <c r="B2812" s="564"/>
      <c r="C2812" s="542"/>
      <c r="D2812" s="565"/>
      <c r="E2812" s="240" t="s">
        <v>54</v>
      </c>
      <c r="F2812" s="201"/>
      <c r="G2812" s="144"/>
      <c r="H2812" s="240"/>
      <c r="I2812" s="240"/>
      <c r="J2812" s="240"/>
      <c r="K2812" s="240"/>
      <c r="L2812" s="240"/>
      <c r="M2812" s="247"/>
      <c r="N2812" s="247"/>
      <c r="O2812" s="109"/>
      <c r="P2812" s="1"/>
      <c r="Q2812" s="1"/>
      <c r="R2812" s="1"/>
      <c r="S2812" s="352"/>
      <c r="T2812" s="1"/>
    </row>
    <row r="2813" spans="1:20" s="5" customFormat="1" ht="13.5" hidden="1" customHeight="1" outlineLevel="1" x14ac:dyDescent="0.25">
      <c r="A2813" s="676"/>
      <c r="B2813" s="564"/>
      <c r="C2813" s="542"/>
      <c r="D2813" s="565"/>
      <c r="E2813" s="240" t="s">
        <v>55</v>
      </c>
      <c r="F2813" s="201"/>
      <c r="G2813" s="144"/>
      <c r="H2813" s="240"/>
      <c r="I2813" s="240"/>
      <c r="J2813" s="240"/>
      <c r="K2813" s="240"/>
      <c r="L2813" s="240"/>
      <c r="M2813" s="247"/>
      <c r="N2813" s="247"/>
      <c r="O2813" s="109"/>
      <c r="P2813" s="1"/>
      <c r="Q2813" s="1"/>
      <c r="R2813" s="1"/>
      <c r="S2813" s="352"/>
      <c r="T2813" s="1"/>
    </row>
    <row r="2814" spans="1:20" s="5" customFormat="1" ht="13.5" hidden="1" customHeight="1" outlineLevel="1" x14ac:dyDescent="0.25">
      <c r="A2814" s="676"/>
      <c r="B2814" s="564"/>
      <c r="C2814" s="542"/>
      <c r="D2814" s="565"/>
      <c r="E2814" s="240" t="s">
        <v>56</v>
      </c>
      <c r="F2814" s="201"/>
      <c r="G2814" s="144"/>
      <c r="H2814" s="240"/>
      <c r="I2814" s="240"/>
      <c r="J2814" s="240"/>
      <c r="K2814" s="240"/>
      <c r="L2814" s="240"/>
      <c r="M2814" s="247"/>
      <c r="N2814" s="247"/>
      <c r="O2814" s="109"/>
      <c r="P2814" s="1"/>
      <c r="Q2814" s="1"/>
      <c r="R2814" s="1"/>
      <c r="S2814" s="352"/>
      <c r="T2814" s="1"/>
    </row>
    <row r="2815" spans="1:20" s="5" customFormat="1" ht="13.5" hidden="1" customHeight="1" outlineLevel="1" x14ac:dyDescent="0.25">
      <c r="A2815" s="676"/>
      <c r="B2815" s="564"/>
      <c r="C2815" s="542"/>
      <c r="D2815" s="565"/>
      <c r="E2815" s="240" t="s">
        <v>57</v>
      </c>
      <c r="F2815" s="203"/>
      <c r="G2815" s="197"/>
      <c r="H2815" s="240"/>
      <c r="I2815" s="240"/>
      <c r="J2815" s="240"/>
      <c r="K2815" s="240"/>
      <c r="L2815" s="240"/>
      <c r="M2815" s="240"/>
      <c r="N2815" s="240"/>
      <c r="O2815" s="346"/>
      <c r="P2815" s="1"/>
      <c r="Q2815" s="1"/>
      <c r="R2815" s="1"/>
      <c r="S2815" s="352"/>
      <c r="T2815" s="1"/>
    </row>
    <row r="2816" spans="1:20" s="5" customFormat="1" ht="13.5" hidden="1" customHeight="1" outlineLevel="1" x14ac:dyDescent="0.25">
      <c r="A2816" s="676"/>
      <c r="B2816" s="564"/>
      <c r="C2816" s="542"/>
      <c r="D2816" s="565"/>
      <c r="E2816" s="237" t="s">
        <v>61</v>
      </c>
      <c r="F2816" s="201"/>
      <c r="G2816" s="144"/>
      <c r="H2816" s="234"/>
      <c r="I2816" s="234"/>
      <c r="J2816" s="234"/>
      <c r="K2816" s="234"/>
      <c r="L2816" s="234"/>
      <c r="M2816" s="236"/>
      <c r="N2816" s="236"/>
      <c r="O2816" s="327"/>
      <c r="P2816" s="1"/>
      <c r="Q2816" s="1"/>
      <c r="R2816" s="1"/>
      <c r="S2816" s="352"/>
      <c r="T2816" s="1"/>
    </row>
    <row r="2817" spans="1:20" s="5" customFormat="1" ht="13.5" hidden="1" customHeight="1" outlineLevel="1" x14ac:dyDescent="0.25">
      <c r="A2817" s="676"/>
      <c r="B2817" s="564"/>
      <c r="C2817" s="542"/>
      <c r="D2817" s="564" t="s">
        <v>67</v>
      </c>
      <c r="E2817" s="237" t="s">
        <v>53</v>
      </c>
      <c r="F2817" s="201"/>
      <c r="G2817" s="144"/>
      <c r="H2817" s="234"/>
      <c r="I2817" s="234"/>
      <c r="J2817" s="234"/>
      <c r="K2817" s="234"/>
      <c r="L2817" s="234"/>
      <c r="M2817" s="236"/>
      <c r="N2817" s="236"/>
      <c r="O2817" s="327"/>
      <c r="P2817" s="1"/>
      <c r="Q2817" s="1"/>
      <c r="R2817" s="1"/>
      <c r="S2817" s="352"/>
      <c r="T2817" s="1"/>
    </row>
    <row r="2818" spans="1:20" s="5" customFormat="1" ht="13.5" hidden="1" customHeight="1" outlineLevel="1" x14ac:dyDescent="0.25">
      <c r="A2818" s="676"/>
      <c r="B2818" s="564"/>
      <c r="C2818" s="542"/>
      <c r="D2818" s="564"/>
      <c r="E2818" s="237" t="s">
        <v>54</v>
      </c>
      <c r="F2818" s="201"/>
      <c r="G2818" s="144"/>
      <c r="H2818" s="236"/>
      <c r="I2818" s="236"/>
      <c r="J2818" s="236"/>
      <c r="K2818" s="236"/>
      <c r="L2818" s="236"/>
      <c r="M2818" s="236"/>
      <c r="N2818" s="236"/>
      <c r="O2818" s="327"/>
      <c r="P2818" s="1"/>
      <c r="Q2818" s="1"/>
      <c r="R2818" s="1"/>
      <c r="S2818" s="352"/>
      <c r="T2818" s="1"/>
    </row>
    <row r="2819" spans="1:20" s="5" customFormat="1" ht="13.5" hidden="1" customHeight="1" outlineLevel="1" x14ac:dyDescent="0.25">
      <c r="A2819" s="676"/>
      <c r="B2819" s="564"/>
      <c r="C2819" s="542"/>
      <c r="D2819" s="564"/>
      <c r="E2819" s="237" t="s">
        <v>55</v>
      </c>
      <c r="F2819" s="201"/>
      <c r="G2819" s="144"/>
      <c r="H2819" s="236"/>
      <c r="I2819" s="236"/>
      <c r="J2819" s="236"/>
      <c r="K2819" s="236"/>
      <c r="L2819" s="236"/>
      <c r="M2819" s="236"/>
      <c r="N2819" s="236"/>
      <c r="O2819" s="327"/>
      <c r="P2819" s="1"/>
      <c r="Q2819" s="1"/>
      <c r="R2819" s="1"/>
      <c r="S2819" s="352"/>
      <c r="T2819" s="1"/>
    </row>
    <row r="2820" spans="1:20" s="5" customFormat="1" ht="13.5" hidden="1" customHeight="1" outlineLevel="1" x14ac:dyDescent="0.25">
      <c r="A2820" s="676"/>
      <c r="B2820" s="564"/>
      <c r="C2820" s="542"/>
      <c r="D2820" s="564"/>
      <c r="E2820" s="237" t="s">
        <v>56</v>
      </c>
      <c r="F2820" s="201"/>
      <c r="G2820" s="144"/>
      <c r="H2820" s="236"/>
      <c r="I2820" s="236"/>
      <c r="J2820" s="236"/>
      <c r="K2820" s="236"/>
      <c r="L2820" s="236"/>
      <c r="M2820" s="236"/>
      <c r="N2820" s="236"/>
      <c r="O2820" s="327"/>
      <c r="P2820" s="1"/>
      <c r="Q2820" s="1"/>
      <c r="R2820" s="1"/>
      <c r="S2820" s="352"/>
      <c r="T2820" s="1"/>
    </row>
    <row r="2821" spans="1:20" s="5" customFormat="1" ht="13.5" hidden="1" customHeight="1" outlineLevel="1" x14ac:dyDescent="0.25">
      <c r="A2821" s="676"/>
      <c r="B2821" s="564"/>
      <c r="C2821" s="542"/>
      <c r="D2821" s="564"/>
      <c r="E2821" s="237" t="s">
        <v>57</v>
      </c>
      <c r="F2821" s="201"/>
      <c r="G2821" s="144"/>
      <c r="H2821" s="236"/>
      <c r="I2821" s="236"/>
      <c r="J2821" s="236"/>
      <c r="K2821" s="236"/>
      <c r="L2821" s="236"/>
      <c r="M2821" s="236"/>
      <c r="N2821" s="236"/>
      <c r="O2821" s="327"/>
      <c r="P2821" s="1"/>
      <c r="Q2821" s="1"/>
      <c r="R2821" s="1"/>
      <c r="S2821" s="352"/>
      <c r="T2821" s="1"/>
    </row>
    <row r="2822" spans="1:20" s="5" customFormat="1" ht="13.5" hidden="1" customHeight="1" outlineLevel="1" x14ac:dyDescent="0.25">
      <c r="A2822" s="677"/>
      <c r="B2822" s="644"/>
      <c r="C2822" s="611"/>
      <c r="D2822" s="644"/>
      <c r="E2822" s="256" t="s">
        <v>61</v>
      </c>
      <c r="F2822" s="214"/>
      <c r="G2822" s="192"/>
      <c r="H2822" s="235"/>
      <c r="I2822" s="235"/>
      <c r="J2822" s="235"/>
      <c r="K2822" s="235"/>
      <c r="L2822" s="235"/>
      <c r="M2822" s="235"/>
      <c r="N2822" s="235"/>
      <c r="O2822" s="215"/>
      <c r="P2822" s="1"/>
      <c r="Q2822" s="1"/>
      <c r="R2822" s="1"/>
      <c r="S2822" s="352"/>
      <c r="T2822" s="1"/>
    </row>
    <row r="2823" spans="1:20" s="5" customFormat="1" ht="13.5" hidden="1" customHeight="1" outlineLevel="1" x14ac:dyDescent="0.25">
      <c r="A2823" s="564" t="s">
        <v>72</v>
      </c>
      <c r="B2823" s="542" t="s">
        <v>64</v>
      </c>
      <c r="C2823" s="542" t="s">
        <v>65</v>
      </c>
      <c r="D2823" s="565" t="s">
        <v>66</v>
      </c>
      <c r="E2823" s="240" t="s">
        <v>53</v>
      </c>
      <c r="F2823" s="147"/>
      <c r="G2823" s="204"/>
      <c r="H2823" s="247"/>
      <c r="I2823" s="247"/>
      <c r="J2823" s="247"/>
      <c r="K2823" s="247"/>
      <c r="L2823" s="247"/>
      <c r="M2823" s="247"/>
      <c r="N2823" s="247"/>
      <c r="O2823" s="109"/>
      <c r="P2823" s="1"/>
      <c r="Q2823" s="1"/>
      <c r="R2823" s="1"/>
      <c r="S2823" s="352"/>
      <c r="T2823" s="1"/>
    </row>
    <row r="2824" spans="1:20" s="5" customFormat="1" ht="13.5" hidden="1" customHeight="1" outlineLevel="1" x14ac:dyDescent="0.25">
      <c r="A2824" s="564"/>
      <c r="B2824" s="542"/>
      <c r="C2824" s="542"/>
      <c r="D2824" s="565"/>
      <c r="E2824" s="240" t="s">
        <v>54</v>
      </c>
      <c r="F2824" s="10"/>
      <c r="G2824" s="7"/>
      <c r="H2824" s="240"/>
      <c r="I2824" s="240"/>
      <c r="J2824" s="240"/>
      <c r="K2824" s="240"/>
      <c r="L2824" s="240"/>
      <c r="M2824" s="240"/>
      <c r="N2824" s="240"/>
      <c r="O2824" s="346"/>
      <c r="P2824" s="1"/>
      <c r="Q2824" s="1"/>
      <c r="R2824" s="1"/>
      <c r="S2824" s="352"/>
      <c r="T2824" s="1"/>
    </row>
    <row r="2825" spans="1:20" s="5" customFormat="1" ht="13.5" hidden="1" customHeight="1" outlineLevel="1" x14ac:dyDescent="0.25">
      <c r="A2825" s="564"/>
      <c r="B2825" s="542"/>
      <c r="C2825" s="542"/>
      <c r="D2825" s="565"/>
      <c r="E2825" s="240" t="s">
        <v>55</v>
      </c>
      <c r="F2825" s="10"/>
      <c r="G2825" s="7"/>
      <c r="H2825" s="240"/>
      <c r="I2825" s="240"/>
      <c r="J2825" s="240"/>
      <c r="K2825" s="240"/>
      <c r="L2825" s="240"/>
      <c r="M2825" s="240"/>
      <c r="N2825" s="240"/>
      <c r="O2825" s="346"/>
      <c r="P2825" s="1"/>
      <c r="Q2825" s="1"/>
      <c r="R2825" s="1"/>
      <c r="S2825" s="352"/>
      <c r="T2825" s="1"/>
    </row>
    <row r="2826" spans="1:20" s="5" customFormat="1" ht="13.5" hidden="1" customHeight="1" outlineLevel="1" x14ac:dyDescent="0.25">
      <c r="A2826" s="564"/>
      <c r="B2826" s="542"/>
      <c r="C2826" s="542"/>
      <c r="D2826" s="565"/>
      <c r="E2826" s="240" t="s">
        <v>56</v>
      </c>
      <c r="F2826" s="10"/>
      <c r="G2826" s="7"/>
      <c r="H2826" s="240"/>
      <c r="I2826" s="240"/>
      <c r="J2826" s="240"/>
      <c r="K2826" s="240"/>
      <c r="L2826" s="240"/>
      <c r="M2826" s="240"/>
      <c r="N2826" s="240"/>
      <c r="O2826" s="346"/>
      <c r="P2826" s="1"/>
      <c r="Q2826" s="1"/>
      <c r="R2826" s="1"/>
      <c r="S2826" s="352"/>
      <c r="T2826" s="1"/>
    </row>
    <row r="2827" spans="1:20" s="5" customFormat="1" ht="13.5" hidden="1" customHeight="1" outlineLevel="1" x14ac:dyDescent="0.25">
      <c r="A2827" s="564"/>
      <c r="B2827" s="542"/>
      <c r="C2827" s="542"/>
      <c r="D2827" s="565"/>
      <c r="E2827" s="240" t="s">
        <v>57</v>
      </c>
      <c r="F2827" s="10"/>
      <c r="G2827" s="7"/>
      <c r="H2827" s="240"/>
      <c r="I2827" s="240"/>
      <c r="J2827" s="240"/>
      <c r="K2827" s="240"/>
      <c r="L2827" s="240"/>
      <c r="M2827" s="240"/>
      <c r="N2827" s="240"/>
      <c r="O2827" s="346"/>
      <c r="P2827" s="1"/>
      <c r="Q2827" s="1"/>
      <c r="R2827" s="1"/>
      <c r="S2827" s="352"/>
      <c r="T2827" s="1"/>
    </row>
    <row r="2828" spans="1:20" s="5" customFormat="1" ht="13.5" hidden="1" customHeight="1" outlineLevel="1" x14ac:dyDescent="0.25">
      <c r="A2828" s="564"/>
      <c r="B2828" s="542"/>
      <c r="C2828" s="542"/>
      <c r="D2828" s="565"/>
      <c r="E2828" s="237" t="s">
        <v>61</v>
      </c>
      <c r="F2828" s="147"/>
      <c r="G2828" s="204"/>
      <c r="H2828" s="6"/>
      <c r="I2828" s="6"/>
      <c r="J2828" s="6"/>
      <c r="K2828" s="6"/>
      <c r="L2828" s="6"/>
      <c r="M2828" s="6"/>
      <c r="N2828" s="6"/>
      <c r="O2828" s="476"/>
      <c r="P2828" s="1"/>
      <c r="Q2828" s="1"/>
      <c r="R2828" s="1"/>
      <c r="S2828" s="352"/>
      <c r="T2828" s="1"/>
    </row>
    <row r="2829" spans="1:20" s="5" customFormat="1" ht="13.5" hidden="1" customHeight="1" outlineLevel="1" x14ac:dyDescent="0.25">
      <c r="A2829" s="564"/>
      <c r="B2829" s="542"/>
      <c r="C2829" s="542"/>
      <c r="D2829" s="564" t="s">
        <v>67</v>
      </c>
      <c r="E2829" s="237" t="s">
        <v>53</v>
      </c>
      <c r="F2829" s="147"/>
      <c r="G2829" s="204"/>
      <c r="H2829" s="233"/>
      <c r="I2829" s="233"/>
      <c r="J2829" s="233"/>
      <c r="K2829" s="233"/>
      <c r="L2829" s="233"/>
      <c r="M2829" s="233"/>
      <c r="N2829" s="236"/>
      <c r="O2829" s="327"/>
      <c r="P2829" s="1"/>
      <c r="Q2829" s="1"/>
      <c r="R2829" s="1"/>
      <c r="S2829" s="352"/>
      <c r="T2829" s="1"/>
    </row>
    <row r="2830" spans="1:20" s="5" customFormat="1" ht="13.5" hidden="1" customHeight="1" outlineLevel="1" x14ac:dyDescent="0.25">
      <c r="A2830" s="564"/>
      <c r="B2830" s="542"/>
      <c r="C2830" s="542"/>
      <c r="D2830" s="564"/>
      <c r="E2830" s="237" t="s">
        <v>54</v>
      </c>
      <c r="F2830" s="147"/>
      <c r="G2830" s="204"/>
      <c r="H2830" s="233"/>
      <c r="I2830" s="233"/>
      <c r="J2830" s="233"/>
      <c r="K2830" s="233"/>
      <c r="L2830" s="233"/>
      <c r="M2830" s="233"/>
      <c r="N2830" s="233"/>
      <c r="O2830" s="328"/>
      <c r="P2830" s="1"/>
      <c r="Q2830" s="1"/>
      <c r="R2830" s="1"/>
      <c r="S2830" s="352"/>
      <c r="T2830" s="1"/>
    </row>
    <row r="2831" spans="1:20" s="5" customFormat="1" ht="13.5" hidden="1" customHeight="1" outlineLevel="1" x14ac:dyDescent="0.25">
      <c r="A2831" s="564"/>
      <c r="B2831" s="542"/>
      <c r="C2831" s="542"/>
      <c r="D2831" s="564"/>
      <c r="E2831" s="237" t="s">
        <v>55</v>
      </c>
      <c r="F2831" s="147"/>
      <c r="G2831" s="204"/>
      <c r="H2831" s="236"/>
      <c r="I2831" s="236"/>
      <c r="J2831" s="236"/>
      <c r="K2831" s="236"/>
      <c r="L2831" s="236"/>
      <c r="M2831" s="236"/>
      <c r="N2831" s="236"/>
      <c r="O2831" s="327"/>
      <c r="P2831" s="1"/>
      <c r="Q2831" s="1"/>
      <c r="R2831" s="1"/>
      <c r="S2831" s="352"/>
      <c r="T2831" s="1"/>
    </row>
    <row r="2832" spans="1:20" s="5" customFormat="1" ht="13.5" hidden="1" customHeight="1" outlineLevel="1" x14ac:dyDescent="0.25">
      <c r="A2832" s="564"/>
      <c r="B2832" s="542"/>
      <c r="C2832" s="542"/>
      <c r="D2832" s="564"/>
      <c r="E2832" s="237" t="s">
        <v>56</v>
      </c>
      <c r="F2832" s="147"/>
      <c r="G2832" s="204"/>
      <c r="H2832" s="236"/>
      <c r="I2832" s="236"/>
      <c r="J2832" s="236"/>
      <c r="K2832" s="236"/>
      <c r="L2832" s="236"/>
      <c r="M2832" s="236"/>
      <c r="N2832" s="236"/>
      <c r="O2832" s="327"/>
      <c r="P2832" s="1"/>
      <c r="Q2832" s="1"/>
      <c r="R2832" s="1"/>
      <c r="S2832" s="352"/>
      <c r="T2832" s="1"/>
    </row>
    <row r="2833" spans="1:27" s="5" customFormat="1" ht="13.5" hidden="1" customHeight="1" outlineLevel="1" x14ac:dyDescent="0.25">
      <c r="A2833" s="564"/>
      <c r="B2833" s="542"/>
      <c r="C2833" s="542"/>
      <c r="D2833" s="564"/>
      <c r="E2833" s="237" t="s">
        <v>57</v>
      </c>
      <c r="F2833" s="147"/>
      <c r="G2833" s="204"/>
      <c r="H2833" s="236"/>
      <c r="I2833" s="236"/>
      <c r="J2833" s="236"/>
      <c r="K2833" s="236"/>
      <c r="L2833" s="236"/>
      <c r="M2833" s="236"/>
      <c r="N2833" s="236"/>
      <c r="O2833" s="327"/>
      <c r="P2833" s="1"/>
      <c r="Q2833" s="1"/>
      <c r="R2833" s="1"/>
      <c r="S2833" s="352"/>
      <c r="T2833" s="1"/>
    </row>
    <row r="2834" spans="1:27" s="5" customFormat="1" ht="13.5" hidden="1" customHeight="1" outlineLevel="1" x14ac:dyDescent="0.25">
      <c r="A2834" s="564"/>
      <c r="B2834" s="542"/>
      <c r="C2834" s="542"/>
      <c r="D2834" s="564"/>
      <c r="E2834" s="237" t="s">
        <v>61</v>
      </c>
      <c r="F2834" s="147"/>
      <c r="G2834" s="204"/>
      <c r="H2834" s="236"/>
      <c r="I2834" s="236"/>
      <c r="J2834" s="236"/>
      <c r="K2834" s="236"/>
      <c r="L2834" s="236"/>
      <c r="M2834" s="236"/>
      <c r="N2834" s="236"/>
      <c r="O2834" s="327"/>
      <c r="P2834" s="1"/>
      <c r="Q2834" s="1"/>
      <c r="R2834" s="1"/>
      <c r="S2834" s="352"/>
      <c r="T2834" s="1"/>
    </row>
    <row r="2835" spans="1:27" s="5" customFormat="1" ht="13.5" hidden="1" customHeight="1" outlineLevel="1" x14ac:dyDescent="0.25">
      <c r="A2835" s="564"/>
      <c r="B2835" s="542"/>
      <c r="C2835" s="542" t="s">
        <v>68</v>
      </c>
      <c r="D2835" s="565" t="s">
        <v>66</v>
      </c>
      <c r="E2835" s="237" t="s">
        <v>53</v>
      </c>
      <c r="F2835" s="147"/>
      <c r="G2835" s="204"/>
      <c r="H2835" s="236"/>
      <c r="I2835" s="236"/>
      <c r="J2835" s="236"/>
      <c r="K2835" s="236"/>
      <c r="L2835" s="236"/>
      <c r="M2835" s="236"/>
      <c r="N2835" s="236"/>
      <c r="O2835" s="327"/>
      <c r="P2835" s="1"/>
      <c r="Q2835" s="1"/>
      <c r="R2835" s="1"/>
      <c r="S2835" s="352"/>
      <c r="T2835" s="1"/>
    </row>
    <row r="2836" spans="1:27" s="5" customFormat="1" ht="13.5" hidden="1" customHeight="1" outlineLevel="1" x14ac:dyDescent="0.25">
      <c r="A2836" s="564"/>
      <c r="B2836" s="542"/>
      <c r="C2836" s="542"/>
      <c r="D2836" s="565"/>
      <c r="E2836" s="240" t="s">
        <v>54</v>
      </c>
      <c r="F2836" s="10"/>
      <c r="G2836" s="7"/>
      <c r="H2836" s="240"/>
      <c r="I2836" s="240"/>
      <c r="J2836" s="240"/>
      <c r="K2836" s="240"/>
      <c r="L2836" s="240"/>
      <c r="M2836" s="240"/>
      <c r="N2836" s="240"/>
      <c r="O2836" s="346"/>
      <c r="P2836" s="1"/>
      <c r="Q2836" s="1"/>
      <c r="R2836" s="1"/>
      <c r="S2836" s="352"/>
      <c r="T2836" s="1"/>
    </row>
    <row r="2837" spans="1:27" s="5" customFormat="1" ht="13.5" hidden="1" customHeight="1" outlineLevel="1" x14ac:dyDescent="0.25">
      <c r="A2837" s="564"/>
      <c r="B2837" s="542"/>
      <c r="C2837" s="542"/>
      <c r="D2837" s="565"/>
      <c r="E2837" s="240" t="s">
        <v>55</v>
      </c>
      <c r="F2837" s="10"/>
      <c r="G2837" s="7"/>
      <c r="H2837" s="240"/>
      <c r="I2837" s="240"/>
      <c r="J2837" s="240"/>
      <c r="K2837" s="240"/>
      <c r="L2837" s="240"/>
      <c r="M2837" s="240"/>
      <c r="N2837" s="240"/>
      <c r="O2837" s="346"/>
      <c r="P2837" s="1"/>
      <c r="Q2837" s="1"/>
      <c r="R2837" s="1"/>
      <c r="S2837" s="352"/>
      <c r="T2837" s="1"/>
    </row>
    <row r="2838" spans="1:27" s="5" customFormat="1" ht="13.5" hidden="1" customHeight="1" outlineLevel="1" x14ac:dyDescent="0.25">
      <c r="A2838" s="564"/>
      <c r="B2838" s="542"/>
      <c r="C2838" s="542"/>
      <c r="D2838" s="565"/>
      <c r="E2838" s="240" t="s">
        <v>56</v>
      </c>
      <c r="F2838" s="10"/>
      <c r="G2838" s="7"/>
      <c r="H2838" s="240"/>
      <c r="I2838" s="240"/>
      <c r="J2838" s="240"/>
      <c r="K2838" s="240"/>
      <c r="L2838" s="240"/>
      <c r="M2838" s="240"/>
      <c r="N2838" s="240"/>
      <c r="O2838" s="346"/>
      <c r="P2838" s="1"/>
      <c r="Q2838" s="1"/>
      <c r="R2838" s="1"/>
      <c r="S2838" s="352"/>
      <c r="T2838" s="1"/>
    </row>
    <row r="2839" spans="1:27" s="5" customFormat="1" ht="13.5" hidden="1" customHeight="1" outlineLevel="1" x14ac:dyDescent="0.25">
      <c r="A2839" s="564"/>
      <c r="B2839" s="542"/>
      <c r="C2839" s="542"/>
      <c r="D2839" s="565"/>
      <c r="E2839" s="240" t="s">
        <v>57</v>
      </c>
      <c r="F2839" s="10"/>
      <c r="G2839" s="7"/>
      <c r="H2839" s="240"/>
      <c r="I2839" s="240"/>
      <c r="J2839" s="240"/>
      <c r="K2839" s="240"/>
      <c r="L2839" s="240"/>
      <c r="M2839" s="240"/>
      <c r="N2839" s="240"/>
      <c r="O2839" s="346"/>
      <c r="P2839" s="1"/>
      <c r="Q2839" s="1"/>
      <c r="R2839" s="1"/>
      <c r="S2839" s="352"/>
      <c r="T2839" s="1"/>
    </row>
    <row r="2840" spans="1:27" s="5" customFormat="1" ht="13.5" hidden="1" customHeight="1" outlineLevel="1" x14ac:dyDescent="0.25">
      <c r="A2840" s="564"/>
      <c r="B2840" s="542"/>
      <c r="C2840" s="542"/>
      <c r="D2840" s="565"/>
      <c r="E2840" s="237" t="s">
        <v>61</v>
      </c>
      <c r="F2840" s="147"/>
      <c r="G2840" s="204"/>
      <c r="H2840" s="236"/>
      <c r="I2840" s="236"/>
      <c r="J2840" s="236"/>
      <c r="K2840" s="236"/>
      <c r="L2840" s="236"/>
      <c r="M2840" s="236"/>
      <c r="N2840" s="236"/>
      <c r="O2840" s="327"/>
      <c r="P2840" s="1"/>
      <c r="Q2840" s="1"/>
      <c r="R2840" s="1"/>
      <c r="S2840" s="352"/>
      <c r="T2840" s="1"/>
    </row>
    <row r="2841" spans="1:27" s="5" customFormat="1" ht="13.5" hidden="1" customHeight="1" outlineLevel="1" x14ac:dyDescent="0.25">
      <c r="A2841" s="564"/>
      <c r="B2841" s="542"/>
      <c r="C2841" s="542"/>
      <c r="D2841" s="564" t="s">
        <v>67</v>
      </c>
      <c r="E2841" s="237" t="s">
        <v>53</v>
      </c>
      <c r="F2841" s="147"/>
      <c r="G2841" s="204"/>
      <c r="H2841" s="236"/>
      <c r="I2841" s="236"/>
      <c r="J2841" s="236"/>
      <c r="K2841" s="236"/>
      <c r="L2841" s="236"/>
      <c r="M2841" s="236"/>
      <c r="N2841" s="236"/>
      <c r="O2841" s="327"/>
      <c r="P2841" s="1"/>
      <c r="Q2841" s="1"/>
      <c r="R2841" s="1"/>
      <c r="S2841" s="352"/>
      <c r="T2841" s="1"/>
    </row>
    <row r="2842" spans="1:27" s="5" customFormat="1" ht="13.5" hidden="1" customHeight="1" outlineLevel="1" x14ac:dyDescent="0.25">
      <c r="A2842" s="564"/>
      <c r="B2842" s="542"/>
      <c r="C2842" s="542"/>
      <c r="D2842" s="564"/>
      <c r="E2842" s="237" t="s">
        <v>54</v>
      </c>
      <c r="F2842" s="147"/>
      <c r="G2842" s="204"/>
      <c r="H2842" s="236"/>
      <c r="I2842" s="236"/>
      <c r="J2842" s="236"/>
      <c r="K2842" s="236"/>
      <c r="L2842" s="236"/>
      <c r="M2842" s="236"/>
      <c r="N2842" s="236"/>
      <c r="O2842" s="327"/>
      <c r="P2842" s="1"/>
      <c r="Q2842" s="1"/>
      <c r="R2842" s="1"/>
      <c r="S2842" s="352"/>
      <c r="T2842" s="1"/>
    </row>
    <row r="2843" spans="1:27" s="5" customFormat="1" ht="13.5" hidden="1" customHeight="1" outlineLevel="1" x14ac:dyDescent="0.25">
      <c r="A2843" s="564"/>
      <c r="B2843" s="542"/>
      <c r="C2843" s="542"/>
      <c r="D2843" s="564"/>
      <c r="E2843" s="237" t="s">
        <v>55</v>
      </c>
      <c r="F2843" s="147"/>
      <c r="G2843" s="204"/>
      <c r="H2843" s="236"/>
      <c r="I2843" s="236"/>
      <c r="J2843" s="236"/>
      <c r="K2843" s="236"/>
      <c r="L2843" s="236"/>
      <c r="M2843" s="236"/>
      <c r="N2843" s="236"/>
      <c r="O2843" s="327"/>
      <c r="P2843" s="1"/>
      <c r="Q2843" s="1"/>
      <c r="R2843" s="1"/>
      <c r="S2843" s="352"/>
      <c r="T2843" s="1"/>
    </row>
    <row r="2844" spans="1:27" s="5" customFormat="1" ht="13.5" hidden="1" customHeight="1" outlineLevel="1" x14ac:dyDescent="0.25">
      <c r="A2844" s="564"/>
      <c r="B2844" s="542"/>
      <c r="C2844" s="542"/>
      <c r="D2844" s="564"/>
      <c r="E2844" s="237" t="s">
        <v>56</v>
      </c>
      <c r="F2844" s="147"/>
      <c r="G2844" s="204"/>
      <c r="H2844" s="236"/>
      <c r="I2844" s="236"/>
      <c r="J2844" s="236"/>
      <c r="K2844" s="236"/>
      <c r="L2844" s="236"/>
      <c r="M2844" s="236"/>
      <c r="N2844" s="236"/>
      <c r="O2844" s="327"/>
      <c r="P2844" s="1"/>
      <c r="Q2844" s="1"/>
      <c r="R2844" s="1"/>
      <c r="S2844" s="352"/>
      <c r="T2844" s="1"/>
    </row>
    <row r="2845" spans="1:27" s="5" customFormat="1" ht="13.5" hidden="1" customHeight="1" outlineLevel="1" x14ac:dyDescent="0.25">
      <c r="A2845" s="564"/>
      <c r="B2845" s="542"/>
      <c r="C2845" s="542"/>
      <c r="D2845" s="564"/>
      <c r="E2845" s="237" t="s">
        <v>57</v>
      </c>
      <c r="F2845" s="147"/>
      <c r="G2845" s="204"/>
      <c r="H2845" s="236"/>
      <c r="I2845" s="236"/>
      <c r="J2845" s="236"/>
      <c r="K2845" s="236"/>
      <c r="L2845" s="236"/>
      <c r="M2845" s="236"/>
      <c r="N2845" s="236"/>
      <c r="O2845" s="327"/>
      <c r="P2845" s="1"/>
      <c r="Q2845" s="1"/>
      <c r="R2845" s="1"/>
      <c r="S2845" s="352"/>
      <c r="T2845" s="1"/>
    </row>
    <row r="2846" spans="1:27" s="5" customFormat="1" ht="13.5" hidden="1" customHeight="1" outlineLevel="1" x14ac:dyDescent="0.25">
      <c r="A2846" s="564"/>
      <c r="B2846" s="542"/>
      <c r="C2846" s="542"/>
      <c r="D2846" s="564"/>
      <c r="E2846" s="237" t="s">
        <v>61</v>
      </c>
      <c r="F2846" s="147"/>
      <c r="G2846" s="204"/>
      <c r="H2846" s="236"/>
      <c r="I2846" s="236"/>
      <c r="J2846" s="236"/>
      <c r="K2846" s="236"/>
      <c r="L2846" s="236"/>
      <c r="M2846" s="236"/>
      <c r="N2846" s="236"/>
      <c r="O2846" s="327"/>
      <c r="P2846" s="1"/>
      <c r="Q2846" s="1"/>
      <c r="R2846" s="1"/>
      <c r="S2846" s="352"/>
      <c r="T2846" s="1"/>
    </row>
    <row r="2847" spans="1:27" s="146" customFormat="1" hidden="1" collapsed="1" x14ac:dyDescent="0.2">
      <c r="A2847" s="591"/>
      <c r="B2847" s="591"/>
      <c r="C2847" s="591"/>
      <c r="D2847" s="591"/>
      <c r="E2847" s="591"/>
      <c r="F2847" s="591"/>
      <c r="G2847" s="591"/>
      <c r="H2847" s="186">
        <f>H2626</f>
        <v>0</v>
      </c>
      <c r="I2847" s="186">
        <f t="shared" ref="I2847:O2847" si="51">I2626</f>
        <v>0</v>
      </c>
      <c r="J2847" s="186">
        <f t="shared" si="51"/>
        <v>924</v>
      </c>
      <c r="K2847" s="186">
        <f t="shared" si="51"/>
        <v>0</v>
      </c>
      <c r="L2847" s="186">
        <f t="shared" si="51"/>
        <v>0</v>
      </c>
      <c r="M2847" s="186">
        <f t="shared" si="51"/>
        <v>0</v>
      </c>
      <c r="N2847" s="186">
        <f t="shared" si="51"/>
        <v>3500</v>
      </c>
      <c r="O2847" s="342">
        <f t="shared" si="51"/>
        <v>0</v>
      </c>
      <c r="P2847" s="357"/>
      <c r="Q2847" s="357"/>
      <c r="R2847" s="357"/>
      <c r="S2847" s="367"/>
      <c r="T2847" s="357"/>
      <c r="U2847" s="227"/>
      <c r="V2847" s="227"/>
      <c r="W2847" s="227"/>
      <c r="X2847" s="227"/>
      <c r="Y2847" s="223">
        <f>Y2835</f>
        <v>0</v>
      </c>
      <c r="Z2847" s="272">
        <f t="shared" ref="Z2847" si="52">Y2847*$X$11/100</f>
        <v>0</v>
      </c>
      <c r="AA2847" s="289" t="e">
        <f t="shared" ref="AA2847" si="53">T2847/Z2847</f>
        <v>#DIV/0!</v>
      </c>
    </row>
    <row r="2848" spans="1:27" s="5" customFormat="1" ht="15" customHeight="1" x14ac:dyDescent="0.25">
      <c r="A2848" s="116"/>
      <c r="B2848" s="116"/>
      <c r="C2848" s="303"/>
      <c r="D2848" s="116"/>
      <c r="E2848" s="171"/>
      <c r="F2848" s="9"/>
      <c r="G2848" s="143"/>
      <c r="H2848" s="20"/>
      <c r="I2848" s="20"/>
      <c r="J2848" s="20"/>
      <c r="K2848" s="20"/>
      <c r="L2848" s="20"/>
      <c r="M2848" s="20"/>
      <c r="N2848" s="20"/>
      <c r="O2848" s="20"/>
    </row>
    <row r="2849" spans="1:15" s="5" customFormat="1" ht="15" hidden="1" customHeight="1" outlineLevel="1" x14ac:dyDescent="0.25">
      <c r="A2849" s="20"/>
      <c r="B2849" s="20"/>
      <c r="C2849" s="18"/>
      <c r="D2849" s="20"/>
      <c r="E2849" s="171"/>
      <c r="F2849" s="9"/>
      <c r="G2849" s="143"/>
      <c r="H2849" s="20"/>
      <c r="I2849" s="20"/>
      <c r="J2849" s="20"/>
      <c r="K2849" s="20"/>
      <c r="L2849" s="20"/>
      <c r="M2849" s="20"/>
      <c r="N2849" s="20"/>
      <c r="O2849" s="20"/>
    </row>
    <row r="2850" spans="1:15" s="5" customFormat="1" ht="15" hidden="1" customHeight="1" outlineLevel="1" x14ac:dyDescent="0.25">
      <c r="A2850" s="20"/>
      <c r="B2850" s="20"/>
      <c r="C2850" s="18"/>
      <c r="D2850" s="20"/>
      <c r="E2850" s="171"/>
      <c r="F2850" s="9"/>
      <c r="G2850" s="143"/>
      <c r="H2850" s="20"/>
      <c r="I2850" s="20"/>
      <c r="J2850" s="20"/>
      <c r="K2850" s="20"/>
      <c r="L2850" s="20"/>
      <c r="M2850" s="20"/>
      <c r="N2850" s="20"/>
      <c r="O2850" s="20"/>
    </row>
    <row r="2851" spans="1:15" s="5" customFormat="1" ht="15" hidden="1" customHeight="1" outlineLevel="1" x14ac:dyDescent="0.25">
      <c r="A2851" s="20"/>
      <c r="B2851" s="20"/>
      <c r="C2851" s="18"/>
      <c r="D2851" s="20"/>
      <c r="E2851" s="171"/>
      <c r="F2851" s="9"/>
      <c r="G2851" s="143"/>
      <c r="H2851" s="20"/>
      <c r="I2851" s="20"/>
      <c r="J2851" s="20"/>
      <c r="K2851" s="20"/>
      <c r="L2851" s="20"/>
      <c r="M2851" s="20"/>
      <c r="N2851" s="20"/>
      <c r="O2851" s="20"/>
    </row>
    <row r="2852" spans="1:15" s="5" customFormat="1" ht="15" hidden="1" customHeight="1" outlineLevel="1" x14ac:dyDescent="0.25">
      <c r="A2852" s="20"/>
      <c r="B2852" s="20"/>
      <c r="C2852" s="18"/>
      <c r="D2852" s="20"/>
      <c r="E2852" s="171"/>
      <c r="F2852" s="9"/>
      <c r="G2852" s="143"/>
      <c r="H2852" s="20"/>
      <c r="I2852" s="20"/>
      <c r="J2852" s="20"/>
      <c r="K2852" s="20"/>
      <c r="L2852" s="20"/>
      <c r="M2852" s="20"/>
      <c r="N2852" s="20"/>
      <c r="O2852" s="20"/>
    </row>
    <row r="2853" spans="1:15" s="5" customFormat="1" ht="15" hidden="1" customHeight="1" outlineLevel="1" x14ac:dyDescent="0.25">
      <c r="A2853" s="20"/>
      <c r="B2853" s="20"/>
      <c r="C2853" s="18"/>
      <c r="D2853" s="20"/>
      <c r="E2853" s="171"/>
      <c r="F2853" s="9"/>
      <c r="G2853" s="143"/>
      <c r="H2853" s="20"/>
      <c r="I2853" s="20"/>
      <c r="J2853" s="20"/>
      <c r="K2853" s="20"/>
      <c r="L2853" s="20"/>
      <c r="M2853" s="20"/>
      <c r="N2853" s="20"/>
      <c r="O2853" s="20"/>
    </row>
    <row r="2854" spans="1:15" s="5" customFormat="1" ht="15" hidden="1" customHeight="1" outlineLevel="1" x14ac:dyDescent="0.25">
      <c r="A2854" s="20"/>
      <c r="B2854" s="20"/>
      <c r="C2854" s="18"/>
      <c r="D2854" s="20"/>
      <c r="E2854" s="171"/>
      <c r="F2854" s="9"/>
      <c r="G2854" s="143"/>
      <c r="H2854" s="20"/>
      <c r="I2854" s="20"/>
      <c r="J2854" s="20"/>
      <c r="K2854" s="20"/>
      <c r="L2854" s="20"/>
      <c r="M2854" s="20"/>
      <c r="N2854" s="20"/>
      <c r="O2854" s="20"/>
    </row>
    <row r="2855" spans="1:15" s="5" customFormat="1" ht="15" hidden="1" customHeight="1" outlineLevel="1" x14ac:dyDescent="0.25">
      <c r="A2855" s="20"/>
      <c r="B2855" s="20"/>
      <c r="C2855" s="18"/>
      <c r="D2855" s="20"/>
      <c r="E2855" s="171"/>
      <c r="F2855" s="9"/>
      <c r="G2855" s="143"/>
      <c r="H2855" s="20"/>
      <c r="I2855" s="20"/>
      <c r="J2855" s="20"/>
      <c r="K2855" s="20"/>
      <c r="L2855" s="20"/>
      <c r="M2855" s="20"/>
      <c r="N2855" s="20"/>
      <c r="O2855" s="20"/>
    </row>
    <row r="2856" spans="1:15" s="5" customFormat="1" ht="15" hidden="1" customHeight="1" outlineLevel="1" x14ac:dyDescent="0.25">
      <c r="A2856" s="20"/>
      <c r="B2856" s="20"/>
      <c r="C2856" s="18"/>
      <c r="D2856" s="20"/>
      <c r="E2856" s="171"/>
      <c r="F2856" s="9"/>
      <c r="G2856" s="143"/>
      <c r="H2856" s="20"/>
      <c r="I2856" s="20"/>
      <c r="J2856" s="20"/>
      <c r="K2856" s="20"/>
      <c r="L2856" s="20"/>
      <c r="M2856" s="20"/>
      <c r="N2856" s="20"/>
      <c r="O2856" s="20"/>
    </row>
    <row r="2857" spans="1:15" s="5" customFormat="1" ht="15" hidden="1" customHeight="1" outlineLevel="1" x14ac:dyDescent="0.25">
      <c r="A2857" s="20"/>
      <c r="B2857" s="20"/>
      <c r="C2857" s="18"/>
      <c r="D2857" s="20"/>
      <c r="E2857" s="171"/>
      <c r="F2857" s="9"/>
      <c r="G2857" s="143"/>
      <c r="H2857" s="20"/>
      <c r="I2857" s="20"/>
      <c r="J2857" s="20"/>
      <c r="K2857" s="20"/>
      <c r="L2857" s="20"/>
      <c r="M2857" s="20"/>
      <c r="N2857" s="20"/>
      <c r="O2857" s="20"/>
    </row>
    <row r="2858" spans="1:15" s="5" customFormat="1" ht="15" hidden="1" customHeight="1" outlineLevel="1" x14ac:dyDescent="0.25">
      <c r="A2858" s="20"/>
      <c r="B2858" s="20"/>
      <c r="C2858" s="18"/>
      <c r="D2858" s="20"/>
      <c r="E2858" s="171"/>
      <c r="F2858" s="9"/>
      <c r="G2858" s="143"/>
      <c r="H2858" s="20"/>
      <c r="I2858" s="20"/>
      <c r="J2858" s="20"/>
      <c r="K2858" s="20"/>
      <c r="L2858" s="20"/>
      <c r="M2858" s="20"/>
      <c r="N2858" s="20"/>
      <c r="O2858" s="20"/>
    </row>
    <row r="2859" spans="1:15" s="5" customFormat="1" ht="15" hidden="1" customHeight="1" outlineLevel="1" x14ac:dyDescent="0.25">
      <c r="A2859" s="20"/>
      <c r="B2859" s="20"/>
      <c r="C2859" s="18"/>
      <c r="D2859" s="20"/>
      <c r="E2859" s="171"/>
      <c r="F2859" s="9"/>
      <c r="G2859" s="143"/>
      <c r="H2859" s="20"/>
      <c r="I2859" s="20"/>
      <c r="J2859" s="20"/>
      <c r="K2859" s="20"/>
      <c r="L2859" s="20"/>
      <c r="M2859" s="20"/>
      <c r="N2859" s="20"/>
      <c r="O2859" s="20"/>
    </row>
    <row r="2860" spans="1:15" s="5" customFormat="1" ht="15" hidden="1" customHeight="1" outlineLevel="1" x14ac:dyDescent="0.25">
      <c r="A2860" s="20"/>
      <c r="B2860" s="20"/>
      <c r="C2860" s="18"/>
      <c r="D2860" s="20"/>
      <c r="E2860" s="171"/>
      <c r="F2860" s="9"/>
      <c r="G2860" s="143"/>
      <c r="H2860" s="20"/>
      <c r="I2860" s="20"/>
      <c r="J2860" s="20"/>
      <c r="K2860" s="20"/>
      <c r="L2860" s="20"/>
      <c r="M2860" s="20"/>
      <c r="N2860" s="20"/>
      <c r="O2860" s="20"/>
    </row>
    <row r="2861" spans="1:15" s="5" customFormat="1" ht="15" hidden="1" customHeight="1" outlineLevel="1" x14ac:dyDescent="0.25">
      <c r="A2861" s="20"/>
      <c r="B2861" s="20"/>
      <c r="C2861" s="18"/>
      <c r="D2861" s="20"/>
      <c r="E2861" s="171"/>
      <c r="F2861" s="9"/>
      <c r="G2861" s="143"/>
      <c r="H2861" s="20"/>
      <c r="I2861" s="20"/>
      <c r="J2861" s="20"/>
      <c r="K2861" s="20"/>
      <c r="L2861" s="20"/>
      <c r="M2861" s="20"/>
      <c r="N2861" s="20"/>
      <c r="O2861" s="20"/>
    </row>
    <row r="2862" spans="1:15" s="5" customFormat="1" ht="15" hidden="1" customHeight="1" outlineLevel="1" x14ac:dyDescent="0.25">
      <c r="A2862" s="20"/>
      <c r="B2862" s="20"/>
      <c r="C2862" s="18"/>
      <c r="D2862" s="20"/>
      <c r="E2862" s="171"/>
      <c r="F2862" s="9"/>
      <c r="G2862" s="143"/>
      <c r="H2862" s="20"/>
      <c r="I2862" s="20"/>
      <c r="J2862" s="20"/>
      <c r="K2862" s="20"/>
      <c r="L2862" s="20"/>
      <c r="M2862" s="20"/>
      <c r="N2862" s="20"/>
      <c r="O2862" s="20"/>
    </row>
    <row r="2863" spans="1:15" s="5" customFormat="1" ht="15" hidden="1" customHeight="1" outlineLevel="1" x14ac:dyDescent="0.25">
      <c r="A2863" s="20"/>
      <c r="B2863" s="20"/>
      <c r="C2863" s="18"/>
      <c r="D2863" s="20"/>
      <c r="E2863" s="171"/>
      <c r="F2863" s="9"/>
      <c r="G2863" s="143"/>
      <c r="H2863" s="20"/>
      <c r="I2863" s="20"/>
      <c r="J2863" s="20"/>
      <c r="K2863" s="20"/>
      <c r="L2863" s="20"/>
      <c r="M2863" s="20"/>
      <c r="N2863" s="20"/>
      <c r="O2863" s="20"/>
    </row>
    <row r="2864" spans="1:15" s="5" customFormat="1" ht="15" hidden="1" customHeight="1" outlineLevel="1" x14ac:dyDescent="0.25">
      <c r="A2864" s="20"/>
      <c r="B2864" s="20"/>
      <c r="C2864" s="18"/>
      <c r="D2864" s="20"/>
      <c r="E2864" s="171"/>
      <c r="F2864" s="9"/>
      <c r="G2864" s="143"/>
      <c r="H2864" s="20"/>
      <c r="I2864" s="20"/>
      <c r="J2864" s="20"/>
      <c r="K2864" s="20"/>
      <c r="L2864" s="20"/>
      <c r="M2864" s="20"/>
      <c r="N2864" s="20"/>
      <c r="O2864" s="20"/>
    </row>
    <row r="2865" spans="1:15" s="5" customFormat="1" ht="15" hidden="1" customHeight="1" outlineLevel="1" x14ac:dyDescent="0.25">
      <c r="A2865" s="20"/>
      <c r="B2865" s="20"/>
      <c r="C2865" s="18"/>
      <c r="D2865" s="20"/>
      <c r="E2865" s="171"/>
      <c r="F2865" s="9"/>
      <c r="G2865" s="143"/>
      <c r="H2865" s="20"/>
      <c r="I2865" s="20"/>
      <c r="J2865" s="20"/>
      <c r="K2865" s="20"/>
      <c r="L2865" s="20"/>
      <c r="M2865" s="20"/>
      <c r="N2865" s="20"/>
      <c r="O2865" s="20"/>
    </row>
    <row r="2866" spans="1:15" s="5" customFormat="1" ht="15" hidden="1" customHeight="1" outlineLevel="1" x14ac:dyDescent="0.25">
      <c r="A2866" s="20"/>
      <c r="B2866" s="20"/>
      <c r="C2866" s="18"/>
      <c r="D2866" s="20"/>
      <c r="E2866" s="171"/>
      <c r="F2866" s="9"/>
      <c r="G2866" s="143"/>
      <c r="H2866" s="20"/>
      <c r="I2866" s="20"/>
      <c r="J2866" s="20"/>
      <c r="K2866" s="20"/>
      <c r="L2866" s="20"/>
      <c r="M2866" s="20"/>
      <c r="N2866" s="20"/>
      <c r="O2866" s="20"/>
    </row>
    <row r="2867" spans="1:15" s="5" customFormat="1" ht="15" hidden="1" customHeight="1" outlineLevel="1" x14ac:dyDescent="0.25">
      <c r="A2867" s="20"/>
      <c r="B2867" s="20"/>
      <c r="C2867" s="18"/>
      <c r="D2867" s="20"/>
      <c r="E2867" s="171"/>
      <c r="F2867" s="9"/>
      <c r="G2867" s="143"/>
      <c r="H2867" s="20"/>
      <c r="I2867" s="20"/>
      <c r="J2867" s="20"/>
      <c r="K2867" s="20"/>
      <c r="L2867" s="20"/>
      <c r="M2867" s="20"/>
      <c r="N2867" s="20"/>
      <c r="O2867" s="20"/>
    </row>
    <row r="2868" spans="1:15" s="5" customFormat="1" ht="15" hidden="1" customHeight="1" outlineLevel="1" x14ac:dyDescent="0.25">
      <c r="A2868" s="20"/>
      <c r="B2868" s="20"/>
      <c r="C2868" s="18"/>
      <c r="D2868" s="20"/>
      <c r="E2868" s="171"/>
      <c r="F2868" s="9"/>
      <c r="G2868" s="143"/>
      <c r="H2868" s="20"/>
      <c r="I2868" s="20"/>
      <c r="J2868" s="20"/>
      <c r="K2868" s="20"/>
      <c r="L2868" s="20"/>
      <c r="M2868" s="20"/>
      <c r="N2868" s="20"/>
      <c r="O2868" s="20"/>
    </row>
    <row r="2869" spans="1:15" s="5" customFormat="1" ht="15" hidden="1" customHeight="1" outlineLevel="1" x14ac:dyDescent="0.25">
      <c r="A2869" s="20"/>
      <c r="B2869" s="20"/>
      <c r="C2869" s="18"/>
      <c r="D2869" s="20"/>
      <c r="E2869" s="171"/>
      <c r="F2869" s="9"/>
      <c r="G2869" s="143"/>
      <c r="H2869" s="20"/>
      <c r="I2869" s="20"/>
      <c r="J2869" s="20"/>
      <c r="K2869" s="20"/>
      <c r="L2869" s="20"/>
      <c r="M2869" s="20"/>
      <c r="N2869" s="20"/>
      <c r="O2869" s="20"/>
    </row>
    <row r="2870" spans="1:15" s="5" customFormat="1" ht="15" hidden="1" customHeight="1" outlineLevel="1" x14ac:dyDescent="0.25">
      <c r="A2870" s="20"/>
      <c r="B2870" s="20"/>
      <c r="C2870" s="18"/>
      <c r="D2870" s="20"/>
      <c r="E2870" s="171"/>
      <c r="F2870" s="9"/>
      <c r="G2870" s="143"/>
      <c r="H2870" s="20"/>
      <c r="I2870" s="20"/>
      <c r="J2870" s="20"/>
      <c r="K2870" s="20"/>
      <c r="L2870" s="20"/>
      <c r="M2870" s="20"/>
      <c r="N2870" s="20"/>
      <c r="O2870" s="20"/>
    </row>
    <row r="2871" spans="1:15" s="5" customFormat="1" ht="15" hidden="1" customHeight="1" outlineLevel="1" x14ac:dyDescent="0.25">
      <c r="A2871" s="20"/>
      <c r="B2871" s="20"/>
      <c r="C2871" s="18"/>
      <c r="D2871" s="20"/>
      <c r="E2871" s="171"/>
      <c r="F2871" s="9"/>
      <c r="G2871" s="143"/>
      <c r="H2871" s="20"/>
      <c r="I2871" s="20"/>
      <c r="J2871" s="20"/>
      <c r="K2871" s="20"/>
      <c r="L2871" s="20"/>
      <c r="M2871" s="20"/>
      <c r="N2871" s="20"/>
      <c r="O2871" s="20"/>
    </row>
    <row r="2872" spans="1:15" s="5" customFormat="1" ht="15" hidden="1" customHeight="1" outlineLevel="1" x14ac:dyDescent="0.25">
      <c r="A2872" s="20"/>
      <c r="B2872" s="20"/>
      <c r="C2872" s="18"/>
      <c r="D2872" s="20"/>
      <c r="E2872" s="171"/>
      <c r="F2872" s="9"/>
      <c r="G2872" s="143"/>
      <c r="H2872" s="20"/>
      <c r="I2872" s="20"/>
      <c r="J2872" s="20"/>
      <c r="K2872" s="20"/>
      <c r="L2872" s="20"/>
      <c r="M2872" s="20"/>
      <c r="N2872" s="20"/>
      <c r="O2872" s="20"/>
    </row>
    <row r="2873" spans="1:15" s="5" customFormat="1" ht="15" hidden="1" customHeight="1" outlineLevel="1" x14ac:dyDescent="0.25">
      <c r="A2873" s="20"/>
      <c r="B2873" s="20"/>
      <c r="C2873" s="18"/>
      <c r="D2873" s="20"/>
      <c r="E2873" s="171"/>
      <c r="F2873" s="9"/>
      <c r="G2873" s="143"/>
      <c r="H2873" s="20"/>
      <c r="I2873" s="20"/>
      <c r="J2873" s="20"/>
      <c r="K2873" s="20"/>
      <c r="L2873" s="20"/>
      <c r="M2873" s="20"/>
      <c r="N2873" s="20"/>
      <c r="O2873" s="20"/>
    </row>
    <row r="2874" spans="1:15" s="5" customFormat="1" ht="15" hidden="1" customHeight="1" outlineLevel="1" x14ac:dyDescent="0.25">
      <c r="A2874" s="20"/>
      <c r="B2874" s="20"/>
      <c r="C2874" s="18"/>
      <c r="D2874" s="20"/>
      <c r="E2874" s="171"/>
      <c r="F2874" s="9"/>
      <c r="G2874" s="143"/>
      <c r="H2874" s="20"/>
      <c r="I2874" s="20"/>
      <c r="J2874" s="20"/>
      <c r="K2874" s="20"/>
      <c r="L2874" s="20"/>
      <c r="M2874" s="20"/>
      <c r="N2874" s="20"/>
      <c r="O2874" s="20"/>
    </row>
    <row r="2875" spans="1:15" s="5" customFormat="1" ht="15" hidden="1" customHeight="1" outlineLevel="1" x14ac:dyDescent="0.25">
      <c r="A2875" s="20"/>
      <c r="B2875" s="20"/>
      <c r="C2875" s="18"/>
      <c r="D2875" s="20"/>
      <c r="E2875" s="171"/>
      <c r="F2875" s="9"/>
      <c r="G2875" s="143"/>
      <c r="H2875" s="20"/>
      <c r="I2875" s="20"/>
      <c r="J2875" s="20"/>
      <c r="K2875" s="20"/>
      <c r="L2875" s="20"/>
      <c r="M2875" s="20"/>
      <c r="N2875" s="20"/>
      <c r="O2875" s="20"/>
    </row>
    <row r="2876" spans="1:15" s="5" customFormat="1" ht="15" hidden="1" customHeight="1" outlineLevel="1" x14ac:dyDescent="0.25">
      <c r="A2876" s="20"/>
      <c r="B2876" s="20"/>
      <c r="C2876" s="18"/>
      <c r="D2876" s="20"/>
      <c r="E2876" s="171"/>
      <c r="F2876" s="9"/>
      <c r="G2876" s="143"/>
      <c r="H2876" s="20"/>
      <c r="I2876" s="20"/>
      <c r="J2876" s="20"/>
      <c r="K2876" s="20"/>
      <c r="L2876" s="20"/>
      <c r="M2876" s="20"/>
      <c r="N2876" s="20"/>
      <c r="O2876" s="20"/>
    </row>
    <row r="2877" spans="1:15" s="5" customFormat="1" ht="15" hidden="1" customHeight="1" outlineLevel="1" x14ac:dyDescent="0.25">
      <c r="A2877" s="20"/>
      <c r="B2877" s="20"/>
      <c r="C2877" s="18"/>
      <c r="D2877" s="20"/>
      <c r="E2877" s="171"/>
      <c r="F2877" s="9"/>
      <c r="G2877" s="143"/>
      <c r="H2877" s="20"/>
      <c r="I2877" s="20"/>
      <c r="J2877" s="20"/>
      <c r="K2877" s="20"/>
      <c r="L2877" s="20"/>
      <c r="M2877" s="20"/>
      <c r="N2877" s="20"/>
      <c r="O2877" s="20"/>
    </row>
    <row r="2878" spans="1:15" s="5" customFormat="1" ht="15" hidden="1" customHeight="1" outlineLevel="1" x14ac:dyDescent="0.25">
      <c r="A2878" s="20"/>
      <c r="B2878" s="20"/>
      <c r="C2878" s="18"/>
      <c r="D2878" s="20"/>
      <c r="E2878" s="171"/>
      <c r="F2878" s="9"/>
      <c r="G2878" s="143"/>
      <c r="H2878" s="20"/>
      <c r="I2878" s="20"/>
      <c r="J2878" s="20"/>
      <c r="K2878" s="20"/>
      <c r="L2878" s="20"/>
      <c r="M2878" s="20"/>
      <c r="N2878" s="20"/>
      <c r="O2878" s="20"/>
    </row>
    <row r="2879" spans="1:15" s="5" customFormat="1" ht="15" hidden="1" customHeight="1" outlineLevel="1" x14ac:dyDescent="0.25">
      <c r="A2879" s="20"/>
      <c r="B2879" s="20"/>
      <c r="C2879" s="18"/>
      <c r="D2879" s="20"/>
      <c r="E2879" s="171"/>
      <c r="F2879" s="9"/>
      <c r="G2879" s="143"/>
      <c r="H2879" s="20"/>
      <c r="I2879" s="20"/>
      <c r="J2879" s="20"/>
      <c r="K2879" s="20"/>
      <c r="L2879" s="20"/>
      <c r="M2879" s="20"/>
      <c r="N2879" s="20"/>
      <c r="O2879" s="20"/>
    </row>
    <row r="2880" spans="1:15" s="5" customFormat="1" ht="15" hidden="1" customHeight="1" outlineLevel="1" x14ac:dyDescent="0.25">
      <c r="A2880" s="20"/>
      <c r="B2880" s="20"/>
      <c r="C2880" s="18"/>
      <c r="D2880" s="20"/>
      <c r="E2880" s="171"/>
      <c r="F2880" s="9"/>
      <c r="G2880" s="143"/>
      <c r="H2880" s="20"/>
      <c r="I2880" s="20"/>
      <c r="J2880" s="20"/>
      <c r="K2880" s="20"/>
      <c r="L2880" s="20"/>
      <c r="M2880" s="20"/>
      <c r="N2880" s="20"/>
      <c r="O2880" s="20"/>
    </row>
    <row r="2881" spans="1:111" s="5" customFormat="1" ht="15" hidden="1" customHeight="1" outlineLevel="1" x14ac:dyDescent="0.25">
      <c r="A2881" s="20"/>
      <c r="B2881" s="20"/>
      <c r="C2881" s="18"/>
      <c r="D2881" s="20"/>
      <c r="E2881" s="171"/>
      <c r="F2881" s="9"/>
      <c r="G2881" s="143"/>
      <c r="H2881" s="20"/>
      <c r="I2881" s="20"/>
      <c r="J2881" s="20"/>
      <c r="K2881" s="20"/>
      <c r="L2881" s="20"/>
      <c r="M2881" s="20"/>
      <c r="N2881" s="20"/>
      <c r="O2881" s="20"/>
    </row>
    <row r="2882" spans="1:111" s="5" customFormat="1" ht="15" hidden="1" customHeight="1" outlineLevel="1" x14ac:dyDescent="0.25">
      <c r="A2882" s="20"/>
      <c r="B2882" s="20"/>
      <c r="C2882" s="18"/>
      <c r="D2882" s="20"/>
      <c r="E2882" s="171"/>
      <c r="F2882" s="9"/>
      <c r="G2882" s="143"/>
      <c r="H2882" s="20"/>
      <c r="I2882" s="20"/>
      <c r="J2882" s="20"/>
      <c r="K2882" s="20"/>
      <c r="L2882" s="20"/>
      <c r="M2882" s="20"/>
      <c r="N2882" s="20"/>
      <c r="O2882" s="20"/>
    </row>
    <row r="2883" spans="1:111" s="5" customFormat="1" ht="15" hidden="1" customHeight="1" outlineLevel="1" x14ac:dyDescent="0.25">
      <c r="A2883" s="20"/>
      <c r="B2883" s="20"/>
      <c r="C2883" s="18"/>
      <c r="D2883" s="20"/>
      <c r="E2883" s="171"/>
      <c r="F2883" s="9"/>
      <c r="G2883" s="143"/>
      <c r="H2883" s="20"/>
      <c r="I2883" s="20"/>
      <c r="J2883" s="20"/>
      <c r="K2883" s="20"/>
      <c r="L2883" s="20"/>
      <c r="M2883" s="20"/>
      <c r="N2883" s="20"/>
      <c r="O2883" s="20"/>
    </row>
    <row r="2884" spans="1:111" s="5" customFormat="1" ht="15" hidden="1" customHeight="1" outlineLevel="1" x14ac:dyDescent="0.25">
      <c r="A2884" s="20"/>
      <c r="B2884" s="20"/>
      <c r="C2884" s="18"/>
      <c r="D2884" s="20"/>
      <c r="E2884" s="171"/>
      <c r="F2884" s="9"/>
      <c r="G2884" s="143"/>
      <c r="H2884" s="20"/>
      <c r="I2884" s="20"/>
      <c r="J2884" s="20"/>
      <c r="K2884" s="20"/>
      <c r="L2884" s="20"/>
      <c r="M2884" s="20"/>
      <c r="N2884" s="20"/>
      <c r="O2884" s="20"/>
    </row>
    <row r="2885" spans="1:111" s="5" customFormat="1" ht="15" hidden="1" customHeight="1" outlineLevel="1" x14ac:dyDescent="0.25">
      <c r="A2885" s="20"/>
      <c r="B2885" s="20"/>
      <c r="C2885" s="18"/>
      <c r="D2885" s="20"/>
      <c r="E2885" s="171"/>
      <c r="F2885" s="9"/>
      <c r="G2885" s="143"/>
      <c r="H2885" s="20"/>
      <c r="I2885" s="20"/>
      <c r="J2885" s="20"/>
      <c r="K2885" s="20"/>
      <c r="L2885" s="20"/>
      <c r="M2885" s="20"/>
      <c r="N2885" s="20"/>
      <c r="O2885" s="20"/>
    </row>
    <row r="2886" spans="1:111" s="5" customFormat="1" ht="15" hidden="1" customHeight="1" outlineLevel="1" x14ac:dyDescent="0.25">
      <c r="A2886" s="20"/>
      <c r="B2886" s="20"/>
      <c r="C2886" s="18"/>
      <c r="D2886" s="18"/>
      <c r="E2886" s="171"/>
      <c r="F2886" s="9"/>
      <c r="G2886" s="143"/>
      <c r="H2886" s="20"/>
      <c r="I2886" s="20"/>
      <c r="J2886" s="20"/>
      <c r="K2886" s="20"/>
      <c r="L2886" s="20"/>
      <c r="M2886" s="20"/>
      <c r="N2886" s="20"/>
      <c r="O2886" s="20"/>
    </row>
    <row r="2887" spans="1:111" s="5" customFormat="1" ht="21" customHeight="1" collapsed="1" x14ac:dyDescent="0.25">
      <c r="A2887" s="706" t="s">
        <v>84</v>
      </c>
      <c r="B2887" s="706"/>
      <c r="C2887" s="706"/>
      <c r="D2887" s="706"/>
      <c r="E2887" s="706"/>
      <c r="F2887" s="706"/>
      <c r="G2887" s="706"/>
      <c r="H2887" s="706"/>
      <c r="I2887" s="706"/>
      <c r="J2887" s="706"/>
      <c r="K2887" s="706"/>
      <c r="L2887" s="706"/>
      <c r="M2887" s="706"/>
      <c r="N2887" s="706"/>
      <c r="O2887" s="706"/>
    </row>
    <row r="2888" spans="1:111" s="19" customFormat="1" ht="39" customHeight="1" x14ac:dyDescent="0.25">
      <c r="A2888" s="559" t="s">
        <v>110</v>
      </c>
      <c r="B2888" s="680"/>
      <c r="C2888" s="560"/>
      <c r="D2888" s="574" t="s">
        <v>111</v>
      </c>
      <c r="E2888" s="559" t="s">
        <v>112</v>
      </c>
      <c r="F2888" s="560"/>
      <c r="G2888" s="574" t="str">
        <f>G2480</f>
        <v>Объект электросетевого хозяйства*</v>
      </c>
      <c r="H2888" s="574" t="s">
        <v>50</v>
      </c>
      <c r="I2888" s="574"/>
      <c r="J2888" s="574"/>
      <c r="K2888" s="574"/>
      <c r="L2888" s="574" t="str">
        <f>L8</f>
        <v>Присоединенная максимальная мощность, кВт</v>
      </c>
      <c r="M2888" s="574"/>
      <c r="N2888" s="574"/>
      <c r="O2888" s="595"/>
      <c r="P2888" s="33"/>
      <c r="Q2888" s="33"/>
      <c r="R2888" s="350"/>
      <c r="S2888" s="350"/>
      <c r="T2888" s="350"/>
    </row>
    <row r="2889" spans="1:111" s="19" customFormat="1" ht="60" x14ac:dyDescent="0.25">
      <c r="A2889" s="556"/>
      <c r="B2889" s="557"/>
      <c r="C2889" s="558"/>
      <c r="D2889" s="574"/>
      <c r="E2889" s="556"/>
      <c r="F2889" s="558"/>
      <c r="G2889" s="574"/>
      <c r="H2889" s="233">
        <f>H9</f>
        <v>2017</v>
      </c>
      <c r="I2889" s="233">
        <f>I9</f>
        <v>2018</v>
      </c>
      <c r="J2889" s="233">
        <f>J9</f>
        <v>2019</v>
      </c>
      <c r="K2889" s="233" t="str">
        <f>K2481</f>
        <v>План (в случае отсутствия фактических значений)</v>
      </c>
      <c r="L2889" s="233">
        <f>H2889</f>
        <v>2017</v>
      </c>
      <c r="M2889" s="233">
        <f>I2889</f>
        <v>2018</v>
      </c>
      <c r="N2889" s="233">
        <f>J2889</f>
        <v>2019</v>
      </c>
      <c r="O2889" s="328" t="str">
        <f>O2481</f>
        <v>План (в случае отсутствия фактических значений)</v>
      </c>
      <c r="P2889" s="351"/>
      <c r="Q2889" s="351"/>
      <c r="R2889" s="20"/>
      <c r="S2889" s="20"/>
      <c r="T2889" s="20"/>
    </row>
    <row r="2890" spans="1:111" x14ac:dyDescent="0.25">
      <c r="A2890" s="581">
        <v>1</v>
      </c>
      <c r="B2890" s="582"/>
      <c r="C2890" s="582"/>
      <c r="D2890" s="582">
        <v>2</v>
      </c>
      <c r="E2890" s="582"/>
      <c r="F2890" s="563"/>
      <c r="G2890" s="233">
        <v>3</v>
      </c>
      <c r="H2890" s="574">
        <v>4</v>
      </c>
      <c r="I2890" s="574"/>
      <c r="J2890" s="574"/>
      <c r="K2890" s="574"/>
      <c r="L2890" s="574">
        <v>5</v>
      </c>
      <c r="M2890" s="574"/>
      <c r="N2890" s="574"/>
      <c r="O2890" s="595"/>
      <c r="P2890" s="352"/>
      <c r="Q2890" s="352"/>
      <c r="R2890" s="352"/>
      <c r="S2890" s="352"/>
      <c r="T2890" s="352"/>
      <c r="U2890" s="3"/>
    </row>
    <row r="2891" spans="1:111" s="5" customFormat="1" ht="15" hidden="1" customHeight="1" outlineLevel="1" x14ac:dyDescent="0.25">
      <c r="A2891" s="561" t="s">
        <v>63</v>
      </c>
      <c r="B2891" s="562"/>
      <c r="C2891" s="562"/>
      <c r="D2891" s="562" t="s">
        <v>80</v>
      </c>
      <c r="E2891" s="244" t="s">
        <v>75</v>
      </c>
      <c r="F2891" s="120"/>
      <c r="G2891" s="142"/>
      <c r="H2891" s="249"/>
      <c r="I2891" s="249"/>
      <c r="J2891" s="249"/>
      <c r="K2891" s="249"/>
      <c r="L2891" s="249"/>
      <c r="M2891" s="249"/>
      <c r="N2891" s="249"/>
      <c r="O2891" s="60"/>
      <c r="P2891" s="378"/>
      <c r="Q2891" s="378"/>
      <c r="R2891" s="1"/>
      <c r="S2891" s="352"/>
      <c r="T2891" s="1"/>
    </row>
    <row r="2892" spans="1:111" s="5" customFormat="1" ht="15" hidden="1" customHeight="1" outlineLevel="1" x14ac:dyDescent="0.25">
      <c r="A2892" s="563"/>
      <c r="B2892" s="551"/>
      <c r="C2892" s="551"/>
      <c r="D2892" s="551"/>
      <c r="E2892" s="237" t="s">
        <v>76</v>
      </c>
      <c r="F2892" s="121"/>
      <c r="G2892" s="144"/>
      <c r="H2892" s="236"/>
      <c r="I2892" s="236"/>
      <c r="J2892" s="236"/>
      <c r="K2892" s="236"/>
      <c r="L2892" s="236"/>
      <c r="M2892" s="236"/>
      <c r="N2892" s="236"/>
      <c r="O2892" s="327"/>
      <c r="P2892" s="378"/>
      <c r="Q2892" s="378"/>
      <c r="R2892" s="1"/>
      <c r="S2892" s="352"/>
      <c r="T2892" s="1"/>
    </row>
    <row r="2893" spans="1:111" s="5" customFormat="1" hidden="1" outlineLevel="1" x14ac:dyDescent="0.25">
      <c r="A2893" s="563"/>
      <c r="B2893" s="551"/>
      <c r="C2893" s="551"/>
      <c r="D2893" s="551"/>
      <c r="E2893" s="237" t="s">
        <v>77</v>
      </c>
      <c r="F2893" s="121"/>
      <c r="G2893" s="144"/>
      <c r="H2893" s="236"/>
      <c r="I2893" s="236"/>
      <c r="J2893" s="236"/>
      <c r="K2893" s="236"/>
      <c r="L2893" s="236"/>
      <c r="M2893" s="236"/>
      <c r="N2893" s="236"/>
      <c r="O2893" s="327"/>
      <c r="P2893" s="378"/>
      <c r="Q2893" s="378"/>
      <c r="R2893" s="1"/>
      <c r="S2893" s="352"/>
      <c r="T2893" s="1"/>
    </row>
    <row r="2894" spans="1:111" s="5" customFormat="1" hidden="1" outlineLevel="1" x14ac:dyDescent="0.25">
      <c r="A2894" s="563"/>
      <c r="B2894" s="551"/>
      <c r="C2894" s="551"/>
      <c r="D2894" s="551"/>
      <c r="E2894" s="237" t="s">
        <v>78</v>
      </c>
      <c r="F2894" s="121"/>
      <c r="G2894" s="144"/>
      <c r="H2894" s="236"/>
      <c r="I2894" s="236"/>
      <c r="J2894" s="236"/>
      <c r="K2894" s="236"/>
      <c r="L2894" s="236"/>
      <c r="M2894" s="236"/>
      <c r="N2894" s="236"/>
      <c r="O2894" s="327"/>
      <c r="P2894" s="378"/>
      <c r="Q2894" s="378"/>
      <c r="R2894" s="1"/>
      <c r="S2894" s="352"/>
      <c r="T2894" s="1"/>
    </row>
    <row r="2895" spans="1:111" hidden="1" outlineLevel="1" x14ac:dyDescent="0.25">
      <c r="A2895" s="563"/>
      <c r="B2895" s="551"/>
      <c r="C2895" s="551"/>
      <c r="D2895" s="551"/>
      <c r="E2895" s="237" t="s">
        <v>79</v>
      </c>
      <c r="F2895" s="121"/>
      <c r="G2895" s="144"/>
      <c r="H2895" s="236"/>
      <c r="I2895" s="236"/>
      <c r="J2895" s="236"/>
      <c r="K2895" s="236"/>
      <c r="L2895" s="236"/>
      <c r="M2895" s="236"/>
      <c r="N2895" s="236"/>
      <c r="O2895" s="327"/>
      <c r="P2895" s="378"/>
      <c r="Q2895" s="378"/>
      <c r="R2895" s="1"/>
      <c r="S2895" s="352"/>
      <c r="T2895" s="1"/>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c r="AT2895" s="19"/>
      <c r="AU2895" s="19"/>
      <c r="AV2895" s="19"/>
      <c r="AW2895" s="19"/>
      <c r="AX2895" s="19"/>
      <c r="AY2895" s="19"/>
      <c r="AZ2895" s="19"/>
      <c r="BA2895" s="19"/>
      <c r="BB2895" s="19"/>
      <c r="BC2895" s="19"/>
      <c r="BD2895" s="19"/>
      <c r="BE2895" s="19"/>
      <c r="BF2895" s="19"/>
      <c r="BG2895" s="19"/>
      <c r="BH2895" s="19"/>
      <c r="BI2895" s="19"/>
      <c r="BJ2895" s="19"/>
      <c r="BK2895" s="19"/>
      <c r="BL2895" s="19"/>
      <c r="BM2895" s="19"/>
      <c r="BN2895" s="19"/>
      <c r="BO2895" s="19"/>
      <c r="BP2895" s="19"/>
      <c r="BQ2895" s="19"/>
      <c r="BR2895" s="19"/>
      <c r="BS2895" s="19"/>
      <c r="BT2895" s="19"/>
      <c r="BU2895" s="19"/>
      <c r="BV2895" s="19"/>
      <c r="BW2895" s="19"/>
      <c r="BX2895" s="19"/>
      <c r="BY2895" s="19"/>
      <c r="BZ2895" s="19"/>
      <c r="CA2895" s="19"/>
      <c r="CB2895" s="19"/>
      <c r="CC2895" s="19"/>
      <c r="CD2895" s="19"/>
      <c r="CE2895" s="19"/>
      <c r="CF2895" s="19"/>
      <c r="CG2895" s="19"/>
      <c r="CH2895" s="19"/>
      <c r="CI2895" s="19"/>
      <c r="CJ2895" s="19"/>
      <c r="CK2895" s="19"/>
      <c r="CL2895" s="19"/>
      <c r="CM2895" s="19"/>
      <c r="CN2895" s="19"/>
      <c r="CO2895" s="19"/>
      <c r="CP2895" s="19"/>
      <c r="CQ2895" s="19"/>
      <c r="CR2895" s="19"/>
      <c r="CS2895" s="19"/>
      <c r="CT2895" s="19"/>
      <c r="CU2895" s="19"/>
      <c r="CV2895" s="19"/>
      <c r="CW2895" s="19"/>
      <c r="CX2895" s="19"/>
      <c r="CY2895" s="19"/>
      <c r="CZ2895" s="19"/>
      <c r="DA2895" s="19"/>
      <c r="DB2895" s="19"/>
      <c r="DC2895" s="19"/>
      <c r="DD2895" s="19"/>
      <c r="DE2895" s="19"/>
      <c r="DF2895" s="19"/>
      <c r="DG2895" s="19"/>
    </row>
    <row r="2896" spans="1:111" ht="30" hidden="1" outlineLevel="1" x14ac:dyDescent="0.25">
      <c r="A2896" s="563"/>
      <c r="B2896" s="551"/>
      <c r="C2896" s="551"/>
      <c r="D2896" s="551" t="s">
        <v>81</v>
      </c>
      <c r="E2896" s="237" t="s">
        <v>75</v>
      </c>
      <c r="F2896" s="121"/>
      <c r="G2896" s="144"/>
      <c r="H2896" s="239"/>
      <c r="I2896" s="239"/>
      <c r="J2896" s="239"/>
      <c r="K2896" s="239"/>
      <c r="L2896" s="239"/>
      <c r="M2896" s="239"/>
      <c r="N2896" s="239"/>
      <c r="O2896" s="34"/>
      <c r="P2896" s="378"/>
      <c r="Q2896" s="378"/>
      <c r="R2896" s="1"/>
      <c r="S2896" s="352"/>
      <c r="T2896" s="1"/>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c r="AT2896" s="19"/>
      <c r="AU2896" s="19"/>
      <c r="AV2896" s="19"/>
      <c r="AW2896" s="19"/>
      <c r="AX2896" s="19"/>
      <c r="AY2896" s="19"/>
      <c r="AZ2896" s="19"/>
      <c r="BA2896" s="19"/>
      <c r="BB2896" s="19"/>
      <c r="BC2896" s="19"/>
      <c r="BD2896" s="19"/>
      <c r="BE2896" s="19"/>
      <c r="BF2896" s="19"/>
      <c r="BG2896" s="19"/>
      <c r="BH2896" s="19"/>
      <c r="BI2896" s="19"/>
      <c r="BJ2896" s="19"/>
      <c r="BK2896" s="19"/>
      <c r="BL2896" s="19"/>
      <c r="BM2896" s="19"/>
      <c r="BN2896" s="19"/>
      <c r="BO2896" s="19"/>
      <c r="BP2896" s="19"/>
      <c r="BQ2896" s="19"/>
      <c r="BR2896" s="19"/>
      <c r="BS2896" s="19"/>
      <c r="BT2896" s="19"/>
      <c r="BU2896" s="19"/>
      <c r="BV2896" s="19"/>
      <c r="BW2896" s="19"/>
      <c r="BX2896" s="19"/>
      <c r="BY2896" s="19"/>
      <c r="BZ2896" s="19"/>
      <c r="CA2896" s="19"/>
      <c r="CB2896" s="19"/>
      <c r="CC2896" s="19"/>
      <c r="CD2896" s="19"/>
      <c r="CE2896" s="19"/>
      <c r="CF2896" s="19"/>
      <c r="CG2896" s="19"/>
      <c r="CH2896" s="19"/>
      <c r="CI2896" s="19"/>
      <c r="CJ2896" s="19"/>
      <c r="CK2896" s="19"/>
      <c r="CL2896" s="19"/>
      <c r="CM2896" s="19"/>
      <c r="CN2896" s="19"/>
      <c r="CO2896" s="19"/>
      <c r="CP2896" s="19"/>
      <c r="CQ2896" s="19"/>
      <c r="CR2896" s="19"/>
      <c r="CS2896" s="19"/>
      <c r="CT2896" s="19"/>
      <c r="CU2896" s="19"/>
      <c r="CV2896" s="19"/>
      <c r="CW2896" s="19"/>
      <c r="CX2896" s="19"/>
      <c r="CY2896" s="19"/>
      <c r="CZ2896" s="19"/>
      <c r="DA2896" s="19"/>
      <c r="DB2896" s="19"/>
      <c r="DC2896" s="19"/>
      <c r="DD2896" s="19"/>
      <c r="DE2896" s="19"/>
      <c r="DF2896" s="19"/>
      <c r="DG2896" s="19"/>
    </row>
    <row r="2897" spans="1:111" hidden="1" outlineLevel="1" x14ac:dyDescent="0.25">
      <c r="A2897" s="563"/>
      <c r="B2897" s="551"/>
      <c r="C2897" s="551"/>
      <c r="D2897" s="551"/>
      <c r="E2897" s="237" t="s">
        <v>76</v>
      </c>
      <c r="F2897" s="121"/>
      <c r="G2897" s="144"/>
      <c r="H2897" s="239"/>
      <c r="I2897" s="239"/>
      <c r="J2897" s="239"/>
      <c r="K2897" s="239"/>
      <c r="L2897" s="239"/>
      <c r="M2897" s="239"/>
      <c r="N2897" s="239"/>
      <c r="O2897" s="34"/>
      <c r="P2897" s="378"/>
      <c r="Q2897" s="378"/>
      <c r="R2897" s="1"/>
      <c r="S2897" s="352"/>
      <c r="T2897" s="1"/>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c r="AV2897" s="19"/>
      <c r="AW2897" s="19"/>
      <c r="AX2897" s="19"/>
      <c r="AY2897" s="19"/>
      <c r="AZ2897" s="19"/>
      <c r="BA2897" s="19"/>
      <c r="BB2897" s="19"/>
      <c r="BC2897" s="19"/>
      <c r="BD2897" s="19"/>
      <c r="BE2897" s="19"/>
      <c r="BF2897" s="19"/>
      <c r="BG2897" s="19"/>
      <c r="BH2897" s="19"/>
      <c r="BI2897" s="19"/>
      <c r="BJ2897" s="19"/>
      <c r="BK2897" s="19"/>
      <c r="BL2897" s="19"/>
      <c r="BM2897" s="19"/>
      <c r="BN2897" s="19"/>
      <c r="BO2897" s="19"/>
      <c r="BP2897" s="19"/>
      <c r="BQ2897" s="19"/>
      <c r="BR2897" s="19"/>
      <c r="BS2897" s="19"/>
      <c r="BT2897" s="19"/>
      <c r="BU2897" s="19"/>
      <c r="BV2897" s="19"/>
      <c r="BW2897" s="19"/>
      <c r="BX2897" s="19"/>
      <c r="BY2897" s="19"/>
      <c r="BZ2897" s="19"/>
      <c r="CA2897" s="19"/>
      <c r="CB2897" s="19"/>
      <c r="CC2897" s="19"/>
      <c r="CD2897" s="19"/>
      <c r="CE2897" s="19"/>
      <c r="CF2897" s="19"/>
      <c r="CG2897" s="19"/>
      <c r="CH2897" s="19"/>
      <c r="CI2897" s="19"/>
      <c r="CJ2897" s="19"/>
      <c r="CK2897" s="19"/>
      <c r="CL2897" s="19"/>
      <c r="CM2897" s="19"/>
      <c r="CN2897" s="19"/>
      <c r="CO2897" s="19"/>
      <c r="CP2897" s="19"/>
      <c r="CQ2897" s="19"/>
      <c r="CR2897" s="19"/>
      <c r="CS2897" s="19"/>
      <c r="CT2897" s="19"/>
      <c r="CU2897" s="19"/>
      <c r="CV2897" s="19"/>
      <c r="CW2897" s="19"/>
      <c r="CX2897" s="19"/>
      <c r="CY2897" s="19"/>
      <c r="CZ2897" s="19"/>
      <c r="DA2897" s="19"/>
      <c r="DB2897" s="19"/>
      <c r="DC2897" s="19"/>
      <c r="DD2897" s="19"/>
      <c r="DE2897" s="19"/>
      <c r="DF2897" s="19"/>
      <c r="DG2897" s="19"/>
    </row>
    <row r="2898" spans="1:111" hidden="1" outlineLevel="1" x14ac:dyDescent="0.25">
      <c r="A2898" s="563"/>
      <c r="B2898" s="551"/>
      <c r="C2898" s="551"/>
      <c r="D2898" s="551"/>
      <c r="E2898" s="237" t="s">
        <v>77</v>
      </c>
      <c r="F2898" s="121"/>
      <c r="G2898" s="144"/>
      <c r="H2898" s="239"/>
      <c r="I2898" s="239"/>
      <c r="J2898" s="239"/>
      <c r="K2898" s="239"/>
      <c r="L2898" s="239"/>
      <c r="M2898" s="239"/>
      <c r="N2898" s="239"/>
      <c r="O2898" s="34"/>
      <c r="P2898" s="378"/>
      <c r="Q2898" s="378"/>
      <c r="R2898" s="1"/>
      <c r="S2898" s="352"/>
      <c r="T2898" s="1"/>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c r="AT2898" s="19"/>
      <c r="AU2898" s="19"/>
      <c r="AV2898" s="19"/>
      <c r="AW2898" s="19"/>
      <c r="AX2898" s="19"/>
      <c r="AY2898" s="19"/>
      <c r="AZ2898" s="19"/>
      <c r="BA2898" s="19"/>
      <c r="BB2898" s="19"/>
      <c r="BC2898" s="19"/>
      <c r="BD2898" s="19"/>
      <c r="BE2898" s="19"/>
      <c r="BF2898" s="19"/>
      <c r="BG2898" s="19"/>
      <c r="BH2898" s="19"/>
      <c r="BI2898" s="19"/>
      <c r="BJ2898" s="19"/>
      <c r="BK2898" s="19"/>
      <c r="BL2898" s="19"/>
      <c r="BM2898" s="19"/>
      <c r="BN2898" s="19"/>
      <c r="BO2898" s="19"/>
      <c r="BP2898" s="19"/>
      <c r="BQ2898" s="19"/>
      <c r="BR2898" s="19"/>
      <c r="BS2898" s="19"/>
      <c r="BT2898" s="19"/>
      <c r="BU2898" s="19"/>
      <c r="BV2898" s="19"/>
      <c r="BW2898" s="19"/>
      <c r="BX2898" s="19"/>
      <c r="BY2898" s="19"/>
      <c r="BZ2898" s="19"/>
      <c r="CA2898" s="19"/>
      <c r="CB2898" s="19"/>
      <c r="CC2898" s="19"/>
      <c r="CD2898" s="19"/>
      <c r="CE2898" s="19"/>
      <c r="CF2898" s="19"/>
      <c r="CG2898" s="19"/>
      <c r="CH2898" s="19"/>
      <c r="CI2898" s="19"/>
      <c r="CJ2898" s="19"/>
      <c r="CK2898" s="19"/>
      <c r="CL2898" s="19"/>
      <c r="CM2898" s="19"/>
      <c r="CN2898" s="19"/>
      <c r="CO2898" s="19"/>
      <c r="CP2898" s="19"/>
      <c r="CQ2898" s="19"/>
      <c r="CR2898" s="19"/>
      <c r="CS2898" s="19"/>
      <c r="CT2898" s="19"/>
      <c r="CU2898" s="19"/>
      <c r="CV2898" s="19"/>
      <c r="CW2898" s="19"/>
      <c r="CX2898" s="19"/>
      <c r="CY2898" s="19"/>
      <c r="CZ2898" s="19"/>
      <c r="DA2898" s="19"/>
      <c r="DB2898" s="19"/>
      <c r="DC2898" s="19"/>
      <c r="DD2898" s="19"/>
      <c r="DE2898" s="19"/>
      <c r="DF2898" s="19"/>
      <c r="DG2898" s="19"/>
    </row>
    <row r="2899" spans="1:111" s="38" customFormat="1" ht="31.5" customHeight="1" collapsed="1" x14ac:dyDescent="0.2">
      <c r="A2899" s="563"/>
      <c r="B2899" s="551"/>
      <c r="C2899" s="551"/>
      <c r="D2899" s="551"/>
      <c r="E2899" s="585" t="s">
        <v>78</v>
      </c>
      <c r="F2899" s="586"/>
      <c r="G2899" s="213"/>
      <c r="H2899" s="122">
        <f>H2900</f>
        <v>1</v>
      </c>
      <c r="I2899" s="122"/>
      <c r="J2899" s="122"/>
      <c r="K2899" s="122"/>
      <c r="L2899" s="122">
        <f t="shared" ref="L2899" si="54">L2900</f>
        <v>1196</v>
      </c>
      <c r="M2899" s="122"/>
      <c r="N2899" s="122"/>
      <c r="O2899" s="334"/>
      <c r="P2899" s="364"/>
      <c r="Q2899" s="276"/>
      <c r="R2899" s="221"/>
      <c r="S2899" s="224"/>
      <c r="T2899" s="173"/>
      <c r="U2899" s="84"/>
      <c r="V2899" s="84"/>
      <c r="W2899" s="84"/>
      <c r="X2899" s="84"/>
      <c r="Y2899" s="84"/>
      <c r="Z2899" s="84"/>
      <c r="AA2899" s="84"/>
      <c r="AB2899" s="84"/>
      <c r="AC2899" s="84"/>
      <c r="AD2899" s="84"/>
      <c r="AE2899" s="84"/>
      <c r="AF2899" s="84"/>
      <c r="AG2899" s="84"/>
      <c r="AH2899" s="84"/>
      <c r="AI2899" s="84"/>
      <c r="AJ2899" s="84"/>
      <c r="AK2899" s="84"/>
      <c r="AL2899" s="84"/>
      <c r="AM2899" s="84"/>
      <c r="AN2899" s="84"/>
      <c r="AO2899" s="84"/>
      <c r="AP2899" s="84"/>
      <c r="AQ2899" s="84"/>
      <c r="AR2899" s="84"/>
      <c r="AS2899" s="84"/>
      <c r="AT2899" s="84"/>
      <c r="AU2899" s="84"/>
      <c r="AV2899" s="84"/>
      <c r="AW2899" s="84"/>
      <c r="AX2899" s="84"/>
      <c r="AY2899" s="84"/>
      <c r="AZ2899" s="84"/>
      <c r="BA2899" s="84"/>
      <c r="BB2899" s="84"/>
      <c r="BC2899" s="84"/>
      <c r="BD2899" s="84"/>
      <c r="BE2899" s="84"/>
      <c r="BF2899" s="84"/>
      <c r="BG2899" s="84"/>
      <c r="BH2899" s="84"/>
      <c r="BI2899" s="84"/>
      <c r="BJ2899" s="84"/>
      <c r="BK2899" s="84"/>
      <c r="BL2899" s="84"/>
      <c r="BM2899" s="84"/>
      <c r="BN2899" s="84"/>
      <c r="BO2899" s="84"/>
      <c r="BP2899" s="84"/>
      <c r="BQ2899" s="84"/>
      <c r="BR2899" s="84"/>
      <c r="BS2899" s="84"/>
      <c r="BT2899" s="84"/>
      <c r="BU2899" s="84"/>
      <c r="BV2899" s="84"/>
      <c r="BW2899" s="84"/>
      <c r="BX2899" s="84"/>
      <c r="BY2899" s="84"/>
      <c r="BZ2899" s="84"/>
      <c r="CA2899" s="84"/>
      <c r="CB2899" s="84"/>
      <c r="CC2899" s="84"/>
      <c r="CD2899" s="84"/>
      <c r="CE2899" s="84"/>
      <c r="CF2899" s="84"/>
      <c r="CG2899" s="84"/>
      <c r="CH2899" s="84"/>
      <c r="CI2899" s="84"/>
      <c r="CJ2899" s="84"/>
      <c r="CK2899" s="84"/>
      <c r="CL2899" s="84"/>
      <c r="CM2899" s="84"/>
      <c r="CN2899" s="84"/>
      <c r="CO2899" s="84"/>
      <c r="CP2899" s="84"/>
      <c r="CQ2899" s="84"/>
      <c r="CR2899" s="84"/>
      <c r="CS2899" s="84"/>
      <c r="CT2899" s="84"/>
      <c r="CU2899" s="84"/>
      <c r="CV2899" s="84"/>
      <c r="CW2899" s="84"/>
      <c r="CX2899" s="84"/>
      <c r="CY2899" s="84"/>
      <c r="CZ2899" s="84"/>
      <c r="DA2899" s="84"/>
      <c r="DB2899" s="84"/>
      <c r="DC2899" s="84"/>
      <c r="DD2899" s="84"/>
      <c r="DE2899" s="84"/>
      <c r="DF2899" s="84"/>
      <c r="DG2899" s="84"/>
    </row>
    <row r="2900" spans="1:111" s="19" customFormat="1" ht="60" hidden="1" customHeight="1" outlineLevel="1" x14ac:dyDescent="0.25">
      <c r="A2900" s="563"/>
      <c r="B2900" s="551"/>
      <c r="C2900" s="551"/>
      <c r="D2900" s="551"/>
      <c r="E2900" s="587"/>
      <c r="F2900" s="588"/>
      <c r="G2900" s="101" t="s">
        <v>1925</v>
      </c>
      <c r="H2900" s="132">
        <v>1</v>
      </c>
      <c r="I2900" s="132"/>
      <c r="J2900" s="132"/>
      <c r="K2900" s="132"/>
      <c r="L2900" s="122">
        <v>1196</v>
      </c>
      <c r="M2900" s="122"/>
      <c r="N2900" s="122"/>
      <c r="O2900" s="334"/>
      <c r="P2900" s="364"/>
      <c r="Q2900" s="276"/>
      <c r="R2900" s="221"/>
      <c r="S2900" s="367"/>
      <c r="T2900" s="173"/>
    </row>
    <row r="2901" spans="1:111" hidden="1" outlineLevel="1" x14ac:dyDescent="0.25">
      <c r="A2901" s="563"/>
      <c r="B2901" s="551"/>
      <c r="C2901" s="551"/>
      <c r="D2901" s="551"/>
      <c r="E2901" s="237" t="s">
        <v>79</v>
      </c>
      <c r="F2901" s="147"/>
      <c r="G2901" s="204"/>
      <c r="H2901" s="300"/>
      <c r="I2901" s="300"/>
      <c r="J2901" s="300"/>
      <c r="K2901" s="300"/>
      <c r="L2901" s="300"/>
      <c r="M2901" s="300"/>
      <c r="N2901" s="300"/>
      <c r="O2901" s="327"/>
      <c r="P2901" s="364"/>
      <c r="Q2901" s="276"/>
      <c r="R2901" s="221"/>
      <c r="S2901" s="367"/>
      <c r="T2901" s="173"/>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19"/>
      <c r="AY2901" s="19"/>
      <c r="AZ2901" s="19"/>
      <c r="BA2901" s="19"/>
      <c r="BB2901" s="19"/>
      <c r="BC2901" s="19"/>
      <c r="BD2901" s="19"/>
      <c r="BE2901" s="19"/>
      <c r="BF2901" s="19"/>
      <c r="BG2901" s="19"/>
      <c r="BH2901" s="19"/>
      <c r="BI2901" s="19"/>
      <c r="BJ2901" s="19"/>
      <c r="BK2901" s="19"/>
      <c r="BL2901" s="19"/>
      <c r="BM2901" s="19"/>
      <c r="BN2901" s="19"/>
      <c r="BO2901" s="19"/>
      <c r="BP2901" s="19"/>
      <c r="BQ2901" s="19"/>
      <c r="BR2901" s="19"/>
      <c r="BS2901" s="19"/>
      <c r="BT2901" s="19"/>
      <c r="BU2901" s="19"/>
      <c r="BV2901" s="19"/>
      <c r="BW2901" s="19"/>
      <c r="BX2901" s="19"/>
      <c r="BY2901" s="19"/>
      <c r="BZ2901" s="19"/>
      <c r="CA2901" s="19"/>
      <c r="CB2901" s="19"/>
      <c r="CC2901" s="19"/>
      <c r="CD2901" s="19"/>
      <c r="CE2901" s="19"/>
      <c r="CF2901" s="19"/>
      <c r="CG2901" s="19"/>
      <c r="CH2901" s="19"/>
      <c r="CI2901" s="19"/>
      <c r="CJ2901" s="19"/>
      <c r="CK2901" s="19"/>
      <c r="CL2901" s="19"/>
      <c r="CM2901" s="19"/>
      <c r="CN2901" s="19"/>
      <c r="CO2901" s="19"/>
      <c r="CP2901" s="19"/>
      <c r="CQ2901" s="19"/>
      <c r="CR2901" s="19"/>
      <c r="CS2901" s="19"/>
      <c r="CT2901" s="19"/>
      <c r="CU2901" s="19"/>
      <c r="CV2901" s="19"/>
      <c r="CW2901" s="19"/>
      <c r="CX2901" s="19"/>
      <c r="CY2901" s="19"/>
      <c r="CZ2901" s="19"/>
      <c r="DA2901" s="19"/>
      <c r="DB2901" s="19"/>
      <c r="DC2901" s="19"/>
      <c r="DD2901" s="19"/>
      <c r="DE2901" s="19"/>
      <c r="DF2901" s="19"/>
      <c r="DG2901" s="19"/>
    </row>
    <row r="2902" spans="1:111" ht="30" hidden="1" outlineLevel="1" x14ac:dyDescent="0.25">
      <c r="A2902" s="563"/>
      <c r="B2902" s="551"/>
      <c r="C2902" s="551"/>
      <c r="D2902" s="551" t="s">
        <v>82</v>
      </c>
      <c r="E2902" s="237" t="s">
        <v>75</v>
      </c>
      <c r="F2902" s="147"/>
      <c r="G2902" s="204"/>
      <c r="H2902" s="300"/>
      <c r="I2902" s="300"/>
      <c r="J2902" s="300"/>
      <c r="K2902" s="300"/>
      <c r="L2902" s="300"/>
      <c r="M2902" s="300"/>
      <c r="N2902" s="300"/>
      <c r="O2902" s="327"/>
      <c r="P2902" s="364"/>
      <c r="Q2902" s="276"/>
      <c r="R2902" s="221"/>
      <c r="S2902" s="367"/>
      <c r="T2902" s="173"/>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9"/>
      <c r="CE2902" s="19"/>
      <c r="CF2902" s="19"/>
      <c r="CG2902" s="19"/>
      <c r="CH2902" s="19"/>
      <c r="CI2902" s="19"/>
      <c r="CJ2902" s="19"/>
      <c r="CK2902" s="19"/>
      <c r="CL2902" s="19"/>
      <c r="CM2902" s="19"/>
      <c r="CN2902" s="19"/>
      <c r="CO2902" s="19"/>
      <c r="CP2902" s="19"/>
      <c r="CQ2902" s="19"/>
      <c r="CR2902" s="19"/>
      <c r="CS2902" s="19"/>
      <c r="CT2902" s="19"/>
      <c r="CU2902" s="19"/>
      <c r="CV2902" s="19"/>
      <c r="CW2902" s="19"/>
      <c r="CX2902" s="19"/>
      <c r="CY2902" s="19"/>
      <c r="CZ2902" s="19"/>
      <c r="DA2902" s="19"/>
      <c r="DB2902" s="19"/>
      <c r="DC2902" s="19"/>
      <c r="DD2902" s="19"/>
      <c r="DE2902" s="19"/>
      <c r="DF2902" s="19"/>
      <c r="DG2902" s="19"/>
    </row>
    <row r="2903" spans="1:111" hidden="1" outlineLevel="1" x14ac:dyDescent="0.25">
      <c r="A2903" s="563"/>
      <c r="B2903" s="551"/>
      <c r="C2903" s="551"/>
      <c r="D2903" s="551"/>
      <c r="E2903" s="237" t="s">
        <v>76</v>
      </c>
      <c r="F2903" s="147"/>
      <c r="G2903" s="204"/>
      <c r="H2903" s="300"/>
      <c r="I2903" s="300"/>
      <c r="J2903" s="300"/>
      <c r="K2903" s="300"/>
      <c r="L2903" s="300"/>
      <c r="M2903" s="300"/>
      <c r="N2903" s="300"/>
      <c r="O2903" s="327"/>
      <c r="P2903" s="364"/>
      <c r="Q2903" s="276"/>
      <c r="R2903" s="221"/>
      <c r="S2903" s="367"/>
      <c r="T2903" s="173"/>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c r="AT2903" s="19"/>
      <c r="AU2903" s="19"/>
      <c r="AV2903" s="19"/>
      <c r="AW2903" s="19"/>
      <c r="AX2903" s="19"/>
      <c r="AY2903" s="19"/>
      <c r="AZ2903" s="19"/>
      <c r="BA2903" s="19"/>
      <c r="BB2903" s="19"/>
      <c r="BC2903" s="19"/>
      <c r="BD2903" s="19"/>
      <c r="BE2903" s="19"/>
      <c r="BF2903" s="19"/>
      <c r="BG2903" s="19"/>
      <c r="BH2903" s="19"/>
      <c r="BI2903" s="19"/>
      <c r="BJ2903" s="19"/>
      <c r="BK2903" s="19"/>
      <c r="BL2903" s="19"/>
      <c r="BM2903" s="19"/>
      <c r="BN2903" s="19"/>
      <c r="BO2903" s="19"/>
      <c r="BP2903" s="19"/>
      <c r="BQ2903" s="19"/>
      <c r="BR2903" s="19"/>
      <c r="BS2903" s="19"/>
      <c r="BT2903" s="19"/>
      <c r="BU2903" s="19"/>
      <c r="BV2903" s="19"/>
      <c r="BW2903" s="19"/>
      <c r="BX2903" s="19"/>
      <c r="BY2903" s="19"/>
      <c r="BZ2903" s="19"/>
      <c r="CA2903" s="19"/>
      <c r="CB2903" s="19"/>
      <c r="CC2903" s="19"/>
      <c r="CD2903" s="19"/>
      <c r="CE2903" s="19"/>
      <c r="CF2903" s="19"/>
      <c r="CG2903" s="19"/>
      <c r="CH2903" s="19"/>
      <c r="CI2903" s="19"/>
      <c r="CJ2903" s="19"/>
      <c r="CK2903" s="19"/>
      <c r="CL2903" s="19"/>
      <c r="CM2903" s="19"/>
      <c r="CN2903" s="19"/>
      <c r="CO2903" s="19"/>
      <c r="CP2903" s="19"/>
      <c r="CQ2903" s="19"/>
      <c r="CR2903" s="19"/>
      <c r="CS2903" s="19"/>
      <c r="CT2903" s="19"/>
      <c r="CU2903" s="19"/>
      <c r="CV2903" s="19"/>
      <c r="CW2903" s="19"/>
      <c r="CX2903" s="19"/>
      <c r="CY2903" s="19"/>
      <c r="CZ2903" s="19"/>
      <c r="DA2903" s="19"/>
      <c r="DB2903" s="19"/>
      <c r="DC2903" s="19"/>
      <c r="DD2903" s="19"/>
      <c r="DE2903" s="19"/>
      <c r="DF2903" s="19"/>
      <c r="DG2903" s="19"/>
    </row>
    <row r="2904" spans="1:111" hidden="1" outlineLevel="1" x14ac:dyDescent="0.25">
      <c r="A2904" s="563"/>
      <c r="B2904" s="551"/>
      <c r="C2904" s="551"/>
      <c r="D2904" s="551"/>
      <c r="E2904" s="237" t="s">
        <v>77</v>
      </c>
      <c r="F2904" s="147"/>
      <c r="G2904" s="204"/>
      <c r="H2904" s="300"/>
      <c r="I2904" s="300"/>
      <c r="J2904" s="300"/>
      <c r="K2904" s="300"/>
      <c r="L2904" s="300"/>
      <c r="M2904" s="300"/>
      <c r="N2904" s="300"/>
      <c r="O2904" s="327"/>
      <c r="P2904" s="364"/>
      <c r="Q2904" s="276"/>
      <c r="R2904" s="221"/>
      <c r="S2904" s="367"/>
      <c r="T2904" s="173"/>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c r="AV2904" s="19"/>
      <c r="AW2904" s="19"/>
      <c r="AX2904" s="19"/>
      <c r="AY2904" s="19"/>
      <c r="AZ2904" s="19"/>
      <c r="BA2904" s="19"/>
      <c r="BB2904" s="19"/>
      <c r="BC2904" s="19"/>
      <c r="BD2904" s="19"/>
      <c r="BE2904" s="19"/>
      <c r="BF2904" s="19"/>
      <c r="BG2904" s="19"/>
      <c r="BH2904" s="19"/>
      <c r="BI2904" s="19"/>
      <c r="BJ2904" s="19"/>
      <c r="BK2904" s="19"/>
      <c r="BL2904" s="19"/>
      <c r="BM2904" s="19"/>
      <c r="BN2904" s="19"/>
      <c r="BO2904" s="19"/>
      <c r="BP2904" s="19"/>
      <c r="BQ2904" s="19"/>
      <c r="BR2904" s="19"/>
      <c r="BS2904" s="19"/>
      <c r="BT2904" s="19"/>
      <c r="BU2904" s="19"/>
      <c r="BV2904" s="19"/>
      <c r="BW2904" s="19"/>
      <c r="BX2904" s="19"/>
      <c r="BY2904" s="19"/>
      <c r="BZ2904" s="19"/>
      <c r="CA2904" s="19"/>
      <c r="CB2904" s="19"/>
      <c r="CC2904" s="19"/>
      <c r="CD2904" s="19"/>
      <c r="CE2904" s="19"/>
      <c r="CF2904" s="19"/>
      <c r="CG2904" s="19"/>
      <c r="CH2904" s="19"/>
      <c r="CI2904" s="19"/>
      <c r="CJ2904" s="19"/>
      <c r="CK2904" s="19"/>
      <c r="CL2904" s="19"/>
      <c r="CM2904" s="19"/>
      <c r="CN2904" s="19"/>
      <c r="CO2904" s="19"/>
      <c r="CP2904" s="19"/>
      <c r="CQ2904" s="19"/>
      <c r="CR2904" s="19"/>
      <c r="CS2904" s="19"/>
      <c r="CT2904" s="19"/>
      <c r="CU2904" s="19"/>
      <c r="CV2904" s="19"/>
      <c r="CW2904" s="19"/>
      <c r="CX2904" s="19"/>
      <c r="CY2904" s="19"/>
      <c r="CZ2904" s="19"/>
      <c r="DA2904" s="19"/>
      <c r="DB2904" s="19"/>
      <c r="DC2904" s="19"/>
      <c r="DD2904" s="19"/>
      <c r="DE2904" s="19"/>
      <c r="DF2904" s="19"/>
      <c r="DG2904" s="19"/>
    </row>
    <row r="2905" spans="1:111" hidden="1" outlineLevel="1" x14ac:dyDescent="0.25">
      <c r="A2905" s="563"/>
      <c r="B2905" s="551"/>
      <c r="C2905" s="551"/>
      <c r="D2905" s="551"/>
      <c r="E2905" s="237" t="s">
        <v>78</v>
      </c>
      <c r="F2905" s="147"/>
      <c r="G2905" s="204"/>
      <c r="H2905" s="300"/>
      <c r="I2905" s="300"/>
      <c r="J2905" s="300"/>
      <c r="K2905" s="300"/>
      <c r="L2905" s="300"/>
      <c r="M2905" s="300"/>
      <c r="N2905" s="300"/>
      <c r="O2905" s="327"/>
      <c r="P2905" s="364"/>
      <c r="Q2905" s="276"/>
      <c r="R2905" s="221"/>
      <c r="S2905" s="367"/>
      <c r="T2905" s="173"/>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c r="AT2905" s="19"/>
      <c r="AU2905" s="19"/>
      <c r="AV2905" s="19"/>
      <c r="AW2905" s="19"/>
      <c r="AX2905" s="19"/>
      <c r="AY2905" s="19"/>
      <c r="AZ2905" s="19"/>
      <c r="BA2905" s="19"/>
      <c r="BB2905" s="19"/>
      <c r="BC2905" s="19"/>
      <c r="BD2905" s="19"/>
      <c r="BE2905" s="19"/>
      <c r="BF2905" s="19"/>
      <c r="BG2905" s="19"/>
      <c r="BH2905" s="19"/>
      <c r="BI2905" s="19"/>
      <c r="BJ2905" s="19"/>
      <c r="BK2905" s="19"/>
      <c r="BL2905" s="19"/>
      <c r="BM2905" s="19"/>
      <c r="BN2905" s="19"/>
      <c r="BO2905" s="19"/>
      <c r="BP2905" s="19"/>
      <c r="BQ2905" s="19"/>
      <c r="BR2905" s="19"/>
      <c r="BS2905" s="19"/>
      <c r="BT2905" s="19"/>
      <c r="BU2905" s="19"/>
      <c r="BV2905" s="19"/>
      <c r="BW2905" s="19"/>
      <c r="BX2905" s="19"/>
      <c r="BY2905" s="19"/>
      <c r="BZ2905" s="19"/>
      <c r="CA2905" s="19"/>
      <c r="CB2905" s="19"/>
      <c r="CC2905" s="19"/>
      <c r="CD2905" s="19"/>
      <c r="CE2905" s="19"/>
      <c r="CF2905" s="19"/>
      <c r="CG2905" s="19"/>
      <c r="CH2905" s="19"/>
      <c r="CI2905" s="19"/>
      <c r="CJ2905" s="19"/>
      <c r="CK2905" s="19"/>
      <c r="CL2905" s="19"/>
      <c r="CM2905" s="19"/>
      <c r="CN2905" s="19"/>
      <c r="CO2905" s="19"/>
      <c r="CP2905" s="19"/>
      <c r="CQ2905" s="19"/>
      <c r="CR2905" s="19"/>
      <c r="CS2905" s="19"/>
      <c r="CT2905" s="19"/>
      <c r="CU2905" s="19"/>
      <c r="CV2905" s="19"/>
      <c r="CW2905" s="19"/>
      <c r="CX2905" s="19"/>
      <c r="CY2905" s="19"/>
      <c r="CZ2905" s="19"/>
      <c r="DA2905" s="19"/>
      <c r="DB2905" s="19"/>
      <c r="DC2905" s="19"/>
      <c r="DD2905" s="19"/>
      <c r="DE2905" s="19"/>
      <c r="DF2905" s="19"/>
      <c r="DG2905" s="19"/>
    </row>
    <row r="2906" spans="1:111" hidden="1" outlineLevel="1" x14ac:dyDescent="0.25">
      <c r="A2906" s="563"/>
      <c r="B2906" s="551"/>
      <c r="C2906" s="551"/>
      <c r="D2906" s="551"/>
      <c r="E2906" s="237" t="s">
        <v>79</v>
      </c>
      <c r="F2906" s="147"/>
      <c r="G2906" s="204"/>
      <c r="H2906" s="300"/>
      <c r="I2906" s="300"/>
      <c r="J2906" s="300"/>
      <c r="K2906" s="300"/>
      <c r="L2906" s="300"/>
      <c r="M2906" s="300"/>
      <c r="N2906" s="300"/>
      <c r="O2906" s="327"/>
      <c r="P2906" s="364"/>
      <c r="Q2906" s="276"/>
      <c r="R2906" s="221"/>
      <c r="S2906" s="367"/>
      <c r="T2906" s="173"/>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c r="AT2906" s="19"/>
      <c r="AU2906" s="19"/>
      <c r="AV2906" s="19"/>
      <c r="AW2906" s="19"/>
      <c r="AX2906" s="19"/>
      <c r="AY2906" s="19"/>
      <c r="AZ2906" s="19"/>
      <c r="BA2906" s="19"/>
      <c r="BB2906" s="19"/>
      <c r="BC2906" s="19"/>
      <c r="BD2906" s="19"/>
      <c r="BE2906" s="19"/>
      <c r="BF2906" s="19"/>
      <c r="BG2906" s="19"/>
      <c r="BH2906" s="19"/>
      <c r="BI2906" s="19"/>
      <c r="BJ2906" s="19"/>
      <c r="BK2906" s="19"/>
      <c r="BL2906" s="19"/>
      <c r="BM2906" s="19"/>
      <c r="BN2906" s="19"/>
      <c r="BO2906" s="19"/>
      <c r="BP2906" s="19"/>
      <c r="BQ2906" s="19"/>
      <c r="BR2906" s="19"/>
      <c r="BS2906" s="19"/>
      <c r="BT2906" s="19"/>
      <c r="BU2906" s="19"/>
      <c r="BV2906" s="19"/>
      <c r="BW2906" s="19"/>
      <c r="BX2906" s="19"/>
      <c r="BY2906" s="19"/>
      <c r="BZ2906" s="19"/>
      <c r="CA2906" s="19"/>
      <c r="CB2906" s="19"/>
      <c r="CC2906" s="19"/>
      <c r="CD2906" s="19"/>
      <c r="CE2906" s="19"/>
      <c r="CF2906" s="19"/>
      <c r="CG2906" s="19"/>
      <c r="CH2906" s="19"/>
      <c r="CI2906" s="19"/>
      <c r="CJ2906" s="19"/>
      <c r="CK2906" s="19"/>
      <c r="CL2906" s="19"/>
      <c r="CM2906" s="19"/>
      <c r="CN2906" s="19"/>
      <c r="CO2906" s="19"/>
      <c r="CP2906" s="19"/>
      <c r="CQ2906" s="19"/>
      <c r="CR2906" s="19"/>
      <c r="CS2906" s="19"/>
      <c r="CT2906" s="19"/>
      <c r="CU2906" s="19"/>
      <c r="CV2906" s="19"/>
      <c r="CW2906" s="19"/>
      <c r="CX2906" s="19"/>
      <c r="CY2906" s="19"/>
      <c r="CZ2906" s="19"/>
      <c r="DA2906" s="19"/>
      <c r="DB2906" s="19"/>
      <c r="DC2906" s="19"/>
      <c r="DD2906" s="19"/>
      <c r="DE2906" s="19"/>
      <c r="DF2906" s="19"/>
      <c r="DG2906" s="19"/>
    </row>
    <row r="2907" spans="1:111" s="102" customFormat="1" ht="16.5" customHeight="1" collapsed="1" x14ac:dyDescent="0.25">
      <c r="A2907" s="552" t="s">
        <v>72</v>
      </c>
      <c r="B2907" s="552"/>
      <c r="C2907" s="552"/>
      <c r="D2907" s="551" t="s">
        <v>80</v>
      </c>
      <c r="E2907" s="585" t="s">
        <v>75</v>
      </c>
      <c r="F2907" s="586"/>
      <c r="G2907" s="204"/>
      <c r="H2907" s="122"/>
      <c r="I2907" s="122">
        <f t="shared" ref="I2907:M2907" si="55">I2908</f>
        <v>1</v>
      </c>
      <c r="J2907" s="122"/>
      <c r="K2907" s="122"/>
      <c r="L2907" s="122"/>
      <c r="M2907" s="122">
        <f t="shared" si="55"/>
        <v>250</v>
      </c>
      <c r="N2907" s="122"/>
      <c r="O2907" s="334"/>
      <c r="P2907" s="364"/>
      <c r="Q2907" s="276"/>
      <c r="R2907" s="221"/>
      <c r="S2907" s="276"/>
      <c r="T2907" s="173"/>
    </row>
    <row r="2908" spans="1:111" s="19" customFormat="1" ht="45" hidden="1" customHeight="1" outlineLevel="1" x14ac:dyDescent="0.25">
      <c r="A2908" s="552"/>
      <c r="B2908" s="552"/>
      <c r="C2908" s="552"/>
      <c r="D2908" s="551"/>
      <c r="E2908" s="587"/>
      <c r="F2908" s="588"/>
      <c r="G2908" s="61" t="s">
        <v>2188</v>
      </c>
      <c r="H2908" s="131"/>
      <c r="I2908" s="131">
        <v>1</v>
      </c>
      <c r="J2908" s="131"/>
      <c r="K2908" s="131"/>
      <c r="L2908" s="131"/>
      <c r="M2908" s="131">
        <v>250</v>
      </c>
      <c r="N2908" s="131"/>
      <c r="O2908" s="343"/>
      <c r="P2908" s="364"/>
      <c r="Q2908" s="276"/>
      <c r="R2908" s="221"/>
      <c r="S2908" s="276"/>
      <c r="T2908" s="173"/>
    </row>
    <row r="2909" spans="1:111" ht="15" hidden="1" customHeight="1" outlineLevel="1" x14ac:dyDescent="0.25">
      <c r="A2909" s="552"/>
      <c r="B2909" s="552"/>
      <c r="C2909" s="552"/>
      <c r="D2909" s="551"/>
      <c r="E2909" s="237" t="s">
        <v>76</v>
      </c>
      <c r="F2909" s="147"/>
      <c r="G2909" s="204"/>
      <c r="H2909" s="300"/>
      <c r="I2909" s="300"/>
      <c r="J2909" s="300"/>
      <c r="K2909" s="389"/>
      <c r="L2909" s="389"/>
      <c r="M2909" s="389"/>
      <c r="N2909" s="300"/>
      <c r="O2909" s="327"/>
      <c r="P2909" s="364"/>
      <c r="Q2909" s="276"/>
      <c r="R2909" s="221"/>
      <c r="S2909" s="276"/>
      <c r="T2909" s="173"/>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c r="BL2909" s="19"/>
      <c r="BM2909" s="19"/>
      <c r="BN2909" s="19"/>
      <c r="BO2909" s="19"/>
      <c r="BP2909" s="19"/>
      <c r="BQ2909" s="19"/>
      <c r="BR2909" s="19"/>
      <c r="BS2909" s="19"/>
      <c r="BT2909" s="19"/>
      <c r="BU2909" s="19"/>
      <c r="BV2909" s="19"/>
      <c r="BW2909" s="19"/>
      <c r="BX2909" s="19"/>
      <c r="BY2909" s="19"/>
      <c r="BZ2909" s="19"/>
      <c r="CA2909" s="19"/>
      <c r="CB2909" s="19"/>
      <c r="CC2909" s="19"/>
      <c r="CD2909" s="19"/>
      <c r="CE2909" s="19"/>
      <c r="CF2909" s="19"/>
      <c r="CG2909" s="19"/>
      <c r="CH2909" s="19"/>
      <c r="CI2909" s="19"/>
      <c r="CJ2909" s="19"/>
      <c r="CK2909" s="19"/>
      <c r="CL2909" s="19"/>
      <c r="CM2909" s="19"/>
      <c r="CN2909" s="19"/>
      <c r="CO2909" s="19"/>
      <c r="CP2909" s="19"/>
      <c r="CQ2909" s="19"/>
      <c r="CR2909" s="19"/>
      <c r="CS2909" s="19"/>
      <c r="CT2909" s="19"/>
      <c r="CU2909" s="19"/>
      <c r="CV2909" s="19"/>
      <c r="CW2909" s="19"/>
      <c r="CX2909" s="19"/>
      <c r="CY2909" s="19"/>
      <c r="CZ2909" s="19"/>
      <c r="DA2909" s="19"/>
      <c r="DB2909" s="19"/>
      <c r="DC2909" s="19"/>
      <c r="DD2909" s="19"/>
      <c r="DE2909" s="19"/>
      <c r="DF2909" s="19"/>
      <c r="DG2909" s="19"/>
    </row>
    <row r="2910" spans="1:111" ht="15" hidden="1" customHeight="1" outlineLevel="1" x14ac:dyDescent="0.25">
      <c r="A2910" s="552"/>
      <c r="B2910" s="552"/>
      <c r="C2910" s="552"/>
      <c r="D2910" s="551"/>
      <c r="E2910" s="237" t="s">
        <v>77</v>
      </c>
      <c r="F2910" s="147"/>
      <c r="G2910" s="204"/>
      <c r="H2910" s="300"/>
      <c r="I2910" s="300"/>
      <c r="J2910" s="300"/>
      <c r="K2910" s="389"/>
      <c r="L2910" s="389"/>
      <c r="M2910" s="389"/>
      <c r="N2910" s="300"/>
      <c r="O2910" s="327"/>
      <c r="P2910" s="364"/>
      <c r="Q2910" s="276"/>
      <c r="R2910" s="221"/>
      <c r="S2910" s="276"/>
      <c r="T2910" s="173"/>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9"/>
      <c r="CE2910" s="19"/>
      <c r="CF2910" s="19"/>
      <c r="CG2910" s="19"/>
      <c r="CH2910" s="19"/>
      <c r="CI2910" s="19"/>
      <c r="CJ2910" s="19"/>
      <c r="CK2910" s="19"/>
      <c r="CL2910" s="19"/>
      <c r="CM2910" s="19"/>
      <c r="CN2910" s="19"/>
      <c r="CO2910" s="19"/>
      <c r="CP2910" s="19"/>
      <c r="CQ2910" s="19"/>
      <c r="CR2910" s="19"/>
      <c r="CS2910" s="19"/>
      <c r="CT2910" s="19"/>
      <c r="CU2910" s="19"/>
      <c r="CV2910" s="19"/>
      <c r="CW2910" s="19"/>
      <c r="CX2910" s="19"/>
      <c r="CY2910" s="19"/>
      <c r="CZ2910" s="19"/>
      <c r="DA2910" s="19"/>
      <c r="DB2910" s="19"/>
      <c r="DC2910" s="19"/>
      <c r="DD2910" s="19"/>
      <c r="DE2910" s="19"/>
      <c r="DF2910" s="19"/>
      <c r="DG2910" s="19"/>
    </row>
    <row r="2911" spans="1:111" collapsed="1" x14ac:dyDescent="0.25">
      <c r="A2911" s="552"/>
      <c r="B2911" s="552"/>
      <c r="C2911" s="552"/>
      <c r="D2911" s="551"/>
      <c r="E2911" s="585" t="s">
        <v>78</v>
      </c>
      <c r="F2911" s="586"/>
      <c r="G2911" s="204"/>
      <c r="H2911" s="122">
        <f>SUM(H2912:H2917)</f>
        <v>6</v>
      </c>
      <c r="I2911" s="122"/>
      <c r="J2911" s="122">
        <f t="shared" ref="J2911:N2911" si="56">SUM(J2912:J2917)</f>
        <v>1</v>
      </c>
      <c r="K2911" s="393"/>
      <c r="L2911" s="393">
        <f t="shared" si="56"/>
        <v>2687</v>
      </c>
      <c r="M2911" s="393"/>
      <c r="N2911" s="122">
        <f t="shared" si="56"/>
        <v>15</v>
      </c>
      <c r="O2911" s="334"/>
      <c r="P2911" s="364"/>
      <c r="Q2911" s="276"/>
      <c r="R2911" s="221"/>
      <c r="S2911" s="276"/>
      <c r="T2911" s="173"/>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c r="BL2911" s="19"/>
      <c r="BM2911" s="19"/>
      <c r="BN2911" s="19"/>
      <c r="BO2911" s="19"/>
      <c r="BP2911" s="19"/>
      <c r="BQ2911" s="19"/>
      <c r="BR2911" s="19"/>
      <c r="BS2911" s="19"/>
      <c r="BT2911" s="19"/>
      <c r="BU2911" s="19"/>
      <c r="BV2911" s="19"/>
      <c r="BW2911" s="19"/>
      <c r="BX2911" s="19"/>
      <c r="BY2911" s="19"/>
      <c r="BZ2911" s="19"/>
      <c r="CA2911" s="19"/>
      <c r="CB2911" s="19"/>
      <c r="CC2911" s="19"/>
      <c r="CD2911" s="19"/>
      <c r="CE2911" s="19"/>
      <c r="CF2911" s="19"/>
      <c r="CG2911" s="19"/>
      <c r="CH2911" s="19"/>
      <c r="CI2911" s="19"/>
      <c r="CJ2911" s="19"/>
      <c r="CK2911" s="19"/>
      <c r="CL2911" s="19"/>
      <c r="CM2911" s="19"/>
      <c r="CN2911" s="19"/>
      <c r="CO2911" s="19"/>
      <c r="CP2911" s="19"/>
      <c r="CQ2911" s="19"/>
      <c r="CR2911" s="19"/>
      <c r="CS2911" s="19"/>
      <c r="CT2911" s="19"/>
      <c r="CU2911" s="19"/>
      <c r="CV2911" s="19"/>
      <c r="CW2911" s="19"/>
      <c r="CX2911" s="19"/>
      <c r="CY2911" s="19"/>
      <c r="CZ2911" s="19"/>
      <c r="DA2911" s="19"/>
      <c r="DB2911" s="19"/>
      <c r="DC2911" s="19"/>
      <c r="DD2911" s="19"/>
      <c r="DE2911" s="19"/>
      <c r="DF2911" s="19"/>
      <c r="DG2911" s="19"/>
    </row>
    <row r="2912" spans="1:111" s="19" customFormat="1" ht="30" hidden="1" customHeight="1" outlineLevel="1" x14ac:dyDescent="0.25">
      <c r="A2912" s="552"/>
      <c r="B2912" s="552"/>
      <c r="C2912" s="552"/>
      <c r="D2912" s="551"/>
      <c r="E2912" s="645"/>
      <c r="F2912" s="646"/>
      <c r="G2912" s="216" t="s">
        <v>1926</v>
      </c>
      <c r="H2912" s="89">
        <v>1</v>
      </c>
      <c r="I2912" s="89"/>
      <c r="J2912" s="89"/>
      <c r="K2912" s="395"/>
      <c r="L2912" s="395"/>
      <c r="M2912" s="395"/>
      <c r="N2912" s="89"/>
      <c r="O2912" s="333"/>
      <c r="P2912" s="105"/>
      <c r="Q2912" s="105"/>
      <c r="R2912" s="20"/>
      <c r="S2912" s="20"/>
      <c r="T2912" s="62"/>
    </row>
    <row r="2913" spans="1:111" s="19" customFormat="1" ht="45" hidden="1" customHeight="1" outlineLevel="1" x14ac:dyDescent="0.25">
      <c r="A2913" s="552"/>
      <c r="B2913" s="552"/>
      <c r="C2913" s="552"/>
      <c r="D2913" s="551"/>
      <c r="E2913" s="645"/>
      <c r="F2913" s="646"/>
      <c r="G2913" s="216" t="s">
        <v>1772</v>
      </c>
      <c r="H2913" s="89">
        <v>1</v>
      </c>
      <c r="I2913" s="89"/>
      <c r="J2913" s="89"/>
      <c r="K2913" s="395"/>
      <c r="L2913" s="395">
        <v>2280</v>
      </c>
      <c r="M2913" s="395"/>
      <c r="N2913" s="89"/>
      <c r="O2913" s="333"/>
      <c r="P2913" s="105"/>
      <c r="Q2913" s="105"/>
      <c r="R2913" s="20"/>
      <c r="S2913" s="20"/>
      <c r="T2913" s="62"/>
    </row>
    <row r="2914" spans="1:111" s="19" customFormat="1" ht="30" hidden="1" customHeight="1" outlineLevel="1" x14ac:dyDescent="0.25">
      <c r="A2914" s="552"/>
      <c r="B2914" s="552"/>
      <c r="C2914" s="552"/>
      <c r="D2914" s="551"/>
      <c r="E2914" s="645"/>
      <c r="F2914" s="646"/>
      <c r="G2914" s="216" t="s">
        <v>1927</v>
      </c>
      <c r="H2914" s="89">
        <v>1</v>
      </c>
      <c r="I2914" s="89"/>
      <c r="J2914" s="89"/>
      <c r="K2914" s="395"/>
      <c r="L2914" s="395"/>
      <c r="M2914" s="395"/>
      <c r="N2914" s="89"/>
      <c r="O2914" s="333"/>
      <c r="P2914" s="105"/>
      <c r="Q2914" s="105"/>
      <c r="R2914" s="20"/>
      <c r="S2914" s="20"/>
      <c r="T2914" s="62"/>
    </row>
    <row r="2915" spans="1:111" s="19" customFormat="1" ht="45" hidden="1" customHeight="1" outlineLevel="1" x14ac:dyDescent="0.25">
      <c r="A2915" s="552"/>
      <c r="B2915" s="552"/>
      <c r="C2915" s="552"/>
      <c r="D2915" s="551"/>
      <c r="E2915" s="645"/>
      <c r="F2915" s="646"/>
      <c r="G2915" s="216" t="s">
        <v>1787</v>
      </c>
      <c r="H2915" s="89">
        <v>2</v>
      </c>
      <c r="I2915" s="89"/>
      <c r="J2915" s="89"/>
      <c r="K2915" s="395"/>
      <c r="L2915" s="395">
        <v>7</v>
      </c>
      <c r="M2915" s="395"/>
      <c r="N2915" s="89"/>
      <c r="O2915" s="333"/>
      <c r="P2915" s="105"/>
      <c r="Q2915" s="105"/>
      <c r="R2915" s="20"/>
      <c r="S2915" s="20"/>
      <c r="T2915" s="62"/>
    </row>
    <row r="2916" spans="1:111" s="19" customFormat="1" ht="45" hidden="1" customHeight="1" outlineLevel="1" x14ac:dyDescent="0.25">
      <c r="A2916" s="552"/>
      <c r="B2916" s="552"/>
      <c r="C2916" s="552"/>
      <c r="D2916" s="551"/>
      <c r="E2916" s="645"/>
      <c r="F2916" s="646"/>
      <c r="G2916" s="61" t="s">
        <v>1928</v>
      </c>
      <c r="H2916" s="89">
        <v>1</v>
      </c>
      <c r="I2916" s="89"/>
      <c r="J2916" s="89"/>
      <c r="K2916" s="89"/>
      <c r="L2916" s="89">
        <v>400</v>
      </c>
      <c r="M2916" s="89"/>
      <c r="N2916" s="89"/>
      <c r="O2916" s="333"/>
      <c r="P2916" s="105"/>
      <c r="Q2916" s="105"/>
      <c r="R2916" s="57"/>
      <c r="S2916" s="20"/>
      <c r="T2916" s="20"/>
    </row>
    <row r="2917" spans="1:111" s="19" customFormat="1" ht="45" hidden="1" customHeight="1" outlineLevel="1" x14ac:dyDescent="0.25">
      <c r="A2917" s="552"/>
      <c r="B2917" s="552"/>
      <c r="C2917" s="552"/>
      <c r="D2917" s="551"/>
      <c r="E2917" s="587"/>
      <c r="F2917" s="588"/>
      <c r="G2917" s="133" t="s">
        <v>2151</v>
      </c>
      <c r="H2917" s="4"/>
      <c r="I2917" s="4"/>
      <c r="J2917" s="4">
        <v>1</v>
      </c>
      <c r="K2917" s="4"/>
      <c r="L2917" s="4"/>
      <c r="M2917" s="4"/>
      <c r="N2917" s="4">
        <v>15</v>
      </c>
      <c r="O2917" s="21"/>
      <c r="P2917" s="5"/>
      <c r="Q2917" s="5"/>
      <c r="R2917" s="5"/>
      <c r="S2917" s="65"/>
      <c r="T2917" s="5"/>
    </row>
    <row r="2918" spans="1:111" hidden="1" outlineLevel="1" x14ac:dyDescent="0.25">
      <c r="A2918" s="552"/>
      <c r="B2918" s="552"/>
      <c r="C2918" s="552"/>
      <c r="D2918" s="551"/>
      <c r="E2918" s="237" t="s">
        <v>79</v>
      </c>
      <c r="F2918" s="147"/>
      <c r="G2918" s="204"/>
      <c r="H2918" s="239"/>
      <c r="I2918" s="239"/>
      <c r="J2918" s="239"/>
      <c r="K2918" s="239"/>
      <c r="L2918" s="239"/>
      <c r="M2918" s="239"/>
      <c r="N2918" s="239"/>
      <c r="O2918" s="34"/>
      <c r="P2918" s="5"/>
      <c r="Q2918" s="5"/>
      <c r="R2918" s="1"/>
      <c r="S2918" s="352"/>
      <c r="T2918" s="1"/>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9"/>
      <c r="CE2918" s="19"/>
      <c r="CF2918" s="19"/>
      <c r="CG2918" s="19"/>
      <c r="CH2918" s="19"/>
      <c r="CI2918" s="19"/>
      <c r="CJ2918" s="19"/>
      <c r="CK2918" s="19"/>
      <c r="CL2918" s="19"/>
      <c r="CM2918" s="19"/>
      <c r="CN2918" s="19"/>
      <c r="CO2918" s="19"/>
      <c r="CP2918" s="19"/>
      <c r="CQ2918" s="19"/>
      <c r="CR2918" s="19"/>
      <c r="CS2918" s="19"/>
      <c r="CT2918" s="19"/>
      <c r="CU2918" s="19"/>
      <c r="CV2918" s="19"/>
      <c r="CW2918" s="19"/>
      <c r="CX2918" s="19"/>
      <c r="CY2918" s="19"/>
      <c r="CZ2918" s="19"/>
      <c r="DA2918" s="19"/>
      <c r="DB2918" s="19"/>
      <c r="DC2918" s="19"/>
      <c r="DD2918" s="19"/>
      <c r="DE2918" s="19"/>
      <c r="DF2918" s="19"/>
      <c r="DG2918" s="19"/>
    </row>
    <row r="2919" spans="1:111" ht="30" hidden="1" outlineLevel="1" x14ac:dyDescent="0.25">
      <c r="A2919" s="552"/>
      <c r="B2919" s="552"/>
      <c r="C2919" s="552"/>
      <c r="D2919" s="551" t="s">
        <v>81</v>
      </c>
      <c r="E2919" s="237" t="s">
        <v>75</v>
      </c>
      <c r="F2919" s="147"/>
      <c r="G2919" s="204"/>
      <c r="H2919" s="239"/>
      <c r="I2919" s="239"/>
      <c r="J2919" s="239"/>
      <c r="K2919" s="239"/>
      <c r="L2919" s="239"/>
      <c r="M2919" s="239"/>
      <c r="N2919" s="239"/>
      <c r="O2919" s="34"/>
      <c r="P2919" s="5"/>
      <c r="Q2919" s="5"/>
      <c r="R2919" s="1"/>
      <c r="S2919" s="352"/>
      <c r="T2919" s="1"/>
      <c r="V2919" s="19"/>
      <c r="W2919" s="19"/>
      <c r="X2919" s="19"/>
      <c r="Y2919" s="19"/>
      <c r="Z2919" s="19"/>
      <c r="AA2919" s="19"/>
      <c r="AB2919" s="19"/>
      <c r="AC2919" s="19"/>
      <c r="AD2919" s="19"/>
      <c r="AE2919" s="19"/>
      <c r="AF2919" s="19"/>
      <c r="AG2919" s="19"/>
      <c r="AH2919" s="19"/>
      <c r="AI2919" s="19"/>
      <c r="AJ2919" s="19"/>
      <c r="AK2919" s="19"/>
      <c r="AL2919" s="19"/>
      <c r="AM2919" s="19"/>
      <c r="AN2919" s="19"/>
      <c r="AO2919" s="19"/>
      <c r="AP2919" s="19"/>
      <c r="AQ2919" s="19"/>
      <c r="AR2919" s="19"/>
      <c r="AS2919" s="19"/>
      <c r="AT2919" s="19"/>
      <c r="AU2919" s="19"/>
      <c r="AV2919" s="19"/>
      <c r="AW2919" s="19"/>
      <c r="AX2919" s="19"/>
      <c r="AY2919" s="19"/>
      <c r="AZ2919" s="19"/>
      <c r="BA2919" s="19"/>
      <c r="BB2919" s="19"/>
      <c r="BC2919" s="19"/>
      <c r="BD2919" s="19"/>
      <c r="BE2919" s="19"/>
      <c r="BF2919" s="19"/>
      <c r="BG2919" s="19"/>
      <c r="BH2919" s="19"/>
      <c r="BI2919" s="19"/>
      <c r="BJ2919" s="19"/>
      <c r="BK2919" s="19"/>
      <c r="BL2919" s="19"/>
      <c r="BM2919" s="19"/>
      <c r="BN2919" s="19"/>
      <c r="BO2919" s="19"/>
      <c r="BP2919" s="19"/>
      <c r="BQ2919" s="19"/>
      <c r="BR2919" s="19"/>
      <c r="BS2919" s="19"/>
      <c r="BT2919" s="19"/>
      <c r="BU2919" s="19"/>
      <c r="BV2919" s="19"/>
      <c r="BW2919" s="19"/>
      <c r="BX2919" s="19"/>
      <c r="BY2919" s="19"/>
      <c r="BZ2919" s="19"/>
      <c r="CA2919" s="19"/>
      <c r="CB2919" s="19"/>
      <c r="CC2919" s="19"/>
      <c r="CD2919" s="19"/>
      <c r="CE2919" s="19"/>
      <c r="CF2919" s="19"/>
      <c r="CG2919" s="19"/>
      <c r="CH2919" s="19"/>
      <c r="CI2919" s="19"/>
      <c r="CJ2919" s="19"/>
      <c r="CK2919" s="19"/>
      <c r="CL2919" s="19"/>
      <c r="CM2919" s="19"/>
      <c r="CN2919" s="19"/>
      <c r="CO2919" s="19"/>
      <c r="CP2919" s="19"/>
      <c r="CQ2919" s="19"/>
      <c r="CR2919" s="19"/>
      <c r="CS2919" s="19"/>
      <c r="CT2919" s="19"/>
      <c r="CU2919" s="19"/>
      <c r="CV2919" s="19"/>
      <c r="CW2919" s="19"/>
      <c r="CX2919" s="19"/>
      <c r="CY2919" s="19"/>
      <c r="CZ2919" s="19"/>
      <c r="DA2919" s="19"/>
      <c r="DB2919" s="19"/>
      <c r="DC2919" s="19"/>
      <c r="DD2919" s="19"/>
      <c r="DE2919" s="19"/>
      <c r="DF2919" s="19"/>
      <c r="DG2919" s="19"/>
    </row>
    <row r="2920" spans="1:111" hidden="1" outlineLevel="1" x14ac:dyDescent="0.25">
      <c r="A2920" s="552"/>
      <c r="B2920" s="552"/>
      <c r="C2920" s="552"/>
      <c r="D2920" s="551"/>
      <c r="E2920" s="237" t="s">
        <v>76</v>
      </c>
      <c r="F2920" s="147"/>
      <c r="G2920" s="204"/>
      <c r="H2920" s="239"/>
      <c r="I2920" s="239"/>
      <c r="J2920" s="239"/>
      <c r="K2920" s="239"/>
      <c r="L2920" s="239"/>
      <c r="M2920" s="239"/>
      <c r="N2920" s="239"/>
      <c r="O2920" s="34"/>
      <c r="P2920" s="5"/>
      <c r="Q2920" s="5"/>
      <c r="R2920" s="1"/>
      <c r="S2920" s="352"/>
      <c r="T2920" s="1"/>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19"/>
      <c r="BW2920" s="19"/>
      <c r="BX2920" s="19"/>
      <c r="BY2920" s="19"/>
      <c r="BZ2920" s="19"/>
      <c r="CA2920" s="19"/>
      <c r="CB2920" s="19"/>
      <c r="CC2920" s="19"/>
      <c r="CD2920" s="19"/>
      <c r="CE2920" s="19"/>
      <c r="CF2920" s="19"/>
      <c r="CG2920" s="19"/>
      <c r="CH2920" s="19"/>
      <c r="CI2920" s="19"/>
      <c r="CJ2920" s="19"/>
      <c r="CK2920" s="19"/>
      <c r="CL2920" s="19"/>
      <c r="CM2920" s="19"/>
      <c r="CN2920" s="19"/>
      <c r="CO2920" s="19"/>
      <c r="CP2920" s="19"/>
      <c r="CQ2920" s="19"/>
      <c r="CR2920" s="19"/>
      <c r="CS2920" s="19"/>
      <c r="CT2920" s="19"/>
      <c r="CU2920" s="19"/>
      <c r="CV2920" s="19"/>
      <c r="CW2920" s="19"/>
      <c r="CX2920" s="19"/>
      <c r="CY2920" s="19"/>
      <c r="CZ2920" s="19"/>
      <c r="DA2920" s="19"/>
      <c r="DB2920" s="19"/>
      <c r="DC2920" s="19"/>
      <c r="DD2920" s="19"/>
      <c r="DE2920" s="19"/>
      <c r="DF2920" s="19"/>
      <c r="DG2920" s="19"/>
    </row>
    <row r="2921" spans="1:111" hidden="1" outlineLevel="1" x14ac:dyDescent="0.25">
      <c r="A2921" s="552"/>
      <c r="B2921" s="552"/>
      <c r="C2921" s="552"/>
      <c r="D2921" s="551"/>
      <c r="E2921" s="237" t="s">
        <v>77</v>
      </c>
      <c r="F2921" s="147"/>
      <c r="G2921" s="204"/>
      <c r="H2921" s="239"/>
      <c r="I2921" s="239"/>
      <c r="J2921" s="239"/>
      <c r="K2921" s="239"/>
      <c r="L2921" s="239"/>
      <c r="M2921" s="239"/>
      <c r="N2921" s="239"/>
      <c r="O2921" s="34"/>
      <c r="P2921" s="5"/>
      <c r="Q2921" s="5"/>
      <c r="R2921" s="1"/>
      <c r="S2921" s="352"/>
      <c r="T2921" s="1"/>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19"/>
      <c r="AT2921" s="19"/>
      <c r="AU2921" s="19"/>
      <c r="AV2921" s="19"/>
      <c r="AW2921" s="19"/>
      <c r="AX2921" s="19"/>
      <c r="AY2921" s="19"/>
      <c r="AZ2921" s="19"/>
      <c r="BA2921" s="19"/>
      <c r="BB2921" s="19"/>
      <c r="BC2921" s="19"/>
      <c r="BD2921" s="19"/>
      <c r="BE2921" s="19"/>
      <c r="BF2921" s="19"/>
      <c r="BG2921" s="19"/>
      <c r="BH2921" s="19"/>
      <c r="BI2921" s="19"/>
      <c r="BJ2921" s="19"/>
      <c r="BK2921" s="19"/>
      <c r="BL2921" s="19"/>
      <c r="BM2921" s="19"/>
      <c r="BN2921" s="19"/>
      <c r="BO2921" s="19"/>
      <c r="BP2921" s="19"/>
      <c r="BQ2921" s="19"/>
      <c r="BR2921" s="19"/>
      <c r="BS2921" s="19"/>
      <c r="BT2921" s="19"/>
      <c r="BU2921" s="19"/>
      <c r="BV2921" s="19"/>
      <c r="BW2921" s="19"/>
      <c r="BX2921" s="19"/>
      <c r="BY2921" s="19"/>
      <c r="BZ2921" s="19"/>
      <c r="CA2921" s="19"/>
      <c r="CB2921" s="19"/>
      <c r="CC2921" s="19"/>
      <c r="CD2921" s="19"/>
      <c r="CE2921" s="19"/>
      <c r="CF2921" s="19"/>
      <c r="CG2921" s="19"/>
      <c r="CH2921" s="19"/>
      <c r="CI2921" s="19"/>
      <c r="CJ2921" s="19"/>
      <c r="CK2921" s="19"/>
      <c r="CL2921" s="19"/>
      <c r="CM2921" s="19"/>
      <c r="CN2921" s="19"/>
      <c r="CO2921" s="19"/>
      <c r="CP2921" s="19"/>
      <c r="CQ2921" s="19"/>
      <c r="CR2921" s="19"/>
      <c r="CS2921" s="19"/>
      <c r="CT2921" s="19"/>
      <c r="CU2921" s="19"/>
      <c r="CV2921" s="19"/>
      <c r="CW2921" s="19"/>
      <c r="CX2921" s="19"/>
      <c r="CY2921" s="19"/>
      <c r="CZ2921" s="19"/>
      <c r="DA2921" s="19"/>
      <c r="DB2921" s="19"/>
      <c r="DC2921" s="19"/>
      <c r="DD2921" s="19"/>
      <c r="DE2921" s="19"/>
      <c r="DF2921" s="19"/>
      <c r="DG2921" s="19"/>
    </row>
    <row r="2922" spans="1:111" hidden="1" outlineLevel="1" x14ac:dyDescent="0.25">
      <c r="A2922" s="552"/>
      <c r="B2922" s="552"/>
      <c r="C2922" s="552"/>
      <c r="D2922" s="551"/>
      <c r="E2922" s="237" t="s">
        <v>78</v>
      </c>
      <c r="F2922" s="147"/>
      <c r="G2922" s="204"/>
      <c r="H2922" s="239"/>
      <c r="I2922" s="239"/>
      <c r="J2922" s="239"/>
      <c r="K2922" s="239"/>
      <c r="L2922" s="239"/>
      <c r="M2922" s="239"/>
      <c r="N2922" s="239"/>
      <c r="O2922" s="34"/>
      <c r="P2922" s="5"/>
      <c r="Q2922" s="5"/>
      <c r="R2922" s="1"/>
      <c r="S2922" s="352"/>
      <c r="T2922" s="1"/>
      <c r="V2922" s="19"/>
      <c r="W2922" s="19"/>
      <c r="X2922" s="19"/>
      <c r="Y2922" s="19"/>
      <c r="Z2922" s="19"/>
      <c r="AA2922" s="19"/>
      <c r="AB2922" s="19"/>
      <c r="AC2922" s="19"/>
      <c r="AD2922" s="19"/>
      <c r="AE2922" s="19"/>
      <c r="AF2922" s="19"/>
      <c r="AG2922" s="19"/>
      <c r="AH2922" s="19"/>
      <c r="AI2922" s="19"/>
      <c r="AJ2922" s="19"/>
      <c r="AK2922" s="19"/>
      <c r="AL2922" s="19"/>
      <c r="AM2922" s="19"/>
      <c r="AN2922" s="19"/>
      <c r="AO2922" s="19"/>
      <c r="AP2922" s="19"/>
      <c r="AQ2922" s="19"/>
      <c r="AR2922" s="19"/>
      <c r="AS2922" s="19"/>
      <c r="AT2922" s="19"/>
      <c r="AU2922" s="19"/>
      <c r="AV2922" s="19"/>
      <c r="AW2922" s="19"/>
      <c r="AX2922" s="19"/>
      <c r="AY2922" s="19"/>
      <c r="AZ2922" s="19"/>
      <c r="BA2922" s="19"/>
      <c r="BB2922" s="19"/>
      <c r="BC2922" s="19"/>
      <c r="BD2922" s="19"/>
      <c r="BE2922" s="19"/>
      <c r="BF2922" s="19"/>
      <c r="BG2922" s="19"/>
      <c r="BH2922" s="19"/>
      <c r="BI2922" s="19"/>
      <c r="BJ2922" s="19"/>
      <c r="BK2922" s="19"/>
      <c r="BL2922" s="19"/>
      <c r="BM2922" s="19"/>
      <c r="BN2922" s="19"/>
      <c r="BO2922" s="19"/>
      <c r="BP2922" s="19"/>
      <c r="BQ2922" s="19"/>
      <c r="BR2922" s="19"/>
      <c r="BS2922" s="19"/>
      <c r="BT2922" s="19"/>
      <c r="BU2922" s="19"/>
      <c r="BV2922" s="19"/>
      <c r="BW2922" s="19"/>
      <c r="BX2922" s="19"/>
      <c r="BY2922" s="19"/>
      <c r="BZ2922" s="19"/>
      <c r="CA2922" s="19"/>
      <c r="CB2922" s="19"/>
      <c r="CC2922" s="19"/>
      <c r="CD2922" s="19"/>
      <c r="CE2922" s="19"/>
      <c r="CF2922" s="19"/>
      <c r="CG2922" s="19"/>
      <c r="CH2922" s="19"/>
      <c r="CI2922" s="19"/>
      <c r="CJ2922" s="19"/>
      <c r="CK2922" s="19"/>
      <c r="CL2922" s="19"/>
      <c r="CM2922" s="19"/>
      <c r="CN2922" s="19"/>
      <c r="CO2922" s="19"/>
      <c r="CP2922" s="19"/>
      <c r="CQ2922" s="19"/>
      <c r="CR2922" s="19"/>
      <c r="CS2922" s="19"/>
      <c r="CT2922" s="19"/>
      <c r="CU2922" s="19"/>
      <c r="CV2922" s="19"/>
      <c r="CW2922" s="19"/>
      <c r="CX2922" s="19"/>
      <c r="CY2922" s="19"/>
      <c r="CZ2922" s="19"/>
      <c r="DA2922" s="19"/>
      <c r="DB2922" s="19"/>
      <c r="DC2922" s="19"/>
      <c r="DD2922" s="19"/>
      <c r="DE2922" s="19"/>
      <c r="DF2922" s="19"/>
      <c r="DG2922" s="19"/>
    </row>
    <row r="2923" spans="1:111" hidden="1" outlineLevel="1" x14ac:dyDescent="0.25">
      <c r="A2923" s="552"/>
      <c r="B2923" s="552"/>
      <c r="C2923" s="552"/>
      <c r="D2923" s="551"/>
      <c r="E2923" s="237" t="s">
        <v>79</v>
      </c>
      <c r="F2923" s="147"/>
      <c r="G2923" s="204"/>
      <c r="H2923" s="239"/>
      <c r="I2923" s="239"/>
      <c r="J2923" s="239"/>
      <c r="K2923" s="239"/>
      <c r="L2923" s="239"/>
      <c r="M2923" s="239"/>
      <c r="N2923" s="239"/>
      <c r="O2923" s="34"/>
      <c r="P2923" s="5"/>
      <c r="Q2923" s="5"/>
      <c r="R2923" s="1"/>
      <c r="S2923" s="352"/>
      <c r="T2923" s="1"/>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19"/>
      <c r="AY2923" s="19"/>
      <c r="AZ2923" s="19"/>
      <c r="BA2923" s="19"/>
      <c r="BB2923" s="19"/>
      <c r="BC2923" s="19"/>
      <c r="BD2923" s="19"/>
      <c r="BE2923" s="19"/>
      <c r="BF2923" s="19"/>
      <c r="BG2923" s="19"/>
      <c r="BH2923" s="19"/>
      <c r="BI2923" s="19"/>
      <c r="BJ2923" s="19"/>
      <c r="BK2923" s="19"/>
      <c r="BL2923" s="19"/>
      <c r="BM2923" s="19"/>
      <c r="BN2923" s="19"/>
      <c r="BO2923" s="19"/>
      <c r="BP2923" s="19"/>
      <c r="BQ2923" s="19"/>
      <c r="BR2923" s="19"/>
      <c r="BS2923" s="19"/>
      <c r="BT2923" s="19"/>
      <c r="BU2923" s="19"/>
      <c r="BV2923" s="19"/>
      <c r="BW2923" s="19"/>
      <c r="BX2923" s="19"/>
      <c r="BY2923" s="19"/>
      <c r="BZ2923" s="19"/>
      <c r="CA2923" s="19"/>
      <c r="CB2923" s="19"/>
      <c r="CC2923" s="19"/>
      <c r="CD2923" s="19"/>
      <c r="CE2923" s="19"/>
      <c r="CF2923" s="19"/>
      <c r="CG2923" s="19"/>
      <c r="CH2923" s="19"/>
      <c r="CI2923" s="19"/>
      <c r="CJ2923" s="19"/>
      <c r="CK2923" s="19"/>
      <c r="CL2923" s="19"/>
      <c r="CM2923" s="19"/>
      <c r="CN2923" s="19"/>
      <c r="CO2923" s="19"/>
      <c r="CP2923" s="19"/>
      <c r="CQ2923" s="19"/>
      <c r="CR2923" s="19"/>
      <c r="CS2923" s="19"/>
      <c r="CT2923" s="19"/>
      <c r="CU2923" s="19"/>
      <c r="CV2923" s="19"/>
      <c r="CW2923" s="19"/>
      <c r="CX2923" s="19"/>
      <c r="CY2923" s="19"/>
      <c r="CZ2923" s="19"/>
      <c r="DA2923" s="19"/>
      <c r="DB2923" s="19"/>
      <c r="DC2923" s="19"/>
      <c r="DD2923" s="19"/>
      <c r="DE2923" s="19"/>
      <c r="DF2923" s="19"/>
      <c r="DG2923" s="19"/>
    </row>
    <row r="2924" spans="1:111" ht="30" hidden="1" outlineLevel="1" x14ac:dyDescent="0.25">
      <c r="A2924" s="552"/>
      <c r="B2924" s="552"/>
      <c r="C2924" s="552"/>
      <c r="D2924" s="551" t="s">
        <v>82</v>
      </c>
      <c r="E2924" s="237" t="s">
        <v>75</v>
      </c>
      <c r="F2924" s="147"/>
      <c r="G2924" s="204"/>
      <c r="H2924" s="239"/>
      <c r="I2924" s="239"/>
      <c r="J2924" s="239"/>
      <c r="K2924" s="239"/>
      <c r="L2924" s="239"/>
      <c r="M2924" s="239"/>
      <c r="N2924" s="542"/>
      <c r="O2924" s="717"/>
      <c r="P2924" s="5"/>
      <c r="Q2924" s="5"/>
      <c r="R2924" s="1"/>
      <c r="S2924" s="352"/>
      <c r="T2924" s="1"/>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19"/>
      <c r="AT2924" s="19"/>
      <c r="AU2924" s="19"/>
      <c r="AV2924" s="19"/>
      <c r="AW2924" s="19"/>
      <c r="AX2924" s="19"/>
      <c r="AY2924" s="19"/>
      <c r="AZ2924" s="19"/>
      <c r="BA2924" s="19"/>
      <c r="BB2924" s="19"/>
      <c r="BC2924" s="19"/>
      <c r="BD2924" s="19"/>
      <c r="BE2924" s="19"/>
      <c r="BF2924" s="19"/>
      <c r="BG2924" s="19"/>
      <c r="BH2924" s="19"/>
      <c r="BI2924" s="19"/>
      <c r="BJ2924" s="19"/>
      <c r="BK2924" s="19"/>
      <c r="BL2924" s="19"/>
      <c r="BM2924" s="19"/>
      <c r="BN2924" s="19"/>
      <c r="BO2924" s="19"/>
      <c r="BP2924" s="19"/>
      <c r="BQ2924" s="19"/>
      <c r="BR2924" s="19"/>
      <c r="BS2924" s="19"/>
      <c r="BT2924" s="19"/>
      <c r="BU2924" s="19"/>
      <c r="BV2924" s="19"/>
      <c r="BW2924" s="19"/>
      <c r="BX2924" s="19"/>
      <c r="BY2924" s="19"/>
      <c r="BZ2924" s="19"/>
      <c r="CA2924" s="19"/>
      <c r="CB2924" s="19"/>
      <c r="CC2924" s="19"/>
      <c r="CD2924" s="19"/>
      <c r="CE2924" s="19"/>
      <c r="CF2924" s="19"/>
      <c r="CG2924" s="19"/>
      <c r="CH2924" s="19"/>
      <c r="CI2924" s="19"/>
      <c r="CJ2924" s="19"/>
      <c r="CK2924" s="19"/>
      <c r="CL2924" s="19"/>
      <c r="CM2924" s="19"/>
      <c r="CN2924" s="19"/>
      <c r="CO2924" s="19"/>
      <c r="CP2924" s="19"/>
      <c r="CQ2924" s="19"/>
      <c r="CR2924" s="19"/>
      <c r="CS2924" s="19"/>
      <c r="CT2924" s="19"/>
      <c r="CU2924" s="19"/>
      <c r="CV2924" s="19"/>
      <c r="CW2924" s="19"/>
      <c r="CX2924" s="19"/>
      <c r="CY2924" s="19"/>
      <c r="CZ2924" s="19"/>
      <c r="DA2924" s="19"/>
      <c r="DB2924" s="19"/>
      <c r="DC2924" s="19"/>
      <c r="DD2924" s="19"/>
      <c r="DE2924" s="19"/>
      <c r="DF2924" s="19"/>
      <c r="DG2924" s="19"/>
    </row>
    <row r="2925" spans="1:111" hidden="1" outlineLevel="1" x14ac:dyDescent="0.25">
      <c r="A2925" s="552"/>
      <c r="B2925" s="552"/>
      <c r="C2925" s="552"/>
      <c r="D2925" s="551"/>
      <c r="E2925" s="237" t="s">
        <v>76</v>
      </c>
      <c r="F2925" s="147"/>
      <c r="G2925" s="204"/>
      <c r="H2925" s="239"/>
      <c r="I2925" s="239"/>
      <c r="J2925" s="239"/>
      <c r="K2925" s="239"/>
      <c r="L2925" s="239"/>
      <c r="M2925" s="239"/>
      <c r="N2925" s="239"/>
      <c r="O2925" s="34"/>
      <c r="P2925" s="5"/>
      <c r="Q2925" s="5"/>
      <c r="R2925" s="1"/>
      <c r="S2925" s="352"/>
      <c r="T2925" s="1"/>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19"/>
      <c r="AT2925" s="19"/>
      <c r="AU2925" s="19"/>
      <c r="AV2925" s="19"/>
      <c r="AW2925" s="19"/>
      <c r="AX2925" s="19"/>
      <c r="AY2925" s="19"/>
      <c r="AZ2925" s="19"/>
      <c r="BA2925" s="19"/>
      <c r="BB2925" s="19"/>
      <c r="BC2925" s="19"/>
      <c r="BD2925" s="19"/>
      <c r="BE2925" s="19"/>
      <c r="BF2925" s="19"/>
      <c r="BG2925" s="19"/>
      <c r="BH2925" s="19"/>
      <c r="BI2925" s="19"/>
      <c r="BJ2925" s="19"/>
      <c r="BK2925" s="19"/>
      <c r="BL2925" s="19"/>
      <c r="BM2925" s="19"/>
      <c r="BN2925" s="19"/>
      <c r="BO2925" s="19"/>
      <c r="BP2925" s="19"/>
      <c r="BQ2925" s="19"/>
      <c r="BR2925" s="19"/>
      <c r="BS2925" s="19"/>
      <c r="BT2925" s="19"/>
      <c r="BU2925" s="19"/>
      <c r="BV2925" s="19"/>
      <c r="BW2925" s="19"/>
      <c r="BX2925" s="19"/>
      <c r="BY2925" s="19"/>
      <c r="BZ2925" s="19"/>
      <c r="CA2925" s="19"/>
      <c r="CB2925" s="19"/>
      <c r="CC2925" s="19"/>
      <c r="CD2925" s="19"/>
      <c r="CE2925" s="19"/>
      <c r="CF2925" s="19"/>
      <c r="CG2925" s="19"/>
      <c r="CH2925" s="19"/>
      <c r="CI2925" s="19"/>
      <c r="CJ2925" s="19"/>
      <c r="CK2925" s="19"/>
      <c r="CL2925" s="19"/>
      <c r="CM2925" s="19"/>
      <c r="CN2925" s="19"/>
      <c r="CO2925" s="19"/>
      <c r="CP2925" s="19"/>
      <c r="CQ2925" s="19"/>
      <c r="CR2925" s="19"/>
      <c r="CS2925" s="19"/>
      <c r="CT2925" s="19"/>
      <c r="CU2925" s="19"/>
      <c r="CV2925" s="19"/>
      <c r="CW2925" s="19"/>
      <c r="CX2925" s="19"/>
      <c r="CY2925" s="19"/>
      <c r="CZ2925" s="19"/>
      <c r="DA2925" s="19"/>
      <c r="DB2925" s="19"/>
      <c r="DC2925" s="19"/>
      <c r="DD2925" s="19"/>
      <c r="DE2925" s="19"/>
      <c r="DF2925" s="19"/>
      <c r="DG2925" s="19"/>
    </row>
    <row r="2926" spans="1:111" hidden="1" outlineLevel="1" x14ac:dyDescent="0.25">
      <c r="A2926" s="552"/>
      <c r="B2926" s="552"/>
      <c r="C2926" s="552"/>
      <c r="D2926" s="551"/>
      <c r="E2926" s="237" t="s">
        <v>77</v>
      </c>
      <c r="F2926" s="147"/>
      <c r="G2926" s="204"/>
      <c r="H2926" s="239"/>
      <c r="I2926" s="239"/>
      <c r="J2926" s="239"/>
      <c r="K2926" s="239"/>
      <c r="L2926" s="239"/>
      <c r="M2926" s="239"/>
      <c r="N2926" s="239"/>
      <c r="O2926" s="34"/>
      <c r="P2926" s="5"/>
      <c r="Q2926" s="5"/>
      <c r="R2926" s="1"/>
      <c r="S2926" s="352"/>
      <c r="T2926" s="1"/>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9"/>
      <c r="CE2926" s="19"/>
      <c r="CF2926" s="19"/>
      <c r="CG2926" s="19"/>
      <c r="CH2926" s="19"/>
      <c r="CI2926" s="19"/>
      <c r="CJ2926" s="19"/>
      <c r="CK2926" s="19"/>
      <c r="CL2926" s="19"/>
      <c r="CM2926" s="19"/>
      <c r="CN2926" s="19"/>
      <c r="CO2926" s="19"/>
      <c r="CP2926" s="19"/>
      <c r="CQ2926" s="19"/>
      <c r="CR2926" s="19"/>
      <c r="CS2926" s="19"/>
      <c r="CT2926" s="19"/>
      <c r="CU2926" s="19"/>
      <c r="CV2926" s="19"/>
      <c r="CW2926" s="19"/>
      <c r="CX2926" s="19"/>
      <c r="CY2926" s="19"/>
      <c r="CZ2926" s="19"/>
      <c r="DA2926" s="19"/>
      <c r="DB2926" s="19"/>
      <c r="DC2926" s="19"/>
      <c r="DD2926" s="19"/>
      <c r="DE2926" s="19"/>
      <c r="DF2926" s="19"/>
      <c r="DG2926" s="19"/>
    </row>
    <row r="2927" spans="1:111" hidden="1" outlineLevel="1" x14ac:dyDescent="0.25">
      <c r="A2927" s="552"/>
      <c r="B2927" s="552"/>
      <c r="C2927" s="552"/>
      <c r="D2927" s="551"/>
      <c r="E2927" s="237" t="s">
        <v>78</v>
      </c>
      <c r="F2927" s="147"/>
      <c r="G2927" s="204"/>
      <c r="H2927" s="239"/>
      <c r="I2927" s="239"/>
      <c r="J2927" s="239"/>
      <c r="K2927" s="239"/>
      <c r="L2927" s="239"/>
      <c r="M2927" s="239"/>
      <c r="N2927" s="239"/>
      <c r="O2927" s="34"/>
      <c r="P2927" s="5"/>
      <c r="Q2927" s="5"/>
      <c r="R2927" s="1"/>
      <c r="S2927" s="352"/>
      <c r="T2927" s="1"/>
      <c r="V2927" s="19"/>
      <c r="W2927" s="19"/>
      <c r="X2927" s="19"/>
      <c r="Y2927" s="19"/>
      <c r="Z2927" s="19"/>
      <c r="AA2927" s="19"/>
      <c r="AB2927" s="19"/>
      <c r="AC2927" s="19"/>
      <c r="AD2927" s="19"/>
      <c r="AE2927" s="19"/>
      <c r="AF2927" s="19"/>
      <c r="AG2927" s="19"/>
      <c r="AH2927" s="19"/>
      <c r="AI2927" s="19"/>
      <c r="AJ2927" s="19"/>
      <c r="AK2927" s="19"/>
      <c r="AL2927" s="19"/>
      <c r="AM2927" s="19"/>
      <c r="AN2927" s="19"/>
      <c r="AO2927" s="19"/>
      <c r="AP2927" s="19"/>
      <c r="AQ2927" s="19"/>
      <c r="AR2927" s="19"/>
      <c r="AS2927" s="19"/>
      <c r="AT2927" s="19"/>
      <c r="AU2927" s="19"/>
      <c r="AV2927" s="19"/>
      <c r="AW2927" s="1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c r="BW2927" s="19"/>
      <c r="BX2927" s="19"/>
      <c r="BY2927" s="19"/>
      <c r="BZ2927" s="19"/>
      <c r="CA2927" s="19"/>
      <c r="CB2927" s="19"/>
      <c r="CC2927" s="19"/>
      <c r="CD2927" s="19"/>
      <c r="CE2927" s="19"/>
      <c r="CF2927" s="19"/>
      <c r="CG2927" s="19"/>
      <c r="CH2927" s="19"/>
      <c r="CI2927" s="19"/>
      <c r="CJ2927" s="19"/>
      <c r="CK2927" s="19"/>
      <c r="CL2927" s="19"/>
      <c r="CM2927" s="19"/>
      <c r="CN2927" s="19"/>
      <c r="CO2927" s="19"/>
      <c r="CP2927" s="19"/>
      <c r="CQ2927" s="19"/>
      <c r="CR2927" s="19"/>
      <c r="CS2927" s="19"/>
      <c r="CT2927" s="19"/>
      <c r="CU2927" s="19"/>
      <c r="CV2927" s="19"/>
      <c r="CW2927" s="19"/>
      <c r="CX2927" s="19"/>
      <c r="CY2927" s="19"/>
      <c r="CZ2927" s="19"/>
      <c r="DA2927" s="19"/>
      <c r="DB2927" s="19"/>
      <c r="DC2927" s="19"/>
      <c r="DD2927" s="19"/>
      <c r="DE2927" s="19"/>
      <c r="DF2927" s="19"/>
      <c r="DG2927" s="19"/>
    </row>
    <row r="2928" spans="1:111" hidden="1" outlineLevel="1" x14ac:dyDescent="0.25">
      <c r="A2928" s="604"/>
      <c r="B2928" s="604"/>
      <c r="C2928" s="604"/>
      <c r="D2928" s="716"/>
      <c r="E2928" s="256" t="s">
        <v>79</v>
      </c>
      <c r="F2928" s="199"/>
      <c r="G2928" s="263"/>
      <c r="H2928" s="246"/>
      <c r="I2928" s="246"/>
      <c r="J2928" s="246"/>
      <c r="K2928" s="246"/>
      <c r="L2928" s="246"/>
      <c r="M2928" s="246"/>
      <c r="N2928" s="246"/>
      <c r="O2928" s="264"/>
      <c r="P2928" s="5"/>
      <c r="Q2928" s="5"/>
      <c r="R2928" s="1"/>
      <c r="S2928" s="352"/>
      <c r="T2928" s="1"/>
      <c r="V2928" s="19"/>
      <c r="W2928" s="19"/>
      <c r="X2928" s="19"/>
      <c r="Y2928" s="19"/>
      <c r="Z2928" s="19"/>
      <c r="AA2928" s="19"/>
      <c r="AB2928" s="19"/>
      <c r="AC2928" s="19"/>
      <c r="AD2928" s="19"/>
      <c r="AE2928" s="19"/>
      <c r="AF2928" s="19"/>
      <c r="AG2928" s="19"/>
      <c r="AH2928" s="19"/>
      <c r="AI2928" s="19"/>
      <c r="AJ2928" s="19"/>
      <c r="AK2928" s="19"/>
      <c r="AL2928" s="19"/>
      <c r="AM2928" s="19"/>
      <c r="AN2928" s="19"/>
      <c r="AO2928" s="19"/>
      <c r="AP2928" s="19"/>
      <c r="AQ2928" s="19"/>
      <c r="AR2928" s="19"/>
      <c r="AS2928" s="19"/>
      <c r="AT2928" s="19"/>
      <c r="AU2928" s="19"/>
      <c r="AV2928" s="19"/>
      <c r="AW2928" s="19"/>
      <c r="AX2928" s="19"/>
      <c r="AY2928" s="19"/>
      <c r="AZ2928" s="19"/>
      <c r="BA2928" s="19"/>
      <c r="BB2928" s="19"/>
      <c r="BC2928" s="19"/>
      <c r="BD2928" s="19"/>
      <c r="BE2928" s="19"/>
      <c r="BF2928" s="19"/>
      <c r="BG2928" s="19"/>
      <c r="BH2928" s="19"/>
      <c r="BI2928" s="19"/>
      <c r="BJ2928" s="19"/>
      <c r="BK2928" s="19"/>
      <c r="BL2928" s="19"/>
      <c r="BM2928" s="19"/>
      <c r="BN2928" s="19"/>
      <c r="BO2928" s="19"/>
      <c r="BP2928" s="19"/>
      <c r="BQ2928" s="19"/>
      <c r="BR2928" s="19"/>
      <c r="BS2928" s="19"/>
      <c r="BT2928" s="19"/>
      <c r="BU2928" s="19"/>
      <c r="BV2928" s="19"/>
      <c r="BW2928" s="19"/>
      <c r="BX2928" s="19"/>
      <c r="BY2928" s="19"/>
      <c r="BZ2928" s="19"/>
      <c r="CA2928" s="19"/>
      <c r="CB2928" s="19"/>
      <c r="CC2928" s="19"/>
      <c r="CD2928" s="19"/>
      <c r="CE2928" s="19"/>
      <c r="CF2928" s="19"/>
      <c r="CG2928" s="19"/>
      <c r="CH2928" s="19"/>
      <c r="CI2928" s="19"/>
      <c r="CJ2928" s="19"/>
      <c r="CK2928" s="19"/>
      <c r="CL2928" s="19"/>
      <c r="CM2928" s="19"/>
      <c r="CN2928" s="19"/>
      <c r="CO2928" s="19"/>
      <c r="CP2928" s="19"/>
      <c r="CQ2928" s="19"/>
      <c r="CR2928" s="19"/>
      <c r="CS2928" s="19"/>
      <c r="CT2928" s="19"/>
      <c r="CU2928" s="19"/>
      <c r="CV2928" s="19"/>
      <c r="CW2928" s="19"/>
      <c r="CX2928" s="19"/>
      <c r="CY2928" s="19"/>
      <c r="CZ2928" s="19"/>
      <c r="DA2928" s="19"/>
      <c r="DB2928" s="19"/>
      <c r="DC2928" s="19"/>
      <c r="DD2928" s="19"/>
      <c r="DE2928" s="19"/>
      <c r="DF2928" s="19"/>
      <c r="DG2928" s="19"/>
    </row>
    <row r="2929" spans="1:111" s="265" customFormat="1" ht="14.25" collapsed="1" x14ac:dyDescent="0.2">
      <c r="A2929" s="718"/>
      <c r="B2929" s="718"/>
      <c r="C2929" s="718"/>
      <c r="D2929" s="718"/>
      <c r="E2929" s="718"/>
      <c r="F2929" s="718"/>
      <c r="G2929" s="718"/>
      <c r="H2929" s="524"/>
      <c r="I2929" s="524"/>
      <c r="J2929" s="524"/>
      <c r="K2929" s="524"/>
      <c r="L2929" s="524"/>
      <c r="M2929" s="524"/>
      <c r="N2929" s="524"/>
      <c r="O2929" s="524"/>
      <c r="P2929" s="224"/>
      <c r="Q2929" s="224"/>
      <c r="R2929" s="85"/>
      <c r="S2929" s="85"/>
      <c r="T2929" s="85"/>
    </row>
    <row r="2930" spans="1:111" s="270" customFormat="1" hidden="1" x14ac:dyDescent="0.25">
      <c r="A2930" s="266"/>
      <c r="B2930" s="266"/>
      <c r="C2930" s="266"/>
      <c r="D2930" s="266"/>
      <c r="E2930" s="267"/>
      <c r="F2930" s="193"/>
      <c r="G2930" s="268"/>
      <c r="H2930" s="266"/>
      <c r="I2930" s="266"/>
      <c r="J2930" s="266"/>
      <c r="K2930" s="266"/>
      <c r="L2930" s="266"/>
      <c r="M2930" s="266"/>
      <c r="N2930" s="266"/>
      <c r="O2930" s="266"/>
      <c r="P2930" s="5"/>
      <c r="Q2930" s="5"/>
      <c r="R2930" s="5"/>
      <c r="S2930" s="5"/>
      <c r="T2930" s="5"/>
      <c r="U2930" s="269"/>
      <c r="V2930" s="269"/>
      <c r="W2930" s="269"/>
      <c r="X2930" s="269"/>
      <c r="Y2930" s="269"/>
      <c r="Z2930" s="269"/>
      <c r="AA2930" s="269"/>
      <c r="AB2930" s="269"/>
      <c r="AC2930" s="269"/>
      <c r="AD2930" s="269"/>
      <c r="AE2930" s="269"/>
      <c r="AF2930" s="269"/>
      <c r="AG2930" s="269"/>
      <c r="AH2930" s="269"/>
      <c r="AI2930" s="269"/>
      <c r="AJ2930" s="269"/>
      <c r="AK2930" s="269"/>
      <c r="AL2930" s="269"/>
      <c r="AM2930" s="269"/>
      <c r="AN2930" s="269"/>
      <c r="AO2930" s="269"/>
      <c r="AP2930" s="269"/>
      <c r="AQ2930" s="269"/>
      <c r="AR2930" s="269"/>
      <c r="AS2930" s="269"/>
      <c r="AT2930" s="269"/>
      <c r="AU2930" s="269"/>
      <c r="AV2930" s="269"/>
      <c r="AW2930" s="269"/>
      <c r="AX2930" s="269"/>
      <c r="AY2930" s="269"/>
      <c r="AZ2930" s="269"/>
      <c r="BA2930" s="269"/>
      <c r="BB2930" s="269"/>
      <c r="BC2930" s="269"/>
      <c r="BD2930" s="269"/>
      <c r="BE2930" s="269"/>
      <c r="BF2930" s="269"/>
      <c r="BG2930" s="269"/>
      <c r="BH2930" s="269"/>
      <c r="BI2930" s="269"/>
      <c r="BJ2930" s="269"/>
      <c r="BK2930" s="269"/>
      <c r="BL2930" s="269"/>
      <c r="BM2930" s="269"/>
      <c r="BN2930" s="269"/>
      <c r="BO2930" s="269"/>
      <c r="BP2930" s="269"/>
      <c r="BQ2930" s="269"/>
      <c r="BR2930" s="269"/>
      <c r="BS2930" s="269"/>
      <c r="BT2930" s="269"/>
      <c r="BU2930" s="269"/>
      <c r="BV2930" s="269"/>
      <c r="BW2930" s="269"/>
      <c r="BX2930" s="269"/>
      <c r="BY2930" s="269"/>
      <c r="BZ2930" s="269"/>
      <c r="CA2930" s="269"/>
      <c r="CB2930" s="269"/>
      <c r="CC2930" s="269"/>
      <c r="CD2930" s="269"/>
      <c r="CE2930" s="269"/>
      <c r="CF2930" s="269"/>
      <c r="CG2930" s="269"/>
      <c r="CH2930" s="269"/>
      <c r="CI2930" s="269"/>
      <c r="CJ2930" s="269"/>
      <c r="CK2930" s="269"/>
      <c r="CL2930" s="269"/>
      <c r="CM2930" s="269"/>
      <c r="CN2930" s="269"/>
      <c r="CO2930" s="269"/>
      <c r="CP2930" s="269"/>
      <c r="CQ2930" s="269"/>
      <c r="CR2930" s="269"/>
      <c r="CS2930" s="269"/>
      <c r="CT2930" s="269"/>
      <c r="CU2930" s="269"/>
      <c r="CV2930" s="269"/>
      <c r="CW2930" s="269"/>
      <c r="CX2930" s="269"/>
      <c r="CY2930" s="269"/>
      <c r="CZ2930" s="269"/>
      <c r="DA2930" s="269"/>
      <c r="DB2930" s="269"/>
      <c r="DC2930" s="269"/>
      <c r="DD2930" s="269"/>
      <c r="DE2930" s="269"/>
      <c r="DF2930" s="269"/>
      <c r="DG2930" s="269"/>
    </row>
    <row r="2931" spans="1:111" hidden="1" x14ac:dyDescent="0.25">
      <c r="A2931" s="35"/>
      <c r="B2931" s="35"/>
      <c r="C2931" s="35"/>
      <c r="D2931" s="35"/>
      <c r="E2931" s="107"/>
      <c r="H2931" s="35"/>
      <c r="I2931" s="35"/>
      <c r="J2931" s="35"/>
      <c r="K2931" s="35"/>
      <c r="L2931" s="35"/>
      <c r="M2931" s="35"/>
      <c r="N2931" s="35"/>
      <c r="O2931" s="35"/>
      <c r="P2931" s="5"/>
      <c r="Q2931" s="5"/>
      <c r="R2931" s="5"/>
      <c r="S2931" s="5"/>
      <c r="T2931" s="5"/>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c r="CA2931" s="19"/>
      <c r="CB2931" s="19"/>
      <c r="CC2931" s="19"/>
      <c r="CD2931" s="19"/>
      <c r="CE2931" s="19"/>
      <c r="CF2931" s="19"/>
      <c r="CG2931" s="19"/>
      <c r="CH2931" s="19"/>
      <c r="CI2931" s="19"/>
      <c r="CJ2931" s="19"/>
      <c r="CK2931" s="19"/>
      <c r="CL2931" s="19"/>
      <c r="CM2931" s="19"/>
      <c r="CN2931" s="19"/>
      <c r="CO2931" s="19"/>
      <c r="CP2931" s="19"/>
      <c r="CQ2931" s="19"/>
      <c r="CR2931" s="19"/>
      <c r="CS2931" s="19"/>
      <c r="CT2931" s="19"/>
      <c r="CU2931" s="19"/>
      <c r="CV2931" s="19"/>
      <c r="CW2931" s="19"/>
      <c r="CX2931" s="19"/>
      <c r="CY2931" s="19"/>
      <c r="CZ2931" s="19"/>
      <c r="DA2931" s="19"/>
      <c r="DB2931" s="19"/>
      <c r="DC2931" s="19"/>
      <c r="DD2931" s="19"/>
      <c r="DE2931" s="19"/>
      <c r="DF2931" s="19"/>
      <c r="DG2931" s="19"/>
    </row>
    <row r="2932" spans="1:111" hidden="1" x14ac:dyDescent="0.25">
      <c r="A2932" s="253"/>
      <c r="B2932" s="253"/>
      <c r="C2932" s="253"/>
      <c r="D2932" s="173"/>
      <c r="E2932" s="173"/>
      <c r="F2932" s="205"/>
      <c r="G2932" s="206"/>
      <c r="H2932" s="173"/>
      <c r="I2932" s="173"/>
      <c r="J2932" s="173"/>
      <c r="K2932" s="173"/>
      <c r="L2932" s="173"/>
      <c r="M2932" s="173"/>
      <c r="N2932" s="173"/>
      <c r="O2932" s="173"/>
      <c r="P2932" s="1"/>
      <c r="Q2932" s="1"/>
      <c r="R2932" s="1"/>
      <c r="S2932" s="352"/>
      <c r="T2932" s="1"/>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c r="CA2932" s="19"/>
      <c r="CB2932" s="19"/>
      <c r="CC2932" s="19"/>
      <c r="CD2932" s="19"/>
      <c r="CE2932" s="19"/>
      <c r="CF2932" s="19"/>
      <c r="CG2932" s="19"/>
      <c r="CH2932" s="19"/>
      <c r="CI2932" s="19"/>
      <c r="CJ2932" s="19"/>
      <c r="CK2932" s="19"/>
      <c r="CL2932" s="19"/>
      <c r="CM2932" s="19"/>
      <c r="CN2932" s="19"/>
      <c r="CO2932" s="19"/>
      <c r="CP2932" s="19"/>
      <c r="CQ2932" s="19"/>
      <c r="CR2932" s="19"/>
      <c r="CS2932" s="19"/>
      <c r="CT2932" s="19"/>
      <c r="CU2932" s="19"/>
      <c r="CV2932" s="19"/>
      <c r="CW2932" s="19"/>
      <c r="CX2932" s="19"/>
      <c r="CY2932" s="19"/>
      <c r="CZ2932" s="19"/>
      <c r="DA2932" s="19"/>
      <c r="DB2932" s="19"/>
      <c r="DC2932" s="19"/>
      <c r="DD2932" s="19"/>
      <c r="DE2932" s="19"/>
      <c r="DF2932" s="19"/>
      <c r="DG2932" s="19"/>
    </row>
    <row r="2933" spans="1:111" ht="24.75" customHeight="1" x14ac:dyDescent="0.25">
      <c r="A2933" s="706" t="s">
        <v>135</v>
      </c>
      <c r="B2933" s="706"/>
      <c r="C2933" s="706"/>
      <c r="D2933" s="706"/>
      <c r="E2933" s="706"/>
      <c r="F2933" s="706"/>
      <c r="G2933" s="706"/>
      <c r="H2933" s="706"/>
      <c r="I2933" s="706"/>
      <c r="J2933" s="706"/>
      <c r="K2933" s="706"/>
      <c r="L2933" s="706"/>
      <c r="M2933" s="706"/>
      <c r="N2933" s="706"/>
      <c r="O2933" s="706"/>
      <c r="P2933" s="5"/>
      <c r="Q2933" s="5"/>
      <c r="R2933" s="5"/>
      <c r="S2933" s="5"/>
      <c r="T2933" s="5"/>
      <c r="V2933" s="19"/>
      <c r="W2933" s="19"/>
      <c r="X2933" s="19"/>
      <c r="Y2933" s="19"/>
      <c r="Z2933" s="19"/>
      <c r="AA2933" s="19"/>
      <c r="AB2933" s="19"/>
      <c r="AC2933" s="19"/>
      <c r="AD2933" s="19"/>
      <c r="AE2933" s="19"/>
      <c r="AF2933" s="19"/>
      <c r="AG2933" s="19"/>
      <c r="AH2933" s="19"/>
      <c r="AI2933" s="19"/>
      <c r="AJ2933" s="19"/>
      <c r="AK2933" s="19"/>
      <c r="AL2933" s="19"/>
      <c r="AM2933" s="19"/>
      <c r="AN2933" s="19"/>
      <c r="AO2933" s="19"/>
      <c r="AP2933" s="19"/>
      <c r="AQ2933" s="19"/>
      <c r="AR2933" s="19"/>
      <c r="AS2933" s="19"/>
      <c r="AT2933" s="19"/>
      <c r="AU2933" s="19"/>
      <c r="AV2933" s="19"/>
      <c r="AW2933" s="19"/>
      <c r="AX2933" s="19"/>
      <c r="AY2933" s="19"/>
      <c r="AZ2933" s="19"/>
      <c r="BA2933" s="19"/>
      <c r="BB2933" s="19"/>
      <c r="BC2933" s="19"/>
      <c r="BD2933" s="19"/>
      <c r="BE2933" s="19"/>
      <c r="BF2933" s="19"/>
      <c r="BG2933" s="19"/>
      <c r="BH2933" s="19"/>
      <c r="BI2933" s="19"/>
      <c r="BJ2933" s="19"/>
      <c r="BK2933" s="19"/>
      <c r="BL2933" s="19"/>
      <c r="BM2933" s="19"/>
      <c r="BN2933" s="19"/>
      <c r="BO2933" s="19"/>
      <c r="BP2933" s="19"/>
      <c r="BQ2933" s="19"/>
      <c r="BR2933" s="19"/>
      <c r="BS2933" s="19"/>
      <c r="BT2933" s="19"/>
      <c r="BU2933" s="19"/>
      <c r="BV2933" s="19"/>
      <c r="BW2933" s="19"/>
      <c r="BX2933" s="19"/>
      <c r="BY2933" s="19"/>
      <c r="BZ2933" s="19"/>
      <c r="CA2933" s="19"/>
      <c r="CB2933" s="19"/>
      <c r="CC2933" s="19"/>
      <c r="CD2933" s="19"/>
      <c r="CE2933" s="19"/>
      <c r="CF2933" s="19"/>
      <c r="CG2933" s="19"/>
      <c r="CH2933" s="19"/>
      <c r="CI2933" s="19"/>
      <c r="CJ2933" s="19"/>
      <c r="CK2933" s="19"/>
      <c r="CL2933" s="19"/>
      <c r="CM2933" s="19"/>
      <c r="CN2933" s="19"/>
      <c r="CO2933" s="19"/>
      <c r="CP2933" s="19"/>
      <c r="CQ2933" s="19"/>
      <c r="CR2933" s="19"/>
      <c r="CS2933" s="19"/>
      <c r="CT2933" s="19"/>
      <c r="CU2933" s="19"/>
      <c r="CV2933" s="19"/>
      <c r="CW2933" s="19"/>
      <c r="CX2933" s="19"/>
      <c r="CY2933" s="19"/>
      <c r="CZ2933" s="19"/>
      <c r="DA2933" s="19"/>
      <c r="DB2933" s="19"/>
      <c r="DC2933" s="19"/>
      <c r="DD2933" s="19"/>
      <c r="DE2933" s="19"/>
      <c r="DF2933" s="19"/>
      <c r="DG2933" s="19"/>
    </row>
    <row r="2934" spans="1:111" ht="39" customHeight="1" x14ac:dyDescent="0.25">
      <c r="A2934" s="551" t="s">
        <v>110</v>
      </c>
      <c r="B2934" s="551"/>
      <c r="C2934" s="551"/>
      <c r="D2934" s="592" t="s">
        <v>148</v>
      </c>
      <c r="E2934" s="592"/>
      <c r="F2934" s="574" t="s">
        <v>137</v>
      </c>
      <c r="G2934" s="574" t="s">
        <v>2195</v>
      </c>
      <c r="H2934" s="592" t="s">
        <v>147</v>
      </c>
      <c r="I2934" s="592"/>
      <c r="J2934" s="592"/>
      <c r="K2934" s="592"/>
      <c r="L2934" s="592" t="str">
        <f>L2888</f>
        <v>Присоединенная максимальная мощность, кВт</v>
      </c>
      <c r="M2934" s="592"/>
      <c r="N2934" s="592"/>
      <c r="O2934" s="712"/>
      <c r="P2934" s="683"/>
      <c r="Q2934" s="385"/>
      <c r="R2934" s="370"/>
      <c r="S2934" s="5"/>
      <c r="T2934" s="5"/>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9"/>
      <c r="CE2934" s="19"/>
      <c r="CF2934" s="19"/>
      <c r="CG2934" s="19"/>
      <c r="CH2934" s="19"/>
      <c r="CI2934" s="19"/>
      <c r="CJ2934" s="19"/>
      <c r="CK2934" s="19"/>
      <c r="CL2934" s="19"/>
      <c r="CM2934" s="19"/>
      <c r="CN2934" s="19"/>
      <c r="CO2934" s="19"/>
      <c r="CP2934" s="19"/>
      <c r="CQ2934" s="19"/>
      <c r="CR2934" s="19"/>
      <c r="CS2934" s="19"/>
      <c r="CT2934" s="19"/>
      <c r="CU2934" s="19"/>
      <c r="CV2934" s="19"/>
      <c r="CW2934" s="19"/>
      <c r="CX2934" s="19"/>
      <c r="CY2934" s="19"/>
      <c r="CZ2934" s="19"/>
      <c r="DA2934" s="19"/>
      <c r="DB2934" s="19"/>
      <c r="DC2934" s="19"/>
      <c r="DD2934" s="19"/>
      <c r="DE2934" s="19"/>
    </row>
    <row r="2935" spans="1:111" ht="75" customHeight="1" x14ac:dyDescent="0.25">
      <c r="A2935" s="551"/>
      <c r="B2935" s="551"/>
      <c r="C2935" s="551"/>
      <c r="D2935" s="592"/>
      <c r="E2935" s="592"/>
      <c r="F2935" s="574"/>
      <c r="G2935" s="574"/>
      <c r="H2935" s="238">
        <f>H9</f>
        <v>2017</v>
      </c>
      <c r="I2935" s="238">
        <f>I9</f>
        <v>2018</v>
      </c>
      <c r="J2935" s="238">
        <f>J9</f>
        <v>2019</v>
      </c>
      <c r="K2935" s="497" t="s">
        <v>2192</v>
      </c>
      <c r="L2935" s="497">
        <f>L9</f>
        <v>2017</v>
      </c>
      <c r="M2935" s="497">
        <f>M9</f>
        <v>2018</v>
      </c>
      <c r="N2935" s="497">
        <f>N9</f>
        <v>2019</v>
      </c>
      <c r="O2935" s="499" t="s">
        <v>2196</v>
      </c>
      <c r="P2935" s="683"/>
      <c r="Q2935" s="351"/>
      <c r="R2935" s="351"/>
      <c r="S2935" s="5"/>
      <c r="T2935" s="5"/>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c r="CA2935" s="19"/>
      <c r="CB2935" s="19"/>
      <c r="CC2935" s="19"/>
      <c r="CD2935" s="19"/>
      <c r="CE2935" s="19"/>
      <c r="CF2935" s="19"/>
      <c r="CG2935" s="19"/>
      <c r="CH2935" s="19"/>
      <c r="CI2935" s="19"/>
      <c r="CJ2935" s="19"/>
      <c r="CK2935" s="19"/>
      <c r="CL2935" s="19"/>
      <c r="CM2935" s="19"/>
      <c r="CN2935" s="19"/>
      <c r="CO2935" s="19"/>
      <c r="CP2935" s="19"/>
      <c r="CQ2935" s="19"/>
      <c r="CR2935" s="19"/>
      <c r="CS2935" s="19"/>
      <c r="CT2935" s="19"/>
      <c r="CU2935" s="19"/>
      <c r="CV2935" s="19"/>
      <c r="CW2935" s="19"/>
      <c r="CX2935" s="19"/>
      <c r="CY2935" s="19"/>
      <c r="CZ2935" s="19"/>
      <c r="DA2935" s="19"/>
      <c r="DB2935" s="19"/>
      <c r="DC2935" s="19"/>
      <c r="DD2935" s="19"/>
      <c r="DE2935" s="19"/>
    </row>
    <row r="2936" spans="1:111" s="19" customFormat="1" x14ac:dyDescent="0.25">
      <c r="A2936" s="551">
        <v>1</v>
      </c>
      <c r="B2936" s="551"/>
      <c r="C2936" s="551"/>
      <c r="D2936" s="551">
        <v>2</v>
      </c>
      <c r="E2936" s="551"/>
      <c r="F2936" s="551"/>
      <c r="G2936" s="299">
        <v>3</v>
      </c>
      <c r="H2936" s="574">
        <v>4</v>
      </c>
      <c r="I2936" s="574"/>
      <c r="J2936" s="574"/>
      <c r="K2936" s="574"/>
      <c r="L2936" s="574">
        <v>5</v>
      </c>
      <c r="M2936" s="574"/>
      <c r="N2936" s="574"/>
      <c r="O2936" s="595"/>
      <c r="P2936" s="65"/>
      <c r="Q2936" s="65"/>
      <c r="R2936" s="65"/>
      <c r="S2936" s="5"/>
      <c r="T2936" s="5"/>
    </row>
    <row r="2937" spans="1:111" ht="30" x14ac:dyDescent="0.25">
      <c r="A2937" s="564" t="s">
        <v>63</v>
      </c>
      <c r="B2937" s="564"/>
      <c r="C2937" s="564"/>
      <c r="D2937" s="542" t="s">
        <v>142</v>
      </c>
      <c r="E2937" s="237" t="s">
        <v>144</v>
      </c>
      <c r="F2937" s="551" t="s">
        <v>138</v>
      </c>
      <c r="G2937" s="220"/>
      <c r="H2937" s="239"/>
      <c r="I2937" s="239"/>
      <c r="J2937" s="239"/>
      <c r="K2937" s="273">
        <v>155</v>
      </c>
      <c r="L2937" s="184"/>
      <c r="M2937" s="184"/>
      <c r="N2937" s="184"/>
      <c r="O2937" s="334">
        <v>1300.9543333333334</v>
      </c>
      <c r="P2937" s="1"/>
      <c r="Q2937" s="485"/>
      <c r="R2937" s="486"/>
      <c r="S2937" s="5"/>
      <c r="T2937" s="5"/>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c r="CA2937" s="19"/>
      <c r="CB2937" s="19"/>
      <c r="CC2937" s="19"/>
      <c r="CD2937" s="19"/>
      <c r="CE2937" s="19"/>
      <c r="CF2937" s="19"/>
      <c r="CG2937" s="19"/>
      <c r="CH2937" s="19"/>
      <c r="CI2937" s="19"/>
      <c r="CJ2937" s="19"/>
      <c r="CK2937" s="19"/>
      <c r="CL2937" s="19"/>
      <c r="CM2937" s="19"/>
      <c r="CN2937" s="19"/>
      <c r="CO2937" s="19"/>
      <c r="CP2937" s="19"/>
      <c r="CQ2937" s="19"/>
      <c r="CR2937" s="19"/>
      <c r="CS2937" s="19"/>
      <c r="CT2937" s="19"/>
      <c r="CU2937" s="19"/>
      <c r="CV2937" s="19"/>
      <c r="CW2937" s="19"/>
      <c r="CX2937" s="19"/>
      <c r="CY2937" s="19"/>
      <c r="CZ2937" s="19"/>
      <c r="DA2937" s="19"/>
      <c r="DB2937" s="19"/>
      <c r="DC2937" s="19"/>
      <c r="DD2937" s="19"/>
      <c r="DE2937" s="19"/>
    </row>
    <row r="2938" spans="1:111" ht="30" hidden="1" outlineLevel="1" x14ac:dyDescent="0.25">
      <c r="A2938" s="564"/>
      <c r="B2938" s="564"/>
      <c r="C2938" s="564"/>
      <c r="D2938" s="542"/>
      <c r="E2938" s="237" t="s">
        <v>145</v>
      </c>
      <c r="F2938" s="551"/>
      <c r="G2938" s="220"/>
      <c r="H2938" s="239"/>
      <c r="I2938" s="239"/>
      <c r="J2938" s="239"/>
      <c r="K2938" s="273"/>
      <c r="L2938" s="184"/>
      <c r="M2938" s="184"/>
      <c r="N2938" s="184"/>
      <c r="O2938" s="334"/>
      <c r="P2938" s="1"/>
      <c r="Q2938" s="485"/>
      <c r="R2938" s="486"/>
      <c r="S2938" s="5"/>
      <c r="T2938" s="5"/>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c r="CA2938" s="19"/>
      <c r="CB2938" s="19"/>
      <c r="CC2938" s="19"/>
      <c r="CD2938" s="19"/>
      <c r="CE2938" s="19"/>
      <c r="CF2938" s="19"/>
      <c r="CG2938" s="19"/>
      <c r="CH2938" s="19"/>
      <c r="CI2938" s="19"/>
      <c r="CJ2938" s="19"/>
      <c r="CK2938" s="19"/>
      <c r="CL2938" s="19"/>
      <c r="CM2938" s="19"/>
      <c r="CN2938" s="19"/>
      <c r="CO2938" s="19"/>
      <c r="CP2938" s="19"/>
      <c r="CQ2938" s="19"/>
      <c r="CR2938" s="19"/>
      <c r="CS2938" s="19"/>
      <c r="CT2938" s="19"/>
      <c r="CU2938" s="19"/>
      <c r="CV2938" s="19"/>
      <c r="CW2938" s="19"/>
      <c r="CX2938" s="19"/>
      <c r="CY2938" s="19"/>
      <c r="CZ2938" s="19"/>
      <c r="DA2938" s="19"/>
      <c r="DB2938" s="19"/>
      <c r="DC2938" s="19"/>
      <c r="DD2938" s="19"/>
      <c r="DE2938" s="19"/>
    </row>
    <row r="2939" spans="1:111" ht="30" hidden="1" outlineLevel="1" x14ac:dyDescent="0.25">
      <c r="A2939" s="564"/>
      <c r="B2939" s="564"/>
      <c r="C2939" s="564"/>
      <c r="D2939" s="542"/>
      <c r="E2939" s="237" t="s">
        <v>146</v>
      </c>
      <c r="F2939" s="551"/>
      <c r="G2939" s="207"/>
      <c r="H2939" s="239"/>
      <c r="I2939" s="239"/>
      <c r="J2939" s="239"/>
      <c r="K2939" s="273"/>
      <c r="L2939" s="184"/>
      <c r="M2939" s="184"/>
      <c r="N2939" s="184"/>
      <c r="O2939" s="334"/>
      <c r="P2939" s="1"/>
      <c r="Q2939" s="485"/>
      <c r="R2939" s="486"/>
      <c r="S2939" s="5"/>
      <c r="T2939" s="5"/>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c r="CA2939" s="19"/>
      <c r="CB2939" s="19"/>
      <c r="CC2939" s="19"/>
      <c r="CD2939" s="19"/>
      <c r="CE2939" s="19"/>
      <c r="CF2939" s="19"/>
      <c r="CG2939" s="19"/>
      <c r="CH2939" s="19"/>
      <c r="CI2939" s="19"/>
      <c r="CJ2939" s="19"/>
      <c r="CK2939" s="19"/>
      <c r="CL2939" s="19"/>
      <c r="CM2939" s="19"/>
      <c r="CN2939" s="19"/>
      <c r="CO2939" s="19"/>
      <c r="CP2939" s="19"/>
      <c r="CQ2939" s="19"/>
      <c r="CR2939" s="19"/>
      <c r="CS2939" s="19"/>
      <c r="CT2939" s="19"/>
      <c r="CU2939" s="19"/>
      <c r="CV2939" s="19"/>
      <c r="CW2939" s="19"/>
      <c r="CX2939" s="19"/>
      <c r="CY2939" s="19"/>
      <c r="CZ2939" s="19"/>
      <c r="DA2939" s="19"/>
      <c r="DB2939" s="19"/>
      <c r="DC2939" s="19"/>
      <c r="DD2939" s="19"/>
      <c r="DE2939" s="19"/>
    </row>
    <row r="2940" spans="1:111" ht="30" collapsed="1" x14ac:dyDescent="0.25">
      <c r="A2940" s="564"/>
      <c r="B2940" s="564"/>
      <c r="C2940" s="564"/>
      <c r="D2940" s="542" t="s">
        <v>143</v>
      </c>
      <c r="E2940" s="237" t="s">
        <v>144</v>
      </c>
      <c r="F2940" s="551"/>
      <c r="G2940" s="207"/>
      <c r="H2940" s="239"/>
      <c r="I2940" s="239"/>
      <c r="J2940" s="239"/>
      <c r="K2940" s="273">
        <v>120</v>
      </c>
      <c r="L2940" s="184"/>
      <c r="M2940" s="184"/>
      <c r="N2940" s="184"/>
      <c r="O2940" s="334">
        <v>1338.6666666666667</v>
      </c>
      <c r="P2940" s="1"/>
      <c r="Q2940" s="485"/>
      <c r="R2940" s="486"/>
      <c r="S2940" s="5"/>
      <c r="T2940" s="5"/>
      <c r="V2940" s="19"/>
      <c r="W2940" s="19"/>
      <c r="X2940" s="19"/>
      <c r="Y2940" s="19"/>
      <c r="Z2940" s="19"/>
      <c r="AA2940" s="19"/>
      <c r="AB2940" s="19"/>
      <c r="AC2940" s="19"/>
      <c r="AD2940" s="19"/>
      <c r="AE2940" s="19"/>
      <c r="AF2940" s="19"/>
      <c r="AG2940" s="19"/>
      <c r="AH2940" s="19"/>
      <c r="AI2940" s="19"/>
      <c r="AJ2940" s="19"/>
      <c r="AK2940" s="19"/>
      <c r="AL2940" s="19"/>
      <c r="AM2940" s="19"/>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c r="CA2940" s="19"/>
      <c r="CB2940" s="19"/>
      <c r="CC2940" s="19"/>
      <c r="CD2940" s="19"/>
      <c r="CE2940" s="19"/>
      <c r="CF2940" s="19"/>
      <c r="CG2940" s="19"/>
      <c r="CH2940" s="19"/>
      <c r="CI2940" s="19"/>
      <c r="CJ2940" s="19"/>
      <c r="CK2940" s="19"/>
      <c r="CL2940" s="19"/>
      <c r="CM2940" s="19"/>
      <c r="CN2940" s="19"/>
      <c r="CO2940" s="19"/>
      <c r="CP2940" s="19"/>
      <c r="CQ2940" s="19"/>
      <c r="CR2940" s="19"/>
      <c r="CS2940" s="19"/>
      <c r="CT2940" s="19"/>
      <c r="CU2940" s="19"/>
      <c r="CV2940" s="19"/>
      <c r="CW2940" s="19"/>
      <c r="CX2940" s="19"/>
      <c r="CY2940" s="19"/>
      <c r="CZ2940" s="19"/>
      <c r="DA2940" s="19"/>
      <c r="DB2940" s="19"/>
      <c r="DC2940" s="19"/>
      <c r="DD2940" s="19"/>
      <c r="DE2940" s="19"/>
    </row>
    <row r="2941" spans="1:111" ht="30" x14ac:dyDescent="0.25">
      <c r="A2941" s="564"/>
      <c r="B2941" s="564"/>
      <c r="C2941" s="564"/>
      <c r="D2941" s="542"/>
      <c r="E2941" s="237" t="s">
        <v>145</v>
      </c>
      <c r="F2941" s="551"/>
      <c r="G2941" s="207"/>
      <c r="H2941" s="239"/>
      <c r="I2941" s="239"/>
      <c r="J2941" s="239"/>
      <c r="K2941" s="273">
        <v>24</v>
      </c>
      <c r="L2941" s="184"/>
      <c r="M2941" s="184"/>
      <c r="N2941" s="184"/>
      <c r="O2941" s="334">
        <v>654.5</v>
      </c>
      <c r="P2941" s="1"/>
      <c r="Q2941" s="485"/>
      <c r="R2941" s="486"/>
      <c r="S2941" s="5"/>
      <c r="T2941" s="5"/>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c r="AV2941" s="19"/>
      <c r="AW2941" s="19"/>
      <c r="AX2941" s="19"/>
      <c r="AY2941" s="19"/>
      <c r="AZ2941" s="19"/>
      <c r="BA2941" s="19"/>
      <c r="BB2941" s="19"/>
      <c r="BC2941" s="19"/>
      <c r="BD2941" s="19"/>
      <c r="BE2941" s="19"/>
      <c r="BF2941" s="19"/>
      <c r="BG2941" s="19"/>
      <c r="BH2941" s="19"/>
      <c r="BI2941" s="19"/>
      <c r="BJ2941" s="19"/>
      <c r="BK2941" s="19"/>
      <c r="BL2941" s="19"/>
      <c r="BM2941" s="19"/>
      <c r="BN2941" s="19"/>
      <c r="BO2941" s="19"/>
      <c r="BP2941" s="19"/>
      <c r="BQ2941" s="19"/>
      <c r="BR2941" s="19"/>
      <c r="BS2941" s="19"/>
      <c r="BT2941" s="19"/>
      <c r="BU2941" s="19"/>
      <c r="BV2941" s="19"/>
      <c r="BW2941" s="19"/>
      <c r="BX2941" s="19"/>
      <c r="BY2941" s="19"/>
      <c r="BZ2941" s="19"/>
      <c r="CA2941" s="19"/>
      <c r="CB2941" s="19"/>
      <c r="CC2941" s="19"/>
      <c r="CD2941" s="19"/>
      <c r="CE2941" s="19"/>
      <c r="CF2941" s="19"/>
      <c r="CG2941" s="19"/>
      <c r="CH2941" s="19"/>
      <c r="CI2941" s="19"/>
      <c r="CJ2941" s="19"/>
      <c r="CK2941" s="19"/>
      <c r="CL2941" s="19"/>
      <c r="CM2941" s="19"/>
      <c r="CN2941" s="19"/>
      <c r="CO2941" s="19"/>
      <c r="CP2941" s="19"/>
      <c r="CQ2941" s="19"/>
      <c r="CR2941" s="19"/>
      <c r="CS2941" s="19"/>
      <c r="CT2941" s="19"/>
      <c r="CU2941" s="19"/>
      <c r="CV2941" s="19"/>
      <c r="CW2941" s="19"/>
      <c r="CX2941" s="19"/>
      <c r="CY2941" s="19"/>
      <c r="CZ2941" s="19"/>
      <c r="DA2941" s="19"/>
      <c r="DB2941" s="19"/>
      <c r="DC2941" s="19"/>
      <c r="DD2941" s="19"/>
      <c r="DE2941" s="19"/>
    </row>
    <row r="2942" spans="1:111" ht="30" hidden="1" outlineLevel="1" x14ac:dyDescent="0.25">
      <c r="A2942" s="564"/>
      <c r="B2942" s="564"/>
      <c r="C2942" s="564"/>
      <c r="D2942" s="542"/>
      <c r="E2942" s="237" t="s">
        <v>146</v>
      </c>
      <c r="F2942" s="551"/>
      <c r="G2942" s="207"/>
      <c r="H2942" s="239"/>
      <c r="I2942" s="239"/>
      <c r="J2942" s="239"/>
      <c r="K2942" s="273"/>
      <c r="L2942" s="184"/>
      <c r="M2942" s="184"/>
      <c r="N2942" s="184"/>
      <c r="O2942" s="334"/>
      <c r="P2942" s="1"/>
      <c r="Q2942" s="485"/>
      <c r="R2942" s="486"/>
      <c r="S2942" s="5"/>
      <c r="T2942" s="5"/>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9"/>
      <c r="CE2942" s="19"/>
      <c r="CF2942" s="19"/>
      <c r="CG2942" s="19"/>
      <c r="CH2942" s="19"/>
      <c r="CI2942" s="19"/>
      <c r="CJ2942" s="19"/>
      <c r="CK2942" s="19"/>
      <c r="CL2942" s="19"/>
      <c r="CM2942" s="19"/>
      <c r="CN2942" s="19"/>
      <c r="CO2942" s="19"/>
      <c r="CP2942" s="19"/>
      <c r="CQ2942" s="19"/>
      <c r="CR2942" s="19"/>
      <c r="CS2942" s="19"/>
      <c r="CT2942" s="19"/>
      <c r="CU2942" s="19"/>
      <c r="CV2942" s="19"/>
      <c r="CW2942" s="19"/>
      <c r="CX2942" s="19"/>
      <c r="CY2942" s="19"/>
      <c r="CZ2942" s="19"/>
      <c r="DA2942" s="19"/>
      <c r="DB2942" s="19"/>
      <c r="DC2942" s="19"/>
      <c r="DD2942" s="19"/>
      <c r="DE2942" s="19"/>
    </row>
    <row r="2943" spans="1:111" ht="30" hidden="1" outlineLevel="1" x14ac:dyDescent="0.25">
      <c r="A2943" s="564"/>
      <c r="B2943" s="564"/>
      <c r="C2943" s="564"/>
      <c r="D2943" s="542" t="s">
        <v>142</v>
      </c>
      <c r="E2943" s="237" t="s">
        <v>144</v>
      </c>
      <c r="F2943" s="551" t="s">
        <v>139</v>
      </c>
      <c r="G2943" s="207"/>
      <c r="H2943" s="239"/>
      <c r="I2943" s="239"/>
      <c r="J2943" s="239"/>
      <c r="K2943" s="273"/>
      <c r="L2943" s="184"/>
      <c r="M2943" s="184"/>
      <c r="N2943" s="184"/>
      <c r="O2943" s="334"/>
      <c r="P2943" s="1"/>
      <c r="Q2943" s="485"/>
      <c r="R2943" s="486"/>
      <c r="S2943" s="5"/>
      <c r="T2943" s="5"/>
      <c r="V2943" s="19"/>
      <c r="W2943" s="19"/>
      <c r="X2943" s="19"/>
      <c r="Y2943" s="19"/>
      <c r="Z2943" s="19"/>
      <c r="AA2943" s="19"/>
      <c r="AB2943" s="19"/>
      <c r="AC2943" s="19"/>
      <c r="AD2943" s="19"/>
      <c r="AE2943" s="19"/>
      <c r="AF2943" s="19"/>
      <c r="AG2943" s="19"/>
      <c r="AH2943" s="19"/>
      <c r="AI2943" s="19"/>
      <c r="AJ2943" s="19"/>
      <c r="AK2943" s="19"/>
      <c r="AL2943" s="19"/>
      <c r="AM2943" s="19"/>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c r="CA2943" s="19"/>
      <c r="CB2943" s="19"/>
      <c r="CC2943" s="19"/>
      <c r="CD2943" s="19"/>
      <c r="CE2943" s="19"/>
      <c r="CF2943" s="19"/>
      <c r="CG2943" s="19"/>
      <c r="CH2943" s="19"/>
      <c r="CI2943" s="19"/>
      <c r="CJ2943" s="19"/>
      <c r="CK2943" s="19"/>
      <c r="CL2943" s="19"/>
      <c r="CM2943" s="19"/>
      <c r="CN2943" s="19"/>
      <c r="CO2943" s="19"/>
      <c r="CP2943" s="19"/>
      <c r="CQ2943" s="19"/>
      <c r="CR2943" s="19"/>
      <c r="CS2943" s="19"/>
      <c r="CT2943" s="19"/>
      <c r="CU2943" s="19"/>
      <c r="CV2943" s="19"/>
      <c r="CW2943" s="19"/>
      <c r="CX2943" s="19"/>
      <c r="CY2943" s="19"/>
      <c r="CZ2943" s="19"/>
      <c r="DA2943" s="19"/>
      <c r="DB2943" s="19"/>
      <c r="DC2943" s="19"/>
      <c r="DD2943" s="19"/>
      <c r="DE2943" s="19"/>
    </row>
    <row r="2944" spans="1:111" ht="30" hidden="1" outlineLevel="1" x14ac:dyDescent="0.25">
      <c r="A2944" s="564"/>
      <c r="B2944" s="564"/>
      <c r="C2944" s="564"/>
      <c r="D2944" s="542"/>
      <c r="E2944" s="237" t="s">
        <v>145</v>
      </c>
      <c r="F2944" s="551"/>
      <c r="G2944" s="207"/>
      <c r="H2944" s="239"/>
      <c r="I2944" s="239"/>
      <c r="J2944" s="239"/>
      <c r="K2944" s="273"/>
      <c r="L2944" s="184"/>
      <c r="M2944" s="184"/>
      <c r="N2944" s="184"/>
      <c r="O2944" s="334"/>
      <c r="P2944" s="1"/>
      <c r="Q2944" s="485"/>
      <c r="R2944" s="486"/>
      <c r="S2944" s="5"/>
      <c r="T2944" s="5"/>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c r="CA2944" s="19"/>
      <c r="CB2944" s="19"/>
      <c r="CC2944" s="19"/>
      <c r="CD2944" s="19"/>
      <c r="CE2944" s="19"/>
      <c r="CF2944" s="19"/>
      <c r="CG2944" s="19"/>
      <c r="CH2944" s="19"/>
      <c r="CI2944" s="19"/>
      <c r="CJ2944" s="19"/>
      <c r="CK2944" s="19"/>
      <c r="CL2944" s="19"/>
      <c r="CM2944" s="19"/>
      <c r="CN2944" s="19"/>
      <c r="CO2944" s="19"/>
      <c r="CP2944" s="19"/>
      <c r="CQ2944" s="19"/>
      <c r="CR2944" s="19"/>
      <c r="CS2944" s="19"/>
      <c r="CT2944" s="19"/>
      <c r="CU2944" s="19"/>
      <c r="CV2944" s="19"/>
      <c r="CW2944" s="19"/>
      <c r="CX2944" s="19"/>
      <c r="CY2944" s="19"/>
      <c r="CZ2944" s="19"/>
      <c r="DA2944" s="19"/>
      <c r="DB2944" s="19"/>
      <c r="DC2944" s="19"/>
      <c r="DD2944" s="19"/>
      <c r="DE2944" s="19"/>
    </row>
    <row r="2945" spans="1:109" ht="30" hidden="1" outlineLevel="1" x14ac:dyDescent="0.25">
      <c r="A2945" s="564"/>
      <c r="B2945" s="564"/>
      <c r="C2945" s="564"/>
      <c r="D2945" s="542"/>
      <c r="E2945" s="237" t="s">
        <v>146</v>
      </c>
      <c r="F2945" s="551"/>
      <c r="G2945" s="207"/>
      <c r="H2945" s="239"/>
      <c r="I2945" s="239"/>
      <c r="J2945" s="239"/>
      <c r="K2945" s="273"/>
      <c r="L2945" s="184"/>
      <c r="M2945" s="184"/>
      <c r="N2945" s="184"/>
      <c r="O2945" s="334"/>
      <c r="P2945" s="1"/>
      <c r="Q2945" s="485"/>
      <c r="R2945" s="486"/>
      <c r="S2945" s="5"/>
      <c r="T2945" s="5"/>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c r="CA2945" s="19"/>
      <c r="CB2945" s="19"/>
      <c r="CC2945" s="19"/>
      <c r="CD2945" s="19"/>
      <c r="CE2945" s="19"/>
      <c r="CF2945" s="19"/>
      <c r="CG2945" s="19"/>
      <c r="CH2945" s="19"/>
      <c r="CI2945" s="19"/>
      <c r="CJ2945" s="19"/>
      <c r="CK2945" s="19"/>
      <c r="CL2945" s="19"/>
      <c r="CM2945" s="19"/>
      <c r="CN2945" s="19"/>
      <c r="CO2945" s="19"/>
      <c r="CP2945" s="19"/>
      <c r="CQ2945" s="19"/>
      <c r="CR2945" s="19"/>
      <c r="CS2945" s="19"/>
      <c r="CT2945" s="19"/>
      <c r="CU2945" s="19"/>
      <c r="CV2945" s="19"/>
      <c r="CW2945" s="19"/>
      <c r="CX2945" s="19"/>
      <c r="CY2945" s="19"/>
      <c r="CZ2945" s="19"/>
      <c r="DA2945" s="19"/>
      <c r="DB2945" s="19"/>
      <c r="DC2945" s="19"/>
      <c r="DD2945" s="19"/>
      <c r="DE2945" s="19"/>
    </row>
    <row r="2946" spans="1:109" ht="30" collapsed="1" x14ac:dyDescent="0.25">
      <c r="A2946" s="564"/>
      <c r="B2946" s="564"/>
      <c r="C2946" s="564"/>
      <c r="D2946" s="542" t="s">
        <v>143</v>
      </c>
      <c r="E2946" s="237" t="s">
        <v>144</v>
      </c>
      <c r="F2946" s="551"/>
      <c r="G2946" s="207"/>
      <c r="H2946" s="239"/>
      <c r="I2946" s="239"/>
      <c r="J2946" s="239"/>
      <c r="K2946" s="273">
        <v>27</v>
      </c>
      <c r="L2946" s="184"/>
      <c r="M2946" s="184"/>
      <c r="N2946" s="184"/>
      <c r="O2946" s="334">
        <v>4452</v>
      </c>
      <c r="P2946" s="1"/>
      <c r="Q2946" s="485"/>
      <c r="R2946" s="486"/>
      <c r="S2946" s="5"/>
      <c r="T2946" s="5"/>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19"/>
      <c r="AY2946" s="19"/>
      <c r="AZ2946" s="19"/>
      <c r="BA2946" s="19"/>
      <c r="BB2946" s="19"/>
      <c r="BC2946" s="19"/>
      <c r="BD2946" s="19"/>
      <c r="BE2946" s="19"/>
      <c r="BF2946" s="19"/>
      <c r="BG2946" s="19"/>
      <c r="BH2946" s="19"/>
      <c r="BI2946" s="19"/>
      <c r="BJ2946" s="19"/>
      <c r="BK2946" s="19"/>
      <c r="BL2946" s="19"/>
      <c r="BM2946" s="19"/>
      <c r="BN2946" s="19"/>
      <c r="BO2946" s="19"/>
      <c r="BP2946" s="19"/>
      <c r="BQ2946" s="19"/>
      <c r="BR2946" s="19"/>
      <c r="BS2946" s="19"/>
      <c r="BT2946" s="19"/>
      <c r="BU2946" s="19"/>
      <c r="BV2946" s="19"/>
      <c r="BW2946" s="19"/>
      <c r="BX2946" s="19"/>
      <c r="BY2946" s="19"/>
      <c r="BZ2946" s="19"/>
      <c r="CA2946" s="19"/>
      <c r="CB2946" s="19"/>
      <c r="CC2946" s="19"/>
      <c r="CD2946" s="19"/>
      <c r="CE2946" s="19"/>
      <c r="CF2946" s="19"/>
      <c r="CG2946" s="19"/>
      <c r="CH2946" s="19"/>
      <c r="CI2946" s="19"/>
      <c r="CJ2946" s="19"/>
      <c r="CK2946" s="19"/>
      <c r="CL2946" s="19"/>
      <c r="CM2946" s="19"/>
      <c r="CN2946" s="19"/>
      <c r="CO2946" s="19"/>
      <c r="CP2946" s="19"/>
      <c r="CQ2946" s="19"/>
      <c r="CR2946" s="19"/>
      <c r="CS2946" s="19"/>
      <c r="CT2946" s="19"/>
      <c r="CU2946" s="19"/>
      <c r="CV2946" s="19"/>
      <c r="CW2946" s="19"/>
      <c r="CX2946" s="19"/>
      <c r="CY2946" s="19"/>
      <c r="CZ2946" s="19"/>
      <c r="DA2946" s="19"/>
      <c r="DB2946" s="19"/>
      <c r="DC2946" s="19"/>
      <c r="DD2946" s="19"/>
      <c r="DE2946" s="19"/>
    </row>
    <row r="2947" spans="1:109" ht="30" hidden="1" outlineLevel="1" x14ac:dyDescent="0.25">
      <c r="A2947" s="564"/>
      <c r="B2947" s="564"/>
      <c r="C2947" s="564"/>
      <c r="D2947" s="542"/>
      <c r="E2947" s="237" t="s">
        <v>145</v>
      </c>
      <c r="F2947" s="551"/>
      <c r="G2947" s="207"/>
      <c r="H2947" s="239"/>
      <c r="I2947" s="239"/>
      <c r="J2947" s="239"/>
      <c r="K2947" s="273"/>
      <c r="L2947" s="184"/>
      <c r="M2947" s="184"/>
      <c r="N2947" s="184"/>
      <c r="O2947" s="334"/>
      <c r="P2947" s="1"/>
      <c r="Q2947" s="485"/>
      <c r="R2947" s="486"/>
      <c r="S2947" s="5"/>
      <c r="T2947" s="5"/>
      <c r="V2947" s="19"/>
      <c r="W2947" s="19"/>
      <c r="X2947" s="19"/>
      <c r="Y2947" s="19"/>
      <c r="Z2947" s="19"/>
      <c r="AA2947" s="19"/>
      <c r="AB2947" s="19"/>
      <c r="AC2947" s="19"/>
      <c r="AD2947" s="19"/>
      <c r="AE2947" s="19"/>
      <c r="AF2947" s="19"/>
      <c r="AG2947" s="19"/>
      <c r="AH2947" s="19"/>
      <c r="AI2947" s="19"/>
      <c r="AJ2947" s="19"/>
      <c r="AK2947" s="19"/>
      <c r="AL2947" s="19"/>
      <c r="AM2947" s="19"/>
      <c r="AN2947" s="19"/>
      <c r="AO2947" s="19"/>
      <c r="AP2947" s="19"/>
      <c r="AQ2947" s="19"/>
      <c r="AR2947" s="19"/>
      <c r="AS2947" s="19"/>
      <c r="AT2947" s="19"/>
      <c r="AU2947" s="19"/>
      <c r="AV2947" s="19"/>
      <c r="AW2947" s="19"/>
      <c r="AX2947" s="19"/>
      <c r="AY2947" s="19"/>
      <c r="AZ2947" s="19"/>
      <c r="BA2947" s="19"/>
      <c r="BB2947" s="19"/>
      <c r="BC2947" s="19"/>
      <c r="BD2947" s="19"/>
      <c r="BE2947" s="19"/>
      <c r="BF2947" s="19"/>
      <c r="BG2947" s="19"/>
      <c r="BH2947" s="19"/>
      <c r="BI2947" s="19"/>
      <c r="BJ2947" s="19"/>
      <c r="BK2947" s="19"/>
      <c r="BL2947" s="19"/>
      <c r="BM2947" s="19"/>
      <c r="BN2947" s="19"/>
      <c r="BO2947" s="19"/>
      <c r="BP2947" s="19"/>
      <c r="BQ2947" s="19"/>
      <c r="BR2947" s="19"/>
      <c r="BS2947" s="19"/>
      <c r="BT2947" s="19"/>
      <c r="BU2947" s="19"/>
      <c r="BV2947" s="19"/>
      <c r="BW2947" s="19"/>
      <c r="BX2947" s="19"/>
      <c r="BY2947" s="19"/>
      <c r="BZ2947" s="19"/>
      <c r="CA2947" s="19"/>
      <c r="CB2947" s="19"/>
      <c r="CC2947" s="19"/>
      <c r="CD2947" s="19"/>
      <c r="CE2947" s="19"/>
      <c r="CF2947" s="19"/>
      <c r="CG2947" s="19"/>
      <c r="CH2947" s="19"/>
      <c r="CI2947" s="19"/>
      <c r="CJ2947" s="19"/>
      <c r="CK2947" s="19"/>
      <c r="CL2947" s="19"/>
      <c r="CM2947" s="19"/>
      <c r="CN2947" s="19"/>
      <c r="CO2947" s="19"/>
      <c r="CP2947" s="19"/>
      <c r="CQ2947" s="19"/>
      <c r="CR2947" s="19"/>
      <c r="CS2947" s="19"/>
      <c r="CT2947" s="19"/>
      <c r="CU2947" s="19"/>
      <c r="CV2947" s="19"/>
      <c r="CW2947" s="19"/>
      <c r="CX2947" s="19"/>
      <c r="CY2947" s="19"/>
      <c r="CZ2947" s="19"/>
      <c r="DA2947" s="19"/>
      <c r="DB2947" s="19"/>
      <c r="DC2947" s="19"/>
      <c r="DD2947" s="19"/>
      <c r="DE2947" s="19"/>
    </row>
    <row r="2948" spans="1:109" ht="30" collapsed="1" x14ac:dyDescent="0.25">
      <c r="A2948" s="564"/>
      <c r="B2948" s="564"/>
      <c r="C2948" s="564"/>
      <c r="D2948" s="542"/>
      <c r="E2948" s="237" t="s">
        <v>146</v>
      </c>
      <c r="F2948" s="551"/>
      <c r="G2948" s="207"/>
      <c r="H2948" s="239"/>
      <c r="I2948" s="239"/>
      <c r="J2948" s="239"/>
      <c r="K2948" s="273">
        <v>54</v>
      </c>
      <c r="L2948" s="184"/>
      <c r="M2948" s="184"/>
      <c r="N2948" s="184"/>
      <c r="O2948" s="334">
        <v>736</v>
      </c>
      <c r="P2948" s="1"/>
      <c r="Q2948" s="485"/>
      <c r="R2948" s="486"/>
      <c r="S2948" s="5"/>
      <c r="T2948" s="5"/>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c r="AT2948" s="19"/>
      <c r="AU2948" s="19"/>
      <c r="AV2948" s="19"/>
      <c r="AW2948" s="19"/>
      <c r="AX2948" s="19"/>
      <c r="AY2948" s="19"/>
      <c r="AZ2948" s="19"/>
      <c r="BA2948" s="19"/>
      <c r="BB2948" s="19"/>
      <c r="BC2948" s="19"/>
      <c r="BD2948" s="19"/>
      <c r="BE2948" s="19"/>
      <c r="BF2948" s="19"/>
      <c r="BG2948" s="19"/>
      <c r="BH2948" s="19"/>
      <c r="BI2948" s="19"/>
      <c r="BJ2948" s="19"/>
      <c r="BK2948" s="19"/>
      <c r="BL2948" s="19"/>
      <c r="BM2948" s="19"/>
      <c r="BN2948" s="19"/>
      <c r="BO2948" s="19"/>
      <c r="BP2948" s="19"/>
      <c r="BQ2948" s="19"/>
      <c r="BR2948" s="19"/>
      <c r="BS2948" s="19"/>
      <c r="BT2948" s="19"/>
      <c r="BU2948" s="19"/>
      <c r="BV2948" s="19"/>
      <c r="BW2948" s="19"/>
      <c r="BX2948" s="19"/>
      <c r="BY2948" s="19"/>
      <c r="BZ2948" s="19"/>
      <c r="CA2948" s="19"/>
      <c r="CB2948" s="19"/>
      <c r="CC2948" s="19"/>
      <c r="CD2948" s="19"/>
      <c r="CE2948" s="19"/>
      <c r="CF2948" s="19"/>
      <c r="CG2948" s="19"/>
      <c r="CH2948" s="19"/>
      <c r="CI2948" s="19"/>
      <c r="CJ2948" s="19"/>
      <c r="CK2948" s="19"/>
      <c r="CL2948" s="19"/>
      <c r="CM2948" s="19"/>
      <c r="CN2948" s="19"/>
      <c r="CO2948" s="19"/>
      <c r="CP2948" s="19"/>
      <c r="CQ2948" s="19"/>
      <c r="CR2948" s="19"/>
      <c r="CS2948" s="19"/>
      <c r="CT2948" s="19"/>
      <c r="CU2948" s="19"/>
      <c r="CV2948" s="19"/>
      <c r="CW2948" s="19"/>
      <c r="CX2948" s="19"/>
      <c r="CY2948" s="19"/>
      <c r="CZ2948" s="19"/>
      <c r="DA2948" s="19"/>
      <c r="DB2948" s="19"/>
      <c r="DC2948" s="19"/>
      <c r="DD2948" s="19"/>
      <c r="DE2948" s="19"/>
    </row>
    <row r="2949" spans="1:109" ht="30" hidden="1" outlineLevel="1" x14ac:dyDescent="0.25">
      <c r="A2949" s="564"/>
      <c r="B2949" s="564"/>
      <c r="C2949" s="564"/>
      <c r="D2949" s="542" t="s">
        <v>142</v>
      </c>
      <c r="E2949" s="237" t="s">
        <v>144</v>
      </c>
      <c r="F2949" s="551" t="s">
        <v>140</v>
      </c>
      <c r="G2949" s="207"/>
      <c r="H2949" s="239"/>
      <c r="I2949" s="239"/>
      <c r="J2949" s="239"/>
      <c r="K2949" s="273"/>
      <c r="L2949" s="184"/>
      <c r="M2949" s="184"/>
      <c r="N2949" s="184"/>
      <c r="O2949" s="334"/>
      <c r="P2949" s="1"/>
      <c r="Q2949" s="485"/>
      <c r="R2949" s="486"/>
      <c r="S2949" s="5"/>
      <c r="T2949" s="5"/>
      <c r="V2949" s="19"/>
      <c r="W2949" s="19"/>
      <c r="X2949" s="19"/>
      <c r="Y2949" s="19"/>
      <c r="Z2949" s="19"/>
      <c r="AA2949" s="19"/>
      <c r="AB2949" s="19"/>
      <c r="AC2949" s="19"/>
      <c r="AD2949" s="19"/>
      <c r="AE2949" s="19"/>
      <c r="AF2949" s="19"/>
      <c r="AG2949" s="19"/>
      <c r="AH2949" s="19"/>
      <c r="AI2949" s="19"/>
      <c r="AJ2949" s="19"/>
      <c r="AK2949" s="19"/>
      <c r="AL2949" s="19"/>
      <c r="AM2949" s="19"/>
      <c r="AN2949" s="19"/>
      <c r="AO2949" s="19"/>
      <c r="AP2949" s="19"/>
      <c r="AQ2949" s="19"/>
      <c r="AR2949" s="19"/>
      <c r="AS2949" s="19"/>
      <c r="AT2949" s="19"/>
      <c r="AU2949" s="19"/>
      <c r="AV2949" s="19"/>
      <c r="AW2949" s="19"/>
      <c r="AX2949" s="19"/>
      <c r="AY2949" s="19"/>
      <c r="AZ2949" s="19"/>
      <c r="BA2949" s="19"/>
      <c r="BB2949" s="19"/>
      <c r="BC2949" s="19"/>
      <c r="BD2949" s="19"/>
      <c r="BE2949" s="19"/>
      <c r="BF2949" s="19"/>
      <c r="BG2949" s="19"/>
      <c r="BH2949" s="19"/>
      <c r="BI2949" s="19"/>
      <c r="BJ2949" s="19"/>
      <c r="BK2949" s="19"/>
      <c r="BL2949" s="19"/>
      <c r="BM2949" s="19"/>
      <c r="BN2949" s="19"/>
      <c r="BO2949" s="19"/>
      <c r="BP2949" s="19"/>
      <c r="BQ2949" s="19"/>
      <c r="BR2949" s="19"/>
      <c r="BS2949" s="19"/>
      <c r="BT2949" s="19"/>
      <c r="BU2949" s="19"/>
      <c r="BV2949" s="19"/>
      <c r="BW2949" s="19"/>
      <c r="BX2949" s="19"/>
      <c r="BY2949" s="19"/>
      <c r="BZ2949" s="19"/>
      <c r="CA2949" s="19"/>
      <c r="CB2949" s="19"/>
      <c r="CC2949" s="19"/>
      <c r="CD2949" s="19"/>
      <c r="CE2949" s="19"/>
      <c r="CF2949" s="19"/>
      <c r="CG2949" s="19"/>
      <c r="CH2949" s="19"/>
      <c r="CI2949" s="19"/>
      <c r="CJ2949" s="19"/>
      <c r="CK2949" s="19"/>
      <c r="CL2949" s="19"/>
      <c r="CM2949" s="19"/>
      <c r="CN2949" s="19"/>
      <c r="CO2949" s="19"/>
      <c r="CP2949" s="19"/>
      <c r="CQ2949" s="19"/>
      <c r="CR2949" s="19"/>
      <c r="CS2949" s="19"/>
      <c r="CT2949" s="19"/>
      <c r="CU2949" s="19"/>
      <c r="CV2949" s="19"/>
      <c r="CW2949" s="19"/>
      <c r="CX2949" s="19"/>
      <c r="CY2949" s="19"/>
      <c r="CZ2949" s="19"/>
      <c r="DA2949" s="19"/>
      <c r="DB2949" s="19"/>
      <c r="DC2949" s="19"/>
      <c r="DD2949" s="19"/>
      <c r="DE2949" s="19"/>
    </row>
    <row r="2950" spans="1:109" ht="30" hidden="1" outlineLevel="1" x14ac:dyDescent="0.25">
      <c r="A2950" s="564"/>
      <c r="B2950" s="564"/>
      <c r="C2950" s="564"/>
      <c r="D2950" s="542"/>
      <c r="E2950" s="237" t="s">
        <v>145</v>
      </c>
      <c r="F2950" s="551"/>
      <c r="G2950" s="207"/>
      <c r="H2950" s="239"/>
      <c r="I2950" s="239"/>
      <c r="J2950" s="239"/>
      <c r="K2950" s="273"/>
      <c r="L2950" s="184"/>
      <c r="M2950" s="184"/>
      <c r="N2950" s="184"/>
      <c r="O2950" s="334"/>
      <c r="P2950" s="1"/>
      <c r="Q2950" s="485"/>
      <c r="R2950" s="486"/>
      <c r="S2950" s="5"/>
      <c r="T2950" s="5"/>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9"/>
      <c r="CE2950" s="19"/>
      <c r="CF2950" s="19"/>
      <c r="CG2950" s="19"/>
      <c r="CH2950" s="19"/>
      <c r="CI2950" s="19"/>
      <c r="CJ2950" s="19"/>
      <c r="CK2950" s="19"/>
      <c r="CL2950" s="19"/>
      <c r="CM2950" s="19"/>
      <c r="CN2950" s="19"/>
      <c r="CO2950" s="19"/>
      <c r="CP2950" s="19"/>
      <c r="CQ2950" s="19"/>
      <c r="CR2950" s="19"/>
      <c r="CS2950" s="19"/>
      <c r="CT2950" s="19"/>
      <c r="CU2950" s="19"/>
      <c r="CV2950" s="19"/>
      <c r="CW2950" s="19"/>
      <c r="CX2950" s="19"/>
      <c r="CY2950" s="19"/>
      <c r="CZ2950" s="19"/>
      <c r="DA2950" s="19"/>
      <c r="DB2950" s="19"/>
      <c r="DC2950" s="19"/>
      <c r="DD2950" s="19"/>
      <c r="DE2950" s="19"/>
    </row>
    <row r="2951" spans="1:109" ht="30" hidden="1" outlineLevel="1" x14ac:dyDescent="0.25">
      <c r="A2951" s="564"/>
      <c r="B2951" s="564"/>
      <c r="C2951" s="564"/>
      <c r="D2951" s="542"/>
      <c r="E2951" s="237" t="s">
        <v>146</v>
      </c>
      <c r="F2951" s="551"/>
      <c r="G2951" s="207"/>
      <c r="H2951" s="239"/>
      <c r="I2951" s="239"/>
      <c r="J2951" s="239"/>
      <c r="K2951" s="273"/>
      <c r="L2951" s="184"/>
      <c r="M2951" s="184"/>
      <c r="N2951" s="184"/>
      <c r="O2951" s="334"/>
      <c r="P2951" s="1"/>
      <c r="Q2951" s="485"/>
      <c r="R2951" s="486"/>
      <c r="S2951" s="5"/>
      <c r="T2951" s="5"/>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19"/>
      <c r="AT2951" s="19"/>
      <c r="AU2951" s="19"/>
      <c r="AV2951" s="19"/>
      <c r="AW2951" s="19"/>
      <c r="AX2951" s="19"/>
      <c r="AY2951" s="19"/>
      <c r="AZ2951" s="19"/>
      <c r="BA2951" s="19"/>
      <c r="BB2951" s="19"/>
      <c r="BC2951" s="19"/>
      <c r="BD2951" s="19"/>
      <c r="BE2951" s="19"/>
      <c r="BF2951" s="19"/>
      <c r="BG2951" s="19"/>
      <c r="BH2951" s="19"/>
      <c r="BI2951" s="19"/>
      <c r="BJ2951" s="19"/>
      <c r="BK2951" s="19"/>
      <c r="BL2951" s="19"/>
      <c r="BM2951" s="19"/>
      <c r="BN2951" s="19"/>
      <c r="BO2951" s="19"/>
      <c r="BP2951" s="19"/>
      <c r="BQ2951" s="19"/>
      <c r="BR2951" s="19"/>
      <c r="BS2951" s="19"/>
      <c r="BT2951" s="19"/>
      <c r="BU2951" s="19"/>
      <c r="BV2951" s="19"/>
      <c r="BW2951" s="19"/>
      <c r="BX2951" s="19"/>
      <c r="BY2951" s="19"/>
      <c r="BZ2951" s="19"/>
      <c r="CA2951" s="19"/>
      <c r="CB2951" s="19"/>
      <c r="CC2951" s="19"/>
      <c r="CD2951" s="19"/>
      <c r="CE2951" s="19"/>
      <c r="CF2951" s="19"/>
      <c r="CG2951" s="19"/>
      <c r="CH2951" s="19"/>
      <c r="CI2951" s="19"/>
      <c r="CJ2951" s="19"/>
      <c r="CK2951" s="19"/>
      <c r="CL2951" s="19"/>
      <c r="CM2951" s="19"/>
      <c r="CN2951" s="19"/>
      <c r="CO2951" s="19"/>
      <c r="CP2951" s="19"/>
      <c r="CQ2951" s="19"/>
      <c r="CR2951" s="19"/>
      <c r="CS2951" s="19"/>
      <c r="CT2951" s="19"/>
      <c r="CU2951" s="19"/>
      <c r="CV2951" s="19"/>
      <c r="CW2951" s="19"/>
      <c r="CX2951" s="19"/>
      <c r="CY2951" s="19"/>
      <c r="CZ2951" s="19"/>
      <c r="DA2951" s="19"/>
      <c r="DB2951" s="19"/>
      <c r="DC2951" s="19"/>
      <c r="DD2951" s="19"/>
      <c r="DE2951" s="19"/>
    </row>
    <row r="2952" spans="1:109" ht="30" hidden="1" outlineLevel="1" x14ac:dyDescent="0.25">
      <c r="A2952" s="564"/>
      <c r="B2952" s="564"/>
      <c r="C2952" s="564"/>
      <c r="D2952" s="542" t="s">
        <v>143</v>
      </c>
      <c r="E2952" s="237" t="s">
        <v>144</v>
      </c>
      <c r="F2952" s="551"/>
      <c r="G2952" s="207"/>
      <c r="H2952" s="239"/>
      <c r="I2952" s="239"/>
      <c r="J2952" s="239"/>
      <c r="K2952" s="273"/>
      <c r="L2952" s="184"/>
      <c r="M2952" s="184"/>
      <c r="N2952" s="184"/>
      <c r="O2952" s="334"/>
      <c r="P2952" s="1"/>
      <c r="Q2952" s="485"/>
      <c r="R2952" s="486"/>
      <c r="S2952" s="5"/>
      <c r="T2952" s="5"/>
      <c r="V2952" s="19"/>
      <c r="W2952" s="19"/>
      <c r="X2952" s="19"/>
      <c r="Y2952" s="19"/>
      <c r="Z2952" s="19"/>
      <c r="AA2952" s="19"/>
      <c r="AB2952" s="19"/>
      <c r="AC2952" s="19"/>
      <c r="AD2952" s="19"/>
      <c r="AE2952" s="19"/>
      <c r="AF2952" s="19"/>
      <c r="AG2952" s="19"/>
      <c r="AH2952" s="19"/>
      <c r="AI2952" s="19"/>
      <c r="AJ2952" s="19"/>
      <c r="AK2952" s="19"/>
      <c r="AL2952" s="19"/>
      <c r="AM2952" s="19"/>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c r="CA2952" s="19"/>
      <c r="CB2952" s="19"/>
      <c r="CC2952" s="19"/>
      <c r="CD2952" s="19"/>
      <c r="CE2952" s="19"/>
      <c r="CF2952" s="19"/>
      <c r="CG2952" s="19"/>
      <c r="CH2952" s="19"/>
      <c r="CI2952" s="19"/>
      <c r="CJ2952" s="19"/>
      <c r="CK2952" s="19"/>
      <c r="CL2952" s="19"/>
      <c r="CM2952" s="19"/>
      <c r="CN2952" s="19"/>
      <c r="CO2952" s="19"/>
      <c r="CP2952" s="19"/>
      <c r="CQ2952" s="19"/>
      <c r="CR2952" s="19"/>
      <c r="CS2952" s="19"/>
      <c r="CT2952" s="19"/>
      <c r="CU2952" s="19"/>
      <c r="CV2952" s="19"/>
      <c r="CW2952" s="19"/>
      <c r="CX2952" s="19"/>
      <c r="CY2952" s="19"/>
      <c r="CZ2952" s="19"/>
      <c r="DA2952" s="19"/>
      <c r="DB2952" s="19"/>
      <c r="DC2952" s="19"/>
      <c r="DD2952" s="19"/>
      <c r="DE2952" s="19"/>
    </row>
    <row r="2953" spans="1:109" ht="30" hidden="1" outlineLevel="1" x14ac:dyDescent="0.25">
      <c r="A2953" s="564"/>
      <c r="B2953" s="564"/>
      <c r="C2953" s="564"/>
      <c r="D2953" s="542"/>
      <c r="E2953" s="237" t="s">
        <v>145</v>
      </c>
      <c r="F2953" s="551"/>
      <c r="G2953" s="207"/>
      <c r="H2953" s="239"/>
      <c r="I2953" s="239"/>
      <c r="J2953" s="239"/>
      <c r="K2953" s="273"/>
      <c r="L2953" s="184"/>
      <c r="M2953" s="184"/>
      <c r="N2953" s="184"/>
      <c r="O2953" s="334"/>
      <c r="P2953" s="1"/>
      <c r="Q2953" s="485"/>
      <c r="R2953" s="486"/>
      <c r="S2953" s="5"/>
      <c r="T2953" s="5"/>
      <c r="V2953" s="19"/>
      <c r="W2953" s="19"/>
      <c r="X2953" s="19"/>
      <c r="Y2953" s="19"/>
      <c r="Z2953" s="19"/>
      <c r="AA2953" s="19"/>
      <c r="AB2953" s="19"/>
      <c r="AC2953" s="19"/>
      <c r="AD2953" s="19"/>
      <c r="AE2953" s="19"/>
      <c r="AF2953" s="19"/>
      <c r="AG2953" s="19"/>
      <c r="AH2953" s="19"/>
      <c r="AI2953" s="19"/>
      <c r="AJ2953" s="19"/>
      <c r="AK2953" s="19"/>
      <c r="AL2953" s="19"/>
      <c r="AM2953" s="19"/>
      <c r="AN2953" s="19"/>
      <c r="AO2953" s="19"/>
      <c r="AP2953" s="19"/>
      <c r="AQ2953" s="19"/>
      <c r="AR2953" s="19"/>
      <c r="AS2953" s="19"/>
      <c r="AT2953" s="19"/>
      <c r="AU2953" s="19"/>
      <c r="AV2953" s="19"/>
      <c r="AW2953" s="19"/>
      <c r="AX2953" s="19"/>
      <c r="AY2953" s="19"/>
      <c r="AZ2953" s="19"/>
      <c r="BA2953" s="19"/>
      <c r="BB2953" s="19"/>
      <c r="BC2953" s="19"/>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c r="CA2953" s="19"/>
      <c r="CB2953" s="19"/>
      <c r="CC2953" s="19"/>
      <c r="CD2953" s="19"/>
      <c r="CE2953" s="19"/>
      <c r="CF2953" s="19"/>
      <c r="CG2953" s="19"/>
      <c r="CH2953" s="19"/>
      <c r="CI2953" s="19"/>
      <c r="CJ2953" s="19"/>
      <c r="CK2953" s="19"/>
      <c r="CL2953" s="19"/>
      <c r="CM2953" s="19"/>
      <c r="CN2953" s="19"/>
      <c r="CO2953" s="19"/>
      <c r="CP2953" s="19"/>
      <c r="CQ2953" s="19"/>
      <c r="CR2953" s="19"/>
      <c r="CS2953" s="19"/>
      <c r="CT2953" s="19"/>
      <c r="CU2953" s="19"/>
      <c r="CV2953" s="19"/>
      <c r="CW2953" s="19"/>
      <c r="CX2953" s="19"/>
      <c r="CY2953" s="19"/>
      <c r="CZ2953" s="19"/>
      <c r="DA2953" s="19"/>
      <c r="DB2953" s="19"/>
      <c r="DC2953" s="19"/>
      <c r="DD2953" s="19"/>
      <c r="DE2953" s="19"/>
    </row>
    <row r="2954" spans="1:109" ht="30" hidden="1" outlineLevel="1" x14ac:dyDescent="0.25">
      <c r="A2954" s="564"/>
      <c r="B2954" s="564"/>
      <c r="C2954" s="564"/>
      <c r="D2954" s="542"/>
      <c r="E2954" s="237" t="s">
        <v>146</v>
      </c>
      <c r="F2954" s="551"/>
      <c r="G2954" s="207"/>
      <c r="H2954" s="239"/>
      <c r="I2954" s="239"/>
      <c r="J2954" s="239"/>
      <c r="K2954" s="273"/>
      <c r="L2954" s="184"/>
      <c r="M2954" s="184"/>
      <c r="N2954" s="184"/>
      <c r="O2954" s="334"/>
      <c r="P2954" s="1"/>
      <c r="Q2954" s="485"/>
      <c r="R2954" s="486"/>
      <c r="S2954" s="5"/>
      <c r="T2954" s="5"/>
      <c r="V2954" s="19"/>
      <c r="W2954" s="19"/>
      <c r="X2954" s="19"/>
      <c r="Y2954" s="19"/>
      <c r="Z2954" s="19"/>
      <c r="AA2954" s="19"/>
      <c r="AB2954" s="19"/>
      <c r="AC2954" s="19"/>
      <c r="AD2954" s="19"/>
      <c r="AE2954" s="19"/>
      <c r="AF2954" s="19"/>
      <c r="AG2954" s="19"/>
      <c r="AH2954" s="19"/>
      <c r="AI2954" s="19"/>
      <c r="AJ2954" s="19"/>
      <c r="AK2954" s="19"/>
      <c r="AL2954" s="19"/>
      <c r="AM2954" s="19"/>
      <c r="AN2954" s="19"/>
      <c r="AO2954" s="19"/>
      <c r="AP2954" s="19"/>
      <c r="AQ2954" s="19"/>
      <c r="AR2954" s="19"/>
      <c r="AS2954" s="19"/>
      <c r="AT2954" s="19"/>
      <c r="AU2954" s="19"/>
      <c r="AV2954" s="19"/>
      <c r="AW2954" s="19"/>
      <c r="AX2954" s="19"/>
      <c r="AY2954" s="19"/>
      <c r="AZ2954" s="19"/>
      <c r="BA2954" s="19"/>
      <c r="BB2954" s="19"/>
      <c r="BC2954" s="19"/>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c r="CA2954" s="19"/>
      <c r="CB2954" s="19"/>
      <c r="CC2954" s="19"/>
      <c r="CD2954" s="19"/>
      <c r="CE2954" s="19"/>
      <c r="CF2954" s="19"/>
      <c r="CG2954" s="19"/>
      <c r="CH2954" s="19"/>
      <c r="CI2954" s="19"/>
      <c r="CJ2954" s="19"/>
      <c r="CK2954" s="19"/>
      <c r="CL2954" s="19"/>
      <c r="CM2954" s="19"/>
      <c r="CN2954" s="19"/>
      <c r="CO2954" s="19"/>
      <c r="CP2954" s="19"/>
      <c r="CQ2954" s="19"/>
      <c r="CR2954" s="19"/>
      <c r="CS2954" s="19"/>
      <c r="CT2954" s="19"/>
      <c r="CU2954" s="19"/>
      <c r="CV2954" s="19"/>
      <c r="CW2954" s="19"/>
      <c r="CX2954" s="19"/>
      <c r="CY2954" s="19"/>
      <c r="CZ2954" s="19"/>
      <c r="DA2954" s="19"/>
      <c r="DB2954" s="19"/>
      <c r="DC2954" s="19"/>
      <c r="DD2954" s="19"/>
      <c r="DE2954" s="19"/>
    </row>
    <row r="2955" spans="1:109" ht="30" hidden="1" outlineLevel="1" x14ac:dyDescent="0.25">
      <c r="A2955" s="564"/>
      <c r="B2955" s="564"/>
      <c r="C2955" s="564"/>
      <c r="D2955" s="542" t="s">
        <v>142</v>
      </c>
      <c r="E2955" s="237" t="s">
        <v>144</v>
      </c>
      <c r="F2955" s="551" t="s">
        <v>141</v>
      </c>
      <c r="G2955" s="207"/>
      <c r="H2955" s="239"/>
      <c r="I2955" s="239"/>
      <c r="J2955" s="239"/>
      <c r="K2955" s="273"/>
      <c r="L2955" s="184"/>
      <c r="M2955" s="184"/>
      <c r="N2955" s="184"/>
      <c r="O2955" s="334"/>
      <c r="P2955" s="1"/>
      <c r="Q2955" s="485"/>
      <c r="R2955" s="486"/>
      <c r="S2955" s="5"/>
      <c r="T2955" s="5"/>
      <c r="V2955" s="19"/>
      <c r="W2955" s="19"/>
      <c r="X2955" s="19"/>
      <c r="Y2955" s="19"/>
      <c r="Z2955" s="19"/>
      <c r="AA2955" s="19"/>
      <c r="AB2955" s="19"/>
      <c r="AC2955" s="19"/>
      <c r="AD2955" s="19"/>
      <c r="AE2955" s="19"/>
      <c r="AF2955" s="19"/>
      <c r="AG2955" s="19"/>
      <c r="AH2955" s="19"/>
      <c r="AI2955" s="19"/>
      <c r="AJ2955" s="19"/>
      <c r="AK2955" s="19"/>
      <c r="AL2955" s="19"/>
      <c r="AM2955" s="19"/>
      <c r="AN2955" s="19"/>
      <c r="AO2955" s="19"/>
      <c r="AP2955" s="19"/>
      <c r="AQ2955" s="19"/>
      <c r="AR2955" s="19"/>
      <c r="AS2955" s="19"/>
      <c r="AT2955" s="19"/>
      <c r="AU2955" s="19"/>
      <c r="AV2955" s="19"/>
      <c r="AW2955" s="19"/>
      <c r="AX2955" s="19"/>
      <c r="AY2955" s="19"/>
      <c r="AZ2955" s="19"/>
      <c r="BA2955" s="19"/>
      <c r="BB2955" s="19"/>
      <c r="BC2955" s="19"/>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c r="CA2955" s="19"/>
      <c r="CB2955" s="19"/>
      <c r="CC2955" s="19"/>
      <c r="CD2955" s="19"/>
      <c r="CE2955" s="19"/>
      <c r="CF2955" s="19"/>
      <c r="CG2955" s="19"/>
      <c r="CH2955" s="19"/>
      <c r="CI2955" s="19"/>
      <c r="CJ2955" s="19"/>
      <c r="CK2955" s="19"/>
      <c r="CL2955" s="19"/>
      <c r="CM2955" s="19"/>
      <c r="CN2955" s="19"/>
      <c r="CO2955" s="19"/>
      <c r="CP2955" s="19"/>
      <c r="CQ2955" s="19"/>
      <c r="CR2955" s="19"/>
      <c r="CS2955" s="19"/>
      <c r="CT2955" s="19"/>
      <c r="CU2955" s="19"/>
      <c r="CV2955" s="19"/>
      <c r="CW2955" s="19"/>
      <c r="CX2955" s="19"/>
      <c r="CY2955" s="19"/>
      <c r="CZ2955" s="19"/>
      <c r="DA2955" s="19"/>
      <c r="DB2955" s="19"/>
      <c r="DC2955" s="19"/>
      <c r="DD2955" s="19"/>
      <c r="DE2955" s="19"/>
    </row>
    <row r="2956" spans="1:109" ht="30" hidden="1" outlineLevel="1" x14ac:dyDescent="0.25">
      <c r="A2956" s="564"/>
      <c r="B2956" s="564"/>
      <c r="C2956" s="564"/>
      <c r="D2956" s="542"/>
      <c r="E2956" s="237" t="s">
        <v>145</v>
      </c>
      <c r="F2956" s="551"/>
      <c r="G2956" s="207"/>
      <c r="H2956" s="239"/>
      <c r="I2956" s="239"/>
      <c r="J2956" s="239"/>
      <c r="K2956" s="273"/>
      <c r="L2956" s="184"/>
      <c r="M2956" s="184"/>
      <c r="N2956" s="184"/>
      <c r="O2956" s="334"/>
      <c r="P2956" s="1"/>
      <c r="Q2956" s="485"/>
      <c r="R2956" s="486"/>
      <c r="S2956" s="5"/>
      <c r="T2956" s="5"/>
      <c r="V2956" s="19"/>
      <c r="W2956" s="19"/>
      <c r="X2956" s="19"/>
      <c r="Y2956" s="19"/>
      <c r="Z2956" s="19"/>
      <c r="AA2956" s="19"/>
      <c r="AB2956" s="19"/>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19"/>
      <c r="AY2956" s="19"/>
      <c r="AZ2956" s="19"/>
      <c r="BA2956" s="19"/>
      <c r="BB2956" s="19"/>
      <c r="BC2956" s="19"/>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c r="CA2956" s="19"/>
      <c r="CB2956" s="19"/>
      <c r="CC2956" s="19"/>
      <c r="CD2956" s="19"/>
      <c r="CE2956" s="19"/>
      <c r="CF2956" s="19"/>
      <c r="CG2956" s="19"/>
      <c r="CH2956" s="19"/>
      <c r="CI2956" s="19"/>
      <c r="CJ2956" s="19"/>
      <c r="CK2956" s="19"/>
      <c r="CL2956" s="19"/>
      <c r="CM2956" s="19"/>
      <c r="CN2956" s="19"/>
      <c r="CO2956" s="19"/>
      <c r="CP2956" s="19"/>
      <c r="CQ2956" s="19"/>
      <c r="CR2956" s="19"/>
      <c r="CS2956" s="19"/>
      <c r="CT2956" s="19"/>
      <c r="CU2956" s="19"/>
      <c r="CV2956" s="19"/>
      <c r="CW2956" s="19"/>
      <c r="CX2956" s="19"/>
      <c r="CY2956" s="19"/>
      <c r="CZ2956" s="19"/>
      <c r="DA2956" s="19"/>
      <c r="DB2956" s="19"/>
      <c r="DC2956" s="19"/>
      <c r="DD2956" s="19"/>
      <c r="DE2956" s="19"/>
    </row>
    <row r="2957" spans="1:109" ht="30" hidden="1" outlineLevel="1" x14ac:dyDescent="0.25">
      <c r="A2957" s="564"/>
      <c r="B2957" s="564"/>
      <c r="C2957" s="564"/>
      <c r="D2957" s="542"/>
      <c r="E2957" s="237" t="s">
        <v>146</v>
      </c>
      <c r="F2957" s="551"/>
      <c r="G2957" s="207"/>
      <c r="H2957" s="239"/>
      <c r="I2957" s="239"/>
      <c r="J2957" s="239"/>
      <c r="K2957" s="273"/>
      <c r="L2957" s="184"/>
      <c r="M2957" s="184"/>
      <c r="N2957" s="184"/>
      <c r="O2957" s="334"/>
      <c r="P2957" s="1"/>
      <c r="Q2957" s="485"/>
      <c r="R2957" s="486"/>
      <c r="S2957" s="5"/>
      <c r="T2957" s="5"/>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c r="AV2957" s="19"/>
      <c r="AW2957" s="19"/>
      <c r="AX2957" s="19"/>
      <c r="AY2957" s="19"/>
      <c r="AZ2957" s="19"/>
      <c r="BA2957" s="19"/>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9"/>
      <c r="CE2957" s="19"/>
      <c r="CF2957" s="19"/>
      <c r="CG2957" s="19"/>
      <c r="CH2957" s="19"/>
      <c r="CI2957" s="19"/>
      <c r="CJ2957" s="19"/>
      <c r="CK2957" s="19"/>
      <c r="CL2957" s="19"/>
      <c r="CM2957" s="19"/>
      <c r="CN2957" s="19"/>
      <c r="CO2957" s="19"/>
      <c r="CP2957" s="19"/>
      <c r="CQ2957" s="19"/>
      <c r="CR2957" s="19"/>
      <c r="CS2957" s="19"/>
      <c r="CT2957" s="19"/>
      <c r="CU2957" s="19"/>
      <c r="CV2957" s="19"/>
      <c r="CW2957" s="19"/>
      <c r="CX2957" s="19"/>
      <c r="CY2957" s="19"/>
      <c r="CZ2957" s="19"/>
      <c r="DA2957" s="19"/>
      <c r="DB2957" s="19"/>
      <c r="DC2957" s="19"/>
      <c r="DD2957" s="19"/>
      <c r="DE2957" s="19"/>
    </row>
    <row r="2958" spans="1:109" ht="30" hidden="1" outlineLevel="1" x14ac:dyDescent="0.25">
      <c r="A2958" s="564"/>
      <c r="B2958" s="564"/>
      <c r="C2958" s="564"/>
      <c r="D2958" s="542" t="s">
        <v>143</v>
      </c>
      <c r="E2958" s="237" t="s">
        <v>144</v>
      </c>
      <c r="F2958" s="551"/>
      <c r="G2958" s="207"/>
      <c r="H2958" s="239"/>
      <c r="I2958" s="239"/>
      <c r="J2958" s="239"/>
      <c r="K2958" s="273"/>
      <c r="L2958" s="184"/>
      <c r="M2958" s="184"/>
      <c r="N2958" s="184"/>
      <c r="O2958" s="334"/>
      <c r="P2958" s="1"/>
      <c r="Q2958" s="485"/>
      <c r="R2958" s="486"/>
      <c r="S2958" s="5"/>
      <c r="T2958" s="5"/>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c r="CE2958" s="19"/>
      <c r="CF2958" s="19"/>
      <c r="CG2958" s="19"/>
      <c r="CH2958" s="19"/>
      <c r="CI2958" s="19"/>
      <c r="CJ2958" s="19"/>
      <c r="CK2958" s="19"/>
      <c r="CL2958" s="19"/>
      <c r="CM2958" s="19"/>
      <c r="CN2958" s="19"/>
      <c r="CO2958" s="19"/>
      <c r="CP2958" s="19"/>
      <c r="CQ2958" s="19"/>
      <c r="CR2958" s="19"/>
      <c r="CS2958" s="19"/>
      <c r="CT2958" s="19"/>
      <c r="CU2958" s="19"/>
      <c r="CV2958" s="19"/>
      <c r="CW2958" s="19"/>
      <c r="CX2958" s="19"/>
      <c r="CY2958" s="19"/>
      <c r="CZ2958" s="19"/>
      <c r="DA2958" s="19"/>
      <c r="DB2958" s="19"/>
      <c r="DC2958" s="19"/>
      <c r="DD2958" s="19"/>
      <c r="DE2958" s="19"/>
    </row>
    <row r="2959" spans="1:109" ht="30" hidden="1" outlineLevel="1" x14ac:dyDescent="0.25">
      <c r="A2959" s="564"/>
      <c r="B2959" s="564"/>
      <c r="C2959" s="564"/>
      <c r="D2959" s="542"/>
      <c r="E2959" s="237" t="s">
        <v>145</v>
      </c>
      <c r="F2959" s="551"/>
      <c r="G2959" s="207"/>
      <c r="H2959" s="239"/>
      <c r="I2959" s="239"/>
      <c r="J2959" s="239"/>
      <c r="K2959" s="273"/>
      <c r="L2959" s="184"/>
      <c r="M2959" s="184"/>
      <c r="N2959" s="184"/>
      <c r="O2959" s="334"/>
      <c r="P2959" s="1"/>
      <c r="Q2959" s="485"/>
      <c r="R2959" s="486"/>
      <c r="S2959" s="5"/>
      <c r="T2959" s="5"/>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19"/>
      <c r="AT2959" s="19"/>
      <c r="AU2959" s="19"/>
      <c r="AV2959" s="19"/>
      <c r="AW2959" s="19"/>
      <c r="AX2959" s="19"/>
      <c r="AY2959" s="19"/>
      <c r="AZ2959" s="19"/>
      <c r="BA2959" s="19"/>
      <c r="BB2959" s="19"/>
      <c r="BC2959" s="19"/>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c r="CA2959" s="19"/>
      <c r="CB2959" s="19"/>
      <c r="CC2959" s="19"/>
      <c r="CD2959" s="19"/>
      <c r="CE2959" s="19"/>
      <c r="CF2959" s="19"/>
      <c r="CG2959" s="19"/>
      <c r="CH2959" s="19"/>
      <c r="CI2959" s="19"/>
      <c r="CJ2959" s="19"/>
      <c r="CK2959" s="19"/>
      <c r="CL2959" s="19"/>
      <c r="CM2959" s="19"/>
      <c r="CN2959" s="19"/>
      <c r="CO2959" s="19"/>
      <c r="CP2959" s="19"/>
      <c r="CQ2959" s="19"/>
      <c r="CR2959" s="19"/>
      <c r="CS2959" s="19"/>
      <c r="CT2959" s="19"/>
      <c r="CU2959" s="19"/>
      <c r="CV2959" s="19"/>
      <c r="CW2959" s="19"/>
      <c r="CX2959" s="19"/>
      <c r="CY2959" s="19"/>
      <c r="CZ2959" s="19"/>
      <c r="DA2959" s="19"/>
      <c r="DB2959" s="19"/>
      <c r="DC2959" s="19"/>
      <c r="DD2959" s="19"/>
      <c r="DE2959" s="19"/>
    </row>
    <row r="2960" spans="1:109" ht="30" hidden="1" outlineLevel="1" x14ac:dyDescent="0.25">
      <c r="A2960" s="564"/>
      <c r="B2960" s="564"/>
      <c r="C2960" s="564"/>
      <c r="D2960" s="542"/>
      <c r="E2960" s="237" t="s">
        <v>146</v>
      </c>
      <c r="F2960" s="551"/>
      <c r="G2960" s="207"/>
      <c r="H2960" s="239"/>
      <c r="I2960" s="239"/>
      <c r="J2960" s="239"/>
      <c r="K2960" s="273"/>
      <c r="L2960" s="184"/>
      <c r="M2960" s="184"/>
      <c r="N2960" s="184"/>
      <c r="O2960" s="334"/>
      <c r="P2960" s="1"/>
      <c r="Q2960" s="485"/>
      <c r="R2960" s="486"/>
      <c r="S2960" s="5"/>
      <c r="T2960" s="5"/>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c r="AT2960" s="19"/>
      <c r="AU2960" s="19"/>
      <c r="AV2960" s="19"/>
      <c r="AW2960" s="19"/>
      <c r="AX2960" s="19"/>
      <c r="AY2960" s="19"/>
      <c r="AZ2960" s="19"/>
      <c r="BA2960" s="19"/>
      <c r="BB2960" s="19"/>
      <c r="BC2960" s="19"/>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c r="CA2960" s="19"/>
      <c r="CB2960" s="19"/>
      <c r="CC2960" s="19"/>
      <c r="CD2960" s="19"/>
      <c r="CE2960" s="19"/>
      <c r="CF2960" s="19"/>
      <c r="CG2960" s="19"/>
      <c r="CH2960" s="19"/>
      <c r="CI2960" s="19"/>
      <c r="CJ2960" s="19"/>
      <c r="CK2960" s="19"/>
      <c r="CL2960" s="19"/>
      <c r="CM2960" s="19"/>
      <c r="CN2960" s="19"/>
      <c r="CO2960" s="19"/>
      <c r="CP2960" s="19"/>
      <c r="CQ2960" s="19"/>
      <c r="CR2960" s="19"/>
      <c r="CS2960" s="19"/>
      <c r="CT2960" s="19"/>
      <c r="CU2960" s="19"/>
      <c r="CV2960" s="19"/>
      <c r="CW2960" s="19"/>
      <c r="CX2960" s="19"/>
      <c r="CY2960" s="19"/>
      <c r="CZ2960" s="19"/>
      <c r="DA2960" s="19"/>
      <c r="DB2960" s="19"/>
      <c r="DC2960" s="19"/>
      <c r="DD2960" s="19"/>
      <c r="DE2960" s="19"/>
    </row>
    <row r="2961" spans="1:111" ht="30" collapsed="1" x14ac:dyDescent="0.25">
      <c r="A2961" s="564" t="s">
        <v>72</v>
      </c>
      <c r="B2961" s="564"/>
      <c r="C2961" s="564"/>
      <c r="D2961" s="542" t="s">
        <v>142</v>
      </c>
      <c r="E2961" s="237" t="s">
        <v>144</v>
      </c>
      <c r="F2961" s="551" t="s">
        <v>138</v>
      </c>
      <c r="G2961" s="217"/>
      <c r="H2961" s="239"/>
      <c r="I2961" s="239"/>
      <c r="J2961" s="239"/>
      <c r="K2961" s="273">
        <v>1500</v>
      </c>
      <c r="L2961" s="184"/>
      <c r="M2961" s="184"/>
      <c r="N2961" s="184"/>
      <c r="O2961" s="334">
        <v>11816.432333333318</v>
      </c>
      <c r="P2961" s="1"/>
      <c r="Q2961" s="485"/>
      <c r="R2961" s="486"/>
      <c r="S2961" s="5"/>
      <c r="T2961" s="5"/>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9"/>
      <c r="CE2961" s="19"/>
      <c r="CF2961" s="19"/>
      <c r="CG2961" s="19"/>
      <c r="CH2961" s="19"/>
      <c r="CI2961" s="19"/>
      <c r="CJ2961" s="19"/>
      <c r="CK2961" s="19"/>
      <c r="CL2961" s="19"/>
      <c r="CM2961" s="19"/>
      <c r="CN2961" s="19"/>
      <c r="CO2961" s="19"/>
      <c r="CP2961" s="19"/>
      <c r="CQ2961" s="19"/>
      <c r="CR2961" s="19"/>
      <c r="CS2961" s="19"/>
      <c r="CT2961" s="19"/>
      <c r="CU2961" s="19"/>
      <c r="CV2961" s="19"/>
      <c r="CW2961" s="19"/>
      <c r="CX2961" s="19"/>
      <c r="CY2961" s="19"/>
      <c r="CZ2961" s="19"/>
      <c r="DA2961" s="19"/>
      <c r="DB2961" s="19"/>
      <c r="DC2961" s="19"/>
      <c r="DD2961" s="19"/>
      <c r="DE2961" s="19"/>
    </row>
    <row r="2962" spans="1:111" ht="30" hidden="1" outlineLevel="1" x14ac:dyDescent="0.25">
      <c r="A2962" s="564"/>
      <c r="B2962" s="564"/>
      <c r="C2962" s="564"/>
      <c r="D2962" s="542"/>
      <c r="E2962" s="237" t="s">
        <v>145</v>
      </c>
      <c r="F2962" s="551"/>
      <c r="G2962" s="217"/>
      <c r="H2962" s="239"/>
      <c r="I2962" s="239"/>
      <c r="J2962" s="239"/>
      <c r="K2962" s="273"/>
      <c r="L2962" s="184"/>
      <c r="M2962" s="184"/>
      <c r="N2962" s="184"/>
      <c r="O2962" s="334"/>
      <c r="P2962" s="1"/>
      <c r="Q2962" s="485"/>
      <c r="R2962" s="486"/>
      <c r="S2962" s="5"/>
      <c r="T2962" s="5"/>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19"/>
      <c r="AT2962" s="19"/>
      <c r="AU2962" s="19"/>
      <c r="AV2962" s="19"/>
      <c r="AW2962" s="19"/>
      <c r="AX2962" s="19"/>
      <c r="AY2962" s="19"/>
      <c r="AZ2962" s="19"/>
      <c r="BA2962" s="19"/>
      <c r="BB2962" s="19"/>
      <c r="BC2962" s="19"/>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9"/>
      <c r="CE2962" s="19"/>
      <c r="CF2962" s="19"/>
      <c r="CG2962" s="19"/>
      <c r="CH2962" s="19"/>
      <c r="CI2962" s="19"/>
      <c r="CJ2962" s="19"/>
      <c r="CK2962" s="19"/>
      <c r="CL2962" s="19"/>
      <c r="CM2962" s="19"/>
      <c r="CN2962" s="19"/>
      <c r="CO2962" s="19"/>
      <c r="CP2962" s="19"/>
      <c r="CQ2962" s="19"/>
      <c r="CR2962" s="19"/>
      <c r="CS2962" s="19"/>
      <c r="CT2962" s="19"/>
      <c r="CU2962" s="19"/>
      <c r="CV2962" s="19"/>
      <c r="CW2962" s="19"/>
      <c r="CX2962" s="19"/>
      <c r="CY2962" s="19"/>
      <c r="CZ2962" s="19"/>
      <c r="DA2962" s="19"/>
      <c r="DB2962" s="19"/>
      <c r="DC2962" s="19"/>
      <c r="DD2962" s="19"/>
      <c r="DE2962" s="19"/>
    </row>
    <row r="2963" spans="1:111" ht="30" hidden="1" outlineLevel="1" x14ac:dyDescent="0.25">
      <c r="A2963" s="564"/>
      <c r="B2963" s="564"/>
      <c r="C2963" s="564"/>
      <c r="D2963" s="542"/>
      <c r="E2963" s="237" t="s">
        <v>146</v>
      </c>
      <c r="F2963" s="551"/>
      <c r="G2963" s="217"/>
      <c r="H2963" s="239"/>
      <c r="I2963" s="239"/>
      <c r="J2963" s="239"/>
      <c r="K2963" s="273"/>
      <c r="L2963" s="184"/>
      <c r="M2963" s="184"/>
      <c r="N2963" s="184"/>
      <c r="O2963" s="334"/>
      <c r="P2963" s="1"/>
      <c r="Q2963" s="485"/>
      <c r="R2963" s="486"/>
      <c r="S2963" s="5"/>
      <c r="T2963" s="5"/>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19"/>
      <c r="AT2963" s="19"/>
      <c r="AU2963" s="19"/>
      <c r="AV2963" s="19"/>
      <c r="AW2963" s="19"/>
      <c r="AX2963" s="19"/>
      <c r="AY2963" s="19"/>
      <c r="AZ2963" s="19"/>
      <c r="BA2963" s="19"/>
      <c r="BB2963" s="19"/>
      <c r="BC2963" s="19"/>
      <c r="BD2963" s="19"/>
      <c r="BE2963" s="19"/>
      <c r="BF2963" s="19"/>
      <c r="BG2963" s="19"/>
      <c r="BH2963" s="19"/>
      <c r="BI2963" s="19"/>
      <c r="BJ2963" s="19"/>
      <c r="BK2963" s="19"/>
      <c r="BL2963" s="19"/>
      <c r="BM2963" s="19"/>
      <c r="BN2963" s="19"/>
      <c r="BO2963" s="19"/>
      <c r="BP2963" s="19"/>
      <c r="BQ2963" s="19"/>
      <c r="BR2963" s="19"/>
      <c r="BS2963" s="19"/>
      <c r="BT2963" s="19"/>
      <c r="BU2963" s="19"/>
      <c r="BV2963" s="19"/>
      <c r="BW2963" s="19"/>
      <c r="BX2963" s="19"/>
      <c r="BY2963" s="19"/>
      <c r="BZ2963" s="19"/>
      <c r="CA2963" s="19"/>
      <c r="CB2963" s="19"/>
      <c r="CC2963" s="19"/>
      <c r="CD2963" s="19"/>
      <c r="CE2963" s="19"/>
      <c r="CF2963" s="19"/>
      <c r="CG2963" s="19"/>
      <c r="CH2963" s="19"/>
      <c r="CI2963" s="19"/>
      <c r="CJ2963" s="19"/>
      <c r="CK2963" s="19"/>
      <c r="CL2963" s="19"/>
      <c r="CM2963" s="19"/>
      <c r="CN2963" s="19"/>
      <c r="CO2963" s="19"/>
      <c r="CP2963" s="19"/>
      <c r="CQ2963" s="19"/>
      <c r="CR2963" s="19"/>
      <c r="CS2963" s="19"/>
      <c r="CT2963" s="19"/>
      <c r="CU2963" s="19"/>
      <c r="CV2963" s="19"/>
      <c r="CW2963" s="19"/>
      <c r="CX2963" s="19"/>
      <c r="CY2963" s="19"/>
      <c r="CZ2963" s="19"/>
      <c r="DA2963" s="19"/>
      <c r="DB2963" s="19"/>
      <c r="DC2963" s="19"/>
      <c r="DD2963" s="19"/>
      <c r="DE2963" s="19"/>
    </row>
    <row r="2964" spans="1:111" ht="30" collapsed="1" x14ac:dyDescent="0.25">
      <c r="A2964" s="564"/>
      <c r="B2964" s="564"/>
      <c r="C2964" s="564"/>
      <c r="D2964" s="542" t="s">
        <v>143</v>
      </c>
      <c r="E2964" s="237" t="s">
        <v>144</v>
      </c>
      <c r="F2964" s="551"/>
      <c r="G2964" s="217"/>
      <c r="H2964" s="239"/>
      <c r="I2964" s="239"/>
      <c r="J2964" s="239"/>
      <c r="K2964" s="273">
        <v>1805</v>
      </c>
      <c r="L2964" s="184"/>
      <c r="M2964" s="184"/>
      <c r="N2964" s="184"/>
      <c r="O2964" s="334">
        <v>19620.971666666668</v>
      </c>
      <c r="P2964" s="1"/>
      <c r="Q2964" s="485"/>
      <c r="R2964" s="486"/>
      <c r="S2964" s="5"/>
      <c r="T2964" s="5"/>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c r="AV2964" s="19"/>
      <c r="AW2964" s="19"/>
      <c r="AX2964" s="19"/>
      <c r="AY2964" s="19"/>
      <c r="AZ2964" s="19"/>
      <c r="BA2964" s="19"/>
      <c r="BB2964" s="19"/>
      <c r="BC2964" s="19"/>
      <c r="BD2964" s="19"/>
      <c r="BE2964" s="19"/>
      <c r="BF2964" s="19"/>
      <c r="BG2964" s="19"/>
      <c r="BH2964" s="19"/>
      <c r="BI2964" s="19"/>
      <c r="BJ2964" s="19"/>
      <c r="BK2964" s="19"/>
      <c r="BL2964" s="19"/>
      <c r="BM2964" s="19"/>
      <c r="BN2964" s="19"/>
      <c r="BO2964" s="19"/>
      <c r="BP2964" s="19"/>
      <c r="BQ2964" s="19"/>
      <c r="BR2964" s="19"/>
      <c r="BS2964" s="19"/>
      <c r="BT2964" s="19"/>
      <c r="BU2964" s="19"/>
      <c r="BV2964" s="19"/>
      <c r="BW2964" s="19"/>
      <c r="BX2964" s="19"/>
      <c r="BY2964" s="19"/>
      <c r="BZ2964" s="19"/>
      <c r="CA2964" s="19"/>
      <c r="CB2964" s="19"/>
      <c r="CC2964" s="19"/>
      <c r="CD2964" s="19"/>
      <c r="CE2964" s="19"/>
      <c r="CF2964" s="19"/>
      <c r="CG2964" s="19"/>
      <c r="CH2964" s="19"/>
      <c r="CI2964" s="19"/>
      <c r="CJ2964" s="19"/>
      <c r="CK2964" s="19"/>
      <c r="CL2964" s="19"/>
      <c r="CM2964" s="19"/>
      <c r="CN2964" s="19"/>
      <c r="CO2964" s="19"/>
      <c r="CP2964" s="19"/>
      <c r="CQ2964" s="19"/>
      <c r="CR2964" s="19"/>
      <c r="CS2964" s="19"/>
      <c r="CT2964" s="19"/>
      <c r="CU2964" s="19"/>
      <c r="CV2964" s="19"/>
      <c r="CW2964" s="19"/>
      <c r="CX2964" s="19"/>
      <c r="CY2964" s="19"/>
      <c r="CZ2964" s="19"/>
      <c r="DA2964" s="19"/>
      <c r="DB2964" s="19"/>
      <c r="DC2964" s="19"/>
      <c r="DD2964" s="19"/>
      <c r="DE2964" s="19"/>
    </row>
    <row r="2965" spans="1:111" ht="30" x14ac:dyDescent="0.25">
      <c r="A2965" s="564"/>
      <c r="B2965" s="564"/>
      <c r="C2965" s="564"/>
      <c r="D2965" s="542"/>
      <c r="E2965" s="237" t="s">
        <v>145</v>
      </c>
      <c r="F2965" s="551"/>
      <c r="G2965" s="217"/>
      <c r="H2965" s="239"/>
      <c r="I2965" s="239"/>
      <c r="J2965" s="239"/>
      <c r="K2965" s="273">
        <v>85</v>
      </c>
      <c r="L2965" s="184"/>
      <c r="M2965" s="184"/>
      <c r="N2965" s="184"/>
      <c r="O2965" s="334">
        <v>2338.1799999999998</v>
      </c>
      <c r="P2965" s="1"/>
      <c r="Q2965" s="485"/>
      <c r="R2965" s="486"/>
      <c r="S2965" s="5"/>
      <c r="T2965" s="5"/>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19"/>
      <c r="AT2965" s="19"/>
      <c r="AU2965" s="19"/>
      <c r="AV2965" s="19"/>
      <c r="AW2965" s="19"/>
      <c r="AX2965" s="19"/>
      <c r="AY2965" s="19"/>
      <c r="AZ2965" s="19"/>
      <c r="BA2965" s="19"/>
      <c r="BB2965" s="19"/>
      <c r="BC2965" s="19"/>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c r="CA2965" s="19"/>
      <c r="CB2965" s="19"/>
      <c r="CC2965" s="19"/>
      <c r="CD2965" s="19"/>
      <c r="CE2965" s="19"/>
      <c r="CF2965" s="19"/>
      <c r="CG2965" s="19"/>
      <c r="CH2965" s="19"/>
      <c r="CI2965" s="19"/>
      <c r="CJ2965" s="19"/>
      <c r="CK2965" s="19"/>
      <c r="CL2965" s="19"/>
      <c r="CM2965" s="19"/>
      <c r="CN2965" s="19"/>
      <c r="CO2965" s="19"/>
      <c r="CP2965" s="19"/>
      <c r="CQ2965" s="19"/>
      <c r="CR2965" s="19"/>
      <c r="CS2965" s="19"/>
      <c r="CT2965" s="19"/>
      <c r="CU2965" s="19"/>
      <c r="CV2965" s="19"/>
      <c r="CW2965" s="19"/>
      <c r="CX2965" s="19"/>
      <c r="CY2965" s="19"/>
      <c r="CZ2965" s="19"/>
      <c r="DA2965" s="19"/>
      <c r="DB2965" s="19"/>
      <c r="DC2965" s="19"/>
      <c r="DD2965" s="19"/>
      <c r="DE2965" s="19"/>
    </row>
    <row r="2966" spans="1:111" ht="30" hidden="1" outlineLevel="1" x14ac:dyDescent="0.25">
      <c r="A2966" s="564"/>
      <c r="B2966" s="564"/>
      <c r="C2966" s="564"/>
      <c r="D2966" s="542"/>
      <c r="E2966" s="237" t="s">
        <v>146</v>
      </c>
      <c r="F2966" s="551"/>
      <c r="G2966" s="217"/>
      <c r="H2966" s="239"/>
      <c r="I2966" s="239"/>
      <c r="J2966" s="239"/>
      <c r="K2966" s="273"/>
      <c r="L2966" s="184"/>
      <c r="M2966" s="184"/>
      <c r="N2966" s="184"/>
      <c r="O2966" s="334"/>
      <c r="P2966" s="1"/>
      <c r="Q2966" s="485"/>
      <c r="R2966" s="486"/>
      <c r="S2966" s="5"/>
      <c r="T2966" s="5"/>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9"/>
      <c r="CE2966" s="19"/>
      <c r="CF2966" s="19"/>
      <c r="CG2966" s="19"/>
      <c r="CH2966" s="19"/>
      <c r="CI2966" s="19"/>
      <c r="CJ2966" s="19"/>
      <c r="CK2966" s="19"/>
      <c r="CL2966" s="19"/>
      <c r="CM2966" s="19"/>
      <c r="CN2966" s="19"/>
      <c r="CO2966" s="19"/>
      <c r="CP2966" s="19"/>
      <c r="CQ2966" s="19"/>
      <c r="CR2966" s="19"/>
      <c r="CS2966" s="19"/>
      <c r="CT2966" s="19"/>
      <c r="CU2966" s="19"/>
      <c r="CV2966" s="19"/>
      <c r="CW2966" s="19"/>
      <c r="CX2966" s="19"/>
      <c r="CY2966" s="19"/>
      <c r="CZ2966" s="19"/>
      <c r="DA2966" s="19"/>
      <c r="DB2966" s="19"/>
      <c r="DC2966" s="19"/>
      <c r="DD2966" s="19"/>
      <c r="DE2966" s="19"/>
    </row>
    <row r="2967" spans="1:111" ht="30" hidden="1" outlineLevel="1" x14ac:dyDescent="0.25">
      <c r="A2967" s="564"/>
      <c r="B2967" s="564"/>
      <c r="C2967" s="564"/>
      <c r="D2967" s="542" t="s">
        <v>142</v>
      </c>
      <c r="E2967" s="237" t="s">
        <v>144</v>
      </c>
      <c r="F2967" s="551" t="s">
        <v>139</v>
      </c>
      <c r="G2967" s="217"/>
      <c r="H2967" s="239"/>
      <c r="I2967" s="239"/>
      <c r="J2967" s="239"/>
      <c r="K2967" s="273"/>
      <c r="L2967" s="184"/>
      <c r="M2967" s="184"/>
      <c r="N2967" s="184"/>
      <c r="O2967" s="334"/>
      <c r="P2967" s="1"/>
      <c r="Q2967" s="485"/>
      <c r="R2967" s="486"/>
      <c r="S2967" s="5"/>
      <c r="T2967" s="5"/>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c r="AT2967" s="19"/>
      <c r="AU2967" s="19"/>
      <c r="AV2967" s="19"/>
      <c r="AW2967" s="19"/>
      <c r="AX2967" s="19"/>
      <c r="AY2967" s="19"/>
      <c r="AZ2967" s="19"/>
      <c r="BA2967" s="19"/>
      <c r="BB2967" s="19"/>
      <c r="BC2967" s="19"/>
      <c r="BD2967" s="19"/>
      <c r="BE2967" s="19"/>
      <c r="BF2967" s="19"/>
      <c r="BG2967" s="19"/>
      <c r="BH2967" s="19"/>
      <c r="BI2967" s="19"/>
      <c r="BJ2967" s="19"/>
      <c r="BK2967" s="19"/>
      <c r="BL2967" s="19"/>
      <c r="BM2967" s="19"/>
      <c r="BN2967" s="19"/>
      <c r="BO2967" s="19"/>
      <c r="BP2967" s="19"/>
      <c r="BQ2967" s="19"/>
      <c r="BR2967" s="19"/>
      <c r="BS2967" s="19"/>
      <c r="BT2967" s="19"/>
      <c r="BU2967" s="19"/>
      <c r="BV2967" s="19"/>
      <c r="BW2967" s="19"/>
      <c r="BX2967" s="19"/>
      <c r="BY2967" s="19"/>
      <c r="BZ2967" s="19"/>
      <c r="CA2967" s="19"/>
      <c r="CB2967" s="19"/>
      <c r="CC2967" s="19"/>
      <c r="CD2967" s="19"/>
      <c r="CE2967" s="19"/>
      <c r="CF2967" s="19"/>
      <c r="CG2967" s="19"/>
      <c r="CH2967" s="19"/>
      <c r="CI2967" s="19"/>
      <c r="CJ2967" s="19"/>
      <c r="CK2967" s="19"/>
      <c r="CL2967" s="19"/>
      <c r="CM2967" s="19"/>
      <c r="CN2967" s="19"/>
      <c r="CO2967" s="19"/>
      <c r="CP2967" s="19"/>
      <c r="CQ2967" s="19"/>
      <c r="CR2967" s="19"/>
      <c r="CS2967" s="19"/>
      <c r="CT2967" s="19"/>
      <c r="CU2967" s="19"/>
      <c r="CV2967" s="19"/>
      <c r="CW2967" s="19"/>
      <c r="CX2967" s="19"/>
      <c r="CY2967" s="19"/>
      <c r="CZ2967" s="19"/>
      <c r="DA2967" s="19"/>
      <c r="DB2967" s="19"/>
      <c r="DC2967" s="19"/>
      <c r="DD2967" s="19"/>
      <c r="DE2967" s="19"/>
    </row>
    <row r="2968" spans="1:111" ht="30" hidden="1" outlineLevel="1" x14ac:dyDescent="0.25">
      <c r="A2968" s="564"/>
      <c r="B2968" s="564"/>
      <c r="C2968" s="564"/>
      <c r="D2968" s="542"/>
      <c r="E2968" s="237" t="s">
        <v>145</v>
      </c>
      <c r="F2968" s="551"/>
      <c r="G2968" s="217"/>
      <c r="H2968" s="239"/>
      <c r="I2968" s="239"/>
      <c r="J2968" s="239"/>
      <c r="K2968" s="273"/>
      <c r="L2968" s="184"/>
      <c r="M2968" s="184"/>
      <c r="N2968" s="184"/>
      <c r="O2968" s="334"/>
      <c r="P2968" s="1"/>
      <c r="Q2968" s="485"/>
      <c r="R2968" s="486"/>
      <c r="S2968" s="5"/>
      <c r="T2968" s="5"/>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19"/>
      <c r="AY2968" s="19"/>
      <c r="AZ2968" s="19"/>
      <c r="BA2968" s="19"/>
      <c r="BB2968" s="19"/>
      <c r="BC2968" s="19"/>
      <c r="BD2968" s="19"/>
      <c r="BE2968" s="19"/>
      <c r="BF2968" s="19"/>
      <c r="BG2968" s="19"/>
      <c r="BH2968" s="19"/>
      <c r="BI2968" s="19"/>
      <c r="BJ2968" s="19"/>
      <c r="BK2968" s="19"/>
      <c r="BL2968" s="19"/>
      <c r="BM2968" s="19"/>
      <c r="BN2968" s="19"/>
      <c r="BO2968" s="19"/>
      <c r="BP2968" s="19"/>
      <c r="BQ2968" s="19"/>
      <c r="BR2968" s="19"/>
      <c r="BS2968" s="19"/>
      <c r="BT2968" s="19"/>
      <c r="BU2968" s="19"/>
      <c r="BV2968" s="19"/>
      <c r="BW2968" s="19"/>
      <c r="BX2968" s="19"/>
      <c r="BY2968" s="19"/>
      <c r="BZ2968" s="19"/>
      <c r="CA2968" s="19"/>
      <c r="CB2968" s="19"/>
      <c r="CC2968" s="19"/>
      <c r="CD2968" s="19"/>
      <c r="CE2968" s="19"/>
      <c r="CF2968" s="19"/>
      <c r="CG2968" s="19"/>
      <c r="CH2968" s="19"/>
      <c r="CI2968" s="19"/>
      <c r="CJ2968" s="19"/>
      <c r="CK2968" s="19"/>
      <c r="CL2968" s="19"/>
      <c r="CM2968" s="19"/>
      <c r="CN2968" s="19"/>
      <c r="CO2968" s="19"/>
      <c r="CP2968" s="19"/>
      <c r="CQ2968" s="19"/>
      <c r="CR2968" s="19"/>
      <c r="CS2968" s="19"/>
      <c r="CT2968" s="19"/>
      <c r="CU2968" s="19"/>
      <c r="CV2968" s="19"/>
      <c r="CW2968" s="19"/>
      <c r="CX2968" s="19"/>
      <c r="CY2968" s="19"/>
      <c r="CZ2968" s="19"/>
      <c r="DA2968" s="19"/>
      <c r="DB2968" s="19"/>
      <c r="DC2968" s="19"/>
      <c r="DD2968" s="19"/>
      <c r="DE2968" s="19"/>
    </row>
    <row r="2969" spans="1:111" ht="30" hidden="1" outlineLevel="1" x14ac:dyDescent="0.25">
      <c r="A2969" s="564"/>
      <c r="B2969" s="564"/>
      <c r="C2969" s="564"/>
      <c r="D2969" s="542"/>
      <c r="E2969" s="237" t="s">
        <v>146</v>
      </c>
      <c r="F2969" s="551"/>
      <c r="G2969" s="217"/>
      <c r="H2969" s="239"/>
      <c r="I2969" s="239"/>
      <c r="J2969" s="239"/>
      <c r="K2969" s="273"/>
      <c r="L2969" s="184"/>
      <c r="M2969" s="184"/>
      <c r="N2969" s="184"/>
      <c r="O2969" s="334"/>
      <c r="P2969" s="1"/>
      <c r="Q2969" s="485"/>
      <c r="R2969" s="486"/>
      <c r="S2969" s="5"/>
      <c r="T2969" s="5"/>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c r="CA2969" s="19"/>
      <c r="CB2969" s="19"/>
      <c r="CC2969" s="19"/>
      <c r="CD2969" s="19"/>
      <c r="CE2969" s="19"/>
      <c r="CF2969" s="19"/>
      <c r="CG2969" s="19"/>
      <c r="CH2969" s="19"/>
      <c r="CI2969" s="19"/>
      <c r="CJ2969" s="19"/>
      <c r="CK2969" s="19"/>
      <c r="CL2969" s="19"/>
      <c r="CM2969" s="19"/>
      <c r="CN2969" s="19"/>
      <c r="CO2969" s="19"/>
      <c r="CP2969" s="19"/>
      <c r="CQ2969" s="19"/>
      <c r="CR2969" s="19"/>
      <c r="CS2969" s="19"/>
      <c r="CT2969" s="19"/>
      <c r="CU2969" s="19"/>
      <c r="CV2969" s="19"/>
      <c r="CW2969" s="19"/>
      <c r="CX2969" s="19"/>
      <c r="CY2969" s="19"/>
      <c r="CZ2969" s="19"/>
      <c r="DA2969" s="19"/>
      <c r="DB2969" s="19"/>
      <c r="DC2969" s="19"/>
      <c r="DD2969" s="19"/>
      <c r="DE2969" s="19"/>
    </row>
    <row r="2970" spans="1:111" ht="30" collapsed="1" x14ac:dyDescent="0.25">
      <c r="A2970" s="564"/>
      <c r="B2970" s="564"/>
      <c r="C2970" s="564"/>
      <c r="D2970" s="542" t="s">
        <v>143</v>
      </c>
      <c r="E2970" s="237" t="s">
        <v>144</v>
      </c>
      <c r="F2970" s="551"/>
      <c r="G2970" s="217"/>
      <c r="H2970" s="239"/>
      <c r="I2970" s="239"/>
      <c r="J2970" s="239"/>
      <c r="K2970" s="273">
        <v>28</v>
      </c>
      <c r="L2970" s="184"/>
      <c r="M2970" s="184"/>
      <c r="N2970" s="184"/>
      <c r="O2970" s="334">
        <v>4331</v>
      </c>
      <c r="P2970" s="1"/>
      <c r="Q2970" s="485"/>
      <c r="R2970" s="486"/>
      <c r="S2970" s="5"/>
      <c r="T2970" s="5"/>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19"/>
      <c r="AT2970" s="19"/>
      <c r="AU2970" s="19"/>
      <c r="AV2970" s="19"/>
      <c r="AW2970" s="19"/>
      <c r="AX2970" s="19"/>
      <c r="AY2970" s="19"/>
      <c r="AZ2970" s="19"/>
      <c r="BA2970" s="19"/>
      <c r="BB2970" s="19"/>
      <c r="BC2970" s="19"/>
      <c r="BD2970" s="19"/>
      <c r="BE2970" s="19"/>
      <c r="BF2970" s="19"/>
      <c r="BG2970" s="19"/>
      <c r="BH2970" s="19"/>
      <c r="BI2970" s="19"/>
      <c r="BJ2970" s="19"/>
      <c r="BK2970" s="19"/>
      <c r="BL2970" s="19"/>
      <c r="BM2970" s="19"/>
      <c r="BN2970" s="19"/>
      <c r="BO2970" s="19"/>
      <c r="BP2970" s="19"/>
      <c r="BQ2970" s="19"/>
      <c r="BR2970" s="19"/>
      <c r="BS2970" s="19"/>
      <c r="BT2970" s="19"/>
      <c r="BU2970" s="19"/>
      <c r="BV2970" s="19"/>
      <c r="BW2970" s="19"/>
      <c r="BX2970" s="19"/>
      <c r="BY2970" s="19"/>
      <c r="BZ2970" s="19"/>
      <c r="CA2970" s="19"/>
      <c r="CB2970" s="19"/>
      <c r="CC2970" s="19"/>
      <c r="CD2970" s="19"/>
      <c r="CE2970" s="19"/>
      <c r="CF2970" s="19"/>
      <c r="CG2970" s="19"/>
      <c r="CH2970" s="19"/>
      <c r="CI2970" s="19"/>
      <c r="CJ2970" s="19"/>
      <c r="CK2970" s="19"/>
      <c r="CL2970" s="19"/>
      <c r="CM2970" s="19"/>
      <c r="CN2970" s="19"/>
      <c r="CO2970" s="19"/>
      <c r="CP2970" s="19"/>
      <c r="CQ2970" s="19"/>
      <c r="CR2970" s="19"/>
      <c r="CS2970" s="19"/>
      <c r="CT2970" s="19"/>
      <c r="CU2970" s="19"/>
      <c r="CV2970" s="19"/>
      <c r="CW2970" s="19"/>
      <c r="CX2970" s="19"/>
      <c r="CY2970" s="19"/>
      <c r="CZ2970" s="19"/>
      <c r="DA2970" s="19"/>
      <c r="DB2970" s="19"/>
      <c r="DC2970" s="19"/>
      <c r="DD2970" s="19"/>
      <c r="DE2970" s="19"/>
    </row>
    <row r="2971" spans="1:111" ht="30" hidden="1" outlineLevel="1" x14ac:dyDescent="0.25">
      <c r="A2971" s="564"/>
      <c r="B2971" s="564"/>
      <c r="C2971" s="564"/>
      <c r="D2971" s="542"/>
      <c r="E2971" s="237" t="s">
        <v>145</v>
      </c>
      <c r="F2971" s="551"/>
      <c r="G2971" s="217"/>
      <c r="H2971" s="239"/>
      <c r="I2971" s="239"/>
      <c r="J2971" s="239"/>
      <c r="K2971" s="273"/>
      <c r="L2971" s="184"/>
      <c r="M2971" s="184"/>
      <c r="N2971" s="184"/>
      <c r="O2971" s="334"/>
      <c r="P2971" s="1"/>
      <c r="Q2971" s="485"/>
      <c r="R2971" s="486"/>
      <c r="S2971" s="5"/>
      <c r="T2971" s="5"/>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19"/>
      <c r="AT2971" s="19"/>
      <c r="AU2971" s="19"/>
      <c r="AV2971" s="19"/>
      <c r="AW2971" s="19"/>
      <c r="AX2971" s="19"/>
      <c r="AY2971" s="19"/>
      <c r="AZ2971" s="19"/>
      <c r="BA2971" s="19"/>
      <c r="BB2971" s="19"/>
      <c r="BC2971" s="19"/>
      <c r="BD2971" s="19"/>
      <c r="BE2971" s="19"/>
      <c r="BF2971" s="19"/>
      <c r="BG2971" s="19"/>
      <c r="BH2971" s="19"/>
      <c r="BI2971" s="19"/>
      <c r="BJ2971" s="19"/>
      <c r="BK2971" s="19"/>
      <c r="BL2971" s="19"/>
      <c r="BM2971" s="19"/>
      <c r="BN2971" s="19"/>
      <c r="BO2971" s="19"/>
      <c r="BP2971" s="19"/>
      <c r="BQ2971" s="19"/>
      <c r="BR2971" s="19"/>
      <c r="BS2971" s="19"/>
      <c r="BT2971" s="19"/>
      <c r="BU2971" s="19"/>
      <c r="BV2971" s="19"/>
      <c r="BW2971" s="19"/>
      <c r="BX2971" s="19"/>
      <c r="BY2971" s="19"/>
      <c r="BZ2971" s="19"/>
      <c r="CA2971" s="19"/>
      <c r="CB2971" s="19"/>
      <c r="CC2971" s="19"/>
      <c r="CD2971" s="19"/>
      <c r="CE2971" s="19"/>
      <c r="CF2971" s="19"/>
      <c r="CG2971" s="19"/>
      <c r="CH2971" s="19"/>
      <c r="CI2971" s="19"/>
      <c r="CJ2971" s="19"/>
      <c r="CK2971" s="19"/>
      <c r="CL2971" s="19"/>
      <c r="CM2971" s="19"/>
      <c r="CN2971" s="19"/>
      <c r="CO2971" s="19"/>
      <c r="CP2971" s="19"/>
      <c r="CQ2971" s="19"/>
      <c r="CR2971" s="19"/>
      <c r="CS2971" s="19"/>
      <c r="CT2971" s="19"/>
      <c r="CU2971" s="19"/>
      <c r="CV2971" s="19"/>
      <c r="CW2971" s="19"/>
      <c r="CX2971" s="19"/>
      <c r="CY2971" s="19"/>
      <c r="CZ2971" s="19"/>
      <c r="DA2971" s="19"/>
      <c r="DB2971" s="19"/>
      <c r="DC2971" s="19"/>
      <c r="DD2971" s="19"/>
      <c r="DE2971" s="19"/>
    </row>
    <row r="2972" spans="1:111" ht="30" collapsed="1" x14ac:dyDescent="0.25">
      <c r="A2972" s="564"/>
      <c r="B2972" s="564"/>
      <c r="C2972" s="564"/>
      <c r="D2972" s="542"/>
      <c r="E2972" s="237" t="s">
        <v>146</v>
      </c>
      <c r="F2972" s="551"/>
      <c r="G2972" s="217"/>
      <c r="H2972" s="239"/>
      <c r="I2972" s="239"/>
      <c r="J2972" s="239"/>
      <c r="K2972" s="397">
        <v>26</v>
      </c>
      <c r="L2972" s="397"/>
      <c r="M2972" s="397"/>
      <c r="N2972" s="397"/>
      <c r="O2972" s="415">
        <v>350</v>
      </c>
      <c r="P2972" s="1"/>
      <c r="Q2972" s="485"/>
      <c r="R2972" s="486"/>
      <c r="S2972" s="5"/>
      <c r="T2972" s="5"/>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c r="AT2972" s="19"/>
      <c r="AU2972" s="19"/>
      <c r="AV2972" s="19"/>
      <c r="AW2972" s="19"/>
      <c r="AX2972" s="19"/>
      <c r="AY2972" s="19"/>
      <c r="AZ2972" s="19"/>
      <c r="BA2972" s="19"/>
      <c r="BB2972" s="19"/>
      <c r="BC2972" s="19"/>
      <c r="BD2972" s="19"/>
      <c r="BE2972" s="19"/>
      <c r="BF2972" s="19"/>
      <c r="BG2972" s="19"/>
      <c r="BH2972" s="19"/>
      <c r="BI2972" s="19"/>
      <c r="BJ2972" s="19"/>
      <c r="BK2972" s="19"/>
      <c r="BL2972" s="19"/>
      <c r="BM2972" s="19"/>
      <c r="BN2972" s="19"/>
      <c r="BO2972" s="19"/>
      <c r="BP2972" s="19"/>
      <c r="BQ2972" s="19"/>
      <c r="BR2972" s="19"/>
      <c r="BS2972" s="19"/>
      <c r="BT2972" s="19"/>
      <c r="BU2972" s="19"/>
      <c r="BV2972" s="19"/>
      <c r="BW2972" s="19"/>
      <c r="BX2972" s="19"/>
      <c r="BY2972" s="19"/>
      <c r="BZ2972" s="19"/>
      <c r="CA2972" s="19"/>
      <c r="CB2972" s="19"/>
      <c r="CC2972" s="19"/>
      <c r="CD2972" s="19"/>
      <c r="CE2972" s="19"/>
      <c r="CF2972" s="19"/>
      <c r="CG2972" s="19"/>
      <c r="CH2972" s="19"/>
      <c r="CI2972" s="19"/>
      <c r="CJ2972" s="19"/>
      <c r="CK2972" s="19"/>
      <c r="CL2972" s="19"/>
      <c r="CM2972" s="19"/>
      <c r="CN2972" s="19"/>
      <c r="CO2972" s="19"/>
      <c r="CP2972" s="19"/>
      <c r="CQ2972" s="19"/>
      <c r="CR2972" s="19"/>
      <c r="CS2972" s="19"/>
      <c r="CT2972" s="19"/>
      <c r="CU2972" s="19"/>
      <c r="CV2972" s="19"/>
      <c r="CW2972" s="19"/>
      <c r="CX2972" s="19"/>
      <c r="CY2972" s="19"/>
      <c r="CZ2972" s="19"/>
      <c r="DA2972" s="19"/>
      <c r="DB2972" s="19"/>
      <c r="DC2972" s="19"/>
      <c r="DD2972" s="19"/>
      <c r="DE2972" s="19"/>
    </row>
    <row r="2973" spans="1:111" ht="30" hidden="1" outlineLevel="1" x14ac:dyDescent="0.25">
      <c r="A2973" s="564"/>
      <c r="B2973" s="564"/>
      <c r="C2973" s="564"/>
      <c r="D2973" s="542" t="s">
        <v>142</v>
      </c>
      <c r="E2973" s="237" t="s">
        <v>144</v>
      </c>
      <c r="F2973" s="551" t="s">
        <v>140</v>
      </c>
      <c r="G2973" s="217"/>
      <c r="H2973" s="239"/>
      <c r="I2973" s="239"/>
      <c r="J2973" s="239"/>
      <c r="K2973" s="389"/>
      <c r="L2973" s="389"/>
      <c r="M2973" s="389"/>
      <c r="N2973" s="389"/>
      <c r="O2973" s="390"/>
      <c r="P2973" s="480" t="e">
        <f>((#REF!*#REF!/100*#REF!/100)/H2973+(#REF!*#REF!/100)/I2973+#REF!/J2973)/3*#REF!/100*#REF!/100</f>
        <v>#REF!</v>
      </c>
      <c r="Q2973" s="480"/>
      <c r="R2973" s="480"/>
      <c r="S2973" s="481" t="e">
        <f>R2973*#REF!/100</f>
        <v>#REF!</v>
      </c>
      <c r="T2973" s="480" t="e">
        <f t="shared" ref="T2973:T2984" si="57">P2973/S2973</f>
        <v>#REF!</v>
      </c>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c r="AV2973" s="19"/>
      <c r="AW2973" s="19"/>
      <c r="AX2973" s="19"/>
      <c r="AY2973" s="19"/>
      <c r="AZ2973" s="19"/>
      <c r="BA2973" s="19"/>
      <c r="BB2973" s="19"/>
      <c r="BC2973" s="19"/>
      <c r="BD2973" s="19"/>
      <c r="BE2973" s="19"/>
      <c r="BF2973" s="19"/>
      <c r="BG2973" s="19"/>
      <c r="BH2973" s="19"/>
      <c r="BI2973" s="19"/>
      <c r="BJ2973" s="19"/>
      <c r="BK2973" s="19"/>
      <c r="BL2973" s="19"/>
      <c r="BM2973" s="19"/>
      <c r="BN2973" s="19"/>
      <c r="BO2973" s="19"/>
      <c r="BP2973" s="19"/>
      <c r="BQ2973" s="19"/>
      <c r="BR2973" s="19"/>
      <c r="BS2973" s="19"/>
      <c r="BT2973" s="19"/>
      <c r="BU2973" s="19"/>
      <c r="BV2973" s="19"/>
      <c r="BW2973" s="19"/>
      <c r="BX2973" s="19"/>
      <c r="BY2973" s="19"/>
      <c r="BZ2973" s="19"/>
      <c r="CA2973" s="19"/>
      <c r="CB2973" s="19"/>
      <c r="CC2973" s="19"/>
      <c r="CD2973" s="19"/>
      <c r="CE2973" s="19"/>
      <c r="CF2973" s="19"/>
      <c r="CG2973" s="19"/>
      <c r="CH2973" s="19"/>
      <c r="CI2973" s="19"/>
      <c r="CJ2973" s="19"/>
      <c r="CK2973" s="19"/>
      <c r="CL2973" s="19"/>
      <c r="CM2973" s="19"/>
      <c r="CN2973" s="19"/>
      <c r="CO2973" s="19"/>
      <c r="CP2973" s="19"/>
      <c r="CQ2973" s="19"/>
      <c r="CR2973" s="19"/>
      <c r="CS2973" s="19"/>
      <c r="CT2973" s="19"/>
      <c r="CU2973" s="19"/>
      <c r="CV2973" s="19"/>
      <c r="CW2973" s="19"/>
      <c r="CX2973" s="19"/>
      <c r="CY2973" s="19"/>
      <c r="CZ2973" s="19"/>
      <c r="DA2973" s="19"/>
      <c r="DB2973" s="19"/>
      <c r="DC2973" s="19"/>
      <c r="DD2973" s="19"/>
      <c r="DE2973" s="19"/>
      <c r="DF2973" s="19"/>
      <c r="DG2973" s="19"/>
    </row>
    <row r="2974" spans="1:111" ht="30" hidden="1" outlineLevel="1" x14ac:dyDescent="0.25">
      <c r="A2974" s="564"/>
      <c r="B2974" s="564"/>
      <c r="C2974" s="564"/>
      <c r="D2974" s="542"/>
      <c r="E2974" s="237" t="s">
        <v>145</v>
      </c>
      <c r="F2974" s="551"/>
      <c r="G2974" s="217"/>
      <c r="H2974" s="239"/>
      <c r="I2974" s="239"/>
      <c r="J2974" s="239"/>
      <c r="K2974" s="389"/>
      <c r="L2974" s="389"/>
      <c r="M2974" s="389"/>
      <c r="N2974" s="389"/>
      <c r="O2974" s="390"/>
      <c r="P2974" s="2" t="e">
        <f>((#REF!*#REF!/100*#REF!/100)/H2974+(#REF!*#REF!/100)/I2974+#REF!/J2974)/3*#REF!/100*#REF!/100</f>
        <v>#REF!</v>
      </c>
      <c r="Q2974" s="2"/>
      <c r="R2974" s="2"/>
      <c r="S2974" s="232" t="e">
        <f>R2974*#REF!/100</f>
        <v>#REF!</v>
      </c>
      <c r="T2974" s="2" t="e">
        <f t="shared" si="57"/>
        <v>#REF!</v>
      </c>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9"/>
      <c r="CE2974" s="19"/>
      <c r="CF2974" s="19"/>
      <c r="CG2974" s="19"/>
      <c r="CH2974" s="19"/>
      <c r="CI2974" s="19"/>
      <c r="CJ2974" s="19"/>
      <c r="CK2974" s="19"/>
      <c r="CL2974" s="19"/>
      <c r="CM2974" s="19"/>
      <c r="CN2974" s="19"/>
      <c r="CO2974" s="19"/>
      <c r="CP2974" s="19"/>
      <c r="CQ2974" s="19"/>
      <c r="CR2974" s="19"/>
      <c r="CS2974" s="19"/>
      <c r="CT2974" s="19"/>
      <c r="CU2974" s="19"/>
      <c r="CV2974" s="19"/>
      <c r="CW2974" s="19"/>
      <c r="CX2974" s="19"/>
      <c r="CY2974" s="19"/>
      <c r="CZ2974" s="19"/>
      <c r="DA2974" s="19"/>
      <c r="DB2974" s="19"/>
      <c r="DC2974" s="19"/>
      <c r="DD2974" s="19"/>
      <c r="DE2974" s="19"/>
      <c r="DF2974" s="19"/>
      <c r="DG2974" s="19"/>
    </row>
    <row r="2975" spans="1:111" ht="30" hidden="1" outlineLevel="1" x14ac:dyDescent="0.25">
      <c r="A2975" s="564"/>
      <c r="B2975" s="564"/>
      <c r="C2975" s="564"/>
      <c r="D2975" s="542"/>
      <c r="E2975" s="237" t="s">
        <v>146</v>
      </c>
      <c r="F2975" s="551"/>
      <c r="G2975" s="217"/>
      <c r="H2975" s="239"/>
      <c r="I2975" s="239"/>
      <c r="J2975" s="239"/>
      <c r="K2975" s="389"/>
      <c r="L2975" s="389"/>
      <c r="M2975" s="389"/>
      <c r="N2975" s="389"/>
      <c r="O2975" s="390"/>
      <c r="P2975" s="2" t="e">
        <f>((#REF!*#REF!/100*#REF!/100)/H2975+(#REF!*#REF!/100)/I2975+#REF!/J2975)/3*#REF!/100*#REF!/100</f>
        <v>#REF!</v>
      </c>
      <c r="Q2975" s="2"/>
      <c r="R2975" s="2"/>
      <c r="S2975" s="232" t="e">
        <f>R2975*#REF!/100</f>
        <v>#REF!</v>
      </c>
      <c r="T2975" s="2" t="e">
        <f t="shared" si="57"/>
        <v>#REF!</v>
      </c>
      <c r="V2975" s="19"/>
      <c r="W2975" s="19"/>
      <c r="X2975" s="19"/>
      <c r="Y2975" s="19"/>
      <c r="Z2975" s="19"/>
      <c r="AA2975" s="19"/>
      <c r="AB2975" s="19"/>
      <c r="AC2975" s="19"/>
      <c r="AD2975" s="19"/>
      <c r="AE2975" s="19"/>
      <c r="AF2975" s="19"/>
      <c r="AG2975" s="19"/>
      <c r="AH2975" s="19"/>
      <c r="AI2975" s="19"/>
      <c r="AJ2975" s="19"/>
      <c r="AK2975" s="19"/>
      <c r="AL2975" s="19"/>
      <c r="AM2975" s="19"/>
      <c r="AN2975" s="19"/>
      <c r="AO2975" s="19"/>
      <c r="AP2975" s="19"/>
      <c r="AQ2975" s="19"/>
      <c r="AR2975" s="19"/>
      <c r="AS2975" s="19"/>
      <c r="AT2975" s="19"/>
      <c r="AU2975" s="19"/>
      <c r="AV2975" s="19"/>
      <c r="AW2975" s="19"/>
      <c r="AX2975" s="19"/>
      <c r="AY2975" s="19"/>
      <c r="AZ2975" s="19"/>
      <c r="BA2975" s="19"/>
      <c r="BB2975" s="19"/>
      <c r="BC2975" s="19"/>
      <c r="BD2975" s="19"/>
      <c r="BE2975" s="19"/>
      <c r="BF2975" s="19"/>
      <c r="BG2975" s="19"/>
      <c r="BH2975" s="19"/>
      <c r="BI2975" s="19"/>
      <c r="BJ2975" s="19"/>
      <c r="BK2975" s="19"/>
      <c r="BL2975" s="19"/>
      <c r="BM2975" s="19"/>
      <c r="BN2975" s="19"/>
      <c r="BO2975" s="19"/>
      <c r="BP2975" s="19"/>
      <c r="BQ2975" s="19"/>
      <c r="BR2975" s="19"/>
      <c r="BS2975" s="19"/>
      <c r="BT2975" s="19"/>
      <c r="BU2975" s="19"/>
      <c r="BV2975" s="19"/>
      <c r="BW2975" s="19"/>
      <c r="BX2975" s="19"/>
      <c r="BY2975" s="19"/>
      <c r="BZ2975" s="19"/>
      <c r="CA2975" s="19"/>
      <c r="CB2975" s="19"/>
      <c r="CC2975" s="19"/>
      <c r="CD2975" s="19"/>
      <c r="CE2975" s="19"/>
      <c r="CF2975" s="19"/>
      <c r="CG2975" s="19"/>
      <c r="CH2975" s="19"/>
      <c r="CI2975" s="19"/>
      <c r="CJ2975" s="19"/>
      <c r="CK2975" s="19"/>
      <c r="CL2975" s="19"/>
      <c r="CM2975" s="19"/>
      <c r="CN2975" s="19"/>
      <c r="CO2975" s="19"/>
      <c r="CP2975" s="19"/>
      <c r="CQ2975" s="19"/>
      <c r="CR2975" s="19"/>
      <c r="CS2975" s="19"/>
      <c r="CT2975" s="19"/>
      <c r="CU2975" s="19"/>
      <c r="CV2975" s="19"/>
      <c r="CW2975" s="19"/>
      <c r="CX2975" s="19"/>
      <c r="CY2975" s="19"/>
      <c r="CZ2975" s="19"/>
      <c r="DA2975" s="19"/>
      <c r="DB2975" s="19"/>
      <c r="DC2975" s="19"/>
      <c r="DD2975" s="19"/>
      <c r="DE2975" s="19"/>
      <c r="DF2975" s="19"/>
      <c r="DG2975" s="19"/>
    </row>
    <row r="2976" spans="1:111" ht="30" hidden="1" outlineLevel="1" x14ac:dyDescent="0.25">
      <c r="A2976" s="564"/>
      <c r="B2976" s="564"/>
      <c r="C2976" s="564"/>
      <c r="D2976" s="542" t="s">
        <v>143</v>
      </c>
      <c r="E2976" s="237" t="s">
        <v>144</v>
      </c>
      <c r="F2976" s="551"/>
      <c r="G2976" s="217"/>
      <c r="H2976" s="239"/>
      <c r="I2976" s="239"/>
      <c r="J2976" s="239"/>
      <c r="K2976" s="389"/>
      <c r="L2976" s="389"/>
      <c r="M2976" s="389"/>
      <c r="N2976" s="389"/>
      <c r="O2976" s="390"/>
      <c r="P2976" s="2" t="e">
        <f>((#REF!*#REF!/100*#REF!/100)/H2976+(#REF!*#REF!/100)/I2976+#REF!/J2976)/3*#REF!/100*#REF!/100</f>
        <v>#REF!</v>
      </c>
      <c r="Q2976" s="2"/>
      <c r="R2976" s="2"/>
      <c r="S2976" s="232" t="e">
        <f>R2976*#REF!/100</f>
        <v>#REF!</v>
      </c>
      <c r="T2976" s="2" t="e">
        <f t="shared" si="57"/>
        <v>#REF!</v>
      </c>
      <c r="V2976" s="19"/>
      <c r="W2976" s="19"/>
      <c r="X2976" s="19"/>
      <c r="Y2976" s="19"/>
      <c r="Z2976" s="19"/>
      <c r="AA2976" s="19"/>
      <c r="AB2976" s="19"/>
      <c r="AC2976" s="19"/>
      <c r="AD2976" s="19"/>
      <c r="AE2976" s="19"/>
      <c r="AF2976" s="19"/>
      <c r="AG2976" s="19"/>
      <c r="AH2976" s="19"/>
      <c r="AI2976" s="19"/>
      <c r="AJ2976" s="19"/>
      <c r="AK2976" s="19"/>
      <c r="AL2976" s="19"/>
      <c r="AM2976" s="19"/>
      <c r="AN2976" s="19"/>
      <c r="AO2976" s="19"/>
      <c r="AP2976" s="19"/>
      <c r="AQ2976" s="19"/>
      <c r="AR2976" s="19"/>
      <c r="AS2976" s="19"/>
      <c r="AT2976" s="19"/>
      <c r="AU2976" s="19"/>
      <c r="AV2976" s="19"/>
      <c r="AW2976" s="19"/>
      <c r="AX2976" s="19"/>
      <c r="AY2976" s="19"/>
      <c r="AZ2976" s="19"/>
      <c r="BA2976" s="19"/>
      <c r="BB2976" s="19"/>
      <c r="BC2976" s="19"/>
      <c r="BD2976" s="19"/>
      <c r="BE2976" s="19"/>
      <c r="BF2976" s="19"/>
      <c r="BG2976" s="19"/>
      <c r="BH2976" s="19"/>
      <c r="BI2976" s="19"/>
      <c r="BJ2976" s="19"/>
      <c r="BK2976" s="19"/>
      <c r="BL2976" s="19"/>
      <c r="BM2976" s="19"/>
      <c r="BN2976" s="19"/>
      <c r="BO2976" s="19"/>
      <c r="BP2976" s="19"/>
      <c r="BQ2976" s="19"/>
      <c r="BR2976" s="19"/>
      <c r="BS2976" s="19"/>
      <c r="BT2976" s="19"/>
      <c r="BU2976" s="19"/>
      <c r="BV2976" s="19"/>
      <c r="BW2976" s="19"/>
      <c r="BX2976" s="19"/>
      <c r="BY2976" s="19"/>
      <c r="BZ2976" s="19"/>
      <c r="CA2976" s="19"/>
      <c r="CB2976" s="19"/>
      <c r="CC2976" s="19"/>
      <c r="CD2976" s="19"/>
      <c r="CE2976" s="19"/>
      <c r="CF2976" s="19"/>
      <c r="CG2976" s="19"/>
      <c r="CH2976" s="19"/>
      <c r="CI2976" s="19"/>
      <c r="CJ2976" s="19"/>
      <c r="CK2976" s="19"/>
      <c r="CL2976" s="19"/>
      <c r="CM2976" s="19"/>
      <c r="CN2976" s="19"/>
      <c r="CO2976" s="19"/>
      <c r="CP2976" s="19"/>
      <c r="CQ2976" s="19"/>
      <c r="CR2976" s="19"/>
      <c r="CS2976" s="19"/>
      <c r="CT2976" s="19"/>
      <c r="CU2976" s="19"/>
      <c r="CV2976" s="19"/>
      <c r="CW2976" s="19"/>
      <c r="CX2976" s="19"/>
      <c r="CY2976" s="19"/>
      <c r="CZ2976" s="19"/>
      <c r="DA2976" s="19"/>
      <c r="DB2976" s="19"/>
      <c r="DC2976" s="19"/>
      <c r="DD2976" s="19"/>
      <c r="DE2976" s="19"/>
      <c r="DF2976" s="19"/>
      <c r="DG2976" s="19"/>
    </row>
    <row r="2977" spans="1:111" ht="30" hidden="1" outlineLevel="1" x14ac:dyDescent="0.25">
      <c r="A2977" s="564"/>
      <c r="B2977" s="564"/>
      <c r="C2977" s="564"/>
      <c r="D2977" s="542"/>
      <c r="E2977" s="237" t="s">
        <v>145</v>
      </c>
      <c r="F2977" s="551"/>
      <c r="G2977" s="217"/>
      <c r="H2977" s="239"/>
      <c r="I2977" s="239"/>
      <c r="J2977" s="239"/>
      <c r="K2977" s="389"/>
      <c r="L2977" s="389"/>
      <c r="M2977" s="389"/>
      <c r="N2977" s="389"/>
      <c r="O2977" s="390"/>
      <c r="P2977" s="2" t="e">
        <f>((#REF!*#REF!/100*#REF!/100)/H2977+(#REF!*#REF!/100)/I2977+#REF!/J2977)/3*#REF!/100*#REF!/100</f>
        <v>#REF!</v>
      </c>
      <c r="Q2977" s="2"/>
      <c r="R2977" s="2"/>
      <c r="S2977" s="232" t="e">
        <f>R2977*#REF!/100</f>
        <v>#REF!</v>
      </c>
      <c r="T2977" s="2" t="e">
        <f t="shared" si="57"/>
        <v>#REF!</v>
      </c>
      <c r="V2977" s="19"/>
      <c r="W2977" s="19"/>
      <c r="X2977" s="19"/>
      <c r="Y2977" s="19"/>
      <c r="Z2977" s="19"/>
      <c r="AA2977" s="19"/>
      <c r="AB2977" s="19"/>
      <c r="AC2977" s="19"/>
      <c r="AD2977" s="19"/>
      <c r="AE2977" s="19"/>
      <c r="AF2977" s="19"/>
      <c r="AG2977" s="19"/>
      <c r="AH2977" s="19"/>
      <c r="AI2977" s="19"/>
      <c r="AJ2977" s="19"/>
      <c r="AK2977" s="19"/>
      <c r="AL2977" s="19"/>
      <c r="AM2977" s="19"/>
      <c r="AN2977" s="19"/>
      <c r="AO2977" s="19"/>
      <c r="AP2977" s="19"/>
      <c r="AQ2977" s="19"/>
      <c r="AR2977" s="19"/>
      <c r="AS2977" s="19"/>
      <c r="AT2977" s="19"/>
      <c r="AU2977" s="19"/>
      <c r="AV2977" s="19"/>
      <c r="AW2977" s="19"/>
      <c r="AX2977" s="19"/>
      <c r="AY2977" s="19"/>
      <c r="AZ2977" s="19"/>
      <c r="BA2977" s="19"/>
      <c r="BB2977" s="19"/>
      <c r="BC2977" s="19"/>
      <c r="BD2977" s="19"/>
      <c r="BE2977" s="19"/>
      <c r="BF2977" s="19"/>
      <c r="BG2977" s="19"/>
      <c r="BH2977" s="19"/>
      <c r="BI2977" s="19"/>
      <c r="BJ2977" s="19"/>
      <c r="BK2977" s="19"/>
      <c r="BL2977" s="19"/>
      <c r="BM2977" s="19"/>
      <c r="BN2977" s="19"/>
      <c r="BO2977" s="19"/>
      <c r="BP2977" s="19"/>
      <c r="BQ2977" s="19"/>
      <c r="BR2977" s="19"/>
      <c r="BS2977" s="19"/>
      <c r="BT2977" s="19"/>
      <c r="BU2977" s="19"/>
      <c r="BV2977" s="19"/>
      <c r="BW2977" s="19"/>
      <c r="BX2977" s="19"/>
      <c r="BY2977" s="19"/>
      <c r="BZ2977" s="19"/>
      <c r="CA2977" s="19"/>
      <c r="CB2977" s="19"/>
      <c r="CC2977" s="19"/>
      <c r="CD2977" s="19"/>
      <c r="CE2977" s="19"/>
      <c r="CF2977" s="19"/>
      <c r="CG2977" s="19"/>
      <c r="CH2977" s="19"/>
      <c r="CI2977" s="19"/>
      <c r="CJ2977" s="19"/>
      <c r="CK2977" s="19"/>
      <c r="CL2977" s="19"/>
      <c r="CM2977" s="19"/>
      <c r="CN2977" s="19"/>
      <c r="CO2977" s="19"/>
      <c r="CP2977" s="19"/>
      <c r="CQ2977" s="19"/>
      <c r="CR2977" s="19"/>
      <c r="CS2977" s="19"/>
      <c r="CT2977" s="19"/>
      <c r="CU2977" s="19"/>
      <c r="CV2977" s="19"/>
      <c r="CW2977" s="19"/>
      <c r="CX2977" s="19"/>
      <c r="CY2977" s="19"/>
      <c r="CZ2977" s="19"/>
      <c r="DA2977" s="19"/>
      <c r="DB2977" s="19"/>
      <c r="DC2977" s="19"/>
      <c r="DD2977" s="19"/>
      <c r="DE2977" s="19"/>
      <c r="DF2977" s="19"/>
      <c r="DG2977" s="19"/>
    </row>
    <row r="2978" spans="1:111" ht="30" hidden="1" outlineLevel="1" x14ac:dyDescent="0.25">
      <c r="A2978" s="564"/>
      <c r="B2978" s="564"/>
      <c r="C2978" s="564"/>
      <c r="D2978" s="542"/>
      <c r="E2978" s="237" t="s">
        <v>146</v>
      </c>
      <c r="F2978" s="551"/>
      <c r="G2978" s="217"/>
      <c r="H2978" s="239"/>
      <c r="I2978" s="239"/>
      <c r="J2978" s="239"/>
      <c r="K2978" s="389"/>
      <c r="L2978" s="389"/>
      <c r="M2978" s="389"/>
      <c r="N2978" s="389"/>
      <c r="O2978" s="390"/>
      <c r="P2978" s="2" t="e">
        <f>((#REF!*#REF!/100*#REF!/100)/H2978+(#REF!*#REF!/100)/I2978+#REF!/J2978)/3*#REF!/100*#REF!/100</f>
        <v>#REF!</v>
      </c>
      <c r="Q2978" s="2"/>
      <c r="R2978" s="2"/>
      <c r="S2978" s="232" t="e">
        <f>R2978*#REF!/100</f>
        <v>#REF!</v>
      </c>
      <c r="T2978" s="2" t="e">
        <f t="shared" si="57"/>
        <v>#REF!</v>
      </c>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19"/>
      <c r="AY2978" s="19"/>
      <c r="AZ2978" s="19"/>
      <c r="BA2978" s="19"/>
      <c r="BB2978" s="19"/>
      <c r="BC2978" s="19"/>
      <c r="BD2978" s="19"/>
      <c r="BE2978" s="19"/>
      <c r="BF2978" s="19"/>
      <c r="BG2978" s="19"/>
      <c r="BH2978" s="19"/>
      <c r="BI2978" s="19"/>
      <c r="BJ2978" s="19"/>
      <c r="BK2978" s="19"/>
      <c r="BL2978" s="19"/>
      <c r="BM2978" s="19"/>
      <c r="BN2978" s="19"/>
      <c r="BO2978" s="19"/>
      <c r="BP2978" s="19"/>
      <c r="BQ2978" s="19"/>
      <c r="BR2978" s="19"/>
      <c r="BS2978" s="19"/>
      <c r="BT2978" s="19"/>
      <c r="BU2978" s="19"/>
      <c r="BV2978" s="19"/>
      <c r="BW2978" s="19"/>
      <c r="BX2978" s="19"/>
      <c r="BY2978" s="19"/>
      <c r="BZ2978" s="19"/>
      <c r="CA2978" s="19"/>
      <c r="CB2978" s="19"/>
      <c r="CC2978" s="19"/>
      <c r="CD2978" s="19"/>
      <c r="CE2978" s="19"/>
      <c r="CF2978" s="19"/>
      <c r="CG2978" s="19"/>
      <c r="CH2978" s="19"/>
      <c r="CI2978" s="19"/>
      <c r="CJ2978" s="19"/>
      <c r="CK2978" s="19"/>
      <c r="CL2978" s="19"/>
      <c r="CM2978" s="19"/>
      <c r="CN2978" s="19"/>
      <c r="CO2978" s="19"/>
      <c r="CP2978" s="19"/>
      <c r="CQ2978" s="19"/>
      <c r="CR2978" s="19"/>
      <c r="CS2978" s="19"/>
      <c r="CT2978" s="19"/>
      <c r="CU2978" s="19"/>
      <c r="CV2978" s="19"/>
      <c r="CW2978" s="19"/>
      <c r="CX2978" s="19"/>
      <c r="CY2978" s="19"/>
      <c r="CZ2978" s="19"/>
      <c r="DA2978" s="19"/>
      <c r="DB2978" s="19"/>
      <c r="DC2978" s="19"/>
      <c r="DD2978" s="19"/>
      <c r="DE2978" s="19"/>
      <c r="DF2978" s="19"/>
      <c r="DG2978" s="19"/>
    </row>
    <row r="2979" spans="1:111" ht="30" hidden="1" outlineLevel="1" x14ac:dyDescent="0.25">
      <c r="A2979" s="564"/>
      <c r="B2979" s="564"/>
      <c r="C2979" s="564"/>
      <c r="D2979" s="542" t="s">
        <v>142</v>
      </c>
      <c r="E2979" s="237" t="s">
        <v>144</v>
      </c>
      <c r="F2979" s="551" t="s">
        <v>141</v>
      </c>
      <c r="G2979" s="217"/>
      <c r="H2979" s="239"/>
      <c r="I2979" s="239"/>
      <c r="J2979" s="239"/>
      <c r="K2979" s="389"/>
      <c r="L2979" s="389"/>
      <c r="M2979" s="389"/>
      <c r="N2979" s="389"/>
      <c r="O2979" s="390"/>
      <c r="P2979" s="2" t="e">
        <f>((#REF!*#REF!/100*#REF!/100)/H2979+(#REF!*#REF!/100)/I2979+#REF!/J2979)/3*#REF!/100*#REF!/100</f>
        <v>#REF!</v>
      </c>
      <c r="Q2979" s="2"/>
      <c r="R2979" s="2"/>
      <c r="S2979" s="232" t="e">
        <f>R2979*#REF!/100</f>
        <v>#REF!</v>
      </c>
      <c r="T2979" s="2" t="e">
        <f t="shared" si="57"/>
        <v>#REF!</v>
      </c>
      <c r="V2979" s="19"/>
      <c r="W2979" s="19"/>
      <c r="X2979" s="19"/>
      <c r="Y2979" s="19"/>
      <c r="Z2979" s="19"/>
      <c r="AA2979" s="19"/>
      <c r="AB2979" s="19"/>
      <c r="AC2979" s="19"/>
      <c r="AD2979" s="19"/>
      <c r="AE2979" s="19"/>
      <c r="AF2979" s="19"/>
      <c r="AG2979" s="19"/>
      <c r="AH2979" s="19"/>
      <c r="AI2979" s="19"/>
      <c r="AJ2979" s="19"/>
      <c r="AK2979" s="19"/>
      <c r="AL2979" s="19"/>
      <c r="AM2979" s="19"/>
      <c r="AN2979" s="19"/>
      <c r="AO2979" s="19"/>
      <c r="AP2979" s="19"/>
      <c r="AQ2979" s="19"/>
      <c r="AR2979" s="19"/>
      <c r="AS2979" s="19"/>
      <c r="AT2979" s="19"/>
      <c r="AU2979" s="19"/>
      <c r="AV2979" s="19"/>
      <c r="AW2979" s="19"/>
      <c r="AX2979" s="19"/>
      <c r="AY2979" s="19"/>
      <c r="AZ2979" s="19"/>
      <c r="BA2979" s="19"/>
      <c r="BB2979" s="19"/>
      <c r="BC2979" s="19"/>
      <c r="BD2979" s="19"/>
      <c r="BE2979" s="19"/>
      <c r="BF2979" s="19"/>
      <c r="BG2979" s="19"/>
      <c r="BH2979" s="19"/>
      <c r="BI2979" s="19"/>
      <c r="BJ2979" s="19"/>
      <c r="BK2979" s="19"/>
      <c r="BL2979" s="19"/>
      <c r="BM2979" s="19"/>
      <c r="BN2979" s="19"/>
      <c r="BO2979" s="19"/>
      <c r="BP2979" s="19"/>
      <c r="BQ2979" s="19"/>
      <c r="BR2979" s="19"/>
      <c r="BS2979" s="19"/>
      <c r="BT2979" s="19"/>
      <c r="BU2979" s="19"/>
      <c r="BV2979" s="19"/>
      <c r="BW2979" s="19"/>
      <c r="BX2979" s="19"/>
      <c r="BY2979" s="19"/>
      <c r="BZ2979" s="19"/>
      <c r="CA2979" s="19"/>
      <c r="CB2979" s="19"/>
      <c r="CC2979" s="19"/>
      <c r="CD2979" s="19"/>
      <c r="CE2979" s="19"/>
      <c r="CF2979" s="19"/>
      <c r="CG2979" s="19"/>
      <c r="CH2979" s="19"/>
      <c r="CI2979" s="19"/>
      <c r="CJ2979" s="19"/>
      <c r="CK2979" s="19"/>
      <c r="CL2979" s="19"/>
      <c r="CM2979" s="19"/>
      <c r="CN2979" s="19"/>
      <c r="CO2979" s="19"/>
      <c r="CP2979" s="19"/>
      <c r="CQ2979" s="19"/>
      <c r="CR2979" s="19"/>
      <c r="CS2979" s="19"/>
      <c r="CT2979" s="19"/>
      <c r="CU2979" s="19"/>
      <c r="CV2979" s="19"/>
      <c r="CW2979" s="19"/>
      <c r="CX2979" s="19"/>
      <c r="CY2979" s="19"/>
      <c r="CZ2979" s="19"/>
      <c r="DA2979" s="19"/>
      <c r="DB2979" s="19"/>
      <c r="DC2979" s="19"/>
      <c r="DD2979" s="19"/>
      <c r="DE2979" s="19"/>
      <c r="DF2979" s="19"/>
      <c r="DG2979" s="19"/>
    </row>
    <row r="2980" spans="1:111" ht="30" hidden="1" outlineLevel="1" x14ac:dyDescent="0.25">
      <c r="A2980" s="564"/>
      <c r="B2980" s="564"/>
      <c r="C2980" s="564"/>
      <c r="D2980" s="542"/>
      <c r="E2980" s="237" t="s">
        <v>145</v>
      </c>
      <c r="F2980" s="551"/>
      <c r="G2980" s="217"/>
      <c r="H2980" s="239"/>
      <c r="I2980" s="239"/>
      <c r="J2980" s="239"/>
      <c r="K2980" s="389"/>
      <c r="L2980" s="389"/>
      <c r="M2980" s="389"/>
      <c r="N2980" s="389"/>
      <c r="O2980" s="390"/>
      <c r="P2980" s="2" t="e">
        <f>((#REF!*#REF!/100*#REF!/100)/H2980+(#REF!*#REF!/100)/I2980+#REF!/J2980)/3*#REF!/100*#REF!/100</f>
        <v>#REF!</v>
      </c>
      <c r="Q2980" s="2"/>
      <c r="R2980" s="2"/>
      <c r="S2980" s="232" t="e">
        <f>R2980*#REF!/100</f>
        <v>#REF!</v>
      </c>
      <c r="T2980" s="2" t="e">
        <f t="shared" si="57"/>
        <v>#REF!</v>
      </c>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19"/>
      <c r="AT2980" s="19"/>
      <c r="AU2980" s="19"/>
      <c r="AV2980" s="19"/>
      <c r="AW2980" s="19"/>
      <c r="AX2980" s="19"/>
      <c r="AY2980" s="19"/>
      <c r="AZ2980" s="19"/>
      <c r="BA2980" s="19"/>
      <c r="BB2980" s="19"/>
      <c r="BC2980" s="19"/>
      <c r="BD2980" s="19"/>
      <c r="BE2980" s="19"/>
      <c r="BF2980" s="19"/>
      <c r="BG2980" s="19"/>
      <c r="BH2980" s="19"/>
      <c r="BI2980" s="19"/>
      <c r="BJ2980" s="19"/>
      <c r="BK2980" s="19"/>
      <c r="BL2980" s="19"/>
      <c r="BM2980" s="19"/>
      <c r="BN2980" s="19"/>
      <c r="BO2980" s="19"/>
      <c r="BP2980" s="19"/>
      <c r="BQ2980" s="19"/>
      <c r="BR2980" s="19"/>
      <c r="BS2980" s="19"/>
      <c r="BT2980" s="19"/>
      <c r="BU2980" s="19"/>
      <c r="BV2980" s="19"/>
      <c r="BW2980" s="19"/>
      <c r="BX2980" s="19"/>
      <c r="BY2980" s="19"/>
      <c r="BZ2980" s="19"/>
      <c r="CA2980" s="19"/>
      <c r="CB2980" s="19"/>
      <c r="CC2980" s="19"/>
      <c r="CD2980" s="19"/>
      <c r="CE2980" s="19"/>
      <c r="CF2980" s="19"/>
      <c r="CG2980" s="19"/>
      <c r="CH2980" s="19"/>
      <c r="CI2980" s="19"/>
      <c r="CJ2980" s="19"/>
      <c r="CK2980" s="19"/>
      <c r="CL2980" s="19"/>
      <c r="CM2980" s="19"/>
      <c r="CN2980" s="19"/>
      <c r="CO2980" s="19"/>
      <c r="CP2980" s="19"/>
      <c r="CQ2980" s="19"/>
      <c r="CR2980" s="19"/>
      <c r="CS2980" s="19"/>
      <c r="CT2980" s="19"/>
      <c r="CU2980" s="19"/>
      <c r="CV2980" s="19"/>
      <c r="CW2980" s="19"/>
      <c r="CX2980" s="19"/>
      <c r="CY2980" s="19"/>
      <c r="CZ2980" s="19"/>
      <c r="DA2980" s="19"/>
      <c r="DB2980" s="19"/>
      <c r="DC2980" s="19"/>
      <c r="DD2980" s="19"/>
      <c r="DE2980" s="19"/>
      <c r="DF2980" s="19"/>
      <c r="DG2980" s="19"/>
    </row>
    <row r="2981" spans="1:111" ht="30" hidden="1" outlineLevel="1" x14ac:dyDescent="0.25">
      <c r="A2981" s="564"/>
      <c r="B2981" s="564"/>
      <c r="C2981" s="564"/>
      <c r="D2981" s="542"/>
      <c r="E2981" s="237" t="s">
        <v>146</v>
      </c>
      <c r="F2981" s="551"/>
      <c r="G2981" s="217"/>
      <c r="H2981" s="239"/>
      <c r="I2981" s="239"/>
      <c r="J2981" s="239"/>
      <c r="K2981" s="389"/>
      <c r="L2981" s="389"/>
      <c r="M2981" s="389"/>
      <c r="N2981" s="389"/>
      <c r="O2981" s="390"/>
      <c r="P2981" s="2" t="e">
        <f>((#REF!*#REF!/100*#REF!/100)/H2981+(#REF!*#REF!/100)/I2981+#REF!/J2981)/3*#REF!/100*#REF!/100</f>
        <v>#REF!</v>
      </c>
      <c r="Q2981" s="2"/>
      <c r="R2981" s="2"/>
      <c r="S2981" s="232" t="e">
        <f>R2981*#REF!/100</f>
        <v>#REF!</v>
      </c>
      <c r="T2981" s="2" t="e">
        <f t="shared" si="57"/>
        <v>#REF!</v>
      </c>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19"/>
      <c r="AT2981" s="19"/>
      <c r="AU2981" s="19"/>
      <c r="AV2981" s="19"/>
      <c r="AW2981" s="19"/>
      <c r="AX2981" s="19"/>
      <c r="AY2981" s="19"/>
      <c r="AZ2981" s="19"/>
      <c r="BA2981" s="19"/>
      <c r="BB2981" s="19"/>
      <c r="BC2981" s="19"/>
      <c r="BD2981" s="19"/>
      <c r="BE2981" s="19"/>
      <c r="BF2981" s="19"/>
      <c r="BG2981" s="19"/>
      <c r="BH2981" s="19"/>
      <c r="BI2981" s="19"/>
      <c r="BJ2981" s="19"/>
      <c r="BK2981" s="19"/>
      <c r="BL2981" s="19"/>
      <c r="BM2981" s="19"/>
      <c r="BN2981" s="19"/>
      <c r="BO2981" s="19"/>
      <c r="BP2981" s="19"/>
      <c r="BQ2981" s="19"/>
      <c r="BR2981" s="19"/>
      <c r="BS2981" s="19"/>
      <c r="BT2981" s="19"/>
      <c r="BU2981" s="19"/>
      <c r="BV2981" s="19"/>
      <c r="BW2981" s="19"/>
      <c r="BX2981" s="19"/>
      <c r="BY2981" s="19"/>
      <c r="BZ2981" s="19"/>
      <c r="CA2981" s="19"/>
      <c r="CB2981" s="19"/>
      <c r="CC2981" s="19"/>
      <c r="CD2981" s="19"/>
      <c r="CE2981" s="19"/>
      <c r="CF2981" s="19"/>
      <c r="CG2981" s="19"/>
      <c r="CH2981" s="19"/>
      <c r="CI2981" s="19"/>
      <c r="CJ2981" s="19"/>
      <c r="CK2981" s="19"/>
      <c r="CL2981" s="19"/>
      <c r="CM2981" s="19"/>
      <c r="CN2981" s="19"/>
      <c r="CO2981" s="19"/>
      <c r="CP2981" s="19"/>
      <c r="CQ2981" s="19"/>
      <c r="CR2981" s="19"/>
      <c r="CS2981" s="19"/>
      <c r="CT2981" s="19"/>
      <c r="CU2981" s="19"/>
      <c r="CV2981" s="19"/>
      <c r="CW2981" s="19"/>
      <c r="CX2981" s="19"/>
      <c r="CY2981" s="19"/>
      <c r="CZ2981" s="19"/>
      <c r="DA2981" s="19"/>
      <c r="DB2981" s="19"/>
      <c r="DC2981" s="19"/>
      <c r="DD2981" s="19"/>
      <c r="DE2981" s="19"/>
      <c r="DF2981" s="19"/>
      <c r="DG2981" s="19"/>
    </row>
    <row r="2982" spans="1:111" ht="30" hidden="1" outlineLevel="1" x14ac:dyDescent="0.25">
      <c r="A2982" s="564"/>
      <c r="B2982" s="564"/>
      <c r="C2982" s="564"/>
      <c r="D2982" s="542" t="s">
        <v>143</v>
      </c>
      <c r="E2982" s="237" t="s">
        <v>144</v>
      </c>
      <c r="F2982" s="551"/>
      <c r="G2982" s="217"/>
      <c r="H2982" s="239"/>
      <c r="I2982" s="239"/>
      <c r="J2982" s="239"/>
      <c r="K2982" s="389"/>
      <c r="L2982" s="389"/>
      <c r="M2982" s="389"/>
      <c r="N2982" s="389"/>
      <c r="O2982" s="390"/>
      <c r="P2982" s="2" t="e">
        <f>((#REF!*#REF!/100*#REF!/100)/H2982+(#REF!*#REF!/100)/I2982+#REF!/J2982)/3*#REF!/100*#REF!/100</f>
        <v>#REF!</v>
      </c>
      <c r="Q2982" s="2"/>
      <c r="R2982" s="2"/>
      <c r="S2982" s="232" t="e">
        <f>R2982*#REF!/100</f>
        <v>#REF!</v>
      </c>
      <c r="T2982" s="2" t="e">
        <f t="shared" si="57"/>
        <v>#REF!</v>
      </c>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9"/>
      <c r="CE2982" s="19"/>
      <c r="CF2982" s="19"/>
      <c r="CG2982" s="19"/>
      <c r="CH2982" s="19"/>
      <c r="CI2982" s="19"/>
      <c r="CJ2982" s="19"/>
      <c r="CK2982" s="19"/>
      <c r="CL2982" s="19"/>
      <c r="CM2982" s="19"/>
      <c r="CN2982" s="19"/>
      <c r="CO2982" s="19"/>
      <c r="CP2982" s="19"/>
      <c r="CQ2982" s="19"/>
      <c r="CR2982" s="19"/>
      <c r="CS2982" s="19"/>
      <c r="CT2982" s="19"/>
      <c r="CU2982" s="19"/>
      <c r="CV2982" s="19"/>
      <c r="CW2982" s="19"/>
      <c r="CX2982" s="19"/>
      <c r="CY2982" s="19"/>
      <c r="CZ2982" s="19"/>
      <c r="DA2982" s="19"/>
      <c r="DB2982" s="19"/>
      <c r="DC2982" s="19"/>
      <c r="DD2982" s="19"/>
      <c r="DE2982" s="19"/>
      <c r="DF2982" s="19"/>
      <c r="DG2982" s="19"/>
    </row>
    <row r="2983" spans="1:111" ht="30" hidden="1" outlineLevel="1" x14ac:dyDescent="0.25">
      <c r="A2983" s="564"/>
      <c r="B2983" s="564"/>
      <c r="C2983" s="564"/>
      <c r="D2983" s="542"/>
      <c r="E2983" s="237" t="s">
        <v>145</v>
      </c>
      <c r="F2983" s="551"/>
      <c r="G2983" s="217"/>
      <c r="H2983" s="239"/>
      <c r="I2983" s="239"/>
      <c r="J2983" s="239"/>
      <c r="K2983" s="389"/>
      <c r="L2983" s="389"/>
      <c r="M2983" s="389"/>
      <c r="N2983" s="389"/>
      <c r="O2983" s="390"/>
      <c r="P2983" s="2" t="e">
        <f>((#REF!*#REF!/100*#REF!/100)/H2983+(#REF!*#REF!/100)/I2983+#REF!/J2983)/3*#REF!/100*#REF!/100</f>
        <v>#REF!</v>
      </c>
      <c r="Q2983" s="2"/>
      <c r="R2983" s="2"/>
      <c r="S2983" s="232" t="e">
        <f>R2983*#REF!/100</f>
        <v>#REF!</v>
      </c>
      <c r="T2983" s="2" t="e">
        <f t="shared" si="57"/>
        <v>#REF!</v>
      </c>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19"/>
      <c r="AT2983" s="19"/>
      <c r="AU2983" s="19"/>
      <c r="AV2983" s="19"/>
      <c r="AW2983" s="19"/>
      <c r="AX2983" s="19"/>
      <c r="AY2983" s="19"/>
      <c r="AZ2983" s="19"/>
      <c r="BA2983" s="19"/>
      <c r="BB2983" s="19"/>
      <c r="BC2983" s="19"/>
      <c r="BD2983" s="19"/>
      <c r="BE2983" s="19"/>
      <c r="BF2983" s="19"/>
      <c r="BG2983" s="19"/>
      <c r="BH2983" s="19"/>
      <c r="BI2983" s="19"/>
      <c r="BJ2983" s="19"/>
      <c r="BK2983" s="19"/>
      <c r="BL2983" s="19"/>
      <c r="BM2983" s="19"/>
      <c r="BN2983" s="19"/>
      <c r="BO2983" s="19"/>
      <c r="BP2983" s="19"/>
      <c r="BQ2983" s="19"/>
      <c r="BR2983" s="19"/>
      <c r="BS2983" s="19"/>
      <c r="BT2983" s="19"/>
      <c r="BU2983" s="19"/>
      <c r="BV2983" s="19"/>
      <c r="BW2983" s="19"/>
      <c r="BX2983" s="19"/>
      <c r="BY2983" s="19"/>
      <c r="BZ2983" s="19"/>
      <c r="CA2983" s="19"/>
      <c r="CB2983" s="19"/>
      <c r="CC2983" s="19"/>
      <c r="CD2983" s="19"/>
      <c r="CE2983" s="19"/>
      <c r="CF2983" s="19"/>
      <c r="CG2983" s="19"/>
      <c r="CH2983" s="19"/>
      <c r="CI2983" s="19"/>
      <c r="CJ2983" s="19"/>
      <c r="CK2983" s="19"/>
      <c r="CL2983" s="19"/>
      <c r="CM2983" s="19"/>
      <c r="CN2983" s="19"/>
      <c r="CO2983" s="19"/>
      <c r="CP2983" s="19"/>
      <c r="CQ2983" s="19"/>
      <c r="CR2983" s="19"/>
      <c r="CS2983" s="19"/>
      <c r="CT2983" s="19"/>
      <c r="CU2983" s="19"/>
      <c r="CV2983" s="19"/>
      <c r="CW2983" s="19"/>
      <c r="CX2983" s="19"/>
      <c r="CY2983" s="19"/>
      <c r="CZ2983" s="19"/>
      <c r="DA2983" s="19"/>
      <c r="DB2983" s="19"/>
      <c r="DC2983" s="19"/>
      <c r="DD2983" s="19"/>
      <c r="DE2983" s="19"/>
      <c r="DF2983" s="19"/>
      <c r="DG2983" s="19"/>
    </row>
    <row r="2984" spans="1:111" ht="30" hidden="1" outlineLevel="1" x14ac:dyDescent="0.25">
      <c r="A2984" s="564"/>
      <c r="B2984" s="564"/>
      <c r="C2984" s="564"/>
      <c r="D2984" s="542"/>
      <c r="E2984" s="237" t="s">
        <v>146</v>
      </c>
      <c r="F2984" s="551"/>
      <c r="G2984" s="217"/>
      <c r="H2984" s="239"/>
      <c r="I2984" s="239"/>
      <c r="J2984" s="239"/>
      <c r="K2984" s="389"/>
      <c r="L2984" s="389"/>
      <c r="M2984" s="389"/>
      <c r="N2984" s="389"/>
      <c r="O2984" s="390"/>
      <c r="P2984" s="2" t="e">
        <f>((#REF!*#REF!/100*#REF!/100)/H2984+(#REF!*#REF!/100)/I2984+#REF!/J2984)/3*#REF!/100*#REF!/100</f>
        <v>#REF!</v>
      </c>
      <c r="Q2984" s="2"/>
      <c r="R2984" s="2"/>
      <c r="S2984" s="232" t="e">
        <f>R2984*#REF!/100</f>
        <v>#REF!</v>
      </c>
      <c r="T2984" s="2" t="e">
        <f t="shared" si="57"/>
        <v>#REF!</v>
      </c>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19"/>
      <c r="BW2984" s="19"/>
      <c r="BX2984" s="19"/>
      <c r="BY2984" s="19"/>
      <c r="BZ2984" s="19"/>
      <c r="CA2984" s="19"/>
      <c r="CB2984" s="19"/>
      <c r="CC2984" s="19"/>
      <c r="CD2984" s="19"/>
      <c r="CE2984" s="19"/>
      <c r="CF2984" s="19"/>
      <c r="CG2984" s="19"/>
      <c r="CH2984" s="19"/>
      <c r="CI2984" s="19"/>
      <c r="CJ2984" s="19"/>
      <c r="CK2984" s="19"/>
      <c r="CL2984" s="19"/>
      <c r="CM2984" s="19"/>
      <c r="CN2984" s="19"/>
      <c r="CO2984" s="19"/>
      <c r="CP2984" s="19"/>
      <c r="CQ2984" s="19"/>
      <c r="CR2984" s="19"/>
      <c r="CS2984" s="19"/>
      <c r="CT2984" s="19"/>
      <c r="CU2984" s="19"/>
      <c r="CV2984" s="19"/>
      <c r="CW2984" s="19"/>
      <c r="CX2984" s="19"/>
      <c r="CY2984" s="19"/>
      <c r="CZ2984" s="19"/>
      <c r="DA2984" s="19"/>
      <c r="DB2984" s="19"/>
      <c r="DC2984" s="19"/>
      <c r="DD2984" s="19"/>
      <c r="DE2984" s="19"/>
      <c r="DF2984" s="19"/>
      <c r="DG2984" s="19"/>
    </row>
    <row r="2985" spans="1:111" ht="21" customHeight="1" collapsed="1" x14ac:dyDescent="0.25">
      <c r="A2985" s="309"/>
      <c r="B2985" s="309"/>
      <c r="C2985" s="309"/>
      <c r="D2985" s="35"/>
      <c r="E2985" s="253"/>
      <c r="H2985" s="35"/>
      <c r="I2985" s="35"/>
      <c r="J2985" s="35"/>
      <c r="K2985" s="35"/>
      <c r="L2985" s="35"/>
      <c r="M2985" s="35"/>
      <c r="N2985" s="35"/>
      <c r="O2985" s="35"/>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c r="AT2985" s="19"/>
      <c r="AU2985" s="19"/>
      <c r="AV2985" s="19"/>
      <c r="AW2985" s="19"/>
      <c r="AX2985" s="19"/>
      <c r="AY2985" s="19"/>
      <c r="AZ2985" s="19"/>
      <c r="BA2985" s="19"/>
      <c r="BB2985" s="19"/>
      <c r="BC2985" s="19"/>
      <c r="BD2985" s="19"/>
      <c r="BE2985" s="19"/>
      <c r="BF2985" s="19"/>
      <c r="BG2985" s="19"/>
      <c r="BH2985" s="19"/>
      <c r="BI2985" s="19"/>
      <c r="BJ2985" s="19"/>
      <c r="BK2985" s="19"/>
      <c r="BL2985" s="19"/>
      <c r="BM2985" s="19"/>
      <c r="BN2985" s="19"/>
      <c r="BO2985" s="19"/>
      <c r="BP2985" s="19"/>
      <c r="BQ2985" s="19"/>
      <c r="BR2985" s="19"/>
      <c r="BS2985" s="19"/>
      <c r="BT2985" s="19"/>
      <c r="BU2985" s="19"/>
      <c r="BV2985" s="19"/>
      <c r="BW2985" s="19"/>
      <c r="BX2985" s="19"/>
      <c r="BY2985" s="19"/>
      <c r="BZ2985" s="19"/>
      <c r="CA2985" s="19"/>
      <c r="CB2985" s="19"/>
      <c r="CC2985" s="19"/>
      <c r="CD2985" s="19"/>
      <c r="CE2985" s="19"/>
      <c r="CF2985" s="19"/>
      <c r="CG2985" s="19"/>
      <c r="CH2985" s="19"/>
      <c r="CI2985" s="19"/>
      <c r="CJ2985" s="19"/>
      <c r="CK2985" s="19"/>
      <c r="CL2985" s="19"/>
      <c r="CM2985" s="19"/>
      <c r="CN2985" s="19"/>
      <c r="CO2985" s="19"/>
      <c r="CP2985" s="19"/>
      <c r="CQ2985" s="19"/>
      <c r="CR2985" s="19"/>
      <c r="CS2985" s="19"/>
      <c r="CT2985" s="19"/>
      <c r="CU2985" s="19"/>
      <c r="CV2985" s="19"/>
      <c r="CW2985" s="19"/>
      <c r="CX2985" s="19"/>
      <c r="CY2985" s="19"/>
      <c r="CZ2985" s="19"/>
      <c r="DA2985" s="19"/>
      <c r="DB2985" s="19"/>
      <c r="DC2985" s="19"/>
      <c r="DD2985" s="19"/>
      <c r="DE2985" s="19"/>
      <c r="DF2985" s="19"/>
      <c r="DG2985" s="19"/>
    </row>
    <row r="2986" spans="1:111" ht="18.75" x14ac:dyDescent="0.25">
      <c r="A2986" s="735" t="s">
        <v>2231</v>
      </c>
      <c r="B2986" s="35"/>
      <c r="C2986" s="35"/>
      <c r="D2986" s="35"/>
      <c r="E2986" s="107"/>
      <c r="H2986" s="35"/>
      <c r="I2986" s="35"/>
      <c r="J2986" s="35"/>
      <c r="K2986" s="35"/>
      <c r="L2986" s="35"/>
      <c r="M2986" s="35"/>
      <c r="N2986" s="35"/>
      <c r="O2986" s="35"/>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19"/>
      <c r="BW2986" s="19"/>
      <c r="BX2986" s="19"/>
      <c r="BY2986" s="19"/>
      <c r="BZ2986" s="19"/>
      <c r="CA2986" s="19"/>
      <c r="CB2986" s="19"/>
      <c r="CC2986" s="19"/>
      <c r="CD2986" s="19"/>
      <c r="CE2986" s="19"/>
      <c r="CF2986" s="19"/>
      <c r="CG2986" s="19"/>
      <c r="CH2986" s="19"/>
      <c r="CI2986" s="19"/>
      <c r="CJ2986" s="19"/>
      <c r="CK2986" s="19"/>
      <c r="CL2986" s="19"/>
      <c r="CM2986" s="19"/>
      <c r="CN2986" s="19"/>
      <c r="CO2986" s="19"/>
      <c r="CP2986" s="19"/>
      <c r="CQ2986" s="19"/>
      <c r="CR2986" s="19"/>
      <c r="CS2986" s="19"/>
      <c r="CT2986" s="19"/>
      <c r="CU2986" s="19"/>
      <c r="CV2986" s="19"/>
      <c r="CW2986" s="19"/>
      <c r="CX2986" s="19"/>
      <c r="CY2986" s="19"/>
      <c r="CZ2986" s="19"/>
      <c r="DA2986" s="19"/>
      <c r="DB2986" s="19"/>
      <c r="DC2986" s="19"/>
      <c r="DD2986" s="19"/>
      <c r="DE2986" s="19"/>
      <c r="DF2986" s="19"/>
      <c r="DG2986" s="19"/>
    </row>
    <row r="2987" spans="1:111" x14ac:dyDescent="0.25">
      <c r="A2987" s="35"/>
      <c r="B2987" s="35"/>
      <c r="C2987" s="35"/>
      <c r="D2987" s="35"/>
      <c r="E2987" s="107"/>
      <c r="H2987" s="35"/>
      <c r="I2987" s="35"/>
      <c r="J2987" s="35"/>
      <c r="K2987" s="35"/>
      <c r="L2987" s="35"/>
      <c r="M2987" s="35"/>
      <c r="N2987" s="35"/>
      <c r="O2987" s="35"/>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19"/>
      <c r="BW2987" s="19"/>
      <c r="BX2987" s="19"/>
      <c r="BY2987" s="19"/>
      <c r="BZ2987" s="19"/>
      <c r="CA2987" s="19"/>
      <c r="CB2987" s="19"/>
      <c r="CC2987" s="19"/>
      <c r="CD2987" s="19"/>
      <c r="CE2987" s="19"/>
      <c r="CF2987" s="19"/>
      <c r="CG2987" s="19"/>
      <c r="CH2987" s="19"/>
      <c r="CI2987" s="19"/>
      <c r="CJ2987" s="19"/>
      <c r="CK2987" s="19"/>
      <c r="CL2987" s="19"/>
      <c r="CM2987" s="19"/>
      <c r="CN2987" s="19"/>
      <c r="CO2987" s="19"/>
      <c r="CP2987" s="19"/>
      <c r="CQ2987" s="19"/>
      <c r="CR2987" s="19"/>
      <c r="CS2987" s="19"/>
      <c r="CT2987" s="19"/>
      <c r="CU2987" s="19"/>
      <c r="CV2987" s="19"/>
      <c r="CW2987" s="19"/>
      <c r="CX2987" s="19"/>
      <c r="CY2987" s="19"/>
      <c r="CZ2987" s="19"/>
      <c r="DA2987" s="19"/>
      <c r="DB2987" s="19"/>
      <c r="DC2987" s="19"/>
      <c r="DD2987" s="19"/>
      <c r="DE2987" s="19"/>
      <c r="DF2987" s="19"/>
      <c r="DG2987" s="19"/>
    </row>
    <row r="2988" spans="1:111" x14ac:dyDescent="0.25">
      <c r="A2988" s="35"/>
      <c r="B2988" s="35"/>
      <c r="C2988" s="35"/>
      <c r="D2988" s="35"/>
      <c r="E2988" s="107"/>
      <c r="H2988" s="35"/>
      <c r="I2988" s="35"/>
      <c r="J2988" s="35"/>
      <c r="K2988" s="35"/>
      <c r="L2988" s="35"/>
      <c r="M2988" s="35"/>
      <c r="N2988" s="35"/>
      <c r="O2988" s="35"/>
      <c r="V2988" s="19"/>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19"/>
      <c r="AT2988" s="19"/>
      <c r="AU2988" s="19"/>
      <c r="AV2988" s="19"/>
      <c r="AW2988" s="19"/>
      <c r="AX2988" s="19"/>
      <c r="AY2988" s="19"/>
      <c r="AZ2988" s="19"/>
      <c r="BA2988" s="19"/>
      <c r="BB2988" s="19"/>
      <c r="BC2988" s="19"/>
      <c r="BD2988" s="19"/>
      <c r="BE2988" s="19"/>
      <c r="BF2988" s="19"/>
      <c r="BG2988" s="19"/>
      <c r="BH2988" s="19"/>
      <c r="BI2988" s="19"/>
      <c r="BJ2988" s="19"/>
      <c r="BK2988" s="19"/>
      <c r="BL2988" s="19"/>
      <c r="BM2988" s="19"/>
      <c r="BN2988" s="19"/>
      <c r="BO2988" s="19"/>
      <c r="BP2988" s="19"/>
      <c r="BQ2988" s="19"/>
      <c r="BR2988" s="19"/>
      <c r="BS2988" s="19"/>
      <c r="BT2988" s="19"/>
      <c r="BU2988" s="19"/>
      <c r="BV2988" s="19"/>
      <c r="BW2988" s="19"/>
      <c r="BX2988" s="19"/>
      <c r="BY2988" s="19"/>
      <c r="BZ2988" s="19"/>
      <c r="CA2988" s="19"/>
      <c r="CB2988" s="19"/>
      <c r="CC2988" s="19"/>
      <c r="CD2988" s="19"/>
      <c r="CE2988" s="19"/>
      <c r="CF2988" s="19"/>
      <c r="CG2988" s="19"/>
      <c r="CH2988" s="19"/>
      <c r="CI2988" s="19"/>
      <c r="CJ2988" s="19"/>
      <c r="CK2988" s="19"/>
      <c r="CL2988" s="19"/>
      <c r="CM2988" s="19"/>
      <c r="CN2988" s="19"/>
      <c r="CO2988" s="19"/>
      <c r="CP2988" s="19"/>
      <c r="CQ2988" s="19"/>
      <c r="CR2988" s="19"/>
      <c r="CS2988" s="19"/>
      <c r="CT2988" s="19"/>
      <c r="CU2988" s="19"/>
      <c r="CV2988" s="19"/>
      <c r="CW2988" s="19"/>
      <c r="CX2988" s="19"/>
      <c r="CY2988" s="19"/>
      <c r="CZ2988" s="19"/>
      <c r="DA2988" s="19"/>
      <c r="DB2988" s="19"/>
      <c r="DC2988" s="19"/>
      <c r="DD2988" s="19"/>
      <c r="DE2988" s="19"/>
      <c r="DF2988" s="19"/>
      <c r="DG2988" s="19"/>
    </row>
    <row r="2989" spans="1:111" ht="57.75" customHeight="1" x14ac:dyDescent="0.25">
      <c r="A2989" s="654"/>
      <c r="B2989" s="701"/>
      <c r="C2989" s="701"/>
      <c r="D2989" s="701"/>
      <c r="E2989" s="714"/>
      <c r="F2989" s="65"/>
      <c r="G2989" s="65"/>
      <c r="H2989" s="352"/>
      <c r="I2989" s="649"/>
      <c r="J2989" s="649"/>
      <c r="K2989" s="330"/>
      <c r="L2989" s="330"/>
      <c r="M2989" s="111"/>
      <c r="N2989" s="111"/>
      <c r="O2989" s="111"/>
      <c r="P2989"/>
      <c r="Q2989"/>
      <c r="R2989"/>
      <c r="S2989"/>
      <c r="T2989"/>
      <c r="U2989"/>
      <c r="V2989"/>
      <c r="W2989"/>
      <c r="X2989"/>
      <c r="Y2989"/>
      <c r="Z2989"/>
      <c r="AA2989"/>
      <c r="AB2989"/>
      <c r="AC2989"/>
      <c r="AD2989"/>
      <c r="AE2989" s="19"/>
      <c r="AF2989" s="19"/>
      <c r="AG2989" s="19"/>
      <c r="AH2989" s="19"/>
      <c r="AI2989" s="19"/>
      <c r="AJ2989" s="19"/>
      <c r="AK2989" s="19"/>
      <c r="AL2989" s="19"/>
      <c r="AM2989" s="19"/>
      <c r="AN2989" s="19"/>
      <c r="AO2989" s="19"/>
      <c r="AP2989" s="19"/>
      <c r="AQ2989" s="19"/>
      <c r="AR2989" s="19"/>
      <c r="AS2989" s="19"/>
      <c r="AT2989" s="19"/>
      <c r="AU2989" s="19"/>
      <c r="AV2989" s="19"/>
      <c r="AW2989" s="19"/>
      <c r="AX2989" s="19"/>
      <c r="AY2989" s="19"/>
      <c r="AZ2989" s="19"/>
      <c r="BA2989" s="19"/>
      <c r="BB2989" s="19"/>
      <c r="BC2989" s="19"/>
      <c r="BD2989" s="19"/>
      <c r="BE2989" s="19"/>
      <c r="BF2989" s="19"/>
      <c r="BG2989" s="19"/>
      <c r="BH2989" s="19"/>
      <c r="BI2989" s="19"/>
      <c r="BJ2989" s="19"/>
      <c r="BK2989" s="19"/>
      <c r="BL2989" s="19"/>
      <c r="BM2989" s="19"/>
      <c r="BN2989" s="19"/>
      <c r="BO2989" s="19"/>
      <c r="BP2989" s="19"/>
      <c r="BQ2989" s="19"/>
      <c r="BR2989" s="19"/>
      <c r="BS2989" s="19"/>
      <c r="BT2989" s="19"/>
      <c r="BU2989" s="19"/>
      <c r="BV2989" s="19"/>
      <c r="BW2989" s="19"/>
      <c r="BX2989" s="19"/>
      <c r="BY2989" s="19"/>
      <c r="BZ2989" s="19"/>
      <c r="CA2989" s="19"/>
      <c r="CB2989" s="19"/>
      <c r="CC2989" s="19"/>
      <c r="CD2989" s="19"/>
      <c r="CE2989" s="19"/>
      <c r="CF2989" s="19"/>
      <c r="CG2989" s="19"/>
      <c r="CH2989" s="19"/>
      <c r="CI2989" s="19"/>
      <c r="CJ2989" s="19"/>
      <c r="CK2989" s="19"/>
      <c r="CL2989" s="19"/>
      <c r="CM2989" s="19"/>
      <c r="CN2989" s="19"/>
      <c r="CO2989" s="19"/>
      <c r="CP2989" s="19"/>
      <c r="CQ2989" s="19"/>
      <c r="CR2989" s="19"/>
      <c r="CS2989" s="19"/>
      <c r="CT2989" s="19"/>
      <c r="CU2989" s="19"/>
      <c r="CV2989" s="19"/>
      <c r="CW2989" s="19"/>
      <c r="CX2989" s="19"/>
      <c r="CY2989" s="19"/>
      <c r="CZ2989" s="19"/>
      <c r="DA2989" s="19"/>
      <c r="DB2989" s="19"/>
      <c r="DC2989" s="19"/>
      <c r="DD2989" s="19"/>
      <c r="DE2989" s="19"/>
      <c r="DF2989" s="19"/>
      <c r="DG2989" s="19"/>
    </row>
    <row r="2990" spans="1:111" x14ac:dyDescent="0.25">
      <c r="A2990" s="20"/>
      <c r="B2990" s="20"/>
      <c r="C2990" s="349"/>
      <c r="D2990" s="349"/>
      <c r="E2990" s="349"/>
      <c r="F2990" s="105"/>
      <c r="G2990" s="105"/>
      <c r="H2990" s="105"/>
      <c r="I2990" s="105"/>
      <c r="J2990" s="105"/>
      <c r="K2990" s="330"/>
      <c r="L2990" s="330"/>
      <c r="M2990" s="111"/>
      <c r="N2990" s="111"/>
      <c r="O2990" s="111"/>
      <c r="P2990"/>
      <c r="Q2990"/>
      <c r="R2990"/>
      <c r="S2990"/>
      <c r="T2990"/>
      <c r="U2990"/>
      <c r="V2990"/>
      <c r="W2990"/>
      <c r="X2990"/>
      <c r="Y2990"/>
      <c r="Z2990"/>
      <c r="AA2990"/>
      <c r="AB2990"/>
      <c r="AC2990"/>
      <c r="AD2990"/>
      <c r="AE2990" s="19"/>
      <c r="AF2990" s="19"/>
      <c r="AG2990" s="19"/>
      <c r="AH2990" s="19"/>
      <c r="AI2990" s="19"/>
      <c r="AJ2990" s="19"/>
      <c r="AK2990" s="19"/>
      <c r="AL2990" s="19"/>
      <c r="AM2990" s="19"/>
      <c r="AN2990" s="19"/>
      <c r="AO2990" s="19"/>
      <c r="AP2990" s="19"/>
      <c r="AQ2990" s="19"/>
      <c r="AR2990" s="19"/>
      <c r="AS2990" s="19"/>
      <c r="AT2990" s="19"/>
      <c r="AU2990" s="19"/>
      <c r="AV2990" s="19"/>
      <c r="AW2990" s="19"/>
      <c r="AX2990" s="19"/>
      <c r="AY2990" s="19"/>
      <c r="AZ2990" s="19"/>
      <c r="BA2990" s="19"/>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9"/>
      <c r="CE2990" s="19"/>
      <c r="CF2990" s="19"/>
      <c r="CG2990" s="19"/>
      <c r="CH2990" s="19"/>
      <c r="CI2990" s="19"/>
      <c r="CJ2990" s="19"/>
      <c r="CK2990" s="19"/>
      <c r="CL2990" s="19"/>
      <c r="CM2990" s="19"/>
      <c r="CN2990" s="19"/>
      <c r="CO2990" s="19"/>
      <c r="CP2990" s="19"/>
      <c r="CQ2990" s="19"/>
      <c r="CR2990" s="19"/>
      <c r="CS2990" s="19"/>
      <c r="CT2990" s="19"/>
      <c r="CU2990" s="19"/>
      <c r="CV2990" s="19"/>
      <c r="CW2990" s="19"/>
      <c r="CX2990" s="19"/>
      <c r="CY2990" s="19"/>
      <c r="CZ2990" s="19"/>
      <c r="DA2990" s="19"/>
      <c r="DB2990" s="19"/>
      <c r="DC2990" s="19"/>
      <c r="DD2990" s="19"/>
      <c r="DE2990" s="19"/>
      <c r="DF2990" s="19"/>
      <c r="DG2990" s="19"/>
    </row>
    <row r="2991" spans="1:111" x14ac:dyDescent="0.25">
      <c r="A2991" s="20"/>
      <c r="B2991" s="20"/>
      <c r="C2991" s="349"/>
      <c r="D2991" s="349"/>
      <c r="E2991" s="349"/>
      <c r="F2991" s="105"/>
      <c r="G2991" s="105"/>
      <c r="H2991" s="105"/>
      <c r="I2991" s="105"/>
      <c r="J2991" s="105"/>
      <c r="K2991" s="330"/>
      <c r="L2991" s="330"/>
      <c r="M2991" s="111"/>
      <c r="N2991" s="111"/>
      <c r="O2991" s="111"/>
      <c r="P2991"/>
      <c r="Q2991"/>
      <c r="R2991"/>
      <c r="S2991"/>
      <c r="T2991"/>
      <c r="U2991"/>
      <c r="V2991"/>
      <c r="W2991"/>
      <c r="X2991"/>
      <c r="Y2991"/>
      <c r="Z2991"/>
      <c r="AA2991"/>
      <c r="AB2991"/>
      <c r="AC2991"/>
      <c r="AD2991"/>
      <c r="AE2991" s="19"/>
      <c r="AF2991" s="19"/>
      <c r="AG2991" s="19"/>
      <c r="AH2991" s="19"/>
      <c r="AI2991" s="19"/>
      <c r="AJ2991" s="19"/>
      <c r="AK2991" s="19"/>
      <c r="AL2991" s="19"/>
      <c r="AM2991" s="19"/>
      <c r="AN2991" s="19"/>
      <c r="AO2991" s="19"/>
      <c r="AP2991" s="19"/>
      <c r="AQ2991" s="19"/>
      <c r="AR2991" s="19"/>
      <c r="AS2991" s="19"/>
      <c r="AT2991" s="19"/>
      <c r="AU2991" s="19"/>
      <c r="AV2991" s="19"/>
      <c r="AW2991" s="19"/>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19"/>
      <c r="BW2991" s="19"/>
      <c r="BX2991" s="19"/>
      <c r="BY2991" s="19"/>
      <c r="BZ2991" s="19"/>
      <c r="CA2991" s="19"/>
      <c r="CB2991" s="19"/>
      <c r="CC2991" s="19"/>
      <c r="CD2991" s="19"/>
      <c r="CE2991" s="19"/>
      <c r="CF2991" s="19"/>
      <c r="CG2991" s="19"/>
      <c r="CH2991" s="19"/>
      <c r="CI2991" s="19"/>
      <c r="CJ2991" s="19"/>
      <c r="CK2991" s="19"/>
      <c r="CL2991" s="19"/>
      <c r="CM2991" s="19"/>
      <c r="CN2991" s="19"/>
      <c r="CO2991" s="19"/>
      <c r="CP2991" s="19"/>
      <c r="CQ2991" s="19"/>
      <c r="CR2991" s="19"/>
      <c r="CS2991" s="19"/>
      <c r="CT2991" s="19"/>
      <c r="CU2991" s="19"/>
      <c r="CV2991" s="19"/>
      <c r="CW2991" s="19"/>
      <c r="CX2991" s="19"/>
      <c r="CY2991" s="19"/>
      <c r="CZ2991" s="19"/>
      <c r="DA2991" s="19"/>
      <c r="DB2991" s="19"/>
      <c r="DC2991" s="19"/>
      <c r="DD2991" s="19"/>
      <c r="DE2991" s="19"/>
      <c r="DF2991" s="19"/>
      <c r="DG2991" s="19"/>
    </row>
    <row r="2992" spans="1:111" ht="31.5" customHeight="1" x14ac:dyDescent="0.25">
      <c r="A2992" s="654"/>
      <c r="B2992" s="701"/>
      <c r="C2992" s="701"/>
      <c r="D2992" s="701"/>
      <c r="E2992" s="714"/>
      <c r="F2992" s="65"/>
      <c r="G2992" s="65"/>
      <c r="H2992" s="352"/>
      <c r="I2992" s="649"/>
      <c r="J2992" s="649"/>
      <c r="K2992" s="330"/>
      <c r="L2992" s="330"/>
      <c r="M2992" s="111"/>
      <c r="N2992" s="111"/>
      <c r="O2992" s="111"/>
      <c r="P2992"/>
      <c r="Q2992"/>
      <c r="R2992"/>
      <c r="S2992"/>
      <c r="T2992"/>
      <c r="U2992"/>
      <c r="V2992"/>
      <c r="W2992"/>
      <c r="X2992"/>
      <c r="Y2992"/>
      <c r="Z2992"/>
      <c r="AA2992"/>
      <c r="AB2992"/>
      <c r="AC2992"/>
      <c r="AD2992"/>
      <c r="AE2992" s="19"/>
      <c r="AF2992" s="19"/>
      <c r="AG2992" s="19"/>
      <c r="AH2992" s="19"/>
      <c r="AI2992" s="19"/>
      <c r="AJ2992" s="19"/>
      <c r="AK2992" s="19"/>
      <c r="AL2992" s="19"/>
      <c r="AM2992" s="19"/>
      <c r="AN2992" s="19"/>
      <c r="AO2992" s="19"/>
      <c r="AP2992" s="19"/>
      <c r="AQ2992" s="19"/>
      <c r="AR2992" s="19"/>
      <c r="AS2992" s="19"/>
      <c r="AT2992" s="19"/>
      <c r="AU2992" s="19"/>
      <c r="AV2992" s="19"/>
      <c r="AW2992" s="19"/>
      <c r="AX2992" s="19"/>
      <c r="AY2992" s="19"/>
      <c r="AZ2992" s="19"/>
      <c r="BA2992" s="19"/>
      <c r="BB2992" s="19"/>
      <c r="BC2992" s="19"/>
      <c r="BD2992" s="19"/>
      <c r="BE2992" s="19"/>
      <c r="BF2992" s="19"/>
      <c r="BG2992" s="19"/>
      <c r="BH2992" s="19"/>
      <c r="BI2992" s="19"/>
      <c r="BJ2992" s="19"/>
      <c r="BK2992" s="19"/>
      <c r="BL2992" s="19"/>
      <c r="BM2992" s="19"/>
      <c r="BN2992" s="19"/>
      <c r="BO2992" s="19"/>
      <c r="BP2992" s="19"/>
      <c r="BQ2992" s="19"/>
      <c r="BR2992" s="19"/>
      <c r="BS2992" s="19"/>
      <c r="BT2992" s="19"/>
      <c r="BU2992" s="19"/>
      <c r="BV2992" s="19"/>
      <c r="BW2992" s="19"/>
      <c r="BX2992" s="19"/>
      <c r="BY2992" s="19"/>
      <c r="BZ2992" s="19"/>
      <c r="CA2992" s="19"/>
      <c r="CB2992" s="19"/>
      <c r="CC2992" s="19"/>
      <c r="CD2992" s="19"/>
      <c r="CE2992" s="19"/>
      <c r="CF2992" s="19"/>
      <c r="CG2992" s="19"/>
      <c r="CH2992" s="19"/>
      <c r="CI2992" s="19"/>
      <c r="CJ2992" s="19"/>
      <c r="CK2992" s="19"/>
      <c r="CL2992" s="19"/>
      <c r="CM2992" s="19"/>
      <c r="CN2992" s="19"/>
      <c r="CO2992" s="19"/>
      <c r="CP2992" s="19"/>
      <c r="CQ2992" s="19"/>
      <c r="CR2992" s="19"/>
      <c r="CS2992" s="19"/>
      <c r="CT2992" s="19"/>
      <c r="CU2992" s="19"/>
      <c r="CV2992" s="19"/>
      <c r="CW2992" s="19"/>
      <c r="CX2992" s="19"/>
      <c r="CY2992" s="19"/>
      <c r="CZ2992" s="19"/>
      <c r="DA2992" s="19"/>
      <c r="DB2992" s="19"/>
      <c r="DC2992" s="19"/>
      <c r="DD2992" s="19"/>
      <c r="DE2992" s="19"/>
      <c r="DF2992" s="19"/>
      <c r="DG2992" s="19"/>
    </row>
    <row r="2993" spans="1:111" x14ac:dyDescent="0.25">
      <c r="A2993" s="151"/>
      <c r="B2993" s="487"/>
      <c r="C2993" s="488"/>
      <c r="D2993" s="154"/>
      <c r="E2993" s="154"/>
      <c r="F2993" s="155"/>
      <c r="G2993" s="156"/>
      <c r="H2993" s="489"/>
      <c r="I2993" s="330"/>
      <c r="J2993" s="330"/>
      <c r="K2993" s="330"/>
      <c r="L2993" s="330"/>
      <c r="M2993" s="111"/>
      <c r="N2993" s="111"/>
      <c r="O2993" s="111"/>
      <c r="P2993"/>
      <c r="Q2993"/>
      <c r="R2993"/>
      <c r="S2993"/>
      <c r="T2993"/>
      <c r="U2993"/>
      <c r="V2993"/>
      <c r="W2993"/>
      <c r="X2993"/>
      <c r="Y2993"/>
      <c r="Z2993"/>
      <c r="AA2993"/>
      <c r="AB2993"/>
      <c r="AC2993"/>
      <c r="AD2993"/>
      <c r="AE2993" s="19"/>
      <c r="AF2993" s="19"/>
      <c r="AG2993" s="19"/>
      <c r="AH2993" s="19"/>
      <c r="AI2993" s="19"/>
      <c r="AJ2993" s="19"/>
      <c r="AK2993" s="19"/>
      <c r="AL2993" s="19"/>
      <c r="AM2993" s="19"/>
      <c r="AN2993" s="19"/>
      <c r="AO2993" s="19"/>
      <c r="AP2993" s="19"/>
      <c r="AQ2993" s="19"/>
      <c r="AR2993" s="19"/>
      <c r="AS2993" s="19"/>
      <c r="AT2993" s="19"/>
      <c r="AU2993" s="19"/>
      <c r="AV2993" s="19"/>
      <c r="AW2993" s="19"/>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c r="BV2993" s="19"/>
      <c r="BW2993" s="19"/>
      <c r="BX2993" s="19"/>
      <c r="BY2993" s="19"/>
      <c r="BZ2993" s="19"/>
      <c r="CA2993" s="19"/>
      <c r="CB2993" s="19"/>
      <c r="CC2993" s="19"/>
      <c r="CD2993" s="19"/>
      <c r="CE2993" s="19"/>
      <c r="CF2993" s="19"/>
      <c r="CG2993" s="19"/>
      <c r="CH2993" s="19"/>
      <c r="CI2993" s="19"/>
      <c r="CJ2993" s="19"/>
      <c r="CK2993" s="19"/>
      <c r="CL2993" s="19"/>
      <c r="CM2993" s="19"/>
      <c r="CN2993" s="19"/>
      <c r="CO2993" s="19"/>
      <c r="CP2993" s="19"/>
      <c r="CQ2993" s="19"/>
      <c r="CR2993" s="19"/>
      <c r="CS2993" s="19"/>
      <c r="CT2993" s="19"/>
      <c r="CU2993" s="19"/>
      <c r="CV2993" s="19"/>
      <c r="CW2993" s="19"/>
      <c r="CX2993" s="19"/>
      <c r="CY2993" s="19"/>
      <c r="CZ2993" s="19"/>
      <c r="DA2993" s="19"/>
      <c r="DB2993" s="19"/>
      <c r="DC2993" s="19"/>
      <c r="DD2993" s="19"/>
      <c r="DE2993" s="19"/>
      <c r="DF2993" s="19"/>
      <c r="DG2993" s="19"/>
    </row>
    <row r="2994" spans="1:111" ht="56.25" customHeight="1" x14ac:dyDescent="0.3">
      <c r="A2994" s="681"/>
      <c r="B2994" s="715"/>
      <c r="C2994" s="715"/>
      <c r="D2994" s="714"/>
      <c r="E2994" s="714"/>
      <c r="F2994" s="209"/>
      <c r="G2994" s="210"/>
      <c r="H2994" s="330"/>
      <c r="I2994" s="713"/>
      <c r="J2994" s="713"/>
      <c r="K2994" s="330"/>
      <c r="L2994" s="330"/>
      <c r="M2994" s="111"/>
      <c r="N2994" s="111"/>
      <c r="O2994" s="111"/>
      <c r="P2994"/>
      <c r="Q2994"/>
      <c r="R2994"/>
      <c r="S2994"/>
      <c r="T2994"/>
      <c r="U2994"/>
      <c r="V2994"/>
      <c r="W2994"/>
      <c r="X2994"/>
      <c r="Y2994"/>
      <c r="Z2994"/>
      <c r="AA2994"/>
      <c r="AB2994"/>
      <c r="AC2994"/>
      <c r="AD2994"/>
      <c r="AE2994" s="19"/>
      <c r="AF2994" s="19"/>
      <c r="AG2994" s="19"/>
      <c r="AH2994" s="19"/>
      <c r="AI2994" s="19"/>
      <c r="AJ2994" s="19"/>
      <c r="AK2994" s="19"/>
      <c r="AL2994" s="19"/>
      <c r="AM2994" s="19"/>
      <c r="AN2994" s="19"/>
      <c r="AO2994" s="19"/>
      <c r="AP2994" s="19"/>
      <c r="AQ2994" s="19"/>
      <c r="AR2994" s="19"/>
      <c r="AS2994" s="19"/>
      <c r="AT2994" s="19"/>
      <c r="AU2994" s="19"/>
      <c r="AV2994" s="19"/>
      <c r="AW2994" s="19"/>
      <c r="AX2994" s="19"/>
      <c r="AY2994" s="19"/>
      <c r="AZ2994" s="19"/>
      <c r="BA2994" s="19"/>
      <c r="BB2994" s="19"/>
      <c r="BC2994" s="19"/>
      <c r="BD2994" s="19"/>
      <c r="BE2994" s="19"/>
      <c r="BF2994" s="19"/>
      <c r="BG2994" s="19"/>
      <c r="BH2994" s="19"/>
      <c r="BI2994" s="19"/>
      <c r="BJ2994" s="19"/>
      <c r="BK2994" s="19"/>
      <c r="BL2994" s="19"/>
      <c r="BM2994" s="19"/>
      <c r="BN2994" s="19"/>
      <c r="BO2994" s="19"/>
      <c r="BP2994" s="19"/>
      <c r="BQ2994" s="19"/>
      <c r="BR2994" s="19"/>
      <c r="BS2994" s="19"/>
      <c r="BT2994" s="19"/>
      <c r="BU2994" s="19"/>
      <c r="BV2994" s="19"/>
      <c r="BW2994" s="19"/>
      <c r="BX2994" s="19"/>
      <c r="BY2994" s="19"/>
      <c r="BZ2994" s="19"/>
      <c r="CA2994" s="19"/>
      <c r="CB2994" s="19"/>
      <c r="CC2994" s="19"/>
      <c r="CD2994" s="19"/>
      <c r="CE2994" s="19"/>
      <c r="CF2994" s="19"/>
      <c r="CG2994" s="19"/>
      <c r="CH2994" s="19"/>
      <c r="CI2994" s="19"/>
      <c r="CJ2994" s="19"/>
      <c r="CK2994" s="19"/>
      <c r="CL2994" s="19"/>
      <c r="CM2994" s="19"/>
      <c r="CN2994" s="19"/>
      <c r="CO2994" s="19"/>
      <c r="CP2994" s="19"/>
      <c r="CQ2994" s="19"/>
      <c r="CR2994" s="19"/>
      <c r="CS2994" s="19"/>
      <c r="CT2994" s="19"/>
      <c r="CU2994" s="19"/>
      <c r="CV2994" s="19"/>
      <c r="CW2994" s="19"/>
      <c r="CX2994" s="19"/>
      <c r="CY2994" s="19"/>
      <c r="CZ2994" s="19"/>
      <c r="DA2994" s="19"/>
      <c r="DB2994" s="19"/>
      <c r="DC2994" s="19"/>
      <c r="DD2994" s="19"/>
      <c r="DE2994" s="19"/>
      <c r="DF2994" s="19"/>
      <c r="DG2994" s="19"/>
    </row>
    <row r="2995" spans="1:111" x14ac:dyDescent="0.25">
      <c r="A2995" s="106"/>
      <c r="B2995" s="106"/>
      <c r="C2995" s="106"/>
      <c r="D2995" s="106"/>
      <c r="E2995" s="106"/>
      <c r="F2995" s="37"/>
      <c r="G2995" s="37"/>
      <c r="H2995" s="106"/>
      <c r="I2995" s="106"/>
      <c r="J2995" s="106"/>
      <c r="K2995" s="106"/>
      <c r="L2995" s="106"/>
      <c r="M2995" s="106"/>
      <c r="N2995" s="106"/>
      <c r="O2995" s="106"/>
      <c r="P2995" s="37"/>
      <c r="Q2995" s="37"/>
      <c r="R2995" s="37"/>
      <c r="S2995" s="37"/>
      <c r="T2995" s="37"/>
      <c r="U2995" s="37"/>
      <c r="V2995" s="37"/>
      <c r="W2995" s="37"/>
      <c r="X2995" s="37"/>
      <c r="Y2995" s="37"/>
      <c r="Z2995" s="37"/>
      <c r="AA2995" s="37"/>
      <c r="AB2995" s="37"/>
      <c r="AC2995" s="37"/>
      <c r="AD2995" s="37"/>
      <c r="AE2995" s="19"/>
      <c r="AF2995" s="19"/>
      <c r="AG2995" s="19"/>
      <c r="AH2995" s="19"/>
      <c r="AI2995" s="19"/>
      <c r="AJ2995" s="19"/>
      <c r="AK2995" s="19"/>
      <c r="AL2995" s="19"/>
      <c r="AM2995" s="19"/>
      <c r="AN2995" s="19"/>
      <c r="AO2995" s="19"/>
      <c r="AP2995" s="19"/>
      <c r="AQ2995" s="19"/>
      <c r="AR2995" s="19"/>
      <c r="AS2995" s="19"/>
      <c r="AT2995" s="19"/>
      <c r="AU2995" s="19"/>
      <c r="AV2995" s="19"/>
      <c r="AW2995" s="19"/>
      <c r="AX2995" s="19"/>
      <c r="AY2995" s="19"/>
      <c r="AZ2995" s="19"/>
      <c r="BA2995" s="19"/>
      <c r="BB2995" s="19"/>
      <c r="BC2995" s="19"/>
      <c r="BD2995" s="19"/>
      <c r="BE2995" s="19"/>
      <c r="BF2995" s="19"/>
      <c r="BG2995" s="19"/>
      <c r="BH2995" s="19"/>
      <c r="BI2995" s="19"/>
      <c r="BJ2995" s="19"/>
      <c r="BK2995" s="19"/>
      <c r="BL2995" s="19"/>
      <c r="BM2995" s="19"/>
      <c r="BN2995" s="19"/>
      <c r="BO2995" s="19"/>
      <c r="BP2995" s="19"/>
      <c r="BQ2995" s="19"/>
      <c r="BR2995" s="19"/>
      <c r="BS2995" s="19"/>
      <c r="BT2995" s="19"/>
      <c r="BU2995" s="19"/>
      <c r="BV2995" s="19"/>
      <c r="BW2995" s="19"/>
      <c r="BX2995" s="19"/>
      <c r="BY2995" s="19"/>
      <c r="BZ2995" s="19"/>
      <c r="CA2995" s="19"/>
      <c r="CB2995" s="19"/>
      <c r="CC2995" s="19"/>
      <c r="CD2995" s="19"/>
      <c r="CE2995" s="19"/>
      <c r="CF2995" s="19"/>
      <c r="CG2995" s="19"/>
      <c r="CH2995" s="19"/>
      <c r="CI2995" s="19"/>
      <c r="CJ2995" s="19"/>
      <c r="CK2995" s="19"/>
      <c r="CL2995" s="19"/>
      <c r="CM2995" s="19"/>
      <c r="CN2995" s="19"/>
      <c r="CO2995" s="19"/>
      <c r="CP2995" s="19"/>
      <c r="CQ2995" s="19"/>
      <c r="CR2995" s="19"/>
      <c r="CS2995" s="19"/>
      <c r="CT2995" s="19"/>
      <c r="CU2995" s="19"/>
      <c r="CV2995" s="19"/>
      <c r="CW2995" s="19"/>
      <c r="CX2995" s="19"/>
      <c r="CY2995" s="19"/>
      <c r="CZ2995" s="19"/>
      <c r="DA2995" s="19"/>
      <c r="DB2995" s="19"/>
      <c r="DC2995" s="19"/>
      <c r="DD2995" s="19"/>
      <c r="DE2995" s="19"/>
      <c r="DF2995" s="19"/>
      <c r="DG2995" s="19"/>
    </row>
    <row r="2996" spans="1:111" x14ac:dyDescent="0.25">
      <c r="A2996" s="106"/>
      <c r="B2996" s="106"/>
      <c r="C2996" s="106"/>
      <c r="D2996" s="106"/>
      <c r="E2996" s="106"/>
      <c r="F2996" s="26"/>
      <c r="G2996" s="26"/>
      <c r="H2996" s="106"/>
      <c r="I2996" s="106"/>
      <c r="J2996" s="106"/>
      <c r="K2996" s="106"/>
      <c r="L2996" s="106"/>
      <c r="M2996" s="106"/>
      <c r="N2996" s="106"/>
      <c r="O2996" s="106"/>
      <c r="P2996" s="26"/>
      <c r="Q2996" s="26"/>
      <c r="R2996" s="26"/>
      <c r="S2996" s="26"/>
      <c r="T2996" s="26"/>
      <c r="U2996" s="26"/>
      <c r="V2996" s="26"/>
      <c r="W2996" s="26"/>
      <c r="X2996" s="26"/>
      <c r="Y2996" s="26"/>
      <c r="Z2996" s="26"/>
      <c r="AA2996" s="26"/>
      <c r="AB2996" s="26"/>
      <c r="AC2996" s="26"/>
      <c r="AD2996" s="26"/>
      <c r="AE2996" s="19"/>
      <c r="AF2996" s="19"/>
      <c r="AG2996" s="19"/>
      <c r="AH2996" s="19"/>
      <c r="AI2996" s="19"/>
      <c r="AJ2996" s="19"/>
      <c r="AK2996" s="19"/>
      <c r="AL2996" s="19"/>
      <c r="AM2996" s="19"/>
      <c r="AN2996" s="19"/>
      <c r="AO2996" s="19"/>
      <c r="AP2996" s="19"/>
      <c r="AQ2996" s="19"/>
      <c r="AR2996" s="19"/>
      <c r="AS2996" s="19"/>
      <c r="AT2996" s="19"/>
      <c r="AU2996" s="19"/>
      <c r="AV2996" s="19"/>
      <c r="AW2996" s="19"/>
      <c r="AX2996" s="19"/>
      <c r="AY2996" s="19"/>
      <c r="AZ2996" s="19"/>
      <c r="BA2996" s="19"/>
      <c r="BB2996" s="19"/>
      <c r="BC2996" s="19"/>
      <c r="BD2996" s="19"/>
      <c r="BE2996" s="19"/>
      <c r="BF2996" s="19"/>
      <c r="BG2996" s="19"/>
      <c r="BH2996" s="19"/>
      <c r="BI2996" s="19"/>
      <c r="BJ2996" s="19"/>
      <c r="BK2996" s="19"/>
      <c r="BL2996" s="19"/>
      <c r="BM2996" s="19"/>
      <c r="BN2996" s="19"/>
      <c r="BO2996" s="19"/>
      <c r="BP2996" s="19"/>
      <c r="BQ2996" s="19"/>
      <c r="BR2996" s="19"/>
      <c r="BS2996" s="19"/>
      <c r="BT2996" s="19"/>
      <c r="BU2996" s="19"/>
      <c r="BV2996" s="19"/>
      <c r="BW2996" s="19"/>
      <c r="BX2996" s="19"/>
      <c r="BY2996" s="19"/>
      <c r="BZ2996" s="19"/>
      <c r="CA2996" s="19"/>
      <c r="CB2996" s="19"/>
      <c r="CC2996" s="19"/>
      <c r="CD2996" s="19"/>
      <c r="CE2996" s="19"/>
      <c r="CF2996" s="19"/>
      <c r="CG2996" s="19"/>
      <c r="CH2996" s="19"/>
      <c r="CI2996" s="19"/>
      <c r="CJ2996" s="19"/>
      <c r="CK2996" s="19"/>
      <c r="CL2996" s="19"/>
      <c r="CM2996" s="19"/>
      <c r="CN2996" s="19"/>
      <c r="CO2996" s="19"/>
      <c r="CP2996" s="19"/>
      <c r="CQ2996" s="19"/>
      <c r="CR2996" s="19"/>
      <c r="CS2996" s="19"/>
      <c r="CT2996" s="19"/>
      <c r="CU2996" s="19"/>
      <c r="CV2996" s="19"/>
      <c r="CW2996" s="19"/>
      <c r="CX2996" s="19"/>
      <c r="CY2996" s="19"/>
      <c r="CZ2996" s="19"/>
      <c r="DA2996" s="19"/>
      <c r="DB2996" s="19"/>
      <c r="DC2996" s="19"/>
      <c r="DD2996" s="19"/>
      <c r="DE2996" s="19"/>
      <c r="DF2996" s="19"/>
      <c r="DG2996" s="19"/>
    </row>
    <row r="2997" spans="1:111" x14ac:dyDescent="0.25">
      <c r="A2997" s="388"/>
      <c r="B2997" s="388"/>
      <c r="C2997" s="388"/>
      <c r="D2997" s="388"/>
      <c r="E2997" s="388"/>
      <c r="F2997" s="490"/>
      <c r="G2997" s="491"/>
      <c r="H2997" s="330"/>
      <c r="I2997" s="330"/>
      <c r="J2997" s="330"/>
      <c r="K2997" s="330"/>
      <c r="L2997" s="330"/>
      <c r="M2997" s="111"/>
      <c r="N2997" s="111"/>
      <c r="O2997" s="111"/>
      <c r="P2997"/>
      <c r="Q2997"/>
      <c r="R2997"/>
      <c r="S2997"/>
      <c r="T2997"/>
      <c r="U2997"/>
      <c r="V2997"/>
      <c r="W2997"/>
      <c r="X2997"/>
      <c r="Y2997"/>
      <c r="Z2997"/>
      <c r="AA2997"/>
      <c r="AB2997"/>
      <c r="AC2997"/>
      <c r="AD2997"/>
      <c r="AE2997" s="19"/>
      <c r="AF2997" s="19"/>
      <c r="AG2997" s="19"/>
      <c r="AH2997" s="19"/>
      <c r="AI2997" s="19"/>
      <c r="AJ2997" s="19"/>
      <c r="AK2997" s="19"/>
      <c r="AL2997" s="19"/>
      <c r="AM2997" s="19"/>
      <c r="AN2997" s="19"/>
      <c r="AO2997" s="19"/>
      <c r="AP2997" s="19"/>
      <c r="AQ2997" s="19"/>
      <c r="AR2997" s="19"/>
      <c r="AS2997" s="19"/>
      <c r="AT2997" s="19"/>
      <c r="AU2997" s="19"/>
      <c r="AV2997" s="19"/>
      <c r="AW2997" s="19"/>
      <c r="AX2997" s="19"/>
      <c r="AY2997" s="19"/>
      <c r="AZ2997" s="19"/>
      <c r="BA2997" s="19"/>
      <c r="BB2997" s="19"/>
      <c r="BC2997" s="19"/>
      <c r="BD2997" s="19"/>
      <c r="BE2997" s="19"/>
      <c r="BF2997" s="19"/>
      <c r="BG2997" s="19"/>
      <c r="BH2997" s="19"/>
      <c r="BI2997" s="19"/>
      <c r="BJ2997" s="19"/>
      <c r="BK2997" s="19"/>
      <c r="BL2997" s="19"/>
      <c r="BM2997" s="19"/>
      <c r="BN2997" s="19"/>
      <c r="BO2997" s="19"/>
      <c r="BP2997" s="19"/>
      <c r="BQ2997" s="19"/>
      <c r="BR2997" s="19"/>
      <c r="BS2997" s="19"/>
      <c r="BT2997" s="19"/>
      <c r="BU2997" s="19"/>
      <c r="BV2997" s="19"/>
      <c r="BW2997" s="19"/>
      <c r="BX2997" s="19"/>
      <c r="BY2997" s="19"/>
      <c r="BZ2997" s="19"/>
      <c r="CA2997" s="19"/>
      <c r="CB2997" s="19"/>
      <c r="CC2997" s="19"/>
      <c r="CD2997" s="19"/>
      <c r="CE2997" s="19"/>
      <c r="CF2997" s="19"/>
      <c r="CG2997" s="19"/>
      <c r="CH2997" s="19"/>
      <c r="CI2997" s="19"/>
      <c r="CJ2997" s="19"/>
      <c r="CK2997" s="19"/>
      <c r="CL2997" s="19"/>
      <c r="CM2997" s="19"/>
      <c r="CN2997" s="19"/>
      <c r="CO2997" s="19"/>
      <c r="CP2997" s="19"/>
      <c r="CQ2997" s="19"/>
      <c r="CR2997" s="19"/>
      <c r="CS2997" s="19"/>
      <c r="CT2997" s="19"/>
      <c r="CU2997" s="19"/>
      <c r="CV2997" s="19"/>
      <c r="CW2997" s="19"/>
      <c r="CX2997" s="19"/>
      <c r="CY2997" s="19"/>
      <c r="CZ2997" s="19"/>
      <c r="DA2997" s="19"/>
      <c r="DB2997" s="19"/>
      <c r="DC2997" s="19"/>
      <c r="DD2997" s="19"/>
      <c r="DE2997" s="19"/>
      <c r="DF2997" s="19"/>
      <c r="DG2997" s="19"/>
    </row>
    <row r="2998" spans="1:111" ht="15.75" x14ac:dyDescent="0.25">
      <c r="A2998" s="492"/>
      <c r="B2998" s="388"/>
      <c r="C2998" s="388"/>
      <c r="D2998" s="388"/>
      <c r="E2998" s="388"/>
      <c r="F2998" s="490"/>
      <c r="G2998" s="491"/>
      <c r="H2998" s="330"/>
      <c r="I2998" s="330"/>
      <c r="J2998" s="330"/>
      <c r="K2998" s="330"/>
      <c r="L2998" s="330"/>
      <c r="M2998" s="111"/>
      <c r="N2998" s="111"/>
      <c r="O2998" s="111"/>
      <c r="P2998"/>
      <c r="Q2998"/>
      <c r="R2998"/>
      <c r="S2998"/>
      <c r="T2998"/>
      <c r="U2998"/>
      <c r="V2998"/>
      <c r="W2998"/>
      <c r="X2998"/>
      <c r="Y2998"/>
      <c r="Z2998"/>
      <c r="AA2998"/>
      <c r="AB2998"/>
      <c r="AC2998"/>
      <c r="AD2998"/>
      <c r="AE2998" s="19"/>
      <c r="AF2998" s="19"/>
      <c r="AG2998" s="19"/>
      <c r="AH2998" s="19"/>
      <c r="AI2998" s="19"/>
      <c r="AJ2998" s="19"/>
      <c r="AK2998" s="19"/>
      <c r="AL2998" s="19"/>
      <c r="AM2998" s="19"/>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9"/>
      <c r="CE2998" s="19"/>
      <c r="CF2998" s="19"/>
      <c r="CG2998" s="19"/>
      <c r="CH2998" s="19"/>
      <c r="CI2998" s="19"/>
      <c r="CJ2998" s="19"/>
      <c r="CK2998" s="19"/>
      <c r="CL2998" s="19"/>
      <c r="CM2998" s="19"/>
      <c r="CN2998" s="19"/>
      <c r="CO2998" s="19"/>
      <c r="CP2998" s="19"/>
      <c r="CQ2998" s="19"/>
      <c r="CR2998" s="19"/>
      <c r="CS2998" s="19"/>
      <c r="CT2998" s="19"/>
      <c r="CU2998" s="19"/>
      <c r="CV2998" s="19"/>
      <c r="CW2998" s="19"/>
      <c r="CX2998" s="19"/>
      <c r="CY2998" s="19"/>
      <c r="CZ2998" s="19"/>
      <c r="DA2998" s="19"/>
      <c r="DB2998" s="19"/>
      <c r="DC2998" s="19"/>
      <c r="DD2998" s="19"/>
      <c r="DE2998" s="19"/>
      <c r="DF2998" s="19"/>
      <c r="DG2998" s="19"/>
    </row>
    <row r="2999" spans="1:111" x14ac:dyDescent="0.25">
      <c r="A2999" s="647"/>
      <c r="B2999" s="647"/>
      <c r="C2999" s="647"/>
      <c r="D2999" s="647"/>
      <c r="E2999" s="388"/>
      <c r="F2999" s="490"/>
      <c r="G2999" s="491"/>
      <c r="H2999" s="330"/>
      <c r="I2999" s="330"/>
      <c r="J2999" s="330"/>
      <c r="K2999" s="330"/>
      <c r="L2999" s="330"/>
      <c r="M2999" s="111"/>
      <c r="N2999" s="111"/>
      <c r="O2999" s="111"/>
      <c r="P2999"/>
      <c r="Q2999"/>
      <c r="R2999"/>
      <c r="S2999"/>
      <c r="T2999"/>
      <c r="U2999"/>
      <c r="V2999"/>
      <c r="W2999"/>
      <c r="X2999"/>
      <c r="Y2999"/>
      <c r="Z2999"/>
      <c r="AA2999"/>
      <c r="AB2999"/>
      <c r="AC2999"/>
      <c r="AD2999"/>
      <c r="AE2999" s="19"/>
      <c r="AF2999" s="19"/>
      <c r="AG2999" s="19"/>
      <c r="AH2999" s="19"/>
      <c r="AI2999" s="19"/>
      <c r="AJ2999" s="19"/>
      <c r="AK2999" s="19"/>
      <c r="AL2999" s="19"/>
      <c r="AM2999" s="19"/>
      <c r="AN2999" s="19"/>
      <c r="AO2999" s="19"/>
      <c r="AP2999" s="19"/>
      <c r="AQ2999" s="19"/>
      <c r="AR2999" s="19"/>
      <c r="AS2999" s="19"/>
      <c r="AT2999" s="19"/>
      <c r="AU2999" s="19"/>
      <c r="AV2999" s="19"/>
      <c r="AW2999" s="19"/>
      <c r="AX2999" s="19"/>
      <c r="AY2999" s="19"/>
      <c r="AZ2999" s="19"/>
      <c r="BA2999" s="19"/>
      <c r="BB2999" s="19"/>
      <c r="BC2999" s="19"/>
      <c r="BD2999" s="19"/>
      <c r="BE2999" s="19"/>
      <c r="BF2999" s="19"/>
      <c r="BG2999" s="19"/>
      <c r="BH2999" s="19"/>
      <c r="BI2999" s="19"/>
      <c r="BJ2999" s="19"/>
      <c r="BK2999" s="19"/>
      <c r="BL2999" s="19"/>
      <c r="BM2999" s="19"/>
      <c r="BN2999" s="19"/>
      <c r="BO2999" s="19"/>
      <c r="BP2999" s="19"/>
      <c r="BQ2999" s="19"/>
      <c r="BR2999" s="19"/>
      <c r="BS2999" s="19"/>
      <c r="BT2999" s="19"/>
      <c r="BU2999" s="19"/>
      <c r="BV2999" s="19"/>
      <c r="BW2999" s="19"/>
      <c r="BX2999" s="19"/>
      <c r="BY2999" s="19"/>
      <c r="BZ2999" s="19"/>
      <c r="CA2999" s="19"/>
      <c r="CB2999" s="19"/>
      <c r="CC2999" s="19"/>
      <c r="CD2999" s="19"/>
      <c r="CE2999" s="19"/>
      <c r="CF2999" s="19"/>
      <c r="CG2999" s="19"/>
      <c r="CH2999" s="19"/>
      <c r="CI2999" s="19"/>
      <c r="CJ2999" s="19"/>
      <c r="CK2999" s="19"/>
      <c r="CL2999" s="19"/>
      <c r="CM2999" s="19"/>
      <c r="CN2999" s="19"/>
      <c r="CO2999" s="19"/>
      <c r="CP2999" s="19"/>
      <c r="CQ2999" s="19"/>
      <c r="CR2999" s="19"/>
      <c r="CS2999" s="19"/>
      <c r="CT2999" s="19"/>
      <c r="CU2999" s="19"/>
      <c r="CV2999" s="19"/>
      <c r="CW2999" s="19"/>
      <c r="CX2999" s="19"/>
      <c r="CY2999" s="19"/>
      <c r="CZ2999" s="19"/>
      <c r="DA2999" s="19"/>
      <c r="DB2999" s="19"/>
      <c r="DC2999" s="19"/>
      <c r="DD2999" s="19"/>
      <c r="DE2999" s="19"/>
      <c r="DF2999" s="19"/>
      <c r="DG2999" s="19"/>
    </row>
    <row r="3000" spans="1:111" x14ac:dyDescent="0.25">
      <c r="A3000" s="173"/>
      <c r="B3000" s="173"/>
      <c r="C3000" s="173"/>
      <c r="D3000" s="173"/>
      <c r="E3000" s="329"/>
      <c r="F3000" s="9"/>
      <c r="G3000" s="143"/>
      <c r="H3000" s="173"/>
      <c r="I3000" s="173"/>
      <c r="J3000" s="173"/>
      <c r="K3000" s="173"/>
      <c r="L3000" s="173"/>
      <c r="M3000" s="35"/>
      <c r="N3000" s="35"/>
      <c r="O3000" s="35"/>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19"/>
      <c r="AT3000" s="19"/>
      <c r="AU3000" s="19"/>
      <c r="AV3000" s="19"/>
      <c r="AW3000" s="19"/>
      <c r="AX3000" s="19"/>
      <c r="AY3000" s="19"/>
      <c r="AZ3000" s="19"/>
      <c r="BA3000" s="19"/>
      <c r="BB3000" s="19"/>
      <c r="BC3000" s="19"/>
      <c r="BD3000" s="19"/>
      <c r="BE3000" s="19"/>
      <c r="BF3000" s="19"/>
      <c r="BG3000" s="19"/>
      <c r="BH3000" s="19"/>
      <c r="BI3000" s="19"/>
      <c r="BJ3000" s="19"/>
      <c r="BK3000" s="19"/>
      <c r="BL3000" s="19"/>
      <c r="BM3000" s="19"/>
      <c r="BN3000" s="19"/>
      <c r="BO3000" s="19"/>
      <c r="BP3000" s="19"/>
      <c r="BQ3000" s="19"/>
      <c r="BR3000" s="19"/>
      <c r="BS3000" s="19"/>
      <c r="BT3000" s="19"/>
      <c r="BU3000" s="19"/>
      <c r="BV3000" s="19"/>
      <c r="BW3000" s="19"/>
      <c r="BX3000" s="19"/>
      <c r="BY3000" s="19"/>
      <c r="BZ3000" s="19"/>
      <c r="CA3000" s="19"/>
      <c r="CB3000" s="19"/>
      <c r="CC3000" s="19"/>
      <c r="CD3000" s="19"/>
      <c r="CE3000" s="19"/>
      <c r="CF3000" s="19"/>
      <c r="CG3000" s="19"/>
      <c r="CH3000" s="19"/>
      <c r="CI3000" s="19"/>
      <c r="CJ3000" s="19"/>
      <c r="CK3000" s="19"/>
      <c r="CL3000" s="19"/>
      <c r="CM3000" s="19"/>
      <c r="CN3000" s="19"/>
      <c r="CO3000" s="19"/>
      <c r="CP3000" s="19"/>
      <c r="CQ3000" s="19"/>
      <c r="CR3000" s="19"/>
      <c r="CS3000" s="19"/>
      <c r="CT3000" s="19"/>
      <c r="CU3000" s="19"/>
      <c r="CV3000" s="19"/>
      <c r="CW3000" s="19"/>
      <c r="CX3000" s="19"/>
      <c r="CY3000" s="19"/>
      <c r="CZ3000" s="19"/>
      <c r="DA3000" s="19"/>
      <c r="DB3000" s="19"/>
      <c r="DC3000" s="19"/>
      <c r="DD3000" s="19"/>
      <c r="DE3000" s="19"/>
      <c r="DF3000" s="19"/>
      <c r="DG3000" s="19"/>
    </row>
    <row r="3001" spans="1:111" x14ac:dyDescent="0.25">
      <c r="A3001" s="173"/>
      <c r="B3001" s="173"/>
      <c r="C3001" s="173"/>
      <c r="D3001" s="173"/>
      <c r="E3001" s="329"/>
      <c r="F3001" s="9"/>
      <c r="G3001" s="143"/>
      <c r="H3001" s="173"/>
      <c r="I3001" s="173"/>
      <c r="J3001" s="173"/>
      <c r="K3001" s="173"/>
      <c r="L3001" s="173"/>
      <c r="M3001" s="35"/>
      <c r="N3001" s="35"/>
      <c r="O3001" s="35"/>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19"/>
      <c r="AY3001" s="19"/>
      <c r="AZ3001" s="19"/>
      <c r="BA3001" s="19"/>
      <c r="BB3001" s="19"/>
      <c r="BC3001" s="19"/>
      <c r="BD3001" s="19"/>
      <c r="BE3001" s="19"/>
      <c r="BF3001" s="19"/>
      <c r="BG3001" s="19"/>
      <c r="BH3001" s="19"/>
      <c r="BI3001" s="19"/>
      <c r="BJ3001" s="19"/>
      <c r="BK3001" s="19"/>
      <c r="BL3001" s="19"/>
      <c r="BM3001" s="19"/>
      <c r="BN3001" s="19"/>
      <c r="BO3001" s="19"/>
      <c r="BP3001" s="19"/>
      <c r="BQ3001" s="19"/>
      <c r="BR3001" s="19"/>
      <c r="BS3001" s="19"/>
      <c r="BT3001" s="19"/>
      <c r="BU3001" s="19"/>
      <c r="BV3001" s="19"/>
      <c r="BW3001" s="19"/>
      <c r="BX3001" s="19"/>
      <c r="BY3001" s="19"/>
      <c r="BZ3001" s="19"/>
      <c r="CA3001" s="19"/>
      <c r="CB3001" s="19"/>
      <c r="CC3001" s="19"/>
      <c r="CD3001" s="19"/>
      <c r="CE3001" s="19"/>
      <c r="CF3001" s="19"/>
      <c r="CG3001" s="19"/>
      <c r="CH3001" s="19"/>
      <c r="CI3001" s="19"/>
      <c r="CJ3001" s="19"/>
      <c r="CK3001" s="19"/>
      <c r="CL3001" s="19"/>
      <c r="CM3001" s="19"/>
      <c r="CN3001" s="19"/>
      <c r="CO3001" s="19"/>
      <c r="CP3001" s="19"/>
      <c r="CQ3001" s="19"/>
      <c r="CR3001" s="19"/>
      <c r="CS3001" s="19"/>
      <c r="CT3001" s="19"/>
      <c r="CU3001" s="19"/>
      <c r="CV3001" s="19"/>
      <c r="CW3001" s="19"/>
      <c r="CX3001" s="19"/>
      <c r="CY3001" s="19"/>
      <c r="CZ3001" s="19"/>
      <c r="DA3001" s="19"/>
      <c r="DB3001" s="19"/>
      <c r="DC3001" s="19"/>
      <c r="DD3001" s="19"/>
      <c r="DE3001" s="19"/>
      <c r="DF3001" s="19"/>
      <c r="DG3001" s="19"/>
    </row>
    <row r="3002" spans="1:111" x14ac:dyDescent="0.25">
      <c r="A3002" s="173"/>
      <c r="B3002" s="173"/>
      <c r="C3002" s="173"/>
      <c r="D3002" s="173"/>
      <c r="E3002" s="329"/>
      <c r="F3002" s="9"/>
      <c r="G3002" s="143"/>
      <c r="H3002" s="173"/>
      <c r="I3002" s="173"/>
      <c r="J3002" s="173"/>
      <c r="K3002" s="173"/>
      <c r="L3002" s="173"/>
      <c r="M3002" s="35"/>
      <c r="N3002" s="35"/>
      <c r="O3002" s="35"/>
      <c r="V3002" s="19"/>
      <c r="W3002" s="19"/>
      <c r="X3002" s="19"/>
      <c r="Y3002" s="19"/>
      <c r="Z3002" s="19"/>
      <c r="AA3002" s="19"/>
      <c r="AB3002" s="19"/>
      <c r="AC3002" s="19"/>
      <c r="AD3002" s="19"/>
      <c r="AE3002" s="19"/>
      <c r="AF3002" s="19"/>
      <c r="AG3002" s="19"/>
      <c r="AH3002" s="19"/>
      <c r="AI3002" s="19"/>
      <c r="AJ3002" s="19"/>
      <c r="AK3002" s="19"/>
      <c r="AL3002" s="19"/>
      <c r="AM3002" s="19"/>
      <c r="AN3002" s="19"/>
      <c r="AO3002" s="19"/>
      <c r="AP3002" s="19"/>
      <c r="AQ3002" s="19"/>
      <c r="AR3002" s="19"/>
      <c r="AS3002" s="19"/>
      <c r="AT3002" s="19"/>
      <c r="AU3002" s="19"/>
      <c r="AV3002" s="19"/>
      <c r="AW3002" s="19"/>
      <c r="AX3002" s="19"/>
      <c r="AY3002" s="19"/>
      <c r="AZ3002" s="19"/>
      <c r="BA3002" s="19"/>
      <c r="BB3002" s="19"/>
      <c r="BC3002" s="19"/>
      <c r="BD3002" s="19"/>
      <c r="BE3002" s="19"/>
      <c r="BF3002" s="19"/>
      <c r="BG3002" s="19"/>
      <c r="BH3002" s="19"/>
      <c r="BI3002" s="19"/>
      <c r="BJ3002" s="19"/>
      <c r="BK3002" s="19"/>
      <c r="BL3002" s="19"/>
      <c r="BM3002" s="19"/>
      <c r="BN3002" s="19"/>
      <c r="BO3002" s="19"/>
      <c r="BP3002" s="19"/>
      <c r="BQ3002" s="19"/>
      <c r="BR3002" s="19"/>
      <c r="BS3002" s="19"/>
      <c r="BT3002" s="19"/>
      <c r="BU3002" s="19"/>
      <c r="BV3002" s="19"/>
      <c r="BW3002" s="19"/>
      <c r="BX3002" s="19"/>
      <c r="BY3002" s="19"/>
      <c r="BZ3002" s="19"/>
      <c r="CA3002" s="19"/>
      <c r="CB3002" s="19"/>
      <c r="CC3002" s="19"/>
      <c r="CD3002" s="19"/>
      <c r="CE3002" s="19"/>
      <c r="CF3002" s="19"/>
      <c r="CG3002" s="19"/>
      <c r="CH3002" s="19"/>
      <c r="CI3002" s="19"/>
      <c r="CJ3002" s="19"/>
      <c r="CK3002" s="19"/>
      <c r="CL3002" s="19"/>
      <c r="CM3002" s="19"/>
      <c r="CN3002" s="19"/>
      <c r="CO3002" s="19"/>
      <c r="CP3002" s="19"/>
      <c r="CQ3002" s="19"/>
      <c r="CR3002" s="19"/>
      <c r="CS3002" s="19"/>
      <c r="CT3002" s="19"/>
      <c r="CU3002" s="19"/>
      <c r="CV3002" s="19"/>
      <c r="CW3002" s="19"/>
      <c r="CX3002" s="19"/>
      <c r="CY3002" s="19"/>
      <c r="CZ3002" s="19"/>
      <c r="DA3002" s="19"/>
      <c r="DB3002" s="19"/>
      <c r="DC3002" s="19"/>
      <c r="DD3002" s="19"/>
      <c r="DE3002" s="19"/>
      <c r="DF3002" s="19"/>
      <c r="DG3002" s="19"/>
    </row>
    <row r="3003" spans="1:111" x14ac:dyDescent="0.25">
      <c r="A3003" s="173"/>
      <c r="B3003" s="173"/>
      <c r="C3003" s="173"/>
      <c r="D3003" s="173"/>
      <c r="E3003" s="329"/>
      <c r="F3003" s="9"/>
      <c r="G3003" s="143"/>
      <c r="H3003" s="173"/>
      <c r="I3003" s="173"/>
      <c r="J3003" s="173"/>
      <c r="K3003" s="173"/>
      <c r="L3003" s="173"/>
      <c r="M3003" s="35"/>
      <c r="N3003" s="35"/>
      <c r="O3003" s="35"/>
      <c r="V3003" s="19"/>
      <c r="W3003" s="19"/>
      <c r="X3003" s="19"/>
      <c r="Y3003" s="19"/>
      <c r="Z3003" s="19"/>
      <c r="AA3003" s="19"/>
      <c r="AB3003" s="19"/>
      <c r="AC3003" s="19"/>
      <c r="AD3003" s="19"/>
      <c r="AE3003" s="19"/>
      <c r="AF3003" s="19"/>
      <c r="AG3003" s="19"/>
      <c r="AH3003" s="19"/>
      <c r="AI3003" s="19"/>
      <c r="AJ3003" s="19"/>
      <c r="AK3003" s="19"/>
      <c r="AL3003" s="19"/>
      <c r="AM3003" s="19"/>
      <c r="AN3003" s="19"/>
      <c r="AO3003" s="19"/>
      <c r="AP3003" s="19"/>
      <c r="AQ3003" s="19"/>
      <c r="AR3003" s="19"/>
      <c r="AS3003" s="19"/>
      <c r="AT3003" s="19"/>
      <c r="AU3003" s="19"/>
      <c r="AV3003" s="19"/>
      <c r="AW3003" s="19"/>
      <c r="AX3003" s="19"/>
      <c r="AY3003" s="19"/>
      <c r="AZ3003" s="19"/>
      <c r="BA3003" s="19"/>
      <c r="BB3003" s="19"/>
      <c r="BC3003" s="19"/>
      <c r="BD3003" s="19"/>
      <c r="BE3003" s="19"/>
      <c r="BF3003" s="19"/>
      <c r="BG3003" s="19"/>
      <c r="BH3003" s="19"/>
      <c r="BI3003" s="19"/>
      <c r="BJ3003" s="19"/>
      <c r="BK3003" s="19"/>
      <c r="BL3003" s="19"/>
      <c r="BM3003" s="19"/>
      <c r="BN3003" s="19"/>
      <c r="BO3003" s="19"/>
      <c r="BP3003" s="19"/>
      <c r="BQ3003" s="19"/>
      <c r="BR3003" s="19"/>
      <c r="BS3003" s="19"/>
      <c r="BT3003" s="19"/>
      <c r="BU3003" s="19"/>
      <c r="BV3003" s="19"/>
      <c r="BW3003" s="19"/>
      <c r="BX3003" s="19"/>
      <c r="BY3003" s="19"/>
      <c r="BZ3003" s="19"/>
      <c r="CA3003" s="19"/>
      <c r="CB3003" s="19"/>
      <c r="CC3003" s="19"/>
      <c r="CD3003" s="19"/>
      <c r="CE3003" s="19"/>
      <c r="CF3003" s="19"/>
      <c r="CG3003" s="19"/>
      <c r="CH3003" s="19"/>
      <c r="CI3003" s="19"/>
      <c r="CJ3003" s="19"/>
      <c r="CK3003" s="19"/>
      <c r="CL3003" s="19"/>
      <c r="CM3003" s="19"/>
      <c r="CN3003" s="19"/>
      <c r="CO3003" s="19"/>
      <c r="CP3003" s="19"/>
      <c r="CQ3003" s="19"/>
      <c r="CR3003" s="19"/>
      <c r="CS3003" s="19"/>
      <c r="CT3003" s="19"/>
      <c r="CU3003" s="19"/>
      <c r="CV3003" s="19"/>
      <c r="CW3003" s="19"/>
      <c r="CX3003" s="19"/>
      <c r="CY3003" s="19"/>
      <c r="CZ3003" s="19"/>
      <c r="DA3003" s="19"/>
      <c r="DB3003" s="19"/>
      <c r="DC3003" s="19"/>
      <c r="DD3003" s="19"/>
      <c r="DE3003" s="19"/>
      <c r="DF3003" s="19"/>
      <c r="DG3003" s="19"/>
    </row>
    <row r="3004" spans="1:111" x14ac:dyDescent="0.25">
      <c r="A3004" s="173"/>
      <c r="B3004" s="173"/>
      <c r="C3004" s="173"/>
      <c r="D3004" s="173"/>
      <c r="E3004" s="329"/>
      <c r="F3004" s="9"/>
      <c r="G3004" s="143"/>
      <c r="H3004" s="173"/>
      <c r="I3004" s="173"/>
      <c r="J3004" s="173"/>
      <c r="K3004" s="173"/>
      <c r="L3004" s="173"/>
      <c r="M3004" s="35"/>
      <c r="N3004" s="35"/>
      <c r="O3004" s="35"/>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19"/>
      <c r="AT3004" s="19"/>
      <c r="AU3004" s="19"/>
      <c r="AV3004" s="19"/>
      <c r="AW3004" s="19"/>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9"/>
      <c r="BW3004" s="19"/>
      <c r="BX3004" s="19"/>
      <c r="BY3004" s="19"/>
      <c r="BZ3004" s="19"/>
      <c r="CA3004" s="19"/>
      <c r="CB3004" s="19"/>
      <c r="CC3004" s="19"/>
      <c r="CD3004" s="19"/>
      <c r="CE3004" s="19"/>
      <c r="CF3004" s="19"/>
      <c r="CG3004" s="19"/>
      <c r="CH3004" s="19"/>
      <c r="CI3004" s="19"/>
      <c r="CJ3004" s="19"/>
      <c r="CK3004" s="19"/>
      <c r="CL3004" s="19"/>
      <c r="CM3004" s="19"/>
      <c r="CN3004" s="19"/>
      <c r="CO3004" s="19"/>
      <c r="CP3004" s="19"/>
      <c r="CQ3004" s="19"/>
      <c r="CR3004" s="19"/>
      <c r="CS3004" s="19"/>
      <c r="CT3004" s="19"/>
      <c r="CU3004" s="19"/>
      <c r="CV3004" s="19"/>
      <c r="CW3004" s="19"/>
      <c r="CX3004" s="19"/>
      <c r="CY3004" s="19"/>
      <c r="CZ3004" s="19"/>
      <c r="DA3004" s="19"/>
      <c r="DB3004" s="19"/>
      <c r="DC3004" s="19"/>
      <c r="DD3004" s="19"/>
      <c r="DE3004" s="19"/>
      <c r="DF3004" s="19"/>
      <c r="DG3004" s="19"/>
    </row>
    <row r="3005" spans="1:111" x14ac:dyDescent="0.25">
      <c r="A3005" s="35"/>
      <c r="B3005" s="35"/>
      <c r="C3005" s="35"/>
      <c r="D3005" s="35"/>
      <c r="E3005" s="107"/>
      <c r="H3005" s="35"/>
      <c r="I3005" s="35"/>
      <c r="J3005" s="35"/>
      <c r="K3005" s="35"/>
      <c r="L3005" s="35"/>
      <c r="M3005" s="35"/>
      <c r="N3005" s="35"/>
      <c r="O3005" s="35"/>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c r="AV3005" s="19"/>
      <c r="AW3005" s="19"/>
      <c r="AX3005" s="19"/>
      <c r="AY3005" s="19"/>
      <c r="AZ3005" s="19"/>
      <c r="BA3005" s="19"/>
      <c r="BB3005" s="19"/>
      <c r="BC3005" s="19"/>
      <c r="BD3005" s="19"/>
      <c r="BE3005" s="19"/>
      <c r="BF3005" s="19"/>
      <c r="BG3005" s="19"/>
      <c r="BH3005" s="19"/>
      <c r="BI3005" s="19"/>
      <c r="BJ3005" s="19"/>
      <c r="BK3005" s="19"/>
      <c r="BL3005" s="19"/>
      <c r="BM3005" s="19"/>
      <c r="BN3005" s="19"/>
      <c r="BO3005" s="19"/>
      <c r="BP3005" s="19"/>
      <c r="BQ3005" s="19"/>
      <c r="BR3005" s="19"/>
      <c r="BS3005" s="19"/>
      <c r="BT3005" s="19"/>
      <c r="BU3005" s="19"/>
      <c r="BV3005" s="19"/>
      <c r="BW3005" s="19"/>
      <c r="BX3005" s="19"/>
      <c r="BY3005" s="19"/>
      <c r="BZ3005" s="19"/>
      <c r="CA3005" s="19"/>
      <c r="CB3005" s="19"/>
      <c r="CC3005" s="19"/>
      <c r="CD3005" s="19"/>
      <c r="CE3005" s="19"/>
      <c r="CF3005" s="19"/>
      <c r="CG3005" s="19"/>
      <c r="CH3005" s="19"/>
      <c r="CI3005" s="19"/>
      <c r="CJ3005" s="19"/>
      <c r="CK3005" s="19"/>
      <c r="CL3005" s="19"/>
      <c r="CM3005" s="19"/>
      <c r="CN3005" s="19"/>
      <c r="CO3005" s="19"/>
      <c r="CP3005" s="19"/>
      <c r="CQ3005" s="19"/>
      <c r="CR3005" s="19"/>
      <c r="CS3005" s="19"/>
      <c r="CT3005" s="19"/>
      <c r="CU3005" s="19"/>
      <c r="CV3005" s="19"/>
      <c r="CW3005" s="19"/>
      <c r="CX3005" s="19"/>
      <c r="CY3005" s="19"/>
      <c r="CZ3005" s="19"/>
      <c r="DA3005" s="19"/>
      <c r="DB3005" s="19"/>
      <c r="DC3005" s="19"/>
      <c r="DD3005" s="19"/>
      <c r="DE3005" s="19"/>
      <c r="DF3005" s="19"/>
      <c r="DG3005" s="19"/>
    </row>
    <row r="3006" spans="1:111" x14ac:dyDescent="0.25">
      <c r="A3006" s="35"/>
      <c r="B3006" s="35"/>
      <c r="C3006" s="35"/>
      <c r="D3006" s="35"/>
      <c r="E3006" s="107"/>
      <c r="H3006" s="35"/>
      <c r="I3006" s="35"/>
      <c r="J3006" s="35"/>
      <c r="K3006" s="35"/>
      <c r="L3006" s="35"/>
      <c r="M3006" s="35"/>
      <c r="N3006" s="35"/>
      <c r="O3006" s="35"/>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9"/>
      <c r="CE3006" s="19"/>
      <c r="CF3006" s="19"/>
      <c r="CG3006" s="19"/>
      <c r="CH3006" s="19"/>
      <c r="CI3006" s="19"/>
      <c r="CJ3006" s="19"/>
      <c r="CK3006" s="19"/>
      <c r="CL3006" s="19"/>
      <c r="CM3006" s="19"/>
      <c r="CN3006" s="19"/>
      <c r="CO3006" s="19"/>
      <c r="CP3006" s="19"/>
      <c r="CQ3006" s="19"/>
      <c r="CR3006" s="19"/>
      <c r="CS3006" s="19"/>
      <c r="CT3006" s="19"/>
      <c r="CU3006" s="19"/>
      <c r="CV3006" s="19"/>
      <c r="CW3006" s="19"/>
      <c r="CX3006" s="19"/>
      <c r="CY3006" s="19"/>
      <c r="CZ3006" s="19"/>
      <c r="DA3006" s="19"/>
      <c r="DB3006" s="19"/>
      <c r="DC3006" s="19"/>
      <c r="DD3006" s="19"/>
      <c r="DE3006" s="19"/>
      <c r="DF3006" s="19"/>
      <c r="DG3006" s="19"/>
    </row>
    <row r="3007" spans="1:111" x14ac:dyDescent="0.25">
      <c r="A3007" s="35"/>
      <c r="B3007" s="35"/>
      <c r="C3007" s="35"/>
      <c r="D3007" s="35"/>
      <c r="E3007" s="107"/>
      <c r="H3007" s="35"/>
      <c r="I3007" s="35"/>
      <c r="J3007" s="35"/>
      <c r="K3007" s="35"/>
      <c r="L3007" s="35"/>
      <c r="M3007" s="35"/>
      <c r="N3007" s="35"/>
      <c r="O3007" s="35"/>
      <c r="V3007" s="19"/>
      <c r="W3007" s="19"/>
      <c r="X3007" s="19"/>
      <c r="Y3007" s="19"/>
      <c r="Z3007" s="19"/>
      <c r="AA3007" s="19"/>
      <c r="AB3007" s="19"/>
      <c r="AC3007" s="19"/>
      <c r="AD3007" s="19"/>
      <c r="AE3007" s="19"/>
      <c r="AF3007" s="19"/>
      <c r="AG3007" s="19"/>
      <c r="AH3007" s="19"/>
      <c r="AI3007" s="19"/>
      <c r="AJ3007" s="19"/>
      <c r="AK3007" s="19"/>
      <c r="AL3007" s="19"/>
      <c r="AM3007" s="19"/>
      <c r="AN3007" s="19"/>
      <c r="AO3007" s="19"/>
      <c r="AP3007" s="19"/>
      <c r="AQ3007" s="19"/>
      <c r="AR3007" s="19"/>
      <c r="AS3007" s="19"/>
      <c r="AT3007" s="19"/>
      <c r="AU3007" s="19"/>
      <c r="AV3007" s="19"/>
      <c r="AW3007" s="19"/>
      <c r="AX3007" s="19"/>
      <c r="AY3007" s="19"/>
      <c r="AZ3007" s="19"/>
      <c r="BA3007" s="19"/>
      <c r="BB3007" s="19"/>
      <c r="BC3007" s="19"/>
      <c r="BD3007" s="19"/>
      <c r="BE3007" s="19"/>
      <c r="BF3007" s="19"/>
      <c r="BG3007" s="19"/>
      <c r="BH3007" s="19"/>
      <c r="BI3007" s="19"/>
      <c r="BJ3007" s="19"/>
      <c r="BK3007" s="19"/>
      <c r="BL3007" s="19"/>
      <c r="BM3007" s="19"/>
      <c r="BN3007" s="19"/>
      <c r="BO3007" s="19"/>
      <c r="BP3007" s="19"/>
      <c r="BQ3007" s="19"/>
      <c r="BR3007" s="19"/>
      <c r="BS3007" s="19"/>
      <c r="BT3007" s="19"/>
      <c r="BU3007" s="19"/>
      <c r="BV3007" s="19"/>
      <c r="BW3007" s="19"/>
      <c r="BX3007" s="19"/>
      <c r="BY3007" s="19"/>
      <c r="BZ3007" s="19"/>
      <c r="CA3007" s="19"/>
      <c r="CB3007" s="19"/>
      <c r="CC3007" s="19"/>
      <c r="CD3007" s="19"/>
      <c r="CE3007" s="19"/>
      <c r="CF3007" s="19"/>
      <c r="CG3007" s="19"/>
      <c r="CH3007" s="19"/>
      <c r="CI3007" s="19"/>
      <c r="CJ3007" s="19"/>
      <c r="CK3007" s="19"/>
      <c r="CL3007" s="19"/>
      <c r="CM3007" s="19"/>
      <c r="CN3007" s="19"/>
      <c r="CO3007" s="19"/>
      <c r="CP3007" s="19"/>
      <c r="CQ3007" s="19"/>
      <c r="CR3007" s="19"/>
      <c r="CS3007" s="19"/>
      <c r="CT3007" s="19"/>
      <c r="CU3007" s="19"/>
      <c r="CV3007" s="19"/>
      <c r="CW3007" s="19"/>
      <c r="CX3007" s="19"/>
      <c r="CY3007" s="19"/>
      <c r="CZ3007" s="19"/>
      <c r="DA3007" s="19"/>
      <c r="DB3007" s="19"/>
      <c r="DC3007" s="19"/>
      <c r="DD3007" s="19"/>
      <c r="DE3007" s="19"/>
      <c r="DF3007" s="19"/>
      <c r="DG3007" s="19"/>
    </row>
    <row r="3008" spans="1:111" x14ac:dyDescent="0.25">
      <c r="A3008" s="35"/>
      <c r="B3008" s="35"/>
      <c r="C3008" s="35"/>
      <c r="D3008" s="35"/>
      <c r="E3008" s="107"/>
      <c r="H3008" s="35"/>
      <c r="I3008" s="35"/>
      <c r="J3008" s="35"/>
      <c r="K3008" s="35"/>
      <c r="L3008" s="35"/>
      <c r="M3008" s="35"/>
      <c r="N3008" s="35"/>
      <c r="O3008" s="35"/>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19"/>
      <c r="AT3008" s="19"/>
      <c r="AU3008" s="19"/>
      <c r="AV3008" s="19"/>
      <c r="AW3008" s="19"/>
      <c r="AX3008" s="19"/>
      <c r="AY3008" s="19"/>
      <c r="AZ3008" s="19"/>
      <c r="BA3008" s="19"/>
      <c r="BB3008" s="19"/>
      <c r="BC3008" s="19"/>
      <c r="BD3008" s="19"/>
      <c r="BE3008" s="19"/>
      <c r="BF3008" s="19"/>
      <c r="BG3008" s="19"/>
      <c r="BH3008" s="19"/>
      <c r="BI3008" s="19"/>
      <c r="BJ3008" s="19"/>
      <c r="BK3008" s="19"/>
      <c r="BL3008" s="19"/>
      <c r="BM3008" s="19"/>
      <c r="BN3008" s="19"/>
      <c r="BO3008" s="19"/>
      <c r="BP3008" s="19"/>
      <c r="BQ3008" s="19"/>
      <c r="BR3008" s="19"/>
      <c r="BS3008" s="19"/>
      <c r="BT3008" s="19"/>
      <c r="BU3008" s="19"/>
      <c r="BV3008" s="19"/>
      <c r="BW3008" s="19"/>
      <c r="BX3008" s="19"/>
      <c r="BY3008" s="19"/>
      <c r="BZ3008" s="19"/>
      <c r="CA3008" s="19"/>
      <c r="CB3008" s="19"/>
      <c r="CC3008" s="19"/>
      <c r="CD3008" s="19"/>
      <c r="CE3008" s="19"/>
      <c r="CF3008" s="19"/>
      <c r="CG3008" s="19"/>
      <c r="CH3008" s="19"/>
      <c r="CI3008" s="19"/>
      <c r="CJ3008" s="19"/>
      <c r="CK3008" s="19"/>
      <c r="CL3008" s="19"/>
      <c r="CM3008" s="19"/>
      <c r="CN3008" s="19"/>
      <c r="CO3008" s="19"/>
      <c r="CP3008" s="19"/>
      <c r="CQ3008" s="19"/>
      <c r="CR3008" s="19"/>
      <c r="CS3008" s="19"/>
      <c r="CT3008" s="19"/>
      <c r="CU3008" s="19"/>
      <c r="CV3008" s="19"/>
      <c r="CW3008" s="19"/>
      <c r="CX3008" s="19"/>
      <c r="CY3008" s="19"/>
      <c r="CZ3008" s="19"/>
      <c r="DA3008" s="19"/>
      <c r="DB3008" s="19"/>
      <c r="DC3008" s="19"/>
      <c r="DD3008" s="19"/>
      <c r="DE3008" s="19"/>
      <c r="DF3008" s="19"/>
      <c r="DG3008" s="19"/>
    </row>
    <row r="3009" spans="1:111" x14ac:dyDescent="0.25">
      <c r="A3009" s="35"/>
      <c r="B3009" s="35"/>
      <c r="C3009" s="35"/>
      <c r="D3009" s="35"/>
      <c r="E3009" s="107"/>
      <c r="H3009" s="35"/>
      <c r="I3009" s="35"/>
      <c r="J3009" s="35"/>
      <c r="K3009" s="35"/>
      <c r="L3009" s="35"/>
      <c r="M3009" s="35"/>
      <c r="N3009" s="35"/>
      <c r="O3009" s="35"/>
      <c r="V3009" s="19"/>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AQ3009" s="19"/>
      <c r="AR3009" s="19"/>
      <c r="AS3009" s="19"/>
      <c r="AT3009" s="19"/>
      <c r="AU3009" s="19"/>
      <c r="AV3009" s="19"/>
      <c r="AW3009" s="19"/>
      <c r="AX3009" s="19"/>
      <c r="AY3009" s="19"/>
      <c r="AZ3009" s="19"/>
      <c r="BA3009" s="19"/>
      <c r="BB3009" s="19"/>
      <c r="BC3009" s="19"/>
      <c r="BD3009" s="19"/>
      <c r="BE3009" s="19"/>
      <c r="BF3009" s="19"/>
      <c r="BG3009" s="19"/>
      <c r="BH3009" s="19"/>
      <c r="BI3009" s="19"/>
      <c r="BJ3009" s="19"/>
      <c r="BK3009" s="19"/>
      <c r="BL3009" s="19"/>
      <c r="BM3009" s="19"/>
      <c r="BN3009" s="19"/>
      <c r="BO3009" s="19"/>
      <c r="BP3009" s="19"/>
      <c r="BQ3009" s="19"/>
      <c r="BR3009" s="19"/>
      <c r="BS3009" s="19"/>
      <c r="BT3009" s="19"/>
      <c r="BU3009" s="19"/>
      <c r="BV3009" s="19"/>
      <c r="BW3009" s="19"/>
      <c r="BX3009" s="19"/>
      <c r="BY3009" s="19"/>
      <c r="BZ3009" s="19"/>
      <c r="CA3009" s="19"/>
      <c r="CB3009" s="19"/>
      <c r="CC3009" s="19"/>
      <c r="CD3009" s="19"/>
      <c r="CE3009" s="19"/>
      <c r="CF3009" s="19"/>
      <c r="CG3009" s="19"/>
      <c r="CH3009" s="19"/>
      <c r="CI3009" s="19"/>
      <c r="CJ3009" s="19"/>
      <c r="CK3009" s="19"/>
      <c r="CL3009" s="19"/>
      <c r="CM3009" s="19"/>
      <c r="CN3009" s="19"/>
      <c r="CO3009" s="19"/>
      <c r="CP3009" s="19"/>
      <c r="CQ3009" s="19"/>
      <c r="CR3009" s="19"/>
      <c r="CS3009" s="19"/>
      <c r="CT3009" s="19"/>
      <c r="CU3009" s="19"/>
      <c r="CV3009" s="19"/>
      <c r="CW3009" s="19"/>
      <c r="CX3009" s="19"/>
      <c r="CY3009" s="19"/>
      <c r="CZ3009" s="19"/>
      <c r="DA3009" s="19"/>
      <c r="DB3009" s="19"/>
      <c r="DC3009" s="19"/>
      <c r="DD3009" s="19"/>
      <c r="DE3009" s="19"/>
      <c r="DF3009" s="19"/>
      <c r="DG3009" s="19"/>
    </row>
    <row r="3010" spans="1:111" x14ac:dyDescent="0.25">
      <c r="A3010" s="35"/>
      <c r="B3010" s="35"/>
      <c r="C3010" s="35"/>
      <c r="D3010" s="35"/>
      <c r="E3010" s="107"/>
      <c r="H3010" s="35"/>
      <c r="I3010" s="35"/>
      <c r="J3010" s="35"/>
      <c r="K3010" s="35"/>
      <c r="L3010" s="35"/>
      <c r="M3010" s="35"/>
      <c r="N3010" s="35"/>
      <c r="O3010" s="35"/>
      <c r="V3010" s="19"/>
      <c r="W3010" s="19"/>
      <c r="X3010" s="19"/>
      <c r="Y3010" s="19"/>
      <c r="Z3010" s="19"/>
      <c r="AA3010" s="19"/>
      <c r="AB3010" s="19"/>
      <c r="AC3010" s="19"/>
      <c r="AD3010" s="19"/>
      <c r="AE3010" s="19"/>
      <c r="AF3010" s="19"/>
      <c r="AG3010" s="19"/>
      <c r="AH3010" s="19"/>
      <c r="AI3010" s="19"/>
      <c r="AJ3010" s="19"/>
      <c r="AK3010" s="19"/>
      <c r="AL3010" s="19"/>
      <c r="AM3010" s="19"/>
      <c r="AN3010" s="19"/>
      <c r="AO3010" s="19"/>
      <c r="AP3010" s="19"/>
      <c r="AQ3010" s="19"/>
      <c r="AR3010" s="19"/>
      <c r="AS3010" s="19"/>
      <c r="AT3010" s="19"/>
      <c r="AU3010" s="19"/>
      <c r="AV3010" s="19"/>
      <c r="AW3010" s="19"/>
      <c r="AX3010" s="19"/>
      <c r="AY3010" s="19"/>
      <c r="AZ3010" s="19"/>
      <c r="BA3010" s="19"/>
      <c r="BB3010" s="19"/>
      <c r="BC3010" s="19"/>
      <c r="BD3010" s="19"/>
      <c r="BE3010" s="19"/>
      <c r="BF3010" s="19"/>
      <c r="BG3010" s="19"/>
      <c r="BH3010" s="19"/>
      <c r="BI3010" s="19"/>
      <c r="BJ3010" s="19"/>
      <c r="BK3010" s="19"/>
      <c r="BL3010" s="19"/>
      <c r="BM3010" s="19"/>
      <c r="BN3010" s="19"/>
      <c r="BO3010" s="19"/>
      <c r="BP3010" s="19"/>
      <c r="BQ3010" s="19"/>
      <c r="BR3010" s="19"/>
      <c r="BS3010" s="19"/>
      <c r="BT3010" s="19"/>
      <c r="BU3010" s="19"/>
      <c r="BV3010" s="19"/>
      <c r="BW3010" s="19"/>
      <c r="BX3010" s="19"/>
      <c r="BY3010" s="19"/>
      <c r="BZ3010" s="19"/>
      <c r="CA3010" s="19"/>
      <c r="CB3010" s="19"/>
      <c r="CC3010" s="19"/>
      <c r="CD3010" s="19"/>
      <c r="CE3010" s="19"/>
      <c r="CF3010" s="19"/>
      <c r="CG3010" s="19"/>
      <c r="CH3010" s="19"/>
      <c r="CI3010" s="19"/>
      <c r="CJ3010" s="19"/>
      <c r="CK3010" s="19"/>
      <c r="CL3010" s="19"/>
      <c r="CM3010" s="19"/>
      <c r="CN3010" s="19"/>
      <c r="CO3010" s="19"/>
      <c r="CP3010" s="19"/>
      <c r="CQ3010" s="19"/>
      <c r="CR3010" s="19"/>
      <c r="CS3010" s="19"/>
      <c r="CT3010" s="19"/>
      <c r="CU3010" s="19"/>
      <c r="CV3010" s="19"/>
      <c r="CW3010" s="19"/>
      <c r="CX3010" s="19"/>
      <c r="CY3010" s="19"/>
      <c r="CZ3010" s="19"/>
      <c r="DA3010" s="19"/>
      <c r="DB3010" s="19"/>
      <c r="DC3010" s="19"/>
      <c r="DD3010" s="19"/>
      <c r="DE3010" s="19"/>
      <c r="DF3010" s="19"/>
      <c r="DG3010" s="19"/>
    </row>
    <row r="3011" spans="1:111" x14ac:dyDescent="0.25">
      <c r="A3011" s="35"/>
      <c r="B3011" s="35"/>
      <c r="C3011" s="35"/>
      <c r="D3011" s="35"/>
      <c r="E3011" s="107"/>
      <c r="H3011" s="35"/>
      <c r="I3011" s="35"/>
      <c r="J3011" s="35"/>
      <c r="K3011" s="35"/>
      <c r="L3011" s="35"/>
      <c r="M3011" s="35"/>
      <c r="N3011" s="35"/>
      <c r="O3011" s="35"/>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19"/>
      <c r="AY3011" s="19"/>
      <c r="AZ3011" s="19"/>
      <c r="BA3011" s="19"/>
      <c r="BB3011" s="19"/>
      <c r="BC3011" s="19"/>
      <c r="BD3011" s="19"/>
      <c r="BE3011" s="19"/>
      <c r="BF3011" s="19"/>
      <c r="BG3011" s="19"/>
      <c r="BH3011" s="19"/>
      <c r="BI3011" s="19"/>
      <c r="BJ3011" s="19"/>
      <c r="BK3011" s="19"/>
      <c r="BL3011" s="19"/>
      <c r="BM3011" s="19"/>
      <c r="BN3011" s="19"/>
      <c r="BO3011" s="19"/>
      <c r="BP3011" s="19"/>
      <c r="BQ3011" s="19"/>
      <c r="BR3011" s="19"/>
      <c r="BS3011" s="19"/>
      <c r="BT3011" s="19"/>
      <c r="BU3011" s="19"/>
      <c r="BV3011" s="19"/>
      <c r="BW3011" s="19"/>
      <c r="BX3011" s="19"/>
      <c r="BY3011" s="19"/>
      <c r="BZ3011" s="19"/>
      <c r="CA3011" s="19"/>
      <c r="CB3011" s="19"/>
      <c r="CC3011" s="19"/>
      <c r="CD3011" s="19"/>
      <c r="CE3011" s="19"/>
      <c r="CF3011" s="19"/>
      <c r="CG3011" s="19"/>
      <c r="CH3011" s="19"/>
      <c r="CI3011" s="19"/>
      <c r="CJ3011" s="19"/>
      <c r="CK3011" s="19"/>
      <c r="CL3011" s="19"/>
      <c r="CM3011" s="19"/>
      <c r="CN3011" s="19"/>
      <c r="CO3011" s="19"/>
      <c r="CP3011" s="19"/>
      <c r="CQ3011" s="19"/>
      <c r="CR3011" s="19"/>
      <c r="CS3011" s="19"/>
      <c r="CT3011" s="19"/>
      <c r="CU3011" s="19"/>
      <c r="CV3011" s="19"/>
      <c r="CW3011" s="19"/>
      <c r="CX3011" s="19"/>
      <c r="CY3011" s="19"/>
      <c r="CZ3011" s="19"/>
      <c r="DA3011" s="19"/>
      <c r="DB3011" s="19"/>
      <c r="DC3011" s="19"/>
      <c r="DD3011" s="19"/>
      <c r="DE3011" s="19"/>
      <c r="DF3011" s="19"/>
      <c r="DG3011" s="19"/>
    </row>
    <row r="3012" spans="1:111" x14ac:dyDescent="0.25">
      <c r="A3012" s="35"/>
      <c r="B3012" s="35"/>
      <c r="C3012" s="35"/>
      <c r="D3012" s="35"/>
      <c r="E3012" s="107"/>
      <c r="H3012" s="35"/>
      <c r="I3012" s="35"/>
      <c r="J3012" s="35"/>
      <c r="K3012" s="35"/>
      <c r="L3012" s="35"/>
      <c r="M3012" s="35"/>
      <c r="N3012" s="35"/>
      <c r="O3012" s="35"/>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19"/>
      <c r="AT3012" s="19"/>
      <c r="AU3012" s="19"/>
      <c r="AV3012" s="19"/>
      <c r="AW3012" s="19"/>
      <c r="AX3012" s="19"/>
      <c r="AY3012" s="19"/>
      <c r="AZ3012" s="19"/>
      <c r="BA3012" s="19"/>
      <c r="BB3012" s="19"/>
      <c r="BC3012" s="19"/>
      <c r="BD3012" s="19"/>
      <c r="BE3012" s="19"/>
      <c r="BF3012" s="19"/>
      <c r="BG3012" s="19"/>
      <c r="BH3012" s="19"/>
      <c r="BI3012" s="19"/>
      <c r="BJ3012" s="19"/>
      <c r="BK3012" s="19"/>
      <c r="BL3012" s="19"/>
      <c r="BM3012" s="19"/>
      <c r="BN3012" s="19"/>
      <c r="BO3012" s="19"/>
      <c r="BP3012" s="19"/>
      <c r="BQ3012" s="19"/>
      <c r="BR3012" s="19"/>
      <c r="BS3012" s="19"/>
      <c r="BT3012" s="19"/>
      <c r="BU3012" s="19"/>
      <c r="BV3012" s="19"/>
      <c r="BW3012" s="19"/>
      <c r="BX3012" s="19"/>
      <c r="BY3012" s="19"/>
      <c r="BZ3012" s="19"/>
      <c r="CA3012" s="19"/>
      <c r="CB3012" s="19"/>
      <c r="CC3012" s="19"/>
      <c r="CD3012" s="19"/>
      <c r="CE3012" s="19"/>
      <c r="CF3012" s="19"/>
      <c r="CG3012" s="19"/>
      <c r="CH3012" s="19"/>
      <c r="CI3012" s="19"/>
      <c r="CJ3012" s="19"/>
      <c r="CK3012" s="19"/>
      <c r="CL3012" s="19"/>
      <c r="CM3012" s="19"/>
      <c r="CN3012" s="19"/>
      <c r="CO3012" s="19"/>
      <c r="CP3012" s="19"/>
      <c r="CQ3012" s="19"/>
      <c r="CR3012" s="19"/>
      <c r="CS3012" s="19"/>
      <c r="CT3012" s="19"/>
      <c r="CU3012" s="19"/>
      <c r="CV3012" s="19"/>
      <c r="CW3012" s="19"/>
      <c r="CX3012" s="19"/>
      <c r="CY3012" s="19"/>
      <c r="CZ3012" s="19"/>
      <c r="DA3012" s="19"/>
      <c r="DB3012" s="19"/>
      <c r="DC3012" s="19"/>
      <c r="DD3012" s="19"/>
      <c r="DE3012" s="19"/>
      <c r="DF3012" s="19"/>
      <c r="DG3012" s="19"/>
    </row>
    <row r="3013" spans="1:111" x14ac:dyDescent="0.25">
      <c r="A3013" s="35"/>
      <c r="B3013" s="35"/>
      <c r="C3013" s="35"/>
      <c r="D3013" s="35"/>
      <c r="E3013" s="107"/>
      <c r="H3013" s="35"/>
      <c r="I3013" s="35"/>
      <c r="J3013" s="35"/>
      <c r="K3013" s="35"/>
      <c r="L3013" s="35"/>
      <c r="M3013" s="35"/>
      <c r="N3013" s="35"/>
      <c r="O3013" s="35"/>
      <c r="V3013" s="19"/>
      <c r="W3013" s="19"/>
      <c r="X3013" s="19"/>
      <c r="Y3013" s="19"/>
      <c r="Z3013" s="19"/>
      <c r="AA3013" s="19"/>
      <c r="AB3013" s="19"/>
      <c r="AC3013" s="19"/>
      <c r="AD3013" s="19"/>
      <c r="AE3013" s="19"/>
      <c r="AF3013" s="19"/>
      <c r="AG3013" s="19"/>
      <c r="AH3013" s="19"/>
      <c r="AI3013" s="19"/>
      <c r="AJ3013" s="19"/>
      <c r="AK3013" s="19"/>
      <c r="AL3013" s="19"/>
      <c r="AM3013" s="19"/>
      <c r="AN3013" s="19"/>
      <c r="AO3013" s="19"/>
      <c r="AP3013" s="19"/>
      <c r="AQ3013" s="19"/>
      <c r="AR3013" s="19"/>
      <c r="AS3013" s="19"/>
      <c r="AT3013" s="19"/>
      <c r="AU3013" s="19"/>
      <c r="AV3013" s="19"/>
      <c r="AW3013" s="19"/>
      <c r="AX3013" s="19"/>
      <c r="AY3013" s="19"/>
      <c r="AZ3013" s="19"/>
      <c r="BA3013" s="19"/>
      <c r="BB3013" s="19"/>
      <c r="BC3013" s="19"/>
      <c r="BD3013" s="19"/>
      <c r="BE3013" s="19"/>
      <c r="BF3013" s="19"/>
      <c r="BG3013" s="19"/>
      <c r="BH3013" s="19"/>
      <c r="BI3013" s="19"/>
      <c r="BJ3013" s="19"/>
      <c r="BK3013" s="19"/>
      <c r="BL3013" s="19"/>
      <c r="BM3013" s="19"/>
      <c r="BN3013" s="19"/>
      <c r="BO3013" s="19"/>
      <c r="BP3013" s="19"/>
      <c r="BQ3013" s="19"/>
      <c r="BR3013" s="19"/>
      <c r="BS3013" s="19"/>
      <c r="BT3013" s="19"/>
      <c r="BU3013" s="19"/>
      <c r="BV3013" s="19"/>
      <c r="BW3013" s="19"/>
      <c r="BX3013" s="19"/>
      <c r="BY3013" s="19"/>
      <c r="BZ3013" s="19"/>
      <c r="CA3013" s="19"/>
      <c r="CB3013" s="19"/>
      <c r="CC3013" s="19"/>
      <c r="CD3013" s="19"/>
      <c r="CE3013" s="19"/>
      <c r="CF3013" s="19"/>
      <c r="CG3013" s="19"/>
      <c r="CH3013" s="19"/>
      <c r="CI3013" s="19"/>
      <c r="CJ3013" s="19"/>
      <c r="CK3013" s="19"/>
      <c r="CL3013" s="19"/>
      <c r="CM3013" s="19"/>
      <c r="CN3013" s="19"/>
      <c r="CO3013" s="19"/>
      <c r="CP3013" s="19"/>
      <c r="CQ3013" s="19"/>
      <c r="CR3013" s="19"/>
      <c r="CS3013" s="19"/>
      <c r="CT3013" s="19"/>
      <c r="CU3013" s="19"/>
      <c r="CV3013" s="19"/>
      <c r="CW3013" s="19"/>
      <c r="CX3013" s="19"/>
      <c r="CY3013" s="19"/>
      <c r="CZ3013" s="19"/>
      <c r="DA3013" s="19"/>
      <c r="DB3013" s="19"/>
      <c r="DC3013" s="19"/>
      <c r="DD3013" s="19"/>
      <c r="DE3013" s="19"/>
      <c r="DF3013" s="19"/>
      <c r="DG3013" s="19"/>
    </row>
    <row r="3014" spans="1:111" x14ac:dyDescent="0.25">
      <c r="A3014" s="35"/>
      <c r="B3014" s="35"/>
      <c r="C3014" s="35"/>
      <c r="D3014" s="35"/>
      <c r="E3014" s="107"/>
      <c r="H3014" s="35"/>
      <c r="I3014" s="35"/>
      <c r="J3014" s="35"/>
      <c r="K3014" s="35"/>
      <c r="L3014" s="35"/>
      <c r="M3014" s="35"/>
      <c r="N3014" s="35"/>
      <c r="O3014" s="35"/>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9"/>
      <c r="CE3014" s="19"/>
      <c r="CF3014" s="19"/>
      <c r="CG3014" s="19"/>
      <c r="CH3014" s="19"/>
      <c r="CI3014" s="19"/>
      <c r="CJ3014" s="19"/>
      <c r="CK3014" s="19"/>
      <c r="CL3014" s="19"/>
      <c r="CM3014" s="19"/>
      <c r="CN3014" s="19"/>
      <c r="CO3014" s="19"/>
      <c r="CP3014" s="19"/>
      <c r="CQ3014" s="19"/>
      <c r="CR3014" s="19"/>
      <c r="CS3014" s="19"/>
      <c r="CT3014" s="19"/>
      <c r="CU3014" s="19"/>
      <c r="CV3014" s="19"/>
      <c r="CW3014" s="19"/>
      <c r="CX3014" s="19"/>
      <c r="CY3014" s="19"/>
      <c r="CZ3014" s="19"/>
      <c r="DA3014" s="19"/>
      <c r="DB3014" s="19"/>
      <c r="DC3014" s="19"/>
      <c r="DD3014" s="19"/>
      <c r="DE3014" s="19"/>
      <c r="DF3014" s="19"/>
      <c r="DG3014" s="19"/>
    </row>
    <row r="3015" spans="1:111" x14ac:dyDescent="0.25">
      <c r="A3015" s="35"/>
      <c r="B3015" s="35"/>
      <c r="C3015" s="35"/>
      <c r="D3015" s="35"/>
      <c r="E3015" s="107"/>
      <c r="H3015" s="35"/>
      <c r="I3015" s="35"/>
      <c r="J3015" s="35"/>
      <c r="K3015" s="35"/>
      <c r="L3015" s="35"/>
      <c r="M3015" s="35"/>
      <c r="N3015" s="35"/>
      <c r="O3015" s="35"/>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c r="AT3015" s="19"/>
      <c r="AU3015" s="19"/>
      <c r="AV3015" s="19"/>
      <c r="AW3015" s="19"/>
      <c r="AX3015" s="19"/>
      <c r="AY3015" s="19"/>
      <c r="AZ3015" s="19"/>
      <c r="BA3015" s="19"/>
      <c r="BB3015" s="19"/>
      <c r="BC3015" s="19"/>
      <c r="BD3015" s="19"/>
      <c r="BE3015" s="19"/>
      <c r="BF3015" s="19"/>
      <c r="BG3015" s="19"/>
      <c r="BH3015" s="19"/>
      <c r="BI3015" s="19"/>
      <c r="BJ3015" s="19"/>
      <c r="BK3015" s="19"/>
      <c r="BL3015" s="19"/>
      <c r="BM3015" s="19"/>
      <c r="BN3015" s="19"/>
      <c r="BO3015" s="19"/>
      <c r="BP3015" s="19"/>
      <c r="BQ3015" s="19"/>
      <c r="BR3015" s="19"/>
      <c r="BS3015" s="19"/>
      <c r="BT3015" s="19"/>
      <c r="BU3015" s="19"/>
      <c r="BV3015" s="19"/>
      <c r="BW3015" s="19"/>
      <c r="BX3015" s="19"/>
      <c r="BY3015" s="19"/>
      <c r="BZ3015" s="19"/>
      <c r="CA3015" s="19"/>
      <c r="CB3015" s="19"/>
      <c r="CC3015" s="19"/>
      <c r="CD3015" s="19"/>
      <c r="CE3015" s="19"/>
      <c r="CF3015" s="19"/>
      <c r="CG3015" s="19"/>
      <c r="CH3015" s="19"/>
      <c r="CI3015" s="19"/>
      <c r="CJ3015" s="19"/>
      <c r="CK3015" s="19"/>
      <c r="CL3015" s="19"/>
      <c r="CM3015" s="19"/>
      <c r="CN3015" s="19"/>
      <c r="CO3015" s="19"/>
      <c r="CP3015" s="19"/>
      <c r="CQ3015" s="19"/>
      <c r="CR3015" s="19"/>
      <c r="CS3015" s="19"/>
      <c r="CT3015" s="19"/>
      <c r="CU3015" s="19"/>
      <c r="CV3015" s="19"/>
      <c r="CW3015" s="19"/>
      <c r="CX3015" s="19"/>
      <c r="CY3015" s="19"/>
      <c r="CZ3015" s="19"/>
      <c r="DA3015" s="19"/>
      <c r="DB3015" s="19"/>
      <c r="DC3015" s="19"/>
      <c r="DD3015" s="19"/>
      <c r="DE3015" s="19"/>
      <c r="DF3015" s="19"/>
      <c r="DG3015" s="19"/>
    </row>
    <row r="3016" spans="1:111" x14ac:dyDescent="0.25">
      <c r="A3016" s="35"/>
      <c r="B3016" s="35"/>
      <c r="C3016" s="35"/>
      <c r="D3016" s="35"/>
      <c r="E3016" s="107"/>
      <c r="H3016" s="35"/>
      <c r="I3016" s="35"/>
      <c r="J3016" s="35"/>
      <c r="K3016" s="35"/>
      <c r="L3016" s="35"/>
      <c r="M3016" s="35"/>
      <c r="N3016" s="35"/>
      <c r="O3016" s="35"/>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19"/>
      <c r="AT3016" s="19"/>
      <c r="AU3016" s="19"/>
      <c r="AV3016" s="19"/>
      <c r="AW3016" s="19"/>
      <c r="AX3016" s="19"/>
      <c r="AY3016" s="19"/>
      <c r="AZ3016" s="19"/>
      <c r="BA3016" s="19"/>
      <c r="BB3016" s="19"/>
      <c r="BC3016" s="19"/>
      <c r="BD3016" s="19"/>
      <c r="BE3016" s="19"/>
      <c r="BF3016" s="19"/>
      <c r="BG3016" s="19"/>
      <c r="BH3016" s="19"/>
      <c r="BI3016" s="19"/>
      <c r="BJ3016" s="19"/>
      <c r="BK3016" s="19"/>
      <c r="BL3016" s="19"/>
      <c r="BM3016" s="19"/>
      <c r="BN3016" s="19"/>
      <c r="BO3016" s="19"/>
      <c r="BP3016" s="19"/>
      <c r="BQ3016" s="19"/>
      <c r="BR3016" s="19"/>
      <c r="BS3016" s="19"/>
      <c r="BT3016" s="19"/>
      <c r="BU3016" s="19"/>
      <c r="BV3016" s="19"/>
      <c r="BW3016" s="19"/>
      <c r="BX3016" s="19"/>
      <c r="BY3016" s="19"/>
      <c r="BZ3016" s="19"/>
      <c r="CA3016" s="19"/>
      <c r="CB3016" s="19"/>
      <c r="CC3016" s="19"/>
      <c r="CD3016" s="19"/>
      <c r="CE3016" s="19"/>
      <c r="CF3016" s="19"/>
      <c r="CG3016" s="19"/>
      <c r="CH3016" s="19"/>
      <c r="CI3016" s="19"/>
      <c r="CJ3016" s="19"/>
      <c r="CK3016" s="19"/>
      <c r="CL3016" s="19"/>
      <c r="CM3016" s="19"/>
      <c r="CN3016" s="19"/>
      <c r="CO3016" s="19"/>
      <c r="CP3016" s="19"/>
      <c r="CQ3016" s="19"/>
      <c r="CR3016" s="19"/>
      <c r="CS3016" s="19"/>
      <c r="CT3016" s="19"/>
      <c r="CU3016" s="19"/>
      <c r="CV3016" s="19"/>
      <c r="CW3016" s="19"/>
      <c r="CX3016" s="19"/>
      <c r="CY3016" s="19"/>
      <c r="CZ3016" s="19"/>
      <c r="DA3016" s="19"/>
      <c r="DB3016" s="19"/>
      <c r="DC3016" s="19"/>
      <c r="DD3016" s="19"/>
      <c r="DE3016" s="19"/>
      <c r="DF3016" s="19"/>
      <c r="DG3016" s="19"/>
    </row>
    <row r="3017" spans="1:111" x14ac:dyDescent="0.25">
      <c r="A3017" s="35"/>
      <c r="B3017" s="35"/>
      <c r="C3017" s="35"/>
      <c r="D3017" s="35"/>
      <c r="E3017" s="107"/>
      <c r="H3017" s="35"/>
      <c r="I3017" s="35"/>
      <c r="J3017" s="35"/>
      <c r="K3017" s="35"/>
      <c r="L3017" s="35"/>
      <c r="M3017" s="35"/>
      <c r="N3017" s="35"/>
      <c r="O3017" s="35"/>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19"/>
      <c r="AT3017" s="19"/>
      <c r="AU3017" s="19"/>
      <c r="AV3017" s="19"/>
      <c r="AW3017" s="19"/>
      <c r="AX3017" s="19"/>
      <c r="AY3017" s="19"/>
      <c r="AZ3017" s="19"/>
      <c r="BA3017" s="19"/>
      <c r="BB3017" s="19"/>
      <c r="BC3017" s="19"/>
      <c r="BD3017" s="19"/>
      <c r="BE3017" s="19"/>
      <c r="BF3017" s="19"/>
      <c r="BG3017" s="19"/>
      <c r="BH3017" s="19"/>
      <c r="BI3017" s="19"/>
      <c r="BJ3017" s="19"/>
      <c r="BK3017" s="19"/>
      <c r="BL3017" s="19"/>
      <c r="BM3017" s="19"/>
      <c r="BN3017" s="19"/>
      <c r="BO3017" s="19"/>
      <c r="BP3017" s="19"/>
      <c r="BQ3017" s="19"/>
      <c r="BR3017" s="19"/>
      <c r="BS3017" s="19"/>
      <c r="BT3017" s="19"/>
      <c r="BU3017" s="19"/>
      <c r="BV3017" s="19"/>
      <c r="BW3017" s="19"/>
      <c r="BX3017" s="19"/>
      <c r="BY3017" s="19"/>
      <c r="BZ3017" s="19"/>
      <c r="CA3017" s="19"/>
      <c r="CB3017" s="19"/>
      <c r="CC3017" s="19"/>
      <c r="CD3017" s="19"/>
      <c r="CE3017" s="19"/>
      <c r="CF3017" s="19"/>
      <c r="CG3017" s="19"/>
      <c r="CH3017" s="19"/>
      <c r="CI3017" s="19"/>
      <c r="CJ3017" s="19"/>
      <c r="CK3017" s="19"/>
      <c r="CL3017" s="19"/>
      <c r="CM3017" s="19"/>
      <c r="CN3017" s="19"/>
      <c r="CO3017" s="19"/>
      <c r="CP3017" s="19"/>
      <c r="CQ3017" s="19"/>
      <c r="CR3017" s="19"/>
      <c r="CS3017" s="19"/>
      <c r="CT3017" s="19"/>
      <c r="CU3017" s="19"/>
      <c r="CV3017" s="19"/>
      <c r="CW3017" s="19"/>
      <c r="CX3017" s="19"/>
      <c r="CY3017" s="19"/>
      <c r="CZ3017" s="19"/>
      <c r="DA3017" s="19"/>
      <c r="DB3017" s="19"/>
      <c r="DC3017" s="19"/>
      <c r="DD3017" s="19"/>
      <c r="DE3017" s="19"/>
      <c r="DF3017" s="19"/>
      <c r="DG3017" s="19"/>
    </row>
    <row r="3018" spans="1:111" x14ac:dyDescent="0.25">
      <c r="A3018" s="35"/>
      <c r="B3018" s="35"/>
      <c r="C3018" s="35"/>
      <c r="D3018" s="35"/>
      <c r="E3018" s="107"/>
      <c r="H3018" s="35"/>
      <c r="I3018" s="35"/>
      <c r="J3018" s="35"/>
      <c r="K3018" s="35"/>
      <c r="L3018" s="35"/>
      <c r="M3018" s="35"/>
      <c r="N3018" s="35"/>
      <c r="O3018" s="35"/>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9"/>
      <c r="BI3018" s="19"/>
      <c r="BJ3018" s="19"/>
      <c r="BK3018" s="19"/>
      <c r="BL3018" s="19"/>
      <c r="BM3018" s="19"/>
      <c r="BN3018" s="19"/>
      <c r="BO3018" s="19"/>
      <c r="BP3018" s="19"/>
      <c r="BQ3018" s="19"/>
      <c r="BR3018" s="19"/>
      <c r="BS3018" s="19"/>
      <c r="BT3018" s="19"/>
      <c r="BU3018" s="19"/>
      <c r="BV3018" s="19"/>
      <c r="BW3018" s="19"/>
      <c r="BX3018" s="19"/>
      <c r="BY3018" s="19"/>
      <c r="BZ3018" s="19"/>
      <c r="CA3018" s="19"/>
      <c r="CB3018" s="19"/>
      <c r="CC3018" s="19"/>
      <c r="CD3018" s="19"/>
      <c r="CE3018" s="19"/>
      <c r="CF3018" s="19"/>
      <c r="CG3018" s="19"/>
      <c r="CH3018" s="19"/>
      <c r="CI3018" s="19"/>
      <c r="CJ3018" s="19"/>
      <c r="CK3018" s="19"/>
      <c r="CL3018" s="19"/>
      <c r="CM3018" s="19"/>
      <c r="CN3018" s="19"/>
      <c r="CO3018" s="19"/>
      <c r="CP3018" s="19"/>
      <c r="CQ3018" s="19"/>
      <c r="CR3018" s="19"/>
      <c r="CS3018" s="19"/>
      <c r="CT3018" s="19"/>
      <c r="CU3018" s="19"/>
      <c r="CV3018" s="19"/>
      <c r="CW3018" s="19"/>
      <c r="CX3018" s="19"/>
      <c r="CY3018" s="19"/>
      <c r="CZ3018" s="19"/>
      <c r="DA3018" s="19"/>
      <c r="DB3018" s="19"/>
      <c r="DC3018" s="19"/>
      <c r="DD3018" s="19"/>
      <c r="DE3018" s="19"/>
      <c r="DF3018" s="19"/>
      <c r="DG3018" s="19"/>
    </row>
    <row r="3019" spans="1:111" x14ac:dyDescent="0.25">
      <c r="A3019" s="35"/>
      <c r="B3019" s="35"/>
      <c r="C3019" s="35"/>
      <c r="D3019" s="35"/>
      <c r="E3019" s="107"/>
      <c r="H3019" s="35"/>
      <c r="I3019" s="35"/>
      <c r="J3019" s="35"/>
      <c r="K3019" s="35"/>
      <c r="L3019" s="35"/>
      <c r="M3019" s="35"/>
      <c r="N3019" s="35"/>
      <c r="O3019" s="35"/>
      <c r="V3019" s="19"/>
      <c r="W3019" s="19"/>
      <c r="X3019" s="19"/>
      <c r="Y3019" s="19"/>
      <c r="Z3019" s="19"/>
      <c r="AA3019" s="19"/>
      <c r="AB3019" s="19"/>
      <c r="AC3019" s="19"/>
      <c r="AD3019" s="19"/>
      <c r="AE3019" s="19"/>
      <c r="AF3019" s="19"/>
      <c r="AG3019" s="19"/>
      <c r="AH3019" s="19"/>
      <c r="AI3019" s="19"/>
      <c r="AJ3019" s="19"/>
      <c r="AK3019" s="19"/>
      <c r="AL3019" s="19"/>
      <c r="AM3019" s="19"/>
      <c r="AN3019" s="19"/>
      <c r="AO3019" s="19"/>
      <c r="AP3019" s="19"/>
      <c r="AQ3019" s="19"/>
      <c r="AR3019" s="19"/>
      <c r="AS3019" s="19"/>
      <c r="AT3019" s="19"/>
      <c r="AU3019" s="19"/>
      <c r="AV3019" s="19"/>
      <c r="AW3019" s="19"/>
      <c r="AX3019" s="19"/>
      <c r="AY3019" s="19"/>
      <c r="AZ3019" s="19"/>
      <c r="BA3019" s="19"/>
      <c r="BB3019" s="19"/>
      <c r="BC3019" s="19"/>
      <c r="BD3019" s="19"/>
      <c r="BE3019" s="19"/>
      <c r="BF3019" s="19"/>
      <c r="BG3019" s="19"/>
      <c r="BH3019" s="19"/>
      <c r="BI3019" s="19"/>
      <c r="BJ3019" s="19"/>
      <c r="BK3019" s="19"/>
      <c r="BL3019" s="19"/>
      <c r="BM3019" s="19"/>
      <c r="BN3019" s="19"/>
      <c r="BO3019" s="19"/>
      <c r="BP3019" s="19"/>
      <c r="BQ3019" s="19"/>
      <c r="BR3019" s="19"/>
      <c r="BS3019" s="19"/>
      <c r="BT3019" s="19"/>
      <c r="BU3019" s="19"/>
      <c r="BV3019" s="19"/>
      <c r="BW3019" s="19"/>
      <c r="BX3019" s="19"/>
      <c r="BY3019" s="19"/>
      <c r="BZ3019" s="19"/>
      <c r="CA3019" s="19"/>
      <c r="CB3019" s="19"/>
      <c r="CC3019" s="19"/>
      <c r="CD3019" s="19"/>
      <c r="CE3019" s="19"/>
      <c r="CF3019" s="19"/>
      <c r="CG3019" s="19"/>
      <c r="CH3019" s="19"/>
      <c r="CI3019" s="19"/>
      <c r="CJ3019" s="19"/>
      <c r="CK3019" s="19"/>
      <c r="CL3019" s="19"/>
      <c r="CM3019" s="19"/>
      <c r="CN3019" s="19"/>
      <c r="CO3019" s="19"/>
      <c r="CP3019" s="19"/>
      <c r="CQ3019" s="19"/>
      <c r="CR3019" s="19"/>
      <c r="CS3019" s="19"/>
      <c r="CT3019" s="19"/>
      <c r="CU3019" s="19"/>
      <c r="CV3019" s="19"/>
      <c r="CW3019" s="19"/>
      <c r="CX3019" s="19"/>
      <c r="CY3019" s="19"/>
      <c r="CZ3019" s="19"/>
      <c r="DA3019" s="19"/>
      <c r="DB3019" s="19"/>
      <c r="DC3019" s="19"/>
      <c r="DD3019" s="19"/>
      <c r="DE3019" s="19"/>
      <c r="DF3019" s="19"/>
      <c r="DG3019" s="19"/>
    </row>
    <row r="3020" spans="1:111" x14ac:dyDescent="0.25">
      <c r="A3020" s="35"/>
      <c r="B3020" s="35"/>
      <c r="C3020" s="35"/>
      <c r="D3020" s="35"/>
      <c r="E3020" s="107"/>
      <c r="H3020" s="35"/>
      <c r="I3020" s="35"/>
      <c r="J3020" s="35"/>
      <c r="K3020" s="35"/>
      <c r="L3020" s="35"/>
      <c r="M3020" s="35"/>
      <c r="N3020" s="35"/>
      <c r="O3020" s="35"/>
      <c r="V3020" s="19"/>
      <c r="W3020" s="19"/>
      <c r="X3020" s="19"/>
      <c r="Y3020" s="19"/>
      <c r="Z3020" s="19"/>
      <c r="AA3020" s="19"/>
      <c r="AB3020" s="19"/>
      <c r="AC3020" s="19"/>
      <c r="AD3020" s="19"/>
      <c r="AE3020" s="19"/>
      <c r="AF3020" s="19"/>
      <c r="AG3020" s="19"/>
      <c r="AH3020" s="19"/>
      <c r="AI3020" s="19"/>
      <c r="AJ3020" s="19"/>
      <c r="AK3020" s="19"/>
      <c r="AL3020" s="19"/>
      <c r="AM3020" s="19"/>
      <c r="AN3020" s="19"/>
      <c r="AO3020" s="19"/>
      <c r="AP3020" s="19"/>
      <c r="AQ3020" s="19"/>
      <c r="AR3020" s="19"/>
      <c r="AS3020" s="19"/>
      <c r="AT3020" s="19"/>
      <c r="AU3020" s="19"/>
      <c r="AV3020" s="19"/>
      <c r="AW3020" s="19"/>
      <c r="AX3020" s="19"/>
      <c r="AY3020" s="19"/>
      <c r="AZ3020" s="19"/>
      <c r="BA3020" s="19"/>
      <c r="BB3020" s="19"/>
      <c r="BC3020" s="19"/>
      <c r="BD3020" s="19"/>
      <c r="BE3020" s="19"/>
      <c r="BF3020" s="19"/>
      <c r="BG3020" s="19"/>
      <c r="BH3020" s="19"/>
      <c r="BI3020" s="19"/>
      <c r="BJ3020" s="19"/>
      <c r="BK3020" s="19"/>
      <c r="BL3020" s="19"/>
      <c r="BM3020" s="19"/>
      <c r="BN3020" s="19"/>
      <c r="BO3020" s="19"/>
      <c r="BP3020" s="19"/>
      <c r="BQ3020" s="19"/>
      <c r="BR3020" s="19"/>
      <c r="BS3020" s="19"/>
      <c r="BT3020" s="19"/>
      <c r="BU3020" s="19"/>
      <c r="BV3020" s="19"/>
      <c r="BW3020" s="19"/>
      <c r="BX3020" s="19"/>
      <c r="BY3020" s="19"/>
      <c r="BZ3020" s="19"/>
      <c r="CA3020" s="19"/>
      <c r="CB3020" s="19"/>
      <c r="CC3020" s="19"/>
      <c r="CD3020" s="19"/>
      <c r="CE3020" s="19"/>
      <c r="CF3020" s="19"/>
      <c r="CG3020" s="19"/>
      <c r="CH3020" s="19"/>
      <c r="CI3020" s="19"/>
      <c r="CJ3020" s="19"/>
      <c r="CK3020" s="19"/>
      <c r="CL3020" s="19"/>
      <c r="CM3020" s="19"/>
      <c r="CN3020" s="19"/>
      <c r="CO3020" s="19"/>
      <c r="CP3020" s="19"/>
      <c r="CQ3020" s="19"/>
      <c r="CR3020" s="19"/>
      <c r="CS3020" s="19"/>
      <c r="CT3020" s="19"/>
      <c r="CU3020" s="19"/>
      <c r="CV3020" s="19"/>
      <c r="CW3020" s="19"/>
      <c r="CX3020" s="19"/>
      <c r="CY3020" s="19"/>
      <c r="CZ3020" s="19"/>
      <c r="DA3020" s="19"/>
      <c r="DB3020" s="19"/>
      <c r="DC3020" s="19"/>
      <c r="DD3020" s="19"/>
      <c r="DE3020" s="19"/>
      <c r="DF3020" s="19"/>
      <c r="DG3020" s="19"/>
    </row>
    <row r="3021" spans="1:111" x14ac:dyDescent="0.25">
      <c r="A3021" s="35"/>
      <c r="B3021" s="35"/>
      <c r="C3021" s="35"/>
      <c r="D3021" s="35"/>
      <c r="E3021" s="107"/>
      <c r="H3021" s="35"/>
      <c r="I3021" s="35"/>
      <c r="J3021" s="35"/>
      <c r="K3021" s="35"/>
      <c r="L3021" s="35"/>
      <c r="M3021" s="35"/>
      <c r="N3021" s="35"/>
      <c r="O3021" s="35"/>
      <c r="V3021" s="19"/>
      <c r="W3021" s="19"/>
      <c r="X3021" s="19"/>
      <c r="Y3021" s="19"/>
      <c r="Z3021" s="19"/>
      <c r="AA3021" s="19"/>
      <c r="AB3021" s="19"/>
      <c r="AC3021" s="19"/>
      <c r="AD3021" s="19"/>
      <c r="AE3021" s="19"/>
      <c r="AF3021" s="19"/>
      <c r="AG3021" s="19"/>
      <c r="AH3021" s="19"/>
      <c r="AI3021" s="19"/>
      <c r="AJ3021" s="19"/>
      <c r="AK3021" s="19"/>
      <c r="AL3021" s="19"/>
      <c r="AM3021" s="19"/>
      <c r="AN3021" s="19"/>
      <c r="AO3021" s="19"/>
      <c r="AP3021" s="19"/>
      <c r="AQ3021" s="19"/>
      <c r="AR3021" s="19"/>
      <c r="AS3021" s="19"/>
      <c r="AT3021" s="19"/>
      <c r="AU3021" s="19"/>
      <c r="AV3021" s="19"/>
      <c r="AW3021" s="19"/>
      <c r="AX3021" s="19"/>
      <c r="AY3021" s="19"/>
      <c r="AZ3021" s="19"/>
      <c r="BA3021" s="19"/>
      <c r="BB3021" s="19"/>
      <c r="BC3021" s="19"/>
      <c r="BD3021" s="19"/>
      <c r="BE3021" s="19"/>
      <c r="BF3021" s="19"/>
      <c r="BG3021" s="19"/>
      <c r="BH3021" s="19"/>
      <c r="BI3021" s="19"/>
      <c r="BJ3021" s="19"/>
      <c r="BK3021" s="19"/>
      <c r="BL3021" s="19"/>
      <c r="BM3021" s="19"/>
      <c r="BN3021" s="19"/>
      <c r="BO3021" s="19"/>
      <c r="BP3021" s="19"/>
      <c r="BQ3021" s="19"/>
      <c r="BR3021" s="19"/>
      <c r="BS3021" s="19"/>
      <c r="BT3021" s="19"/>
      <c r="BU3021" s="19"/>
      <c r="BV3021" s="19"/>
      <c r="BW3021" s="19"/>
      <c r="BX3021" s="19"/>
      <c r="BY3021" s="19"/>
      <c r="BZ3021" s="19"/>
      <c r="CA3021" s="19"/>
      <c r="CB3021" s="19"/>
      <c r="CC3021" s="19"/>
      <c r="CD3021" s="19"/>
      <c r="CE3021" s="19"/>
      <c r="CF3021" s="19"/>
      <c r="CG3021" s="19"/>
      <c r="CH3021" s="19"/>
      <c r="CI3021" s="19"/>
      <c r="CJ3021" s="19"/>
      <c r="CK3021" s="19"/>
      <c r="CL3021" s="19"/>
      <c r="CM3021" s="19"/>
      <c r="CN3021" s="19"/>
      <c r="CO3021" s="19"/>
      <c r="CP3021" s="19"/>
      <c r="CQ3021" s="19"/>
      <c r="CR3021" s="19"/>
      <c r="CS3021" s="19"/>
      <c r="CT3021" s="19"/>
      <c r="CU3021" s="19"/>
      <c r="CV3021" s="19"/>
      <c r="CW3021" s="19"/>
      <c r="CX3021" s="19"/>
      <c r="CY3021" s="19"/>
      <c r="CZ3021" s="19"/>
      <c r="DA3021" s="19"/>
      <c r="DB3021" s="19"/>
      <c r="DC3021" s="19"/>
      <c r="DD3021" s="19"/>
      <c r="DE3021" s="19"/>
      <c r="DF3021" s="19"/>
      <c r="DG3021" s="19"/>
    </row>
    <row r="3022" spans="1:111" x14ac:dyDescent="0.25">
      <c r="A3022" s="35"/>
      <c r="B3022" s="35"/>
      <c r="C3022" s="35"/>
      <c r="D3022" s="35"/>
      <c r="E3022" s="107"/>
      <c r="H3022" s="35"/>
      <c r="I3022" s="35"/>
      <c r="J3022" s="35"/>
      <c r="K3022" s="35"/>
      <c r="L3022" s="35"/>
      <c r="M3022" s="35"/>
      <c r="N3022" s="35"/>
      <c r="O3022" s="35"/>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c r="CE3022" s="19"/>
      <c r="CF3022" s="19"/>
      <c r="CG3022" s="19"/>
      <c r="CH3022" s="19"/>
      <c r="CI3022" s="19"/>
      <c r="CJ3022" s="19"/>
      <c r="CK3022" s="19"/>
      <c r="CL3022" s="19"/>
      <c r="CM3022" s="19"/>
      <c r="CN3022" s="19"/>
      <c r="CO3022" s="19"/>
      <c r="CP3022" s="19"/>
      <c r="CQ3022" s="19"/>
      <c r="CR3022" s="19"/>
      <c r="CS3022" s="19"/>
      <c r="CT3022" s="19"/>
      <c r="CU3022" s="19"/>
      <c r="CV3022" s="19"/>
      <c r="CW3022" s="19"/>
      <c r="CX3022" s="19"/>
      <c r="CY3022" s="19"/>
      <c r="CZ3022" s="19"/>
      <c r="DA3022" s="19"/>
      <c r="DB3022" s="19"/>
      <c r="DC3022" s="19"/>
      <c r="DD3022" s="19"/>
      <c r="DE3022" s="19"/>
      <c r="DF3022" s="19"/>
      <c r="DG3022" s="19"/>
    </row>
    <row r="3023" spans="1:111" x14ac:dyDescent="0.25">
      <c r="A3023" s="35"/>
      <c r="B3023" s="35"/>
      <c r="C3023" s="35"/>
      <c r="D3023" s="35"/>
      <c r="E3023" s="107"/>
      <c r="H3023" s="35"/>
      <c r="I3023" s="35"/>
      <c r="J3023" s="35"/>
      <c r="K3023" s="35"/>
      <c r="L3023" s="35"/>
      <c r="M3023" s="35"/>
      <c r="N3023" s="35"/>
      <c r="O3023" s="35"/>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19"/>
      <c r="AY3023" s="19"/>
      <c r="AZ3023" s="19"/>
      <c r="BA3023" s="19"/>
      <c r="BB3023" s="19"/>
      <c r="BC3023" s="19"/>
      <c r="BD3023" s="19"/>
      <c r="BE3023" s="19"/>
      <c r="BF3023" s="19"/>
      <c r="BG3023" s="19"/>
      <c r="BH3023" s="19"/>
      <c r="BI3023" s="19"/>
      <c r="BJ3023" s="19"/>
      <c r="BK3023" s="19"/>
      <c r="BL3023" s="19"/>
      <c r="BM3023" s="19"/>
      <c r="BN3023" s="19"/>
      <c r="BO3023" s="19"/>
      <c r="BP3023" s="19"/>
      <c r="BQ3023" s="19"/>
      <c r="BR3023" s="19"/>
      <c r="BS3023" s="19"/>
      <c r="BT3023" s="19"/>
      <c r="BU3023" s="19"/>
      <c r="BV3023" s="19"/>
      <c r="BW3023" s="19"/>
      <c r="BX3023" s="19"/>
      <c r="BY3023" s="19"/>
      <c r="BZ3023" s="19"/>
      <c r="CA3023" s="19"/>
      <c r="CB3023" s="19"/>
      <c r="CC3023" s="19"/>
      <c r="CD3023" s="19"/>
      <c r="CE3023" s="19"/>
      <c r="CF3023" s="19"/>
      <c r="CG3023" s="19"/>
      <c r="CH3023" s="19"/>
      <c r="CI3023" s="19"/>
      <c r="CJ3023" s="19"/>
      <c r="CK3023" s="19"/>
      <c r="CL3023" s="19"/>
      <c r="CM3023" s="19"/>
      <c r="CN3023" s="19"/>
      <c r="CO3023" s="19"/>
      <c r="CP3023" s="19"/>
      <c r="CQ3023" s="19"/>
      <c r="CR3023" s="19"/>
      <c r="CS3023" s="19"/>
      <c r="CT3023" s="19"/>
      <c r="CU3023" s="19"/>
      <c r="CV3023" s="19"/>
      <c r="CW3023" s="19"/>
      <c r="CX3023" s="19"/>
      <c r="CY3023" s="19"/>
      <c r="CZ3023" s="19"/>
      <c r="DA3023" s="19"/>
      <c r="DB3023" s="19"/>
      <c r="DC3023" s="19"/>
      <c r="DD3023" s="19"/>
      <c r="DE3023" s="19"/>
      <c r="DF3023" s="19"/>
      <c r="DG3023" s="19"/>
    </row>
    <row r="3024" spans="1:111" x14ac:dyDescent="0.25">
      <c r="A3024" s="35"/>
      <c r="B3024" s="35"/>
      <c r="C3024" s="35"/>
      <c r="D3024" s="35"/>
      <c r="E3024" s="107"/>
      <c r="H3024" s="35"/>
      <c r="I3024" s="35"/>
      <c r="J3024" s="35"/>
      <c r="K3024" s="35"/>
      <c r="L3024" s="35"/>
      <c r="M3024" s="35"/>
      <c r="N3024" s="35"/>
      <c r="O3024" s="35"/>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c r="AT3024" s="19"/>
      <c r="AU3024" s="19"/>
      <c r="AV3024" s="19"/>
      <c r="AW3024" s="19"/>
      <c r="AX3024" s="19"/>
      <c r="AY3024" s="19"/>
      <c r="AZ3024" s="19"/>
      <c r="BA3024" s="19"/>
      <c r="BB3024" s="19"/>
      <c r="BC3024" s="19"/>
      <c r="BD3024" s="19"/>
      <c r="BE3024" s="19"/>
      <c r="BF3024" s="19"/>
      <c r="BG3024" s="19"/>
      <c r="BH3024" s="19"/>
      <c r="BI3024" s="19"/>
      <c r="BJ3024" s="19"/>
      <c r="BK3024" s="19"/>
      <c r="BL3024" s="19"/>
      <c r="BM3024" s="19"/>
      <c r="BN3024" s="19"/>
      <c r="BO3024" s="19"/>
      <c r="BP3024" s="19"/>
      <c r="BQ3024" s="19"/>
      <c r="BR3024" s="19"/>
      <c r="BS3024" s="19"/>
      <c r="BT3024" s="19"/>
      <c r="BU3024" s="19"/>
      <c r="BV3024" s="19"/>
      <c r="BW3024" s="19"/>
      <c r="BX3024" s="19"/>
      <c r="BY3024" s="19"/>
      <c r="BZ3024" s="19"/>
      <c r="CA3024" s="19"/>
      <c r="CB3024" s="19"/>
      <c r="CC3024" s="19"/>
      <c r="CD3024" s="19"/>
      <c r="CE3024" s="19"/>
      <c r="CF3024" s="19"/>
      <c r="CG3024" s="19"/>
      <c r="CH3024" s="19"/>
      <c r="CI3024" s="19"/>
      <c r="CJ3024" s="19"/>
      <c r="CK3024" s="19"/>
      <c r="CL3024" s="19"/>
      <c r="CM3024" s="19"/>
      <c r="CN3024" s="19"/>
      <c r="CO3024" s="19"/>
      <c r="CP3024" s="19"/>
      <c r="CQ3024" s="19"/>
      <c r="CR3024" s="19"/>
      <c r="CS3024" s="19"/>
      <c r="CT3024" s="19"/>
      <c r="CU3024" s="19"/>
      <c r="CV3024" s="19"/>
      <c r="CW3024" s="19"/>
      <c r="CX3024" s="19"/>
      <c r="CY3024" s="19"/>
      <c r="CZ3024" s="19"/>
      <c r="DA3024" s="19"/>
      <c r="DB3024" s="19"/>
      <c r="DC3024" s="19"/>
      <c r="DD3024" s="19"/>
      <c r="DE3024" s="19"/>
      <c r="DF3024" s="19"/>
      <c r="DG3024" s="19"/>
    </row>
    <row r="3025" spans="1:111" x14ac:dyDescent="0.25">
      <c r="A3025" s="35"/>
      <c r="B3025" s="35"/>
      <c r="C3025" s="35"/>
      <c r="D3025" s="35"/>
      <c r="E3025" s="107"/>
      <c r="H3025" s="35"/>
      <c r="I3025" s="35"/>
      <c r="J3025" s="35"/>
      <c r="K3025" s="35"/>
      <c r="L3025" s="35"/>
      <c r="M3025" s="35"/>
      <c r="N3025" s="35"/>
      <c r="O3025" s="35"/>
      <c r="V3025" s="19"/>
      <c r="W3025" s="19"/>
      <c r="X3025" s="19"/>
      <c r="Y3025" s="19"/>
      <c r="Z3025" s="19"/>
      <c r="AA3025" s="19"/>
      <c r="AB3025" s="19"/>
      <c r="AC3025" s="19"/>
      <c r="AD3025" s="19"/>
      <c r="AE3025" s="19"/>
      <c r="AF3025" s="19"/>
      <c r="AG3025" s="19"/>
      <c r="AH3025" s="19"/>
      <c r="AI3025" s="19"/>
      <c r="AJ3025" s="19"/>
      <c r="AK3025" s="19"/>
      <c r="AL3025" s="19"/>
      <c r="AM3025" s="19"/>
      <c r="AN3025" s="19"/>
      <c r="AO3025" s="19"/>
      <c r="AP3025" s="19"/>
      <c r="AQ3025" s="19"/>
      <c r="AR3025" s="19"/>
      <c r="AS3025" s="19"/>
      <c r="AT3025" s="19"/>
      <c r="AU3025" s="19"/>
      <c r="AV3025" s="19"/>
      <c r="AW3025" s="19"/>
      <c r="AX3025" s="19"/>
      <c r="AY3025" s="19"/>
      <c r="AZ3025" s="19"/>
      <c r="BA3025" s="19"/>
      <c r="BB3025" s="19"/>
      <c r="BC3025" s="19"/>
      <c r="BD3025" s="19"/>
      <c r="BE3025" s="19"/>
      <c r="BF3025" s="19"/>
      <c r="BG3025" s="19"/>
      <c r="BH3025" s="19"/>
      <c r="BI3025" s="19"/>
      <c r="BJ3025" s="19"/>
      <c r="BK3025" s="19"/>
      <c r="BL3025" s="19"/>
      <c r="BM3025" s="19"/>
      <c r="BN3025" s="19"/>
      <c r="BO3025" s="19"/>
      <c r="BP3025" s="19"/>
      <c r="BQ3025" s="19"/>
      <c r="BR3025" s="19"/>
      <c r="BS3025" s="19"/>
      <c r="BT3025" s="19"/>
      <c r="BU3025" s="19"/>
      <c r="BV3025" s="19"/>
      <c r="BW3025" s="19"/>
      <c r="BX3025" s="19"/>
      <c r="BY3025" s="19"/>
      <c r="BZ3025" s="19"/>
      <c r="CA3025" s="19"/>
      <c r="CB3025" s="19"/>
      <c r="CC3025" s="19"/>
      <c r="CD3025" s="19"/>
      <c r="CE3025" s="19"/>
      <c r="CF3025" s="19"/>
      <c r="CG3025" s="19"/>
      <c r="CH3025" s="19"/>
      <c r="CI3025" s="19"/>
      <c r="CJ3025" s="19"/>
      <c r="CK3025" s="19"/>
      <c r="CL3025" s="19"/>
      <c r="CM3025" s="19"/>
      <c r="CN3025" s="19"/>
      <c r="CO3025" s="19"/>
      <c r="CP3025" s="19"/>
      <c r="CQ3025" s="19"/>
      <c r="CR3025" s="19"/>
      <c r="CS3025" s="19"/>
      <c r="CT3025" s="19"/>
      <c r="CU3025" s="19"/>
      <c r="CV3025" s="19"/>
      <c r="CW3025" s="19"/>
      <c r="CX3025" s="19"/>
      <c r="CY3025" s="19"/>
      <c r="CZ3025" s="19"/>
      <c r="DA3025" s="19"/>
      <c r="DB3025" s="19"/>
      <c r="DC3025" s="19"/>
      <c r="DD3025" s="19"/>
      <c r="DE3025" s="19"/>
      <c r="DF3025" s="19"/>
      <c r="DG3025" s="19"/>
    </row>
    <row r="3026" spans="1:111" x14ac:dyDescent="0.25">
      <c r="A3026" s="35"/>
      <c r="B3026" s="35"/>
      <c r="C3026" s="35"/>
      <c r="D3026" s="35"/>
      <c r="E3026" s="107"/>
      <c r="H3026" s="35"/>
      <c r="I3026" s="35"/>
      <c r="J3026" s="35"/>
      <c r="K3026" s="35"/>
      <c r="L3026" s="35"/>
      <c r="M3026" s="35"/>
      <c r="N3026" s="35"/>
      <c r="O3026" s="35"/>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c r="AT3026" s="19"/>
      <c r="AU3026" s="19"/>
      <c r="AV3026" s="19"/>
      <c r="AW3026" s="19"/>
      <c r="AX3026" s="19"/>
      <c r="AY3026" s="19"/>
      <c r="AZ3026" s="19"/>
      <c r="BA3026" s="19"/>
      <c r="BB3026" s="19"/>
      <c r="BC3026" s="19"/>
      <c r="BD3026" s="19"/>
      <c r="BE3026" s="19"/>
      <c r="BF3026" s="19"/>
      <c r="BG3026" s="19"/>
      <c r="BH3026" s="19"/>
      <c r="BI3026" s="19"/>
      <c r="BJ3026" s="19"/>
      <c r="BK3026" s="19"/>
      <c r="BL3026" s="19"/>
      <c r="BM3026" s="19"/>
      <c r="BN3026" s="19"/>
      <c r="BO3026" s="19"/>
      <c r="BP3026" s="19"/>
      <c r="BQ3026" s="19"/>
      <c r="BR3026" s="19"/>
      <c r="BS3026" s="19"/>
      <c r="BT3026" s="19"/>
      <c r="BU3026" s="19"/>
      <c r="BV3026" s="19"/>
      <c r="BW3026" s="19"/>
      <c r="BX3026" s="19"/>
      <c r="BY3026" s="19"/>
      <c r="BZ3026" s="19"/>
      <c r="CA3026" s="19"/>
      <c r="CB3026" s="19"/>
      <c r="CC3026" s="19"/>
      <c r="CD3026" s="19"/>
      <c r="CE3026" s="19"/>
      <c r="CF3026" s="19"/>
      <c r="CG3026" s="19"/>
      <c r="CH3026" s="19"/>
      <c r="CI3026" s="19"/>
      <c r="CJ3026" s="19"/>
      <c r="CK3026" s="19"/>
      <c r="CL3026" s="19"/>
      <c r="CM3026" s="19"/>
      <c r="CN3026" s="19"/>
      <c r="CO3026" s="19"/>
      <c r="CP3026" s="19"/>
      <c r="CQ3026" s="19"/>
      <c r="CR3026" s="19"/>
      <c r="CS3026" s="19"/>
      <c r="CT3026" s="19"/>
      <c r="CU3026" s="19"/>
      <c r="CV3026" s="19"/>
      <c r="CW3026" s="19"/>
      <c r="CX3026" s="19"/>
      <c r="CY3026" s="19"/>
      <c r="CZ3026" s="19"/>
      <c r="DA3026" s="19"/>
      <c r="DB3026" s="19"/>
      <c r="DC3026" s="19"/>
      <c r="DD3026" s="19"/>
      <c r="DE3026" s="19"/>
      <c r="DF3026" s="19"/>
      <c r="DG3026" s="19"/>
    </row>
    <row r="3027" spans="1:111" x14ac:dyDescent="0.25">
      <c r="A3027" s="35"/>
      <c r="B3027" s="35"/>
      <c r="C3027" s="35"/>
      <c r="D3027" s="35"/>
      <c r="E3027" s="107"/>
      <c r="H3027" s="35"/>
      <c r="I3027" s="35"/>
      <c r="J3027" s="35"/>
      <c r="K3027" s="35"/>
      <c r="L3027" s="35"/>
      <c r="M3027" s="35"/>
      <c r="N3027" s="35"/>
      <c r="O3027" s="35"/>
      <c r="V3027" s="19"/>
      <c r="W3027" s="19"/>
      <c r="X3027" s="19"/>
      <c r="Y3027" s="19"/>
      <c r="Z3027" s="19"/>
      <c r="AA3027" s="19"/>
      <c r="AB3027" s="19"/>
      <c r="AC3027" s="19"/>
      <c r="AD3027" s="19"/>
      <c r="AE3027" s="19"/>
      <c r="AF3027" s="19"/>
      <c r="AG3027" s="19"/>
      <c r="AH3027" s="19"/>
      <c r="AI3027" s="19"/>
      <c r="AJ3027" s="19"/>
      <c r="AK3027" s="19"/>
      <c r="AL3027" s="19"/>
      <c r="AM3027" s="19"/>
      <c r="AN3027" s="19"/>
      <c r="AO3027" s="19"/>
      <c r="AP3027" s="19"/>
      <c r="AQ3027" s="19"/>
      <c r="AR3027" s="19"/>
      <c r="AS3027" s="19"/>
      <c r="AT3027" s="19"/>
      <c r="AU3027" s="19"/>
      <c r="AV3027" s="19"/>
      <c r="AW3027" s="19"/>
      <c r="AX3027" s="19"/>
      <c r="AY3027" s="19"/>
      <c r="AZ3027" s="19"/>
      <c r="BA3027" s="19"/>
      <c r="BB3027" s="19"/>
      <c r="BC3027" s="19"/>
      <c r="BD3027" s="19"/>
      <c r="BE3027" s="19"/>
      <c r="BF3027" s="19"/>
      <c r="BG3027" s="19"/>
      <c r="BH3027" s="19"/>
      <c r="BI3027" s="19"/>
      <c r="BJ3027" s="19"/>
      <c r="BK3027" s="19"/>
      <c r="BL3027" s="19"/>
      <c r="BM3027" s="19"/>
      <c r="BN3027" s="19"/>
      <c r="BO3027" s="19"/>
      <c r="BP3027" s="19"/>
      <c r="BQ3027" s="19"/>
      <c r="BR3027" s="19"/>
      <c r="BS3027" s="19"/>
      <c r="BT3027" s="19"/>
      <c r="BU3027" s="19"/>
      <c r="BV3027" s="19"/>
      <c r="BW3027" s="19"/>
      <c r="BX3027" s="19"/>
      <c r="BY3027" s="19"/>
      <c r="BZ3027" s="19"/>
      <c r="CA3027" s="19"/>
      <c r="CB3027" s="19"/>
      <c r="CC3027" s="19"/>
      <c r="CD3027" s="19"/>
      <c r="CE3027" s="19"/>
      <c r="CF3027" s="19"/>
      <c r="CG3027" s="19"/>
      <c r="CH3027" s="19"/>
      <c r="CI3027" s="19"/>
      <c r="CJ3027" s="19"/>
      <c r="CK3027" s="19"/>
      <c r="CL3027" s="19"/>
      <c r="CM3027" s="19"/>
      <c r="CN3027" s="19"/>
      <c r="CO3027" s="19"/>
      <c r="CP3027" s="19"/>
      <c r="CQ3027" s="19"/>
      <c r="CR3027" s="19"/>
      <c r="CS3027" s="19"/>
      <c r="CT3027" s="19"/>
      <c r="CU3027" s="19"/>
      <c r="CV3027" s="19"/>
      <c r="CW3027" s="19"/>
      <c r="CX3027" s="19"/>
      <c r="CY3027" s="19"/>
      <c r="CZ3027" s="19"/>
      <c r="DA3027" s="19"/>
      <c r="DB3027" s="19"/>
      <c r="DC3027" s="19"/>
      <c r="DD3027" s="19"/>
      <c r="DE3027" s="19"/>
      <c r="DF3027" s="19"/>
      <c r="DG3027" s="19"/>
    </row>
    <row r="3028" spans="1:111" x14ac:dyDescent="0.25">
      <c r="A3028" s="35"/>
      <c r="B3028" s="35"/>
      <c r="C3028" s="35"/>
      <c r="D3028" s="35"/>
      <c r="E3028" s="107"/>
      <c r="H3028" s="35"/>
      <c r="I3028" s="35"/>
      <c r="J3028" s="35"/>
      <c r="K3028" s="35"/>
      <c r="L3028" s="35"/>
      <c r="M3028" s="35"/>
      <c r="N3028" s="35"/>
      <c r="O3028" s="35"/>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c r="AT3028" s="19"/>
      <c r="AU3028" s="19"/>
      <c r="AV3028" s="19"/>
      <c r="AW3028" s="19"/>
      <c r="AX3028" s="19"/>
      <c r="AY3028" s="19"/>
      <c r="AZ3028" s="19"/>
      <c r="BA3028" s="19"/>
      <c r="BB3028" s="19"/>
      <c r="BC3028" s="19"/>
      <c r="BD3028" s="19"/>
      <c r="BE3028" s="19"/>
      <c r="BF3028" s="19"/>
      <c r="BG3028" s="19"/>
      <c r="BH3028" s="19"/>
      <c r="BI3028" s="19"/>
      <c r="BJ3028" s="19"/>
      <c r="BK3028" s="19"/>
      <c r="BL3028" s="19"/>
      <c r="BM3028" s="19"/>
      <c r="BN3028" s="19"/>
      <c r="BO3028" s="19"/>
      <c r="BP3028" s="19"/>
      <c r="BQ3028" s="19"/>
      <c r="BR3028" s="19"/>
      <c r="BS3028" s="19"/>
      <c r="BT3028" s="19"/>
      <c r="BU3028" s="19"/>
      <c r="BV3028" s="19"/>
      <c r="BW3028" s="19"/>
      <c r="BX3028" s="19"/>
      <c r="BY3028" s="19"/>
      <c r="BZ3028" s="19"/>
      <c r="CA3028" s="19"/>
      <c r="CB3028" s="19"/>
      <c r="CC3028" s="19"/>
      <c r="CD3028" s="19"/>
      <c r="CE3028" s="19"/>
      <c r="CF3028" s="19"/>
      <c r="CG3028" s="19"/>
      <c r="CH3028" s="19"/>
      <c r="CI3028" s="19"/>
      <c r="CJ3028" s="19"/>
      <c r="CK3028" s="19"/>
      <c r="CL3028" s="19"/>
      <c r="CM3028" s="19"/>
      <c r="CN3028" s="19"/>
      <c r="CO3028" s="19"/>
      <c r="CP3028" s="19"/>
      <c r="CQ3028" s="19"/>
      <c r="CR3028" s="19"/>
      <c r="CS3028" s="19"/>
      <c r="CT3028" s="19"/>
      <c r="CU3028" s="19"/>
      <c r="CV3028" s="19"/>
      <c r="CW3028" s="19"/>
      <c r="CX3028" s="19"/>
      <c r="CY3028" s="19"/>
      <c r="CZ3028" s="19"/>
      <c r="DA3028" s="19"/>
      <c r="DB3028" s="19"/>
      <c r="DC3028" s="19"/>
      <c r="DD3028" s="19"/>
      <c r="DE3028" s="19"/>
      <c r="DF3028" s="19"/>
      <c r="DG3028" s="19"/>
    </row>
    <row r="3029" spans="1:111" x14ac:dyDescent="0.25">
      <c r="A3029" s="35"/>
      <c r="B3029" s="35"/>
      <c r="C3029" s="35"/>
      <c r="D3029" s="35"/>
      <c r="E3029" s="107"/>
      <c r="H3029" s="35"/>
      <c r="I3029" s="35"/>
      <c r="J3029" s="35"/>
      <c r="K3029" s="35"/>
      <c r="L3029" s="35"/>
      <c r="M3029" s="35"/>
      <c r="N3029" s="35"/>
      <c r="O3029" s="35"/>
      <c r="V3029" s="19"/>
      <c r="W3029" s="19"/>
      <c r="X3029" s="19"/>
      <c r="Y3029" s="19"/>
      <c r="Z3029" s="19"/>
      <c r="AA3029" s="19"/>
      <c r="AB3029" s="19"/>
      <c r="AC3029" s="19"/>
      <c r="AD3029" s="19"/>
      <c r="AE3029" s="19"/>
      <c r="AF3029" s="19"/>
      <c r="AG3029" s="19"/>
      <c r="AH3029" s="19"/>
      <c r="AI3029" s="19"/>
      <c r="AJ3029" s="19"/>
      <c r="AK3029" s="19"/>
      <c r="AL3029" s="19"/>
      <c r="AM3029" s="19"/>
      <c r="AN3029" s="19"/>
      <c r="AO3029" s="19"/>
      <c r="AP3029" s="19"/>
      <c r="AQ3029" s="19"/>
      <c r="AR3029" s="19"/>
      <c r="AS3029" s="19"/>
      <c r="AT3029" s="19"/>
      <c r="AU3029" s="19"/>
      <c r="AV3029" s="19"/>
      <c r="AW3029" s="19"/>
      <c r="AX3029" s="19"/>
      <c r="AY3029" s="19"/>
      <c r="AZ3029" s="19"/>
      <c r="BA3029" s="19"/>
      <c r="BB3029" s="19"/>
      <c r="BC3029" s="19"/>
      <c r="BD3029" s="19"/>
      <c r="BE3029" s="19"/>
      <c r="BF3029" s="19"/>
      <c r="BG3029" s="19"/>
      <c r="BH3029" s="19"/>
      <c r="BI3029" s="19"/>
      <c r="BJ3029" s="19"/>
      <c r="BK3029" s="19"/>
      <c r="BL3029" s="19"/>
      <c r="BM3029" s="19"/>
      <c r="BN3029" s="19"/>
      <c r="BO3029" s="19"/>
      <c r="BP3029" s="19"/>
      <c r="BQ3029" s="19"/>
      <c r="BR3029" s="19"/>
      <c r="BS3029" s="19"/>
      <c r="BT3029" s="19"/>
      <c r="BU3029" s="19"/>
      <c r="BV3029" s="19"/>
      <c r="BW3029" s="19"/>
      <c r="BX3029" s="19"/>
      <c r="BY3029" s="19"/>
      <c r="BZ3029" s="19"/>
      <c r="CA3029" s="19"/>
      <c r="CB3029" s="19"/>
      <c r="CC3029" s="19"/>
      <c r="CD3029" s="19"/>
      <c r="CE3029" s="19"/>
      <c r="CF3029" s="19"/>
      <c r="CG3029" s="19"/>
      <c r="CH3029" s="19"/>
      <c r="CI3029" s="19"/>
      <c r="CJ3029" s="19"/>
      <c r="CK3029" s="19"/>
      <c r="CL3029" s="19"/>
      <c r="CM3029" s="19"/>
      <c r="CN3029" s="19"/>
      <c r="CO3029" s="19"/>
      <c r="CP3029" s="19"/>
      <c r="CQ3029" s="19"/>
      <c r="CR3029" s="19"/>
      <c r="CS3029" s="19"/>
      <c r="CT3029" s="19"/>
      <c r="CU3029" s="19"/>
      <c r="CV3029" s="19"/>
      <c r="CW3029" s="19"/>
      <c r="CX3029" s="19"/>
      <c r="CY3029" s="19"/>
      <c r="CZ3029" s="19"/>
      <c r="DA3029" s="19"/>
      <c r="DB3029" s="19"/>
      <c r="DC3029" s="19"/>
      <c r="DD3029" s="19"/>
      <c r="DE3029" s="19"/>
      <c r="DF3029" s="19"/>
      <c r="DG3029" s="19"/>
    </row>
    <row r="3030" spans="1:111" x14ac:dyDescent="0.25">
      <c r="A3030" s="35"/>
      <c r="B3030" s="35"/>
      <c r="C3030" s="35"/>
      <c r="D3030" s="35"/>
      <c r="E3030" s="107"/>
      <c r="H3030" s="35"/>
      <c r="I3030" s="35"/>
      <c r="J3030" s="35"/>
      <c r="K3030" s="35"/>
      <c r="L3030" s="35"/>
      <c r="M3030" s="35"/>
      <c r="N3030" s="35"/>
      <c r="O3030" s="35"/>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c r="CE3030" s="19"/>
      <c r="CF3030" s="19"/>
      <c r="CG3030" s="19"/>
      <c r="CH3030" s="19"/>
      <c r="CI3030" s="19"/>
      <c r="CJ3030" s="19"/>
      <c r="CK3030" s="19"/>
      <c r="CL3030" s="19"/>
      <c r="CM3030" s="19"/>
      <c r="CN3030" s="19"/>
      <c r="CO3030" s="19"/>
      <c r="CP3030" s="19"/>
      <c r="CQ3030" s="19"/>
      <c r="CR3030" s="19"/>
      <c r="CS3030" s="19"/>
      <c r="CT3030" s="19"/>
      <c r="CU3030" s="19"/>
      <c r="CV3030" s="19"/>
      <c r="CW3030" s="19"/>
      <c r="CX3030" s="19"/>
      <c r="CY3030" s="19"/>
      <c r="CZ3030" s="19"/>
      <c r="DA3030" s="19"/>
      <c r="DB3030" s="19"/>
      <c r="DC3030" s="19"/>
      <c r="DD3030" s="19"/>
      <c r="DE3030" s="19"/>
      <c r="DF3030" s="19"/>
      <c r="DG3030" s="19"/>
    </row>
    <row r="3031" spans="1:111" x14ac:dyDescent="0.25">
      <c r="A3031" s="35"/>
      <c r="B3031" s="35"/>
      <c r="C3031" s="35"/>
      <c r="D3031" s="35"/>
      <c r="E3031" s="107"/>
      <c r="H3031" s="35"/>
      <c r="I3031" s="35"/>
      <c r="J3031" s="35"/>
      <c r="K3031" s="35"/>
      <c r="L3031" s="35"/>
      <c r="M3031" s="35"/>
      <c r="N3031" s="35"/>
      <c r="O3031" s="35"/>
      <c r="V3031" s="19"/>
      <c r="W3031" s="19"/>
      <c r="X3031" s="19"/>
      <c r="Y3031" s="19"/>
      <c r="Z3031" s="19"/>
      <c r="AA3031" s="19"/>
      <c r="AB3031" s="19"/>
      <c r="AC3031" s="19"/>
      <c r="AD3031" s="19"/>
      <c r="AE3031" s="19"/>
      <c r="AF3031" s="19"/>
      <c r="AG3031" s="19"/>
      <c r="AH3031" s="19"/>
      <c r="AI3031" s="19"/>
      <c r="AJ3031" s="19"/>
      <c r="AK3031" s="19"/>
      <c r="AL3031" s="19"/>
      <c r="AM3031" s="19"/>
      <c r="AN3031" s="19"/>
      <c r="AO3031" s="19"/>
      <c r="AP3031" s="19"/>
      <c r="AQ3031" s="19"/>
      <c r="AR3031" s="19"/>
      <c r="AS3031" s="19"/>
      <c r="AT3031" s="19"/>
      <c r="AU3031" s="19"/>
      <c r="AV3031" s="19"/>
      <c r="AW3031" s="19"/>
      <c r="AX3031" s="19"/>
      <c r="AY3031" s="19"/>
      <c r="AZ3031" s="19"/>
      <c r="BA3031" s="19"/>
      <c r="BB3031" s="19"/>
      <c r="BC3031" s="19"/>
      <c r="BD3031" s="19"/>
      <c r="BE3031" s="19"/>
      <c r="BF3031" s="19"/>
      <c r="BG3031" s="19"/>
      <c r="BH3031" s="19"/>
      <c r="BI3031" s="19"/>
      <c r="BJ3031" s="19"/>
      <c r="BK3031" s="19"/>
      <c r="BL3031" s="19"/>
      <c r="BM3031" s="19"/>
      <c r="BN3031" s="19"/>
      <c r="BO3031" s="19"/>
      <c r="BP3031" s="19"/>
      <c r="BQ3031" s="19"/>
      <c r="BR3031" s="19"/>
      <c r="BS3031" s="19"/>
      <c r="BT3031" s="19"/>
      <c r="BU3031" s="19"/>
      <c r="BV3031" s="19"/>
      <c r="BW3031" s="19"/>
      <c r="BX3031" s="19"/>
      <c r="BY3031" s="19"/>
      <c r="BZ3031" s="19"/>
      <c r="CA3031" s="19"/>
      <c r="CB3031" s="19"/>
      <c r="CC3031" s="19"/>
      <c r="CD3031" s="19"/>
      <c r="CE3031" s="19"/>
      <c r="CF3031" s="19"/>
      <c r="CG3031" s="19"/>
      <c r="CH3031" s="19"/>
      <c r="CI3031" s="19"/>
      <c r="CJ3031" s="19"/>
      <c r="CK3031" s="19"/>
      <c r="CL3031" s="19"/>
      <c r="CM3031" s="19"/>
      <c r="CN3031" s="19"/>
      <c r="CO3031" s="19"/>
      <c r="CP3031" s="19"/>
      <c r="CQ3031" s="19"/>
      <c r="CR3031" s="19"/>
      <c r="CS3031" s="19"/>
      <c r="CT3031" s="19"/>
      <c r="CU3031" s="19"/>
      <c r="CV3031" s="19"/>
      <c r="CW3031" s="19"/>
      <c r="CX3031" s="19"/>
      <c r="CY3031" s="19"/>
      <c r="CZ3031" s="19"/>
      <c r="DA3031" s="19"/>
      <c r="DB3031" s="19"/>
      <c r="DC3031" s="19"/>
      <c r="DD3031" s="19"/>
      <c r="DE3031" s="19"/>
      <c r="DF3031" s="19"/>
      <c r="DG3031" s="19"/>
    </row>
    <row r="3032" spans="1:111" x14ac:dyDescent="0.25">
      <c r="A3032" s="35"/>
      <c r="B3032" s="35"/>
      <c r="C3032" s="35"/>
      <c r="D3032" s="35"/>
      <c r="E3032" s="107"/>
      <c r="H3032" s="35"/>
      <c r="I3032" s="35"/>
      <c r="J3032" s="35"/>
      <c r="K3032" s="35"/>
      <c r="L3032" s="35"/>
      <c r="M3032" s="35"/>
      <c r="N3032" s="35"/>
      <c r="O3032" s="35"/>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19"/>
      <c r="AT3032" s="19"/>
      <c r="AU3032" s="19"/>
      <c r="AV3032" s="19"/>
      <c r="AW3032" s="19"/>
      <c r="AX3032" s="19"/>
      <c r="AY3032" s="19"/>
      <c r="AZ3032" s="19"/>
      <c r="BA3032" s="19"/>
      <c r="BB3032" s="19"/>
      <c r="BC3032" s="19"/>
      <c r="BD3032" s="19"/>
      <c r="BE3032" s="19"/>
      <c r="BF3032" s="19"/>
      <c r="BG3032" s="19"/>
      <c r="BH3032" s="19"/>
      <c r="BI3032" s="19"/>
      <c r="BJ3032" s="19"/>
      <c r="BK3032" s="19"/>
      <c r="BL3032" s="19"/>
      <c r="BM3032" s="19"/>
      <c r="BN3032" s="19"/>
      <c r="BO3032" s="19"/>
      <c r="BP3032" s="19"/>
      <c r="BQ3032" s="19"/>
      <c r="BR3032" s="19"/>
      <c r="BS3032" s="19"/>
      <c r="BT3032" s="19"/>
      <c r="BU3032" s="19"/>
      <c r="BV3032" s="19"/>
      <c r="BW3032" s="19"/>
      <c r="BX3032" s="19"/>
      <c r="BY3032" s="19"/>
      <c r="BZ3032" s="19"/>
      <c r="CA3032" s="19"/>
      <c r="CB3032" s="19"/>
      <c r="CC3032" s="19"/>
      <c r="CD3032" s="19"/>
      <c r="CE3032" s="19"/>
      <c r="CF3032" s="19"/>
      <c r="CG3032" s="19"/>
      <c r="CH3032" s="19"/>
      <c r="CI3032" s="19"/>
      <c r="CJ3032" s="19"/>
      <c r="CK3032" s="19"/>
      <c r="CL3032" s="19"/>
      <c r="CM3032" s="19"/>
      <c r="CN3032" s="19"/>
      <c r="CO3032" s="19"/>
      <c r="CP3032" s="19"/>
      <c r="CQ3032" s="19"/>
      <c r="CR3032" s="19"/>
      <c r="CS3032" s="19"/>
      <c r="CT3032" s="19"/>
      <c r="CU3032" s="19"/>
      <c r="CV3032" s="19"/>
      <c r="CW3032" s="19"/>
      <c r="CX3032" s="19"/>
      <c r="CY3032" s="19"/>
      <c r="CZ3032" s="19"/>
      <c r="DA3032" s="19"/>
      <c r="DB3032" s="19"/>
      <c r="DC3032" s="19"/>
      <c r="DD3032" s="19"/>
      <c r="DE3032" s="19"/>
      <c r="DF3032" s="19"/>
      <c r="DG3032" s="19"/>
    </row>
    <row r="3033" spans="1:111" x14ac:dyDescent="0.25">
      <c r="A3033" s="35"/>
      <c r="B3033" s="35"/>
      <c r="C3033" s="35"/>
      <c r="D3033" s="35"/>
      <c r="E3033" s="107"/>
      <c r="H3033" s="35"/>
      <c r="I3033" s="35"/>
      <c r="J3033" s="35"/>
      <c r="K3033" s="35"/>
      <c r="L3033" s="35"/>
      <c r="M3033" s="35"/>
      <c r="N3033" s="35"/>
      <c r="O3033" s="35"/>
      <c r="V3033" s="19"/>
      <c r="W3033" s="19"/>
      <c r="X3033" s="19"/>
      <c r="Y3033" s="19"/>
      <c r="Z3033" s="19"/>
      <c r="AA3033" s="19"/>
      <c r="AB3033" s="19"/>
      <c r="AC3033" s="19"/>
      <c r="AD3033" s="19"/>
      <c r="AE3033" s="19"/>
      <c r="AF3033" s="19"/>
      <c r="AG3033" s="19"/>
      <c r="AH3033" s="19"/>
      <c r="AI3033" s="19"/>
      <c r="AJ3033" s="19"/>
      <c r="AK3033" s="19"/>
      <c r="AL3033" s="19"/>
      <c r="AM3033" s="19"/>
      <c r="AN3033" s="19"/>
      <c r="AO3033" s="19"/>
      <c r="AP3033" s="19"/>
      <c r="AQ3033" s="19"/>
      <c r="AR3033" s="19"/>
      <c r="AS3033" s="19"/>
      <c r="AT3033" s="19"/>
      <c r="AU3033" s="19"/>
      <c r="AV3033" s="19"/>
      <c r="AW3033" s="19"/>
      <c r="AX3033" s="19"/>
      <c r="AY3033" s="19"/>
      <c r="AZ3033" s="19"/>
      <c r="BA3033" s="19"/>
      <c r="BB3033" s="19"/>
      <c r="BC3033" s="19"/>
      <c r="BD3033" s="19"/>
      <c r="BE3033" s="19"/>
      <c r="BF3033" s="19"/>
      <c r="BG3033" s="19"/>
      <c r="BH3033" s="19"/>
      <c r="BI3033" s="19"/>
      <c r="BJ3033" s="19"/>
      <c r="BK3033" s="19"/>
      <c r="BL3033" s="19"/>
      <c r="BM3033" s="19"/>
      <c r="BN3033" s="19"/>
      <c r="BO3033" s="19"/>
      <c r="BP3033" s="19"/>
      <c r="BQ3033" s="19"/>
      <c r="BR3033" s="19"/>
      <c r="BS3033" s="19"/>
      <c r="BT3033" s="19"/>
      <c r="BU3033" s="19"/>
      <c r="BV3033" s="19"/>
      <c r="BW3033" s="19"/>
      <c r="BX3033" s="19"/>
      <c r="BY3033" s="19"/>
      <c r="BZ3033" s="19"/>
      <c r="CA3033" s="19"/>
      <c r="CB3033" s="19"/>
      <c r="CC3033" s="19"/>
      <c r="CD3033" s="19"/>
      <c r="CE3033" s="19"/>
      <c r="CF3033" s="19"/>
      <c r="CG3033" s="19"/>
      <c r="CH3033" s="19"/>
      <c r="CI3033" s="19"/>
      <c r="CJ3033" s="19"/>
      <c r="CK3033" s="19"/>
      <c r="CL3033" s="19"/>
      <c r="CM3033" s="19"/>
      <c r="CN3033" s="19"/>
      <c r="CO3033" s="19"/>
      <c r="CP3033" s="19"/>
      <c r="CQ3033" s="19"/>
      <c r="CR3033" s="19"/>
      <c r="CS3033" s="19"/>
      <c r="CT3033" s="19"/>
      <c r="CU3033" s="19"/>
      <c r="CV3033" s="19"/>
      <c r="CW3033" s="19"/>
      <c r="CX3033" s="19"/>
      <c r="CY3033" s="19"/>
      <c r="CZ3033" s="19"/>
      <c r="DA3033" s="19"/>
      <c r="DB3033" s="19"/>
      <c r="DC3033" s="19"/>
      <c r="DD3033" s="19"/>
      <c r="DE3033" s="19"/>
      <c r="DF3033" s="19"/>
      <c r="DG3033" s="19"/>
    </row>
    <row r="3034" spans="1:111" x14ac:dyDescent="0.25">
      <c r="A3034" s="35"/>
      <c r="B3034" s="35"/>
      <c r="C3034" s="35"/>
      <c r="D3034" s="35"/>
      <c r="E3034" s="107"/>
      <c r="H3034" s="35"/>
      <c r="I3034" s="35"/>
      <c r="J3034" s="35"/>
      <c r="K3034" s="35"/>
      <c r="L3034" s="35"/>
      <c r="M3034" s="35"/>
      <c r="N3034" s="35"/>
      <c r="O3034" s="35"/>
      <c r="V3034" s="19"/>
      <c r="W3034" s="19"/>
      <c r="X3034" s="19"/>
      <c r="Y3034" s="19"/>
      <c r="Z3034" s="19"/>
      <c r="AA3034" s="19"/>
      <c r="AB3034" s="19"/>
      <c r="AC3034" s="19"/>
      <c r="AD3034" s="19"/>
      <c r="AE3034" s="19"/>
      <c r="AF3034" s="19"/>
      <c r="AG3034" s="19"/>
      <c r="AH3034" s="19"/>
      <c r="AI3034" s="19"/>
      <c r="AJ3034" s="19"/>
      <c r="AK3034" s="19"/>
      <c r="AL3034" s="19"/>
      <c r="AM3034" s="19"/>
      <c r="AN3034" s="19"/>
      <c r="AO3034" s="19"/>
      <c r="AP3034" s="19"/>
      <c r="AQ3034" s="19"/>
      <c r="AR3034" s="19"/>
      <c r="AS3034" s="19"/>
      <c r="AT3034" s="19"/>
      <c r="AU3034" s="19"/>
      <c r="AV3034" s="19"/>
      <c r="AW3034" s="19"/>
      <c r="AX3034" s="19"/>
      <c r="AY3034" s="19"/>
      <c r="AZ3034" s="19"/>
      <c r="BA3034" s="19"/>
      <c r="BB3034" s="19"/>
      <c r="BC3034" s="19"/>
      <c r="BD3034" s="19"/>
      <c r="BE3034" s="19"/>
      <c r="BF3034" s="19"/>
      <c r="BG3034" s="19"/>
      <c r="BH3034" s="19"/>
      <c r="BI3034" s="19"/>
      <c r="BJ3034" s="19"/>
      <c r="BK3034" s="19"/>
      <c r="BL3034" s="19"/>
      <c r="BM3034" s="19"/>
      <c r="BN3034" s="19"/>
      <c r="BO3034" s="19"/>
      <c r="BP3034" s="19"/>
      <c r="BQ3034" s="19"/>
      <c r="BR3034" s="19"/>
      <c r="BS3034" s="19"/>
      <c r="BT3034" s="19"/>
      <c r="BU3034" s="19"/>
      <c r="BV3034" s="19"/>
      <c r="BW3034" s="19"/>
      <c r="BX3034" s="19"/>
      <c r="BY3034" s="19"/>
      <c r="BZ3034" s="19"/>
      <c r="CA3034" s="19"/>
      <c r="CB3034" s="19"/>
      <c r="CC3034" s="19"/>
      <c r="CD3034" s="19"/>
      <c r="CE3034" s="19"/>
      <c r="CF3034" s="19"/>
      <c r="CG3034" s="19"/>
      <c r="CH3034" s="19"/>
      <c r="CI3034" s="19"/>
      <c r="CJ3034" s="19"/>
      <c r="CK3034" s="19"/>
      <c r="CL3034" s="19"/>
      <c r="CM3034" s="19"/>
      <c r="CN3034" s="19"/>
      <c r="CO3034" s="19"/>
      <c r="CP3034" s="19"/>
      <c r="CQ3034" s="19"/>
      <c r="CR3034" s="19"/>
      <c r="CS3034" s="19"/>
      <c r="CT3034" s="19"/>
      <c r="CU3034" s="19"/>
      <c r="CV3034" s="19"/>
      <c r="CW3034" s="19"/>
      <c r="CX3034" s="19"/>
      <c r="CY3034" s="19"/>
      <c r="CZ3034" s="19"/>
      <c r="DA3034" s="19"/>
      <c r="DB3034" s="19"/>
      <c r="DC3034" s="19"/>
      <c r="DD3034" s="19"/>
      <c r="DE3034" s="19"/>
      <c r="DF3034" s="19"/>
      <c r="DG3034" s="19"/>
    </row>
    <row r="3035" spans="1:111" x14ac:dyDescent="0.25">
      <c r="A3035" s="35"/>
      <c r="B3035" s="35"/>
      <c r="C3035" s="35"/>
      <c r="D3035" s="35"/>
      <c r="E3035" s="107"/>
      <c r="H3035" s="35"/>
      <c r="I3035" s="35"/>
      <c r="J3035" s="35"/>
      <c r="K3035" s="35"/>
      <c r="L3035" s="35"/>
      <c r="M3035" s="35"/>
      <c r="N3035" s="35"/>
      <c r="O3035" s="35"/>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19"/>
      <c r="AY3035" s="19"/>
      <c r="AZ3035" s="19"/>
      <c r="BA3035" s="19"/>
      <c r="BB3035" s="19"/>
      <c r="BC3035" s="19"/>
      <c r="BD3035" s="19"/>
      <c r="BE3035" s="19"/>
      <c r="BF3035" s="19"/>
      <c r="BG3035" s="19"/>
      <c r="BH3035" s="19"/>
      <c r="BI3035" s="19"/>
      <c r="BJ3035" s="19"/>
      <c r="BK3035" s="19"/>
      <c r="BL3035" s="19"/>
      <c r="BM3035" s="19"/>
      <c r="BN3035" s="19"/>
      <c r="BO3035" s="19"/>
      <c r="BP3035" s="19"/>
      <c r="BQ3035" s="19"/>
      <c r="BR3035" s="19"/>
      <c r="BS3035" s="19"/>
      <c r="BT3035" s="19"/>
      <c r="BU3035" s="19"/>
      <c r="BV3035" s="19"/>
      <c r="BW3035" s="19"/>
      <c r="BX3035" s="19"/>
      <c r="BY3035" s="19"/>
      <c r="BZ3035" s="19"/>
      <c r="CA3035" s="19"/>
      <c r="CB3035" s="19"/>
      <c r="CC3035" s="19"/>
      <c r="CD3035" s="19"/>
      <c r="CE3035" s="19"/>
      <c r="CF3035" s="19"/>
      <c r="CG3035" s="19"/>
      <c r="CH3035" s="19"/>
      <c r="CI3035" s="19"/>
      <c r="CJ3035" s="19"/>
      <c r="CK3035" s="19"/>
      <c r="CL3035" s="19"/>
      <c r="CM3035" s="19"/>
      <c r="CN3035" s="19"/>
      <c r="CO3035" s="19"/>
      <c r="CP3035" s="19"/>
      <c r="CQ3035" s="19"/>
      <c r="CR3035" s="19"/>
      <c r="CS3035" s="19"/>
      <c r="CT3035" s="19"/>
      <c r="CU3035" s="19"/>
      <c r="CV3035" s="19"/>
      <c r="CW3035" s="19"/>
      <c r="CX3035" s="19"/>
      <c r="CY3035" s="19"/>
      <c r="CZ3035" s="19"/>
      <c r="DA3035" s="19"/>
      <c r="DB3035" s="19"/>
      <c r="DC3035" s="19"/>
      <c r="DD3035" s="19"/>
      <c r="DE3035" s="19"/>
      <c r="DF3035" s="19"/>
      <c r="DG3035" s="19"/>
    </row>
    <row r="3036" spans="1:111" x14ac:dyDescent="0.25">
      <c r="A3036" s="35"/>
      <c r="B3036" s="35"/>
      <c r="C3036" s="35"/>
      <c r="D3036" s="35"/>
      <c r="E3036" s="107"/>
      <c r="H3036" s="35"/>
      <c r="I3036" s="35"/>
      <c r="J3036" s="35"/>
      <c r="K3036" s="35"/>
      <c r="L3036" s="35"/>
      <c r="M3036" s="35"/>
      <c r="N3036" s="35"/>
      <c r="O3036" s="35"/>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c r="AT3036" s="19"/>
      <c r="AU3036" s="19"/>
      <c r="AV3036" s="19"/>
      <c r="AW3036" s="19"/>
      <c r="AX3036" s="19"/>
      <c r="AY3036" s="19"/>
      <c r="AZ3036" s="19"/>
      <c r="BA3036" s="19"/>
      <c r="BB3036" s="19"/>
      <c r="BC3036" s="19"/>
      <c r="BD3036" s="19"/>
      <c r="BE3036" s="19"/>
      <c r="BF3036" s="19"/>
      <c r="BG3036" s="19"/>
      <c r="BH3036" s="19"/>
      <c r="BI3036" s="19"/>
      <c r="BJ3036" s="19"/>
      <c r="BK3036" s="19"/>
      <c r="BL3036" s="19"/>
      <c r="BM3036" s="19"/>
      <c r="BN3036" s="19"/>
      <c r="BO3036" s="19"/>
      <c r="BP3036" s="19"/>
      <c r="BQ3036" s="19"/>
      <c r="BR3036" s="19"/>
      <c r="BS3036" s="19"/>
      <c r="BT3036" s="19"/>
      <c r="BU3036" s="19"/>
      <c r="BV3036" s="19"/>
      <c r="BW3036" s="19"/>
      <c r="BX3036" s="19"/>
      <c r="BY3036" s="19"/>
      <c r="BZ3036" s="19"/>
      <c r="CA3036" s="19"/>
      <c r="CB3036" s="19"/>
      <c r="CC3036" s="19"/>
      <c r="CD3036" s="19"/>
      <c r="CE3036" s="19"/>
      <c r="CF3036" s="19"/>
      <c r="CG3036" s="19"/>
      <c r="CH3036" s="19"/>
      <c r="CI3036" s="19"/>
      <c r="CJ3036" s="19"/>
      <c r="CK3036" s="19"/>
      <c r="CL3036" s="19"/>
      <c r="CM3036" s="19"/>
      <c r="CN3036" s="19"/>
      <c r="CO3036" s="19"/>
      <c r="CP3036" s="19"/>
      <c r="CQ3036" s="19"/>
      <c r="CR3036" s="19"/>
      <c r="CS3036" s="19"/>
      <c r="CT3036" s="19"/>
      <c r="CU3036" s="19"/>
      <c r="CV3036" s="19"/>
      <c r="CW3036" s="19"/>
      <c r="CX3036" s="19"/>
      <c r="CY3036" s="19"/>
      <c r="CZ3036" s="19"/>
      <c r="DA3036" s="19"/>
      <c r="DB3036" s="19"/>
      <c r="DC3036" s="19"/>
      <c r="DD3036" s="19"/>
      <c r="DE3036" s="19"/>
      <c r="DF3036" s="19"/>
      <c r="DG3036" s="19"/>
    </row>
    <row r="3037" spans="1:111" x14ac:dyDescent="0.25">
      <c r="A3037" s="35"/>
      <c r="B3037" s="35"/>
      <c r="C3037" s="35"/>
      <c r="D3037" s="35"/>
      <c r="E3037" s="107"/>
      <c r="H3037" s="35"/>
      <c r="I3037" s="35"/>
      <c r="J3037" s="35"/>
      <c r="K3037" s="35"/>
      <c r="L3037" s="35"/>
      <c r="M3037" s="35"/>
      <c r="N3037" s="35"/>
      <c r="O3037" s="35"/>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19"/>
      <c r="AT3037" s="19"/>
      <c r="AU3037" s="19"/>
      <c r="AV3037" s="19"/>
      <c r="AW3037" s="19"/>
      <c r="AX3037" s="19"/>
      <c r="AY3037" s="19"/>
      <c r="AZ3037" s="19"/>
      <c r="BA3037" s="19"/>
      <c r="BB3037" s="19"/>
      <c r="BC3037" s="19"/>
      <c r="BD3037" s="19"/>
      <c r="BE3037" s="19"/>
      <c r="BF3037" s="19"/>
      <c r="BG3037" s="19"/>
      <c r="BH3037" s="19"/>
      <c r="BI3037" s="19"/>
      <c r="BJ3037" s="19"/>
      <c r="BK3037" s="19"/>
      <c r="BL3037" s="19"/>
      <c r="BM3037" s="19"/>
      <c r="BN3037" s="19"/>
      <c r="BO3037" s="19"/>
      <c r="BP3037" s="19"/>
      <c r="BQ3037" s="19"/>
      <c r="BR3037" s="19"/>
      <c r="BS3037" s="19"/>
      <c r="BT3037" s="19"/>
      <c r="BU3037" s="19"/>
      <c r="BV3037" s="19"/>
      <c r="BW3037" s="19"/>
      <c r="BX3037" s="19"/>
      <c r="BY3037" s="19"/>
      <c r="BZ3037" s="19"/>
      <c r="CA3037" s="19"/>
      <c r="CB3037" s="19"/>
      <c r="CC3037" s="19"/>
      <c r="CD3037" s="19"/>
      <c r="CE3037" s="19"/>
      <c r="CF3037" s="19"/>
      <c r="CG3037" s="19"/>
      <c r="CH3037" s="19"/>
      <c r="CI3037" s="19"/>
      <c r="CJ3037" s="19"/>
      <c r="CK3037" s="19"/>
      <c r="CL3037" s="19"/>
      <c r="CM3037" s="19"/>
      <c r="CN3037" s="19"/>
      <c r="CO3037" s="19"/>
      <c r="CP3037" s="19"/>
      <c r="CQ3037" s="19"/>
      <c r="CR3037" s="19"/>
      <c r="CS3037" s="19"/>
      <c r="CT3037" s="19"/>
      <c r="CU3037" s="19"/>
      <c r="CV3037" s="19"/>
      <c r="CW3037" s="19"/>
      <c r="CX3037" s="19"/>
      <c r="CY3037" s="19"/>
      <c r="CZ3037" s="19"/>
      <c r="DA3037" s="19"/>
      <c r="DB3037" s="19"/>
      <c r="DC3037" s="19"/>
      <c r="DD3037" s="19"/>
      <c r="DE3037" s="19"/>
      <c r="DF3037" s="19"/>
      <c r="DG3037" s="19"/>
    </row>
    <row r="3038" spans="1:111" x14ac:dyDescent="0.25">
      <c r="A3038" s="35"/>
      <c r="B3038" s="35"/>
      <c r="C3038" s="35"/>
      <c r="D3038" s="35"/>
      <c r="E3038" s="107"/>
      <c r="H3038" s="35"/>
      <c r="I3038" s="35"/>
      <c r="J3038" s="35"/>
      <c r="K3038" s="35"/>
      <c r="L3038" s="35"/>
      <c r="M3038" s="35"/>
      <c r="N3038" s="35"/>
      <c r="O3038" s="35"/>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9"/>
      <c r="CE3038" s="19"/>
      <c r="CF3038" s="19"/>
      <c r="CG3038" s="19"/>
      <c r="CH3038" s="19"/>
      <c r="CI3038" s="19"/>
      <c r="CJ3038" s="19"/>
      <c r="CK3038" s="19"/>
      <c r="CL3038" s="19"/>
      <c r="CM3038" s="19"/>
      <c r="CN3038" s="19"/>
      <c r="CO3038" s="19"/>
      <c r="CP3038" s="19"/>
      <c r="CQ3038" s="19"/>
      <c r="CR3038" s="19"/>
      <c r="CS3038" s="19"/>
      <c r="CT3038" s="19"/>
      <c r="CU3038" s="19"/>
      <c r="CV3038" s="19"/>
      <c r="CW3038" s="19"/>
      <c r="CX3038" s="19"/>
      <c r="CY3038" s="19"/>
      <c r="CZ3038" s="19"/>
      <c r="DA3038" s="19"/>
      <c r="DB3038" s="19"/>
      <c r="DC3038" s="19"/>
      <c r="DD3038" s="19"/>
      <c r="DE3038" s="19"/>
      <c r="DF3038" s="19"/>
      <c r="DG3038" s="19"/>
    </row>
    <row r="3039" spans="1:111" x14ac:dyDescent="0.25">
      <c r="A3039" s="35"/>
      <c r="B3039" s="35"/>
      <c r="C3039" s="35"/>
      <c r="D3039" s="35"/>
      <c r="E3039" s="107"/>
      <c r="H3039" s="35"/>
      <c r="I3039" s="35"/>
      <c r="J3039" s="35"/>
      <c r="K3039" s="35"/>
      <c r="L3039" s="35"/>
      <c r="M3039" s="35"/>
      <c r="N3039" s="35"/>
      <c r="O3039" s="35"/>
      <c r="V3039" s="19"/>
      <c r="W3039" s="19"/>
      <c r="X3039" s="19"/>
      <c r="Y3039" s="19"/>
      <c r="Z3039" s="19"/>
      <c r="AA3039" s="19"/>
      <c r="AB3039" s="19"/>
      <c r="AC3039" s="19"/>
      <c r="AD3039" s="19"/>
      <c r="AE3039" s="19"/>
      <c r="AF3039" s="19"/>
      <c r="AG3039" s="19"/>
      <c r="AH3039" s="19"/>
      <c r="AI3039" s="19"/>
      <c r="AJ3039" s="19"/>
      <c r="AK3039" s="19"/>
      <c r="AL3039" s="19"/>
      <c r="AM3039" s="19"/>
      <c r="AN3039" s="19"/>
      <c r="AO3039" s="19"/>
      <c r="AP3039" s="19"/>
      <c r="AQ3039" s="19"/>
      <c r="AR3039" s="19"/>
      <c r="AS3039" s="19"/>
      <c r="AT3039" s="19"/>
      <c r="AU3039" s="19"/>
      <c r="AV3039" s="19"/>
      <c r="AW3039" s="19"/>
      <c r="AX3039" s="19"/>
      <c r="AY3039" s="19"/>
      <c r="AZ3039" s="19"/>
      <c r="BA3039" s="19"/>
      <c r="BB3039" s="19"/>
      <c r="BC3039" s="19"/>
      <c r="BD3039" s="19"/>
      <c r="BE3039" s="19"/>
      <c r="BF3039" s="19"/>
      <c r="BG3039" s="19"/>
      <c r="BH3039" s="19"/>
      <c r="BI3039" s="19"/>
      <c r="BJ3039" s="19"/>
      <c r="BK3039" s="19"/>
      <c r="BL3039" s="19"/>
      <c r="BM3039" s="19"/>
      <c r="BN3039" s="19"/>
      <c r="BO3039" s="19"/>
      <c r="BP3039" s="19"/>
      <c r="BQ3039" s="19"/>
      <c r="BR3039" s="19"/>
      <c r="BS3039" s="19"/>
      <c r="BT3039" s="19"/>
      <c r="BU3039" s="19"/>
      <c r="BV3039" s="19"/>
      <c r="BW3039" s="19"/>
      <c r="BX3039" s="19"/>
      <c r="BY3039" s="19"/>
      <c r="BZ3039" s="19"/>
      <c r="CA3039" s="19"/>
      <c r="CB3039" s="19"/>
      <c r="CC3039" s="19"/>
      <c r="CD3039" s="19"/>
      <c r="CE3039" s="19"/>
      <c r="CF3039" s="19"/>
      <c r="CG3039" s="19"/>
      <c r="CH3039" s="19"/>
      <c r="CI3039" s="19"/>
      <c r="CJ3039" s="19"/>
      <c r="CK3039" s="19"/>
      <c r="CL3039" s="19"/>
      <c r="CM3039" s="19"/>
      <c r="CN3039" s="19"/>
      <c r="CO3039" s="19"/>
      <c r="CP3039" s="19"/>
      <c r="CQ3039" s="19"/>
      <c r="CR3039" s="19"/>
      <c r="CS3039" s="19"/>
      <c r="CT3039" s="19"/>
      <c r="CU3039" s="19"/>
      <c r="CV3039" s="19"/>
      <c r="CW3039" s="19"/>
      <c r="CX3039" s="19"/>
      <c r="CY3039" s="19"/>
      <c r="CZ3039" s="19"/>
      <c r="DA3039" s="19"/>
      <c r="DB3039" s="19"/>
      <c r="DC3039" s="19"/>
      <c r="DD3039" s="19"/>
      <c r="DE3039" s="19"/>
      <c r="DF3039" s="19"/>
      <c r="DG3039" s="19"/>
    </row>
    <row r="3040" spans="1:111" x14ac:dyDescent="0.25">
      <c r="A3040" s="35"/>
      <c r="B3040" s="35"/>
      <c r="C3040" s="35"/>
      <c r="D3040" s="35"/>
      <c r="E3040" s="107"/>
      <c r="H3040" s="35"/>
      <c r="I3040" s="35"/>
      <c r="J3040" s="35"/>
      <c r="K3040" s="35"/>
      <c r="L3040" s="35"/>
      <c r="M3040" s="35"/>
      <c r="N3040" s="35"/>
      <c r="O3040" s="35"/>
      <c r="V3040" s="19"/>
      <c r="W3040" s="19"/>
      <c r="X3040" s="19"/>
      <c r="Y3040" s="19"/>
      <c r="Z3040" s="19"/>
      <c r="AA3040" s="19"/>
      <c r="AB3040" s="19"/>
      <c r="AC3040" s="19"/>
      <c r="AD3040" s="19"/>
      <c r="AE3040" s="19"/>
      <c r="AF3040" s="19"/>
      <c r="AG3040" s="19"/>
      <c r="AH3040" s="19"/>
      <c r="AI3040" s="19"/>
      <c r="AJ3040" s="19"/>
      <c r="AK3040" s="19"/>
      <c r="AL3040" s="19"/>
      <c r="AM3040" s="19"/>
      <c r="AN3040" s="19"/>
      <c r="AO3040" s="19"/>
      <c r="AP3040" s="19"/>
      <c r="AQ3040" s="19"/>
      <c r="AR3040" s="19"/>
      <c r="AS3040" s="19"/>
      <c r="AT3040" s="19"/>
      <c r="AU3040" s="19"/>
      <c r="AV3040" s="19"/>
      <c r="AW3040" s="19"/>
      <c r="AX3040" s="19"/>
      <c r="AY3040" s="19"/>
      <c r="AZ3040" s="19"/>
      <c r="BA3040" s="19"/>
      <c r="BB3040" s="19"/>
      <c r="BC3040" s="19"/>
      <c r="BD3040" s="19"/>
      <c r="BE3040" s="19"/>
      <c r="BF3040" s="19"/>
      <c r="BG3040" s="19"/>
      <c r="BH3040" s="19"/>
      <c r="BI3040" s="19"/>
      <c r="BJ3040" s="19"/>
      <c r="BK3040" s="19"/>
      <c r="BL3040" s="19"/>
      <c r="BM3040" s="19"/>
      <c r="BN3040" s="19"/>
      <c r="BO3040" s="19"/>
      <c r="BP3040" s="19"/>
      <c r="BQ3040" s="19"/>
      <c r="BR3040" s="19"/>
      <c r="BS3040" s="19"/>
      <c r="BT3040" s="19"/>
      <c r="BU3040" s="19"/>
      <c r="BV3040" s="19"/>
      <c r="BW3040" s="19"/>
      <c r="BX3040" s="19"/>
      <c r="BY3040" s="19"/>
      <c r="BZ3040" s="19"/>
      <c r="CA3040" s="19"/>
      <c r="CB3040" s="19"/>
      <c r="CC3040" s="19"/>
      <c r="CD3040" s="19"/>
      <c r="CE3040" s="19"/>
      <c r="CF3040" s="19"/>
      <c r="CG3040" s="19"/>
      <c r="CH3040" s="19"/>
      <c r="CI3040" s="19"/>
      <c r="CJ3040" s="19"/>
      <c r="CK3040" s="19"/>
      <c r="CL3040" s="19"/>
      <c r="CM3040" s="19"/>
      <c r="CN3040" s="19"/>
      <c r="CO3040" s="19"/>
      <c r="CP3040" s="19"/>
      <c r="CQ3040" s="19"/>
      <c r="CR3040" s="19"/>
      <c r="CS3040" s="19"/>
      <c r="CT3040" s="19"/>
      <c r="CU3040" s="19"/>
      <c r="CV3040" s="19"/>
      <c r="CW3040" s="19"/>
      <c r="CX3040" s="19"/>
      <c r="CY3040" s="19"/>
      <c r="CZ3040" s="19"/>
      <c r="DA3040" s="19"/>
      <c r="DB3040" s="19"/>
      <c r="DC3040" s="19"/>
      <c r="DD3040" s="19"/>
      <c r="DE3040" s="19"/>
      <c r="DF3040" s="19"/>
      <c r="DG3040" s="19"/>
    </row>
    <row r="3041" spans="1:111" x14ac:dyDescent="0.25">
      <c r="A3041" s="35"/>
      <c r="B3041" s="35"/>
      <c r="C3041" s="35"/>
      <c r="D3041" s="35"/>
      <c r="E3041" s="107"/>
      <c r="H3041" s="35"/>
      <c r="I3041" s="35"/>
      <c r="J3041" s="35"/>
      <c r="K3041" s="35"/>
      <c r="L3041" s="35"/>
      <c r="M3041" s="35"/>
      <c r="N3041" s="35"/>
      <c r="O3041" s="35"/>
      <c r="V3041" s="19"/>
      <c r="W3041" s="19"/>
      <c r="X3041" s="19"/>
      <c r="Y3041" s="19"/>
      <c r="Z3041" s="19"/>
      <c r="AA3041" s="19"/>
      <c r="AB3041" s="19"/>
      <c r="AC3041" s="19"/>
      <c r="AD3041" s="19"/>
      <c r="AE3041" s="19"/>
      <c r="AF3041" s="19"/>
      <c r="AG3041" s="19"/>
      <c r="AH3041" s="19"/>
      <c r="AI3041" s="19"/>
      <c r="AJ3041" s="19"/>
      <c r="AK3041" s="19"/>
      <c r="AL3041" s="19"/>
      <c r="AM3041" s="19"/>
      <c r="AN3041" s="19"/>
      <c r="AO3041" s="19"/>
      <c r="AP3041" s="19"/>
      <c r="AQ3041" s="19"/>
      <c r="AR3041" s="19"/>
      <c r="AS3041" s="19"/>
      <c r="AT3041" s="19"/>
      <c r="AU3041" s="19"/>
      <c r="AV3041" s="19"/>
      <c r="AW3041" s="19"/>
      <c r="AX3041" s="19"/>
      <c r="AY3041" s="19"/>
      <c r="AZ3041" s="19"/>
      <c r="BA3041" s="19"/>
      <c r="BB3041" s="19"/>
      <c r="BC3041" s="19"/>
      <c r="BD3041" s="19"/>
      <c r="BE3041" s="19"/>
      <c r="BF3041" s="19"/>
      <c r="BG3041" s="19"/>
      <c r="BH3041" s="19"/>
      <c r="BI3041" s="19"/>
      <c r="BJ3041" s="19"/>
      <c r="BK3041" s="19"/>
      <c r="BL3041" s="19"/>
      <c r="BM3041" s="19"/>
      <c r="BN3041" s="19"/>
      <c r="BO3041" s="19"/>
      <c r="BP3041" s="19"/>
      <c r="BQ3041" s="19"/>
      <c r="BR3041" s="19"/>
      <c r="BS3041" s="19"/>
      <c r="BT3041" s="19"/>
      <c r="BU3041" s="19"/>
      <c r="BV3041" s="19"/>
      <c r="BW3041" s="19"/>
      <c r="BX3041" s="19"/>
      <c r="BY3041" s="19"/>
      <c r="BZ3041" s="19"/>
      <c r="CA3041" s="19"/>
      <c r="CB3041" s="19"/>
      <c r="CC3041" s="19"/>
      <c r="CD3041" s="19"/>
      <c r="CE3041" s="19"/>
      <c r="CF3041" s="19"/>
      <c r="CG3041" s="19"/>
      <c r="CH3041" s="19"/>
      <c r="CI3041" s="19"/>
      <c r="CJ3041" s="19"/>
      <c r="CK3041" s="19"/>
      <c r="CL3041" s="19"/>
      <c r="CM3041" s="19"/>
      <c r="CN3041" s="19"/>
      <c r="CO3041" s="19"/>
      <c r="CP3041" s="19"/>
      <c r="CQ3041" s="19"/>
      <c r="CR3041" s="19"/>
      <c r="CS3041" s="19"/>
      <c r="CT3041" s="19"/>
      <c r="CU3041" s="19"/>
      <c r="CV3041" s="19"/>
      <c r="CW3041" s="19"/>
      <c r="CX3041" s="19"/>
      <c r="CY3041" s="19"/>
      <c r="CZ3041" s="19"/>
      <c r="DA3041" s="19"/>
      <c r="DB3041" s="19"/>
      <c r="DC3041" s="19"/>
      <c r="DD3041" s="19"/>
      <c r="DE3041" s="19"/>
      <c r="DF3041" s="19"/>
      <c r="DG3041" s="19"/>
    </row>
    <row r="3042" spans="1:111" x14ac:dyDescent="0.25">
      <c r="A3042" s="35"/>
      <c r="B3042" s="35"/>
      <c r="C3042" s="35"/>
      <c r="D3042" s="35"/>
      <c r="E3042" s="107"/>
      <c r="H3042" s="35"/>
      <c r="I3042" s="35"/>
      <c r="J3042" s="35"/>
      <c r="K3042" s="35"/>
      <c r="L3042" s="35"/>
      <c r="M3042" s="35"/>
      <c r="N3042" s="35"/>
      <c r="O3042" s="35"/>
      <c r="V3042" s="19"/>
      <c r="W3042" s="19"/>
      <c r="X3042" s="19"/>
      <c r="Y3042" s="19"/>
      <c r="Z3042" s="19"/>
      <c r="AA3042" s="19"/>
      <c r="AB3042" s="19"/>
      <c r="AC3042" s="19"/>
      <c r="AD3042" s="19"/>
      <c r="AE3042" s="19"/>
      <c r="AF3042" s="19"/>
      <c r="AG3042" s="19"/>
      <c r="AH3042" s="19"/>
      <c r="AI3042" s="19"/>
      <c r="AJ3042" s="19"/>
      <c r="AK3042" s="19"/>
      <c r="AL3042" s="19"/>
      <c r="AM3042" s="19"/>
      <c r="AN3042" s="19"/>
      <c r="AO3042" s="19"/>
      <c r="AP3042" s="19"/>
      <c r="AQ3042" s="19"/>
      <c r="AR3042" s="19"/>
      <c r="AS3042" s="19"/>
      <c r="AT3042" s="19"/>
      <c r="AU3042" s="19"/>
      <c r="AV3042" s="19"/>
      <c r="AW3042" s="19"/>
      <c r="AX3042" s="19"/>
      <c r="AY3042" s="19"/>
      <c r="AZ3042" s="19"/>
      <c r="BA3042" s="19"/>
      <c r="BB3042" s="19"/>
      <c r="BC3042" s="19"/>
      <c r="BD3042" s="19"/>
      <c r="BE3042" s="19"/>
      <c r="BF3042" s="19"/>
      <c r="BG3042" s="19"/>
      <c r="BH3042" s="19"/>
      <c r="BI3042" s="19"/>
      <c r="BJ3042" s="19"/>
      <c r="BK3042" s="19"/>
      <c r="BL3042" s="19"/>
      <c r="BM3042" s="19"/>
      <c r="BN3042" s="19"/>
      <c r="BO3042" s="19"/>
      <c r="BP3042" s="19"/>
      <c r="BQ3042" s="19"/>
      <c r="BR3042" s="19"/>
      <c r="BS3042" s="19"/>
      <c r="BT3042" s="19"/>
      <c r="BU3042" s="19"/>
      <c r="BV3042" s="19"/>
      <c r="BW3042" s="19"/>
      <c r="BX3042" s="19"/>
      <c r="BY3042" s="19"/>
      <c r="BZ3042" s="19"/>
      <c r="CA3042" s="19"/>
      <c r="CB3042" s="19"/>
      <c r="CC3042" s="19"/>
      <c r="CD3042" s="19"/>
      <c r="CE3042" s="19"/>
      <c r="CF3042" s="19"/>
      <c r="CG3042" s="19"/>
      <c r="CH3042" s="19"/>
      <c r="CI3042" s="19"/>
      <c r="CJ3042" s="19"/>
      <c r="CK3042" s="19"/>
      <c r="CL3042" s="19"/>
      <c r="CM3042" s="19"/>
      <c r="CN3042" s="19"/>
      <c r="CO3042" s="19"/>
      <c r="CP3042" s="19"/>
      <c r="CQ3042" s="19"/>
      <c r="CR3042" s="19"/>
      <c r="CS3042" s="19"/>
      <c r="CT3042" s="19"/>
      <c r="CU3042" s="19"/>
      <c r="CV3042" s="19"/>
      <c r="CW3042" s="19"/>
      <c r="CX3042" s="19"/>
      <c r="CY3042" s="19"/>
      <c r="CZ3042" s="19"/>
      <c r="DA3042" s="19"/>
      <c r="DB3042" s="19"/>
      <c r="DC3042" s="19"/>
      <c r="DD3042" s="19"/>
      <c r="DE3042" s="19"/>
      <c r="DF3042" s="19"/>
      <c r="DG3042" s="19"/>
    </row>
    <row r="3043" spans="1:111" x14ac:dyDescent="0.25">
      <c r="A3043" s="35"/>
      <c r="B3043" s="35"/>
      <c r="C3043" s="35"/>
      <c r="D3043" s="35"/>
      <c r="E3043" s="107"/>
      <c r="H3043" s="35"/>
      <c r="I3043" s="35"/>
      <c r="J3043" s="35"/>
      <c r="K3043" s="35"/>
      <c r="L3043" s="35"/>
      <c r="M3043" s="35"/>
      <c r="N3043" s="35"/>
      <c r="O3043" s="35"/>
      <c r="V3043" s="19"/>
      <c r="W3043" s="19"/>
      <c r="X3043" s="19"/>
      <c r="Y3043" s="19"/>
      <c r="Z3043" s="19"/>
      <c r="AA3043" s="19"/>
      <c r="AB3043" s="19"/>
      <c r="AC3043" s="19"/>
      <c r="AD3043" s="19"/>
      <c r="AE3043" s="19"/>
      <c r="AF3043" s="19"/>
      <c r="AG3043" s="19"/>
      <c r="AH3043" s="19"/>
      <c r="AI3043" s="19"/>
      <c r="AJ3043" s="19"/>
      <c r="AK3043" s="19"/>
      <c r="AL3043" s="19"/>
      <c r="AM3043" s="19"/>
      <c r="AN3043" s="19"/>
      <c r="AO3043" s="19"/>
      <c r="AP3043" s="19"/>
      <c r="AQ3043" s="19"/>
      <c r="AR3043" s="19"/>
      <c r="AS3043" s="19"/>
      <c r="AT3043" s="19"/>
      <c r="AU3043" s="19"/>
      <c r="AV3043" s="19"/>
      <c r="AW3043" s="19"/>
      <c r="AX3043" s="19"/>
      <c r="AY3043" s="19"/>
      <c r="AZ3043" s="19"/>
      <c r="BA3043" s="19"/>
      <c r="BB3043" s="19"/>
      <c r="BC3043" s="19"/>
      <c r="BD3043" s="19"/>
      <c r="BE3043" s="19"/>
      <c r="BF3043" s="19"/>
      <c r="BG3043" s="19"/>
      <c r="BH3043" s="19"/>
      <c r="BI3043" s="19"/>
      <c r="BJ3043" s="19"/>
      <c r="BK3043" s="19"/>
      <c r="BL3043" s="19"/>
      <c r="BM3043" s="19"/>
      <c r="BN3043" s="19"/>
      <c r="BO3043" s="19"/>
      <c r="BP3043" s="19"/>
      <c r="BQ3043" s="19"/>
      <c r="BR3043" s="19"/>
      <c r="BS3043" s="19"/>
      <c r="BT3043" s="19"/>
      <c r="BU3043" s="19"/>
      <c r="BV3043" s="19"/>
      <c r="BW3043" s="19"/>
      <c r="BX3043" s="19"/>
      <c r="BY3043" s="19"/>
      <c r="BZ3043" s="19"/>
      <c r="CA3043" s="19"/>
      <c r="CB3043" s="19"/>
      <c r="CC3043" s="19"/>
      <c r="CD3043" s="19"/>
      <c r="CE3043" s="19"/>
      <c r="CF3043" s="19"/>
      <c r="CG3043" s="19"/>
      <c r="CH3043" s="19"/>
      <c r="CI3043" s="19"/>
      <c r="CJ3043" s="19"/>
      <c r="CK3043" s="19"/>
      <c r="CL3043" s="19"/>
      <c r="CM3043" s="19"/>
      <c r="CN3043" s="19"/>
      <c r="CO3043" s="19"/>
      <c r="CP3043" s="19"/>
      <c r="CQ3043" s="19"/>
      <c r="CR3043" s="19"/>
      <c r="CS3043" s="19"/>
      <c r="CT3043" s="19"/>
      <c r="CU3043" s="19"/>
      <c r="CV3043" s="19"/>
      <c r="CW3043" s="19"/>
      <c r="CX3043" s="19"/>
      <c r="CY3043" s="19"/>
      <c r="CZ3043" s="19"/>
      <c r="DA3043" s="19"/>
      <c r="DB3043" s="19"/>
      <c r="DC3043" s="19"/>
      <c r="DD3043" s="19"/>
      <c r="DE3043" s="19"/>
      <c r="DF3043" s="19"/>
      <c r="DG3043" s="19"/>
    </row>
    <row r="3044" spans="1:111" x14ac:dyDescent="0.25">
      <c r="A3044" s="35"/>
      <c r="B3044" s="35"/>
      <c r="C3044" s="35"/>
      <c r="D3044" s="35"/>
      <c r="E3044" s="107"/>
      <c r="H3044" s="35"/>
      <c r="I3044" s="35"/>
      <c r="J3044" s="35"/>
      <c r="K3044" s="35"/>
      <c r="L3044" s="35"/>
      <c r="M3044" s="35"/>
      <c r="N3044" s="35"/>
      <c r="O3044" s="35"/>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19"/>
      <c r="AY3044" s="19"/>
      <c r="AZ3044" s="19"/>
      <c r="BA3044" s="19"/>
      <c r="BB3044" s="19"/>
      <c r="BC3044" s="19"/>
      <c r="BD3044" s="19"/>
      <c r="BE3044" s="19"/>
      <c r="BF3044" s="19"/>
      <c r="BG3044" s="19"/>
      <c r="BH3044" s="19"/>
      <c r="BI3044" s="19"/>
      <c r="BJ3044" s="19"/>
      <c r="BK3044" s="19"/>
      <c r="BL3044" s="19"/>
      <c r="BM3044" s="19"/>
      <c r="BN3044" s="19"/>
      <c r="BO3044" s="19"/>
      <c r="BP3044" s="19"/>
      <c r="BQ3044" s="19"/>
      <c r="BR3044" s="19"/>
      <c r="BS3044" s="19"/>
      <c r="BT3044" s="19"/>
      <c r="BU3044" s="19"/>
      <c r="BV3044" s="19"/>
      <c r="BW3044" s="19"/>
      <c r="BX3044" s="19"/>
      <c r="BY3044" s="19"/>
      <c r="BZ3044" s="19"/>
      <c r="CA3044" s="19"/>
      <c r="CB3044" s="19"/>
      <c r="CC3044" s="19"/>
      <c r="CD3044" s="19"/>
      <c r="CE3044" s="19"/>
      <c r="CF3044" s="19"/>
      <c r="CG3044" s="19"/>
      <c r="CH3044" s="19"/>
      <c r="CI3044" s="19"/>
      <c r="CJ3044" s="19"/>
      <c r="CK3044" s="19"/>
      <c r="CL3044" s="19"/>
      <c r="CM3044" s="19"/>
      <c r="CN3044" s="19"/>
      <c r="CO3044" s="19"/>
      <c r="CP3044" s="19"/>
      <c r="CQ3044" s="19"/>
      <c r="CR3044" s="19"/>
      <c r="CS3044" s="19"/>
      <c r="CT3044" s="19"/>
      <c r="CU3044" s="19"/>
      <c r="CV3044" s="19"/>
      <c r="CW3044" s="19"/>
      <c r="CX3044" s="19"/>
      <c r="CY3044" s="19"/>
      <c r="CZ3044" s="19"/>
      <c r="DA3044" s="19"/>
      <c r="DB3044" s="19"/>
      <c r="DC3044" s="19"/>
      <c r="DD3044" s="19"/>
      <c r="DE3044" s="19"/>
      <c r="DF3044" s="19"/>
      <c r="DG3044" s="19"/>
    </row>
    <row r="3045" spans="1:111" x14ac:dyDescent="0.25">
      <c r="A3045" s="35"/>
      <c r="B3045" s="35"/>
      <c r="C3045" s="35"/>
      <c r="D3045" s="35"/>
      <c r="E3045" s="107"/>
      <c r="H3045" s="35"/>
      <c r="I3045" s="35"/>
      <c r="J3045" s="35"/>
      <c r="K3045" s="35"/>
      <c r="L3045" s="35"/>
      <c r="M3045" s="35"/>
      <c r="N3045" s="35"/>
      <c r="O3045" s="35"/>
      <c r="V3045" s="19"/>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AQ3045" s="19"/>
      <c r="AR3045" s="19"/>
      <c r="AS3045" s="19"/>
      <c r="AT3045" s="19"/>
      <c r="AU3045" s="19"/>
      <c r="AV3045" s="19"/>
      <c r="AW3045" s="19"/>
      <c r="AX3045" s="19"/>
      <c r="AY3045" s="19"/>
      <c r="AZ3045" s="19"/>
      <c r="BA3045" s="19"/>
      <c r="BB3045" s="19"/>
      <c r="BC3045" s="19"/>
      <c r="BD3045" s="19"/>
      <c r="BE3045" s="19"/>
      <c r="BF3045" s="19"/>
      <c r="BG3045" s="19"/>
      <c r="BH3045" s="19"/>
      <c r="BI3045" s="19"/>
      <c r="BJ3045" s="19"/>
      <c r="BK3045" s="19"/>
      <c r="BL3045" s="19"/>
      <c r="BM3045" s="19"/>
      <c r="BN3045" s="19"/>
      <c r="BO3045" s="19"/>
      <c r="BP3045" s="19"/>
      <c r="BQ3045" s="19"/>
      <c r="BR3045" s="19"/>
      <c r="BS3045" s="19"/>
      <c r="BT3045" s="19"/>
      <c r="BU3045" s="19"/>
      <c r="BV3045" s="19"/>
      <c r="BW3045" s="19"/>
      <c r="BX3045" s="19"/>
      <c r="BY3045" s="19"/>
      <c r="BZ3045" s="19"/>
      <c r="CA3045" s="19"/>
      <c r="CB3045" s="19"/>
      <c r="CC3045" s="19"/>
      <c r="CD3045" s="19"/>
      <c r="CE3045" s="19"/>
      <c r="CF3045" s="19"/>
      <c r="CG3045" s="19"/>
      <c r="CH3045" s="19"/>
      <c r="CI3045" s="19"/>
      <c r="CJ3045" s="19"/>
      <c r="CK3045" s="19"/>
      <c r="CL3045" s="19"/>
      <c r="CM3045" s="19"/>
      <c r="CN3045" s="19"/>
      <c r="CO3045" s="19"/>
      <c r="CP3045" s="19"/>
      <c r="CQ3045" s="19"/>
      <c r="CR3045" s="19"/>
      <c r="CS3045" s="19"/>
      <c r="CT3045" s="19"/>
      <c r="CU3045" s="19"/>
      <c r="CV3045" s="19"/>
      <c r="CW3045" s="19"/>
      <c r="CX3045" s="19"/>
      <c r="CY3045" s="19"/>
      <c r="CZ3045" s="19"/>
      <c r="DA3045" s="19"/>
      <c r="DB3045" s="19"/>
      <c r="DC3045" s="19"/>
      <c r="DD3045" s="19"/>
      <c r="DE3045" s="19"/>
      <c r="DF3045" s="19"/>
      <c r="DG3045" s="19"/>
    </row>
    <row r="3046" spans="1:111" x14ac:dyDescent="0.25">
      <c r="A3046" s="35"/>
      <c r="B3046" s="35"/>
      <c r="C3046" s="35"/>
      <c r="D3046" s="35"/>
      <c r="E3046" s="107"/>
      <c r="H3046" s="35"/>
      <c r="I3046" s="35"/>
      <c r="J3046" s="35"/>
      <c r="K3046" s="35"/>
      <c r="L3046" s="35"/>
      <c r="M3046" s="35"/>
      <c r="N3046" s="35"/>
      <c r="O3046" s="35"/>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9"/>
      <c r="CE3046" s="19"/>
      <c r="CF3046" s="19"/>
      <c r="CG3046" s="19"/>
      <c r="CH3046" s="19"/>
      <c r="CI3046" s="19"/>
      <c r="CJ3046" s="19"/>
      <c r="CK3046" s="19"/>
      <c r="CL3046" s="19"/>
      <c r="CM3046" s="19"/>
      <c r="CN3046" s="19"/>
      <c r="CO3046" s="19"/>
      <c r="CP3046" s="19"/>
      <c r="CQ3046" s="19"/>
      <c r="CR3046" s="19"/>
      <c r="CS3046" s="19"/>
      <c r="CT3046" s="19"/>
      <c r="CU3046" s="19"/>
      <c r="CV3046" s="19"/>
      <c r="CW3046" s="19"/>
      <c r="CX3046" s="19"/>
      <c r="CY3046" s="19"/>
      <c r="CZ3046" s="19"/>
      <c r="DA3046" s="19"/>
      <c r="DB3046" s="19"/>
      <c r="DC3046" s="19"/>
      <c r="DD3046" s="19"/>
      <c r="DE3046" s="19"/>
      <c r="DF3046" s="19"/>
      <c r="DG3046" s="19"/>
    </row>
    <row r="3047" spans="1:111" x14ac:dyDescent="0.25">
      <c r="A3047" s="35"/>
      <c r="B3047" s="35"/>
      <c r="C3047" s="35"/>
      <c r="D3047" s="35"/>
      <c r="E3047" s="107"/>
      <c r="H3047" s="35"/>
      <c r="I3047" s="35"/>
      <c r="J3047" s="35"/>
      <c r="K3047" s="35"/>
      <c r="L3047" s="35"/>
      <c r="M3047" s="35"/>
      <c r="N3047" s="35"/>
      <c r="O3047" s="35"/>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19"/>
      <c r="AT3047" s="19"/>
      <c r="AU3047" s="19"/>
      <c r="AV3047" s="19"/>
      <c r="AW3047" s="19"/>
      <c r="AX3047" s="19"/>
      <c r="AY3047" s="19"/>
      <c r="AZ3047" s="19"/>
      <c r="BA3047" s="19"/>
      <c r="BB3047" s="19"/>
      <c r="BC3047" s="19"/>
      <c r="BD3047" s="19"/>
      <c r="BE3047" s="19"/>
      <c r="BF3047" s="19"/>
      <c r="BG3047" s="19"/>
      <c r="BH3047" s="19"/>
      <c r="BI3047" s="19"/>
      <c r="BJ3047" s="19"/>
      <c r="BK3047" s="19"/>
      <c r="BL3047" s="19"/>
      <c r="BM3047" s="19"/>
      <c r="BN3047" s="19"/>
      <c r="BO3047" s="19"/>
      <c r="BP3047" s="19"/>
      <c r="BQ3047" s="19"/>
      <c r="BR3047" s="19"/>
      <c r="BS3047" s="19"/>
      <c r="BT3047" s="19"/>
      <c r="BU3047" s="19"/>
      <c r="BV3047" s="19"/>
      <c r="BW3047" s="19"/>
      <c r="BX3047" s="19"/>
      <c r="BY3047" s="19"/>
      <c r="BZ3047" s="19"/>
      <c r="CA3047" s="19"/>
      <c r="CB3047" s="19"/>
      <c r="CC3047" s="19"/>
      <c r="CD3047" s="19"/>
      <c r="CE3047" s="19"/>
      <c r="CF3047" s="19"/>
      <c r="CG3047" s="19"/>
      <c r="CH3047" s="19"/>
      <c r="CI3047" s="19"/>
      <c r="CJ3047" s="19"/>
      <c r="CK3047" s="19"/>
      <c r="CL3047" s="19"/>
      <c r="CM3047" s="19"/>
      <c r="CN3047" s="19"/>
      <c r="CO3047" s="19"/>
      <c r="CP3047" s="19"/>
      <c r="CQ3047" s="19"/>
      <c r="CR3047" s="19"/>
      <c r="CS3047" s="19"/>
      <c r="CT3047" s="19"/>
      <c r="CU3047" s="19"/>
      <c r="CV3047" s="19"/>
      <c r="CW3047" s="19"/>
      <c r="CX3047" s="19"/>
      <c r="CY3047" s="19"/>
      <c r="CZ3047" s="19"/>
      <c r="DA3047" s="19"/>
      <c r="DB3047" s="19"/>
      <c r="DC3047" s="19"/>
      <c r="DD3047" s="19"/>
      <c r="DE3047" s="19"/>
      <c r="DF3047" s="19"/>
      <c r="DG3047" s="19"/>
    </row>
    <row r="3048" spans="1:111" x14ac:dyDescent="0.25">
      <c r="A3048" s="35"/>
      <c r="B3048" s="35"/>
      <c r="C3048" s="35"/>
      <c r="D3048" s="35"/>
      <c r="E3048" s="107"/>
      <c r="H3048" s="35"/>
      <c r="I3048" s="35"/>
      <c r="J3048" s="35"/>
      <c r="K3048" s="35"/>
      <c r="L3048" s="35"/>
      <c r="M3048" s="35"/>
      <c r="N3048" s="35"/>
      <c r="O3048" s="35"/>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c r="AT3048" s="19"/>
      <c r="AU3048" s="19"/>
      <c r="AV3048" s="19"/>
      <c r="AW3048" s="19"/>
      <c r="AX3048" s="19"/>
      <c r="AY3048" s="19"/>
      <c r="AZ3048" s="19"/>
      <c r="BA3048" s="19"/>
      <c r="BB3048" s="19"/>
      <c r="BC3048" s="19"/>
      <c r="BD3048" s="19"/>
      <c r="BE3048" s="19"/>
      <c r="BF3048" s="19"/>
      <c r="BG3048" s="19"/>
      <c r="BH3048" s="19"/>
      <c r="BI3048" s="19"/>
      <c r="BJ3048" s="19"/>
      <c r="BK3048" s="19"/>
      <c r="BL3048" s="19"/>
      <c r="BM3048" s="19"/>
      <c r="BN3048" s="19"/>
      <c r="BO3048" s="19"/>
      <c r="BP3048" s="19"/>
      <c r="BQ3048" s="19"/>
      <c r="BR3048" s="19"/>
      <c r="BS3048" s="19"/>
      <c r="BT3048" s="19"/>
      <c r="BU3048" s="19"/>
      <c r="BV3048" s="19"/>
      <c r="BW3048" s="19"/>
      <c r="BX3048" s="19"/>
      <c r="BY3048" s="19"/>
      <c r="BZ3048" s="19"/>
      <c r="CA3048" s="19"/>
      <c r="CB3048" s="19"/>
      <c r="CC3048" s="19"/>
      <c r="CD3048" s="19"/>
      <c r="CE3048" s="19"/>
      <c r="CF3048" s="19"/>
      <c r="CG3048" s="19"/>
      <c r="CH3048" s="19"/>
      <c r="CI3048" s="19"/>
      <c r="CJ3048" s="19"/>
      <c r="CK3048" s="19"/>
      <c r="CL3048" s="19"/>
      <c r="CM3048" s="19"/>
      <c r="CN3048" s="19"/>
      <c r="CO3048" s="19"/>
      <c r="CP3048" s="19"/>
      <c r="CQ3048" s="19"/>
      <c r="CR3048" s="19"/>
      <c r="CS3048" s="19"/>
      <c r="CT3048" s="19"/>
      <c r="CU3048" s="19"/>
      <c r="CV3048" s="19"/>
      <c r="CW3048" s="19"/>
      <c r="CX3048" s="19"/>
      <c r="CY3048" s="19"/>
      <c r="CZ3048" s="19"/>
      <c r="DA3048" s="19"/>
      <c r="DB3048" s="19"/>
      <c r="DC3048" s="19"/>
      <c r="DD3048" s="19"/>
      <c r="DE3048" s="19"/>
      <c r="DF3048" s="19"/>
      <c r="DG3048" s="19"/>
    </row>
    <row r="3049" spans="1:111" x14ac:dyDescent="0.25">
      <c r="A3049" s="35"/>
      <c r="B3049" s="35"/>
      <c r="C3049" s="35"/>
      <c r="D3049" s="35"/>
      <c r="E3049" s="107"/>
      <c r="H3049" s="35"/>
      <c r="I3049" s="35"/>
      <c r="J3049" s="35"/>
      <c r="K3049" s="35"/>
      <c r="L3049" s="35"/>
      <c r="M3049" s="35"/>
      <c r="N3049" s="35"/>
      <c r="O3049" s="35"/>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19"/>
      <c r="AT3049" s="19"/>
      <c r="AU3049" s="19"/>
      <c r="AV3049" s="19"/>
      <c r="AW3049" s="19"/>
      <c r="AX3049" s="19"/>
      <c r="AY3049" s="19"/>
      <c r="AZ3049" s="19"/>
      <c r="BA3049" s="19"/>
      <c r="BB3049" s="19"/>
      <c r="BC3049" s="19"/>
      <c r="BD3049" s="19"/>
      <c r="BE3049" s="19"/>
      <c r="BF3049" s="19"/>
      <c r="BG3049" s="19"/>
      <c r="BH3049" s="19"/>
      <c r="BI3049" s="19"/>
      <c r="BJ3049" s="19"/>
      <c r="BK3049" s="19"/>
      <c r="BL3049" s="19"/>
      <c r="BM3049" s="19"/>
      <c r="BN3049" s="19"/>
      <c r="BO3049" s="19"/>
      <c r="BP3049" s="19"/>
      <c r="BQ3049" s="19"/>
      <c r="BR3049" s="19"/>
      <c r="BS3049" s="19"/>
      <c r="BT3049" s="19"/>
      <c r="BU3049" s="19"/>
      <c r="BV3049" s="19"/>
      <c r="BW3049" s="19"/>
      <c r="BX3049" s="19"/>
      <c r="BY3049" s="19"/>
      <c r="BZ3049" s="19"/>
      <c r="CA3049" s="19"/>
      <c r="CB3049" s="19"/>
      <c r="CC3049" s="19"/>
      <c r="CD3049" s="19"/>
      <c r="CE3049" s="19"/>
      <c r="CF3049" s="19"/>
      <c r="CG3049" s="19"/>
      <c r="CH3049" s="19"/>
      <c r="CI3049" s="19"/>
      <c r="CJ3049" s="19"/>
      <c r="CK3049" s="19"/>
      <c r="CL3049" s="19"/>
      <c r="CM3049" s="19"/>
      <c r="CN3049" s="19"/>
      <c r="CO3049" s="19"/>
      <c r="CP3049" s="19"/>
      <c r="CQ3049" s="19"/>
      <c r="CR3049" s="19"/>
      <c r="CS3049" s="19"/>
      <c r="CT3049" s="19"/>
      <c r="CU3049" s="19"/>
      <c r="CV3049" s="19"/>
      <c r="CW3049" s="19"/>
      <c r="CX3049" s="19"/>
      <c r="CY3049" s="19"/>
      <c r="CZ3049" s="19"/>
      <c r="DA3049" s="19"/>
      <c r="DB3049" s="19"/>
      <c r="DC3049" s="19"/>
      <c r="DD3049" s="19"/>
      <c r="DE3049" s="19"/>
      <c r="DF3049" s="19"/>
      <c r="DG3049" s="19"/>
    </row>
    <row r="3050" spans="1:111" x14ac:dyDescent="0.25">
      <c r="A3050" s="35"/>
      <c r="B3050" s="35"/>
      <c r="C3050" s="35"/>
      <c r="D3050" s="35"/>
      <c r="E3050" s="107"/>
      <c r="H3050" s="35"/>
      <c r="I3050" s="35"/>
      <c r="J3050" s="35"/>
      <c r="K3050" s="35"/>
      <c r="L3050" s="35"/>
      <c r="M3050" s="35"/>
      <c r="N3050" s="35"/>
      <c r="O3050" s="35"/>
      <c r="V3050" s="19"/>
      <c r="W3050" s="19"/>
      <c r="X3050" s="19"/>
      <c r="Y3050" s="19"/>
      <c r="Z3050" s="19"/>
      <c r="AA3050" s="19"/>
      <c r="AB3050" s="19"/>
      <c r="AC3050" s="19"/>
      <c r="AD3050" s="19"/>
      <c r="AE3050" s="19"/>
      <c r="AF3050" s="19"/>
      <c r="AG3050" s="19"/>
      <c r="AH3050" s="19"/>
      <c r="AI3050" s="19"/>
      <c r="AJ3050" s="19"/>
      <c r="AK3050" s="19"/>
      <c r="AL3050" s="19"/>
      <c r="AM3050" s="19"/>
      <c r="AN3050" s="19"/>
      <c r="AO3050" s="19"/>
      <c r="AP3050" s="19"/>
      <c r="AQ3050" s="19"/>
      <c r="AR3050" s="19"/>
      <c r="AS3050" s="19"/>
      <c r="AT3050" s="19"/>
      <c r="AU3050" s="19"/>
      <c r="AV3050" s="19"/>
      <c r="AW3050" s="19"/>
      <c r="AX3050" s="19"/>
      <c r="AY3050" s="19"/>
      <c r="AZ3050" s="19"/>
      <c r="BA3050" s="19"/>
      <c r="BB3050" s="19"/>
      <c r="BC3050" s="19"/>
      <c r="BD3050" s="19"/>
      <c r="BE3050" s="19"/>
      <c r="BF3050" s="19"/>
      <c r="BG3050" s="19"/>
      <c r="BH3050" s="19"/>
      <c r="BI3050" s="19"/>
      <c r="BJ3050" s="19"/>
      <c r="BK3050" s="19"/>
      <c r="BL3050" s="19"/>
      <c r="BM3050" s="19"/>
      <c r="BN3050" s="19"/>
      <c r="BO3050" s="19"/>
      <c r="BP3050" s="19"/>
      <c r="BQ3050" s="19"/>
      <c r="BR3050" s="19"/>
      <c r="BS3050" s="19"/>
      <c r="BT3050" s="19"/>
      <c r="BU3050" s="19"/>
      <c r="BV3050" s="19"/>
      <c r="BW3050" s="19"/>
      <c r="BX3050" s="19"/>
      <c r="BY3050" s="19"/>
      <c r="BZ3050" s="19"/>
      <c r="CA3050" s="19"/>
      <c r="CB3050" s="19"/>
      <c r="CC3050" s="19"/>
      <c r="CD3050" s="19"/>
      <c r="CE3050" s="19"/>
      <c r="CF3050" s="19"/>
      <c r="CG3050" s="19"/>
      <c r="CH3050" s="19"/>
      <c r="CI3050" s="19"/>
      <c r="CJ3050" s="19"/>
      <c r="CK3050" s="19"/>
      <c r="CL3050" s="19"/>
      <c r="CM3050" s="19"/>
      <c r="CN3050" s="19"/>
      <c r="CO3050" s="19"/>
      <c r="CP3050" s="19"/>
      <c r="CQ3050" s="19"/>
      <c r="CR3050" s="19"/>
      <c r="CS3050" s="19"/>
      <c r="CT3050" s="19"/>
      <c r="CU3050" s="19"/>
      <c r="CV3050" s="19"/>
      <c r="CW3050" s="19"/>
      <c r="CX3050" s="19"/>
      <c r="CY3050" s="19"/>
      <c r="CZ3050" s="19"/>
      <c r="DA3050" s="19"/>
      <c r="DB3050" s="19"/>
      <c r="DC3050" s="19"/>
      <c r="DD3050" s="19"/>
      <c r="DE3050" s="19"/>
      <c r="DF3050" s="19"/>
      <c r="DG3050" s="19"/>
    </row>
    <row r="3051" spans="1:111" x14ac:dyDescent="0.25">
      <c r="A3051" s="35"/>
      <c r="B3051" s="35"/>
      <c r="C3051" s="35"/>
      <c r="D3051" s="35"/>
      <c r="E3051" s="107"/>
      <c r="H3051" s="35"/>
      <c r="I3051" s="35"/>
      <c r="J3051" s="35"/>
      <c r="K3051" s="35"/>
      <c r="L3051" s="35"/>
      <c r="M3051" s="35"/>
      <c r="N3051" s="35"/>
      <c r="O3051" s="35"/>
      <c r="V3051" s="19"/>
      <c r="W3051" s="19"/>
      <c r="X3051" s="19"/>
      <c r="Y3051" s="19"/>
      <c r="Z3051" s="19"/>
      <c r="AA3051" s="19"/>
      <c r="AB3051" s="19"/>
      <c r="AC3051" s="19"/>
      <c r="AD3051" s="19"/>
      <c r="AE3051" s="19"/>
      <c r="AF3051" s="19"/>
      <c r="AG3051" s="19"/>
      <c r="AH3051" s="19"/>
      <c r="AI3051" s="19"/>
      <c r="AJ3051" s="19"/>
      <c r="AK3051" s="19"/>
      <c r="AL3051" s="19"/>
      <c r="AM3051" s="19"/>
      <c r="AN3051" s="19"/>
      <c r="AO3051" s="19"/>
      <c r="AP3051" s="19"/>
      <c r="AQ3051" s="19"/>
      <c r="AR3051" s="19"/>
      <c r="AS3051" s="19"/>
      <c r="AT3051" s="19"/>
      <c r="AU3051" s="19"/>
      <c r="AV3051" s="19"/>
      <c r="AW3051" s="19"/>
      <c r="AX3051" s="19"/>
      <c r="AY3051" s="19"/>
      <c r="AZ3051" s="19"/>
      <c r="BA3051" s="19"/>
      <c r="BB3051" s="19"/>
      <c r="BC3051" s="19"/>
      <c r="BD3051" s="19"/>
      <c r="BE3051" s="19"/>
      <c r="BF3051" s="19"/>
      <c r="BG3051" s="19"/>
      <c r="BH3051" s="19"/>
      <c r="BI3051" s="19"/>
      <c r="BJ3051" s="19"/>
      <c r="BK3051" s="19"/>
      <c r="BL3051" s="19"/>
      <c r="BM3051" s="19"/>
      <c r="BN3051" s="19"/>
      <c r="BO3051" s="19"/>
      <c r="BP3051" s="19"/>
      <c r="BQ3051" s="19"/>
      <c r="BR3051" s="19"/>
      <c r="BS3051" s="19"/>
      <c r="BT3051" s="19"/>
      <c r="BU3051" s="19"/>
      <c r="BV3051" s="19"/>
      <c r="BW3051" s="19"/>
      <c r="BX3051" s="19"/>
      <c r="BY3051" s="19"/>
      <c r="BZ3051" s="19"/>
      <c r="CA3051" s="19"/>
      <c r="CB3051" s="19"/>
      <c r="CC3051" s="19"/>
      <c r="CD3051" s="19"/>
      <c r="CE3051" s="19"/>
      <c r="CF3051" s="19"/>
      <c r="CG3051" s="19"/>
      <c r="CH3051" s="19"/>
      <c r="CI3051" s="19"/>
      <c r="CJ3051" s="19"/>
      <c r="CK3051" s="19"/>
      <c r="CL3051" s="19"/>
      <c r="CM3051" s="19"/>
      <c r="CN3051" s="19"/>
      <c r="CO3051" s="19"/>
      <c r="CP3051" s="19"/>
      <c r="CQ3051" s="19"/>
      <c r="CR3051" s="19"/>
      <c r="CS3051" s="19"/>
      <c r="CT3051" s="19"/>
      <c r="CU3051" s="19"/>
      <c r="CV3051" s="19"/>
      <c r="CW3051" s="19"/>
      <c r="CX3051" s="19"/>
      <c r="CY3051" s="19"/>
      <c r="CZ3051" s="19"/>
      <c r="DA3051" s="19"/>
      <c r="DB3051" s="19"/>
      <c r="DC3051" s="19"/>
      <c r="DD3051" s="19"/>
      <c r="DE3051" s="19"/>
      <c r="DF3051" s="19"/>
      <c r="DG3051" s="19"/>
    </row>
    <row r="3052" spans="1:111" x14ac:dyDescent="0.25">
      <c r="A3052" s="35"/>
      <c r="B3052" s="35"/>
      <c r="C3052" s="35"/>
      <c r="D3052" s="35"/>
      <c r="E3052" s="107"/>
      <c r="H3052" s="35"/>
      <c r="I3052" s="35"/>
      <c r="J3052" s="35"/>
      <c r="K3052" s="35"/>
      <c r="L3052" s="35"/>
      <c r="M3052" s="35"/>
      <c r="N3052" s="35"/>
      <c r="O3052" s="35"/>
      <c r="V3052" s="19"/>
      <c r="W3052" s="19"/>
      <c r="X3052" s="19"/>
      <c r="Y3052" s="19"/>
      <c r="Z3052" s="19"/>
      <c r="AA3052" s="19"/>
      <c r="AB3052" s="19"/>
      <c r="AC3052" s="19"/>
      <c r="AD3052" s="19"/>
      <c r="AE3052" s="19"/>
      <c r="AF3052" s="19"/>
      <c r="AG3052" s="19"/>
      <c r="AH3052" s="19"/>
      <c r="AI3052" s="19"/>
      <c r="AJ3052" s="19"/>
      <c r="AK3052" s="19"/>
      <c r="AL3052" s="19"/>
      <c r="AM3052" s="19"/>
      <c r="AN3052" s="19"/>
      <c r="AO3052" s="19"/>
      <c r="AP3052" s="19"/>
      <c r="AQ3052" s="19"/>
      <c r="AR3052" s="19"/>
      <c r="AS3052" s="19"/>
      <c r="AT3052" s="19"/>
      <c r="AU3052" s="19"/>
      <c r="AV3052" s="19"/>
      <c r="AW3052" s="19"/>
      <c r="AX3052" s="19"/>
      <c r="AY3052" s="19"/>
      <c r="AZ3052" s="19"/>
      <c r="BA3052" s="19"/>
      <c r="BB3052" s="19"/>
      <c r="BC3052" s="19"/>
      <c r="BD3052" s="19"/>
      <c r="BE3052" s="19"/>
      <c r="BF3052" s="19"/>
      <c r="BG3052" s="19"/>
      <c r="BH3052" s="19"/>
      <c r="BI3052" s="19"/>
      <c r="BJ3052" s="19"/>
      <c r="BK3052" s="19"/>
      <c r="BL3052" s="19"/>
      <c r="BM3052" s="19"/>
      <c r="BN3052" s="19"/>
      <c r="BO3052" s="19"/>
      <c r="BP3052" s="19"/>
      <c r="BQ3052" s="19"/>
      <c r="BR3052" s="19"/>
      <c r="BS3052" s="19"/>
      <c r="BT3052" s="19"/>
      <c r="BU3052" s="19"/>
      <c r="BV3052" s="19"/>
      <c r="BW3052" s="19"/>
      <c r="BX3052" s="19"/>
      <c r="BY3052" s="19"/>
      <c r="BZ3052" s="19"/>
      <c r="CA3052" s="19"/>
      <c r="CB3052" s="19"/>
      <c r="CC3052" s="19"/>
      <c r="CD3052" s="19"/>
      <c r="CE3052" s="19"/>
      <c r="CF3052" s="19"/>
      <c r="CG3052" s="19"/>
      <c r="CH3052" s="19"/>
      <c r="CI3052" s="19"/>
      <c r="CJ3052" s="19"/>
      <c r="CK3052" s="19"/>
      <c r="CL3052" s="19"/>
      <c r="CM3052" s="19"/>
      <c r="CN3052" s="19"/>
      <c r="CO3052" s="19"/>
      <c r="CP3052" s="19"/>
      <c r="CQ3052" s="19"/>
      <c r="CR3052" s="19"/>
      <c r="CS3052" s="19"/>
      <c r="CT3052" s="19"/>
      <c r="CU3052" s="19"/>
      <c r="CV3052" s="19"/>
      <c r="CW3052" s="19"/>
      <c r="CX3052" s="19"/>
      <c r="CY3052" s="19"/>
      <c r="CZ3052" s="19"/>
      <c r="DA3052" s="19"/>
      <c r="DB3052" s="19"/>
      <c r="DC3052" s="19"/>
      <c r="DD3052" s="19"/>
      <c r="DE3052" s="19"/>
      <c r="DF3052" s="19"/>
      <c r="DG3052" s="19"/>
    </row>
    <row r="3053" spans="1:111" x14ac:dyDescent="0.25">
      <c r="A3053" s="35"/>
      <c r="B3053" s="35"/>
      <c r="C3053" s="35"/>
      <c r="D3053" s="35"/>
      <c r="E3053" s="107"/>
      <c r="H3053" s="35"/>
      <c r="I3053" s="35"/>
      <c r="J3053" s="35"/>
      <c r="K3053" s="35"/>
      <c r="L3053" s="35"/>
      <c r="M3053" s="35"/>
      <c r="N3053" s="35"/>
      <c r="O3053" s="35"/>
      <c r="V3053" s="19"/>
      <c r="W3053" s="19"/>
      <c r="X3053" s="19"/>
      <c r="Y3053" s="19"/>
      <c r="Z3053" s="19"/>
      <c r="AA3053" s="19"/>
      <c r="AB3053" s="19"/>
      <c r="AC3053" s="19"/>
      <c r="AD3053" s="19"/>
      <c r="AE3053" s="19"/>
      <c r="AF3053" s="19"/>
      <c r="AG3053" s="19"/>
      <c r="AH3053" s="19"/>
      <c r="AI3053" s="19"/>
      <c r="AJ3053" s="19"/>
      <c r="AK3053" s="19"/>
      <c r="AL3053" s="19"/>
      <c r="AM3053" s="19"/>
      <c r="AN3053" s="19"/>
      <c r="AO3053" s="19"/>
      <c r="AP3053" s="19"/>
      <c r="AQ3053" s="19"/>
      <c r="AR3053" s="19"/>
      <c r="AS3053" s="19"/>
      <c r="AT3053" s="19"/>
      <c r="AU3053" s="19"/>
      <c r="AV3053" s="19"/>
      <c r="AW3053" s="19"/>
      <c r="AX3053" s="19"/>
      <c r="AY3053" s="19"/>
      <c r="AZ3053" s="19"/>
      <c r="BA3053" s="19"/>
      <c r="BB3053" s="19"/>
      <c r="BC3053" s="19"/>
      <c r="BD3053" s="19"/>
      <c r="BE3053" s="19"/>
      <c r="BF3053" s="19"/>
      <c r="BG3053" s="19"/>
      <c r="BH3053" s="19"/>
      <c r="BI3053" s="19"/>
      <c r="BJ3053" s="19"/>
      <c r="BK3053" s="19"/>
      <c r="BL3053" s="19"/>
      <c r="BM3053" s="19"/>
      <c r="BN3053" s="19"/>
      <c r="BO3053" s="19"/>
      <c r="BP3053" s="19"/>
      <c r="BQ3053" s="19"/>
      <c r="BR3053" s="19"/>
      <c r="BS3053" s="19"/>
      <c r="BT3053" s="19"/>
      <c r="BU3053" s="19"/>
      <c r="BV3053" s="19"/>
      <c r="BW3053" s="19"/>
      <c r="BX3053" s="19"/>
      <c r="BY3053" s="19"/>
      <c r="BZ3053" s="19"/>
      <c r="CA3053" s="19"/>
      <c r="CB3053" s="19"/>
      <c r="CC3053" s="19"/>
      <c r="CD3053" s="19"/>
      <c r="CE3053" s="19"/>
      <c r="CF3053" s="19"/>
      <c r="CG3053" s="19"/>
      <c r="CH3053" s="19"/>
      <c r="CI3053" s="19"/>
      <c r="CJ3053" s="19"/>
      <c r="CK3053" s="19"/>
      <c r="CL3053" s="19"/>
      <c r="CM3053" s="19"/>
      <c r="CN3053" s="19"/>
      <c r="CO3053" s="19"/>
      <c r="CP3053" s="19"/>
      <c r="CQ3053" s="19"/>
      <c r="CR3053" s="19"/>
      <c r="CS3053" s="19"/>
      <c r="CT3053" s="19"/>
      <c r="CU3053" s="19"/>
      <c r="CV3053" s="19"/>
      <c r="CW3053" s="19"/>
      <c r="CX3053" s="19"/>
      <c r="CY3053" s="19"/>
      <c r="CZ3053" s="19"/>
      <c r="DA3053" s="19"/>
      <c r="DB3053" s="19"/>
      <c r="DC3053" s="19"/>
      <c r="DD3053" s="19"/>
      <c r="DE3053" s="19"/>
      <c r="DF3053" s="19"/>
      <c r="DG3053" s="19"/>
    </row>
    <row r="3054" spans="1:111" x14ac:dyDescent="0.25">
      <c r="A3054" s="35"/>
      <c r="B3054" s="35"/>
      <c r="C3054" s="35"/>
      <c r="D3054" s="35"/>
      <c r="E3054" s="107"/>
      <c r="H3054" s="35"/>
      <c r="I3054" s="35"/>
      <c r="J3054" s="35"/>
      <c r="K3054" s="35"/>
      <c r="L3054" s="35"/>
      <c r="M3054" s="35"/>
      <c r="N3054" s="35"/>
      <c r="O3054" s="35"/>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9"/>
      <c r="CE3054" s="19"/>
      <c r="CF3054" s="19"/>
      <c r="CG3054" s="19"/>
      <c r="CH3054" s="19"/>
      <c r="CI3054" s="19"/>
      <c r="CJ3054" s="19"/>
      <c r="CK3054" s="19"/>
      <c r="CL3054" s="19"/>
      <c r="CM3054" s="19"/>
      <c r="CN3054" s="19"/>
      <c r="CO3054" s="19"/>
      <c r="CP3054" s="19"/>
      <c r="CQ3054" s="19"/>
      <c r="CR3054" s="19"/>
      <c r="CS3054" s="19"/>
      <c r="CT3054" s="19"/>
      <c r="CU3054" s="19"/>
      <c r="CV3054" s="19"/>
      <c r="CW3054" s="19"/>
      <c r="CX3054" s="19"/>
      <c r="CY3054" s="19"/>
      <c r="CZ3054" s="19"/>
      <c r="DA3054" s="19"/>
      <c r="DB3054" s="19"/>
      <c r="DC3054" s="19"/>
      <c r="DD3054" s="19"/>
      <c r="DE3054" s="19"/>
      <c r="DF3054" s="19"/>
      <c r="DG3054" s="19"/>
    </row>
    <row r="3055" spans="1:111" x14ac:dyDescent="0.25">
      <c r="A3055" s="35"/>
      <c r="B3055" s="35"/>
      <c r="C3055" s="35"/>
      <c r="D3055" s="35"/>
      <c r="E3055" s="107"/>
      <c r="H3055" s="35"/>
      <c r="I3055" s="35"/>
      <c r="J3055" s="35"/>
      <c r="K3055" s="35"/>
      <c r="L3055" s="35"/>
      <c r="M3055" s="35"/>
      <c r="N3055" s="35"/>
      <c r="O3055" s="35"/>
      <c r="V3055" s="19"/>
      <c r="W3055" s="19"/>
      <c r="X3055" s="19"/>
      <c r="Y3055" s="19"/>
      <c r="Z3055" s="19"/>
      <c r="AA3055" s="19"/>
      <c r="AB3055" s="19"/>
      <c r="AC3055" s="19"/>
      <c r="AD3055" s="19"/>
      <c r="AE3055" s="19"/>
      <c r="AF3055" s="19"/>
      <c r="AG3055" s="19"/>
      <c r="AH3055" s="19"/>
      <c r="AI3055" s="19"/>
      <c r="AJ3055" s="19"/>
      <c r="AK3055" s="19"/>
      <c r="AL3055" s="19"/>
      <c r="AM3055" s="19"/>
      <c r="AN3055" s="19"/>
      <c r="AO3055" s="19"/>
      <c r="AP3055" s="19"/>
      <c r="AQ3055" s="19"/>
      <c r="AR3055" s="19"/>
      <c r="AS3055" s="19"/>
      <c r="AT3055" s="19"/>
      <c r="AU3055" s="19"/>
      <c r="AV3055" s="19"/>
      <c r="AW3055" s="19"/>
      <c r="AX3055" s="19"/>
      <c r="AY3055" s="19"/>
      <c r="AZ3055" s="19"/>
      <c r="BA3055" s="19"/>
      <c r="BB3055" s="19"/>
      <c r="BC3055" s="19"/>
      <c r="BD3055" s="19"/>
      <c r="BE3055" s="19"/>
      <c r="BF3055" s="19"/>
      <c r="BG3055" s="19"/>
      <c r="BH3055" s="19"/>
      <c r="BI3055" s="19"/>
      <c r="BJ3055" s="19"/>
      <c r="BK3055" s="19"/>
      <c r="BL3055" s="19"/>
      <c r="BM3055" s="19"/>
      <c r="BN3055" s="19"/>
      <c r="BO3055" s="19"/>
      <c r="BP3055" s="19"/>
      <c r="BQ3055" s="19"/>
      <c r="BR3055" s="19"/>
      <c r="BS3055" s="19"/>
      <c r="BT3055" s="19"/>
      <c r="BU3055" s="19"/>
      <c r="BV3055" s="19"/>
      <c r="BW3055" s="19"/>
      <c r="BX3055" s="19"/>
      <c r="BY3055" s="19"/>
      <c r="BZ3055" s="19"/>
      <c r="CA3055" s="19"/>
      <c r="CB3055" s="19"/>
      <c r="CC3055" s="19"/>
      <c r="CD3055" s="19"/>
      <c r="CE3055" s="19"/>
      <c r="CF3055" s="19"/>
      <c r="CG3055" s="19"/>
      <c r="CH3055" s="19"/>
      <c r="CI3055" s="19"/>
      <c r="CJ3055" s="19"/>
      <c r="CK3055" s="19"/>
      <c r="CL3055" s="19"/>
      <c r="CM3055" s="19"/>
      <c r="CN3055" s="19"/>
      <c r="CO3055" s="19"/>
      <c r="CP3055" s="19"/>
      <c r="CQ3055" s="19"/>
      <c r="CR3055" s="19"/>
      <c r="CS3055" s="19"/>
      <c r="CT3055" s="19"/>
      <c r="CU3055" s="19"/>
      <c r="CV3055" s="19"/>
      <c r="CW3055" s="19"/>
      <c r="CX3055" s="19"/>
      <c r="CY3055" s="19"/>
      <c r="CZ3055" s="19"/>
      <c r="DA3055" s="19"/>
      <c r="DB3055" s="19"/>
      <c r="DC3055" s="19"/>
      <c r="DD3055" s="19"/>
      <c r="DE3055" s="19"/>
      <c r="DF3055" s="19"/>
      <c r="DG3055" s="19"/>
    </row>
    <row r="3056" spans="1:111" x14ac:dyDescent="0.25">
      <c r="A3056" s="35"/>
      <c r="B3056" s="35"/>
      <c r="C3056" s="35"/>
      <c r="D3056" s="35"/>
      <c r="E3056" s="107"/>
      <c r="H3056" s="35"/>
      <c r="I3056" s="35"/>
      <c r="J3056" s="35"/>
      <c r="K3056" s="35"/>
      <c r="L3056" s="35"/>
      <c r="M3056" s="35"/>
      <c r="N3056" s="35"/>
      <c r="O3056" s="35"/>
      <c r="V3056" s="19"/>
      <c r="W3056" s="19"/>
      <c r="X3056" s="19"/>
      <c r="Y3056" s="19"/>
      <c r="Z3056" s="19"/>
      <c r="AA3056" s="19"/>
      <c r="AB3056" s="19"/>
      <c r="AC3056" s="19"/>
      <c r="AD3056" s="19"/>
      <c r="AE3056" s="19"/>
      <c r="AF3056" s="19"/>
      <c r="AG3056" s="19"/>
      <c r="AH3056" s="19"/>
      <c r="AI3056" s="19"/>
      <c r="AJ3056" s="19"/>
      <c r="AK3056" s="19"/>
      <c r="AL3056" s="19"/>
      <c r="AM3056" s="19"/>
      <c r="AN3056" s="19"/>
      <c r="AO3056" s="19"/>
      <c r="AP3056" s="19"/>
      <c r="AQ3056" s="19"/>
      <c r="AR3056" s="19"/>
      <c r="AS3056" s="19"/>
      <c r="AT3056" s="19"/>
      <c r="AU3056" s="19"/>
      <c r="AV3056" s="19"/>
      <c r="AW3056" s="19"/>
      <c r="AX3056" s="19"/>
      <c r="AY3056" s="19"/>
      <c r="AZ3056" s="19"/>
      <c r="BA3056" s="19"/>
      <c r="BB3056" s="19"/>
      <c r="BC3056" s="19"/>
      <c r="BD3056" s="19"/>
      <c r="BE3056" s="19"/>
      <c r="BF3056" s="19"/>
      <c r="BG3056" s="19"/>
      <c r="BH3056" s="19"/>
      <c r="BI3056" s="19"/>
      <c r="BJ3056" s="19"/>
      <c r="BK3056" s="19"/>
      <c r="BL3056" s="19"/>
      <c r="BM3056" s="19"/>
      <c r="BN3056" s="19"/>
      <c r="BO3056" s="19"/>
      <c r="BP3056" s="19"/>
      <c r="BQ3056" s="19"/>
      <c r="BR3056" s="19"/>
      <c r="BS3056" s="19"/>
      <c r="BT3056" s="19"/>
      <c r="BU3056" s="19"/>
      <c r="BV3056" s="19"/>
      <c r="BW3056" s="19"/>
      <c r="BX3056" s="19"/>
      <c r="BY3056" s="19"/>
      <c r="BZ3056" s="19"/>
      <c r="CA3056" s="19"/>
      <c r="CB3056" s="19"/>
      <c r="CC3056" s="19"/>
      <c r="CD3056" s="19"/>
      <c r="CE3056" s="19"/>
      <c r="CF3056" s="19"/>
      <c r="CG3056" s="19"/>
      <c r="CH3056" s="19"/>
      <c r="CI3056" s="19"/>
      <c r="CJ3056" s="19"/>
      <c r="CK3056" s="19"/>
      <c r="CL3056" s="19"/>
      <c r="CM3056" s="19"/>
      <c r="CN3056" s="19"/>
      <c r="CO3056" s="19"/>
      <c r="CP3056" s="19"/>
      <c r="CQ3056" s="19"/>
      <c r="CR3056" s="19"/>
      <c r="CS3056" s="19"/>
      <c r="CT3056" s="19"/>
      <c r="CU3056" s="19"/>
      <c r="CV3056" s="19"/>
      <c r="CW3056" s="19"/>
      <c r="CX3056" s="19"/>
      <c r="CY3056" s="19"/>
      <c r="CZ3056" s="19"/>
      <c r="DA3056" s="19"/>
      <c r="DB3056" s="19"/>
      <c r="DC3056" s="19"/>
      <c r="DD3056" s="19"/>
      <c r="DE3056" s="19"/>
      <c r="DF3056" s="19"/>
      <c r="DG3056" s="19"/>
    </row>
    <row r="3057" spans="1:111" x14ac:dyDescent="0.25">
      <c r="A3057" s="35"/>
      <c r="B3057" s="35"/>
      <c r="C3057" s="35"/>
      <c r="D3057" s="35"/>
      <c r="E3057" s="107"/>
      <c r="H3057" s="35"/>
      <c r="I3057" s="35"/>
      <c r="J3057" s="35"/>
      <c r="K3057" s="35"/>
      <c r="L3057" s="35"/>
      <c r="M3057" s="35"/>
      <c r="N3057" s="35"/>
      <c r="O3057" s="35"/>
      <c r="V3057" s="19"/>
      <c r="W3057" s="19"/>
      <c r="X3057" s="19"/>
      <c r="Y3057" s="19"/>
      <c r="Z3057" s="19"/>
      <c r="AA3057" s="19"/>
      <c r="AB3057" s="19"/>
      <c r="AC3057" s="19"/>
      <c r="AD3057" s="19"/>
      <c r="AE3057" s="19"/>
      <c r="AF3057" s="19"/>
      <c r="AG3057" s="19"/>
      <c r="AH3057" s="19"/>
      <c r="AI3057" s="19"/>
      <c r="AJ3057" s="19"/>
      <c r="AK3057" s="19"/>
      <c r="AL3057" s="19"/>
      <c r="AM3057" s="19"/>
      <c r="AN3057" s="19"/>
      <c r="AO3057" s="19"/>
      <c r="AP3057" s="19"/>
      <c r="AQ3057" s="19"/>
      <c r="AR3057" s="19"/>
      <c r="AS3057" s="19"/>
      <c r="AT3057" s="19"/>
      <c r="AU3057" s="19"/>
      <c r="AV3057" s="19"/>
      <c r="AW3057" s="19"/>
      <c r="AX3057" s="19"/>
      <c r="AY3057" s="19"/>
      <c r="AZ3057" s="19"/>
      <c r="BA3057" s="19"/>
      <c r="BB3057" s="19"/>
      <c r="BC3057" s="19"/>
      <c r="BD3057" s="19"/>
      <c r="BE3057" s="19"/>
      <c r="BF3057" s="19"/>
      <c r="BG3057" s="19"/>
      <c r="BH3057" s="19"/>
      <c r="BI3057" s="19"/>
      <c r="BJ3057" s="19"/>
      <c r="BK3057" s="19"/>
      <c r="BL3057" s="19"/>
      <c r="BM3057" s="19"/>
      <c r="BN3057" s="19"/>
      <c r="BO3057" s="19"/>
      <c r="BP3057" s="19"/>
      <c r="BQ3057" s="19"/>
      <c r="BR3057" s="19"/>
      <c r="BS3057" s="19"/>
      <c r="BT3057" s="19"/>
      <c r="BU3057" s="19"/>
      <c r="BV3057" s="19"/>
      <c r="BW3057" s="19"/>
      <c r="BX3057" s="19"/>
      <c r="BY3057" s="19"/>
      <c r="BZ3057" s="19"/>
      <c r="CA3057" s="19"/>
      <c r="CB3057" s="19"/>
      <c r="CC3057" s="19"/>
      <c r="CD3057" s="19"/>
      <c r="CE3057" s="19"/>
      <c r="CF3057" s="19"/>
      <c r="CG3057" s="19"/>
      <c r="CH3057" s="19"/>
      <c r="CI3057" s="19"/>
      <c r="CJ3057" s="19"/>
      <c r="CK3057" s="19"/>
      <c r="CL3057" s="19"/>
      <c r="CM3057" s="19"/>
      <c r="CN3057" s="19"/>
      <c r="CO3057" s="19"/>
      <c r="CP3057" s="19"/>
      <c r="CQ3057" s="19"/>
      <c r="CR3057" s="19"/>
      <c r="CS3057" s="19"/>
      <c r="CT3057" s="19"/>
      <c r="CU3057" s="19"/>
      <c r="CV3057" s="19"/>
      <c r="CW3057" s="19"/>
      <c r="CX3057" s="19"/>
      <c r="CY3057" s="19"/>
      <c r="CZ3057" s="19"/>
      <c r="DA3057" s="19"/>
      <c r="DB3057" s="19"/>
      <c r="DC3057" s="19"/>
      <c r="DD3057" s="19"/>
      <c r="DE3057" s="19"/>
      <c r="DF3057" s="19"/>
      <c r="DG3057" s="19"/>
    </row>
    <row r="3058" spans="1:111" x14ac:dyDescent="0.25">
      <c r="A3058" s="35"/>
      <c r="B3058" s="35"/>
      <c r="C3058" s="35"/>
      <c r="D3058" s="35"/>
      <c r="E3058" s="107"/>
      <c r="H3058" s="35"/>
      <c r="I3058" s="35"/>
      <c r="J3058" s="35"/>
      <c r="K3058" s="35"/>
      <c r="L3058" s="35"/>
      <c r="M3058" s="35"/>
      <c r="N3058" s="35"/>
      <c r="O3058" s="35"/>
      <c r="V3058" s="19"/>
      <c r="W3058" s="19"/>
      <c r="X3058" s="19"/>
      <c r="Y3058" s="19"/>
      <c r="Z3058" s="19"/>
      <c r="AA3058" s="19"/>
      <c r="AB3058" s="19"/>
      <c r="AC3058" s="19"/>
      <c r="AD3058" s="19"/>
      <c r="AE3058" s="19"/>
      <c r="AF3058" s="19"/>
      <c r="AG3058" s="19"/>
      <c r="AH3058" s="19"/>
      <c r="AI3058" s="19"/>
      <c r="AJ3058" s="19"/>
      <c r="AK3058" s="19"/>
      <c r="AL3058" s="19"/>
      <c r="AM3058" s="19"/>
      <c r="AN3058" s="19"/>
      <c r="AO3058" s="19"/>
      <c r="AP3058" s="19"/>
      <c r="AQ3058" s="19"/>
      <c r="AR3058" s="19"/>
      <c r="AS3058" s="19"/>
      <c r="AT3058" s="19"/>
      <c r="AU3058" s="19"/>
      <c r="AV3058" s="19"/>
      <c r="AW3058" s="19"/>
      <c r="AX3058" s="19"/>
      <c r="AY3058" s="19"/>
      <c r="AZ3058" s="19"/>
      <c r="BA3058" s="19"/>
      <c r="BB3058" s="19"/>
      <c r="BC3058" s="19"/>
      <c r="BD3058" s="19"/>
      <c r="BE3058" s="19"/>
      <c r="BF3058" s="19"/>
      <c r="BG3058" s="19"/>
      <c r="BH3058" s="19"/>
      <c r="BI3058" s="19"/>
      <c r="BJ3058" s="19"/>
      <c r="BK3058" s="19"/>
      <c r="BL3058" s="19"/>
      <c r="BM3058" s="19"/>
      <c r="BN3058" s="19"/>
      <c r="BO3058" s="19"/>
      <c r="BP3058" s="19"/>
      <c r="BQ3058" s="19"/>
      <c r="BR3058" s="19"/>
      <c r="BS3058" s="19"/>
      <c r="BT3058" s="19"/>
      <c r="BU3058" s="19"/>
      <c r="BV3058" s="19"/>
      <c r="BW3058" s="19"/>
      <c r="BX3058" s="19"/>
      <c r="BY3058" s="19"/>
      <c r="BZ3058" s="19"/>
      <c r="CA3058" s="19"/>
      <c r="CB3058" s="19"/>
      <c r="CC3058" s="19"/>
      <c r="CD3058" s="19"/>
      <c r="CE3058" s="19"/>
      <c r="CF3058" s="19"/>
      <c r="CG3058" s="19"/>
      <c r="CH3058" s="19"/>
      <c r="CI3058" s="19"/>
      <c r="CJ3058" s="19"/>
      <c r="CK3058" s="19"/>
      <c r="CL3058" s="19"/>
      <c r="CM3058" s="19"/>
      <c r="CN3058" s="19"/>
      <c r="CO3058" s="19"/>
      <c r="CP3058" s="19"/>
      <c r="CQ3058" s="19"/>
      <c r="CR3058" s="19"/>
      <c r="CS3058" s="19"/>
      <c r="CT3058" s="19"/>
      <c r="CU3058" s="19"/>
      <c r="CV3058" s="19"/>
      <c r="CW3058" s="19"/>
      <c r="CX3058" s="19"/>
      <c r="CY3058" s="19"/>
      <c r="CZ3058" s="19"/>
      <c r="DA3058" s="19"/>
      <c r="DB3058" s="19"/>
      <c r="DC3058" s="19"/>
      <c r="DD3058" s="19"/>
      <c r="DE3058" s="19"/>
      <c r="DF3058" s="19"/>
      <c r="DG3058" s="19"/>
    </row>
    <row r="3059" spans="1:111" x14ac:dyDescent="0.25">
      <c r="A3059" s="35"/>
      <c r="B3059" s="35"/>
      <c r="C3059" s="35"/>
      <c r="D3059" s="35"/>
      <c r="E3059" s="107"/>
      <c r="H3059" s="35"/>
      <c r="I3059" s="35"/>
      <c r="J3059" s="35"/>
      <c r="K3059" s="35"/>
      <c r="L3059" s="35"/>
      <c r="M3059" s="35"/>
      <c r="N3059" s="35"/>
      <c r="O3059" s="35"/>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19"/>
      <c r="AT3059" s="19"/>
      <c r="AU3059" s="19"/>
      <c r="AV3059" s="19"/>
      <c r="AW3059" s="19"/>
      <c r="AX3059" s="19"/>
      <c r="AY3059" s="19"/>
      <c r="AZ3059" s="19"/>
      <c r="BA3059" s="19"/>
      <c r="BB3059" s="19"/>
      <c r="BC3059" s="19"/>
      <c r="BD3059" s="19"/>
      <c r="BE3059" s="19"/>
      <c r="BF3059" s="19"/>
      <c r="BG3059" s="19"/>
      <c r="BH3059" s="19"/>
      <c r="BI3059" s="19"/>
      <c r="BJ3059" s="19"/>
      <c r="BK3059" s="19"/>
      <c r="BL3059" s="19"/>
      <c r="BM3059" s="19"/>
      <c r="BN3059" s="19"/>
      <c r="BO3059" s="19"/>
      <c r="BP3059" s="19"/>
      <c r="BQ3059" s="19"/>
      <c r="BR3059" s="19"/>
      <c r="BS3059" s="19"/>
      <c r="BT3059" s="19"/>
      <c r="BU3059" s="19"/>
      <c r="BV3059" s="19"/>
      <c r="BW3059" s="19"/>
      <c r="BX3059" s="19"/>
      <c r="BY3059" s="19"/>
      <c r="BZ3059" s="19"/>
      <c r="CA3059" s="19"/>
      <c r="CB3059" s="19"/>
      <c r="CC3059" s="19"/>
      <c r="CD3059" s="19"/>
      <c r="CE3059" s="19"/>
      <c r="CF3059" s="19"/>
      <c r="CG3059" s="19"/>
      <c r="CH3059" s="19"/>
      <c r="CI3059" s="19"/>
      <c r="CJ3059" s="19"/>
      <c r="CK3059" s="19"/>
      <c r="CL3059" s="19"/>
      <c r="CM3059" s="19"/>
      <c r="CN3059" s="19"/>
      <c r="CO3059" s="19"/>
      <c r="CP3059" s="19"/>
      <c r="CQ3059" s="19"/>
      <c r="CR3059" s="19"/>
      <c r="CS3059" s="19"/>
      <c r="CT3059" s="19"/>
      <c r="CU3059" s="19"/>
      <c r="CV3059" s="19"/>
      <c r="CW3059" s="19"/>
      <c r="CX3059" s="19"/>
      <c r="CY3059" s="19"/>
      <c r="CZ3059" s="19"/>
      <c r="DA3059" s="19"/>
      <c r="DB3059" s="19"/>
      <c r="DC3059" s="19"/>
      <c r="DD3059" s="19"/>
      <c r="DE3059" s="19"/>
      <c r="DF3059" s="19"/>
      <c r="DG3059" s="19"/>
    </row>
    <row r="3060" spans="1:111" x14ac:dyDescent="0.25">
      <c r="A3060" s="35"/>
      <c r="B3060" s="35"/>
      <c r="C3060" s="35"/>
      <c r="D3060" s="35"/>
      <c r="E3060" s="107"/>
      <c r="H3060" s="35"/>
      <c r="I3060" s="35"/>
      <c r="J3060" s="35"/>
      <c r="K3060" s="35"/>
      <c r="L3060" s="35"/>
      <c r="M3060" s="35"/>
      <c r="N3060" s="35"/>
      <c r="O3060" s="35"/>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19"/>
      <c r="AT3060" s="19"/>
      <c r="AU3060" s="19"/>
      <c r="AV3060" s="19"/>
      <c r="AW3060" s="19"/>
      <c r="AX3060" s="19"/>
      <c r="AY3060" s="19"/>
      <c r="AZ3060" s="19"/>
      <c r="BA3060" s="19"/>
      <c r="BB3060" s="19"/>
      <c r="BC3060" s="19"/>
      <c r="BD3060" s="19"/>
      <c r="BE3060" s="19"/>
      <c r="BF3060" s="19"/>
      <c r="BG3060" s="19"/>
      <c r="BH3060" s="19"/>
      <c r="BI3060" s="19"/>
      <c r="BJ3060" s="19"/>
      <c r="BK3060" s="19"/>
      <c r="BL3060" s="19"/>
      <c r="BM3060" s="19"/>
      <c r="BN3060" s="19"/>
      <c r="BO3060" s="19"/>
      <c r="BP3060" s="19"/>
      <c r="BQ3060" s="19"/>
      <c r="BR3060" s="19"/>
      <c r="BS3060" s="19"/>
      <c r="BT3060" s="19"/>
      <c r="BU3060" s="19"/>
      <c r="BV3060" s="19"/>
      <c r="BW3060" s="19"/>
      <c r="BX3060" s="19"/>
      <c r="BY3060" s="19"/>
      <c r="BZ3060" s="19"/>
      <c r="CA3060" s="19"/>
      <c r="CB3060" s="19"/>
      <c r="CC3060" s="19"/>
      <c r="CD3060" s="19"/>
      <c r="CE3060" s="19"/>
      <c r="CF3060" s="19"/>
      <c r="CG3060" s="19"/>
      <c r="CH3060" s="19"/>
      <c r="CI3060" s="19"/>
      <c r="CJ3060" s="19"/>
      <c r="CK3060" s="19"/>
      <c r="CL3060" s="19"/>
      <c r="CM3060" s="19"/>
      <c r="CN3060" s="19"/>
      <c r="CO3060" s="19"/>
      <c r="CP3060" s="19"/>
      <c r="CQ3060" s="19"/>
      <c r="CR3060" s="19"/>
      <c r="CS3060" s="19"/>
      <c r="CT3060" s="19"/>
      <c r="CU3060" s="19"/>
      <c r="CV3060" s="19"/>
      <c r="CW3060" s="19"/>
      <c r="CX3060" s="19"/>
      <c r="CY3060" s="19"/>
      <c r="CZ3060" s="19"/>
      <c r="DA3060" s="19"/>
      <c r="DB3060" s="19"/>
      <c r="DC3060" s="19"/>
      <c r="DD3060" s="19"/>
      <c r="DE3060" s="19"/>
      <c r="DF3060" s="19"/>
      <c r="DG3060" s="19"/>
    </row>
    <row r="3061" spans="1:111" x14ac:dyDescent="0.25">
      <c r="A3061" s="35"/>
      <c r="B3061" s="35"/>
      <c r="C3061" s="35"/>
      <c r="D3061" s="35"/>
      <c r="E3061" s="107"/>
      <c r="H3061" s="35"/>
      <c r="I3061" s="35"/>
      <c r="J3061" s="35"/>
      <c r="K3061" s="35"/>
      <c r="L3061" s="35"/>
      <c r="M3061" s="35"/>
      <c r="N3061" s="35"/>
      <c r="O3061" s="35"/>
      <c r="V3061" s="19"/>
      <c r="W3061" s="19"/>
      <c r="X3061" s="19"/>
      <c r="Y3061" s="19"/>
      <c r="Z3061" s="19"/>
      <c r="AA3061" s="19"/>
      <c r="AB3061" s="19"/>
      <c r="AC3061" s="19"/>
      <c r="AD3061" s="19"/>
      <c r="AE3061" s="19"/>
      <c r="AF3061" s="19"/>
      <c r="AG3061" s="19"/>
      <c r="AH3061" s="19"/>
      <c r="AI3061" s="19"/>
      <c r="AJ3061" s="19"/>
      <c r="AK3061" s="19"/>
      <c r="AL3061" s="19"/>
      <c r="AM3061" s="19"/>
      <c r="AN3061" s="19"/>
      <c r="AO3061" s="19"/>
      <c r="AP3061" s="19"/>
      <c r="AQ3061" s="19"/>
      <c r="AR3061" s="19"/>
      <c r="AS3061" s="19"/>
      <c r="AT3061" s="19"/>
      <c r="AU3061" s="19"/>
      <c r="AV3061" s="19"/>
      <c r="AW3061" s="19"/>
      <c r="AX3061" s="19"/>
      <c r="AY3061" s="19"/>
      <c r="AZ3061" s="19"/>
      <c r="BA3061" s="19"/>
      <c r="BB3061" s="19"/>
      <c r="BC3061" s="19"/>
      <c r="BD3061" s="19"/>
      <c r="BE3061" s="19"/>
      <c r="BF3061" s="19"/>
      <c r="BG3061" s="19"/>
      <c r="BH3061" s="19"/>
      <c r="BI3061" s="19"/>
      <c r="BJ3061" s="19"/>
      <c r="BK3061" s="19"/>
      <c r="BL3061" s="19"/>
      <c r="BM3061" s="19"/>
      <c r="BN3061" s="19"/>
      <c r="BO3061" s="19"/>
      <c r="BP3061" s="19"/>
      <c r="BQ3061" s="19"/>
      <c r="BR3061" s="19"/>
      <c r="BS3061" s="19"/>
      <c r="BT3061" s="19"/>
      <c r="BU3061" s="19"/>
      <c r="BV3061" s="19"/>
      <c r="BW3061" s="19"/>
      <c r="BX3061" s="19"/>
      <c r="BY3061" s="19"/>
      <c r="BZ3061" s="19"/>
      <c r="CA3061" s="19"/>
      <c r="CB3061" s="19"/>
      <c r="CC3061" s="19"/>
      <c r="CD3061" s="19"/>
      <c r="CE3061" s="19"/>
      <c r="CF3061" s="19"/>
      <c r="CG3061" s="19"/>
      <c r="CH3061" s="19"/>
      <c r="CI3061" s="19"/>
      <c r="CJ3061" s="19"/>
      <c r="CK3061" s="19"/>
      <c r="CL3061" s="19"/>
      <c r="CM3061" s="19"/>
      <c r="CN3061" s="19"/>
      <c r="CO3061" s="19"/>
      <c r="CP3061" s="19"/>
      <c r="CQ3061" s="19"/>
      <c r="CR3061" s="19"/>
      <c r="CS3061" s="19"/>
      <c r="CT3061" s="19"/>
      <c r="CU3061" s="19"/>
      <c r="CV3061" s="19"/>
      <c r="CW3061" s="19"/>
      <c r="CX3061" s="19"/>
      <c r="CY3061" s="19"/>
      <c r="CZ3061" s="19"/>
      <c r="DA3061" s="19"/>
      <c r="DB3061" s="19"/>
      <c r="DC3061" s="19"/>
      <c r="DD3061" s="19"/>
      <c r="DE3061" s="19"/>
      <c r="DF3061" s="19"/>
      <c r="DG3061" s="19"/>
    </row>
    <row r="3062" spans="1:111" x14ac:dyDescent="0.25">
      <c r="A3062" s="35"/>
      <c r="B3062" s="35"/>
      <c r="C3062" s="35"/>
      <c r="D3062" s="35"/>
      <c r="E3062" s="107"/>
      <c r="H3062" s="35"/>
      <c r="I3062" s="35"/>
      <c r="J3062" s="35"/>
      <c r="K3062" s="35"/>
      <c r="L3062" s="35"/>
      <c r="M3062" s="35"/>
      <c r="N3062" s="35"/>
      <c r="O3062" s="35"/>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9"/>
      <c r="CE3062" s="19"/>
      <c r="CF3062" s="19"/>
      <c r="CG3062" s="19"/>
      <c r="CH3062" s="19"/>
      <c r="CI3062" s="19"/>
      <c r="CJ3062" s="19"/>
      <c r="CK3062" s="19"/>
      <c r="CL3062" s="19"/>
      <c r="CM3062" s="19"/>
      <c r="CN3062" s="19"/>
      <c r="CO3062" s="19"/>
      <c r="CP3062" s="19"/>
      <c r="CQ3062" s="19"/>
      <c r="CR3062" s="19"/>
      <c r="CS3062" s="19"/>
      <c r="CT3062" s="19"/>
      <c r="CU3062" s="19"/>
      <c r="CV3062" s="19"/>
      <c r="CW3062" s="19"/>
      <c r="CX3062" s="19"/>
      <c r="CY3062" s="19"/>
      <c r="CZ3062" s="19"/>
      <c r="DA3062" s="19"/>
      <c r="DB3062" s="19"/>
      <c r="DC3062" s="19"/>
      <c r="DD3062" s="19"/>
      <c r="DE3062" s="19"/>
      <c r="DF3062" s="19"/>
      <c r="DG3062" s="19"/>
    </row>
    <row r="3063" spans="1:111" x14ac:dyDescent="0.25">
      <c r="A3063" s="35"/>
      <c r="B3063" s="35"/>
      <c r="C3063" s="35"/>
      <c r="D3063" s="35"/>
      <c r="E3063" s="107"/>
      <c r="H3063" s="35"/>
      <c r="I3063" s="35"/>
      <c r="J3063" s="35"/>
      <c r="K3063" s="35"/>
      <c r="L3063" s="35"/>
      <c r="M3063" s="35"/>
      <c r="N3063" s="35"/>
      <c r="O3063" s="35"/>
      <c r="V3063" s="19"/>
      <c r="W3063" s="19"/>
      <c r="X3063" s="19"/>
      <c r="Y3063" s="19"/>
      <c r="Z3063" s="19"/>
      <c r="AA3063" s="19"/>
      <c r="AB3063" s="19"/>
      <c r="AC3063" s="19"/>
      <c r="AD3063" s="19"/>
      <c r="AE3063" s="19"/>
      <c r="AF3063" s="19"/>
      <c r="AG3063" s="19"/>
      <c r="AH3063" s="19"/>
      <c r="AI3063" s="19"/>
      <c r="AJ3063" s="19"/>
      <c r="AK3063" s="19"/>
      <c r="AL3063" s="19"/>
      <c r="AM3063" s="19"/>
      <c r="AN3063" s="19"/>
      <c r="AO3063" s="19"/>
      <c r="AP3063" s="19"/>
      <c r="AQ3063" s="19"/>
      <c r="AR3063" s="19"/>
      <c r="AS3063" s="19"/>
      <c r="AT3063" s="19"/>
      <c r="AU3063" s="19"/>
      <c r="AV3063" s="19"/>
      <c r="AW3063" s="19"/>
      <c r="AX3063" s="19"/>
      <c r="AY3063" s="19"/>
      <c r="AZ3063" s="19"/>
      <c r="BA3063" s="19"/>
      <c r="BB3063" s="19"/>
      <c r="BC3063" s="19"/>
      <c r="BD3063" s="19"/>
      <c r="BE3063" s="19"/>
      <c r="BF3063" s="19"/>
      <c r="BG3063" s="19"/>
      <c r="BH3063" s="19"/>
      <c r="BI3063" s="19"/>
      <c r="BJ3063" s="19"/>
      <c r="BK3063" s="19"/>
      <c r="BL3063" s="19"/>
      <c r="BM3063" s="19"/>
      <c r="BN3063" s="19"/>
      <c r="BO3063" s="19"/>
      <c r="BP3063" s="19"/>
      <c r="BQ3063" s="19"/>
      <c r="BR3063" s="19"/>
      <c r="BS3063" s="19"/>
      <c r="BT3063" s="19"/>
      <c r="BU3063" s="19"/>
      <c r="BV3063" s="19"/>
      <c r="BW3063" s="19"/>
      <c r="BX3063" s="19"/>
      <c r="BY3063" s="19"/>
      <c r="BZ3063" s="19"/>
      <c r="CA3063" s="19"/>
      <c r="CB3063" s="19"/>
      <c r="CC3063" s="19"/>
      <c r="CD3063" s="19"/>
      <c r="CE3063" s="19"/>
      <c r="CF3063" s="19"/>
      <c r="CG3063" s="19"/>
      <c r="CH3063" s="19"/>
      <c r="CI3063" s="19"/>
      <c r="CJ3063" s="19"/>
      <c r="CK3063" s="19"/>
      <c r="CL3063" s="19"/>
      <c r="CM3063" s="19"/>
      <c r="CN3063" s="19"/>
      <c r="CO3063" s="19"/>
      <c r="CP3063" s="19"/>
      <c r="CQ3063" s="19"/>
      <c r="CR3063" s="19"/>
      <c r="CS3063" s="19"/>
      <c r="CT3063" s="19"/>
      <c r="CU3063" s="19"/>
      <c r="CV3063" s="19"/>
      <c r="CW3063" s="19"/>
      <c r="CX3063" s="19"/>
      <c r="CY3063" s="19"/>
      <c r="CZ3063" s="19"/>
      <c r="DA3063" s="19"/>
      <c r="DB3063" s="19"/>
      <c r="DC3063" s="19"/>
      <c r="DD3063" s="19"/>
      <c r="DE3063" s="19"/>
      <c r="DF3063" s="19"/>
      <c r="DG3063" s="19"/>
    </row>
    <row r="3064" spans="1:111" x14ac:dyDescent="0.25">
      <c r="A3064" s="35"/>
      <c r="B3064" s="35"/>
      <c r="C3064" s="35"/>
      <c r="D3064" s="35"/>
      <c r="E3064" s="107"/>
      <c r="H3064" s="35"/>
      <c r="I3064" s="35"/>
      <c r="J3064" s="35"/>
      <c r="K3064" s="35"/>
      <c r="L3064" s="35"/>
      <c r="M3064" s="35"/>
      <c r="N3064" s="35"/>
      <c r="O3064" s="35"/>
      <c r="V3064" s="19"/>
      <c r="W3064" s="19"/>
      <c r="X3064" s="19"/>
      <c r="Y3064" s="19"/>
      <c r="Z3064" s="19"/>
      <c r="AA3064" s="19"/>
      <c r="AB3064" s="19"/>
      <c r="AC3064" s="19"/>
      <c r="AD3064" s="19"/>
      <c r="AE3064" s="19"/>
      <c r="AF3064" s="19"/>
      <c r="AG3064" s="19"/>
      <c r="AH3064" s="19"/>
      <c r="AI3064" s="19"/>
      <c r="AJ3064" s="19"/>
      <c r="AK3064" s="19"/>
      <c r="AL3064" s="19"/>
      <c r="AM3064" s="19"/>
      <c r="AN3064" s="19"/>
      <c r="AO3064" s="19"/>
      <c r="AP3064" s="19"/>
      <c r="AQ3064" s="19"/>
      <c r="AR3064" s="19"/>
      <c r="AS3064" s="19"/>
      <c r="AT3064" s="19"/>
      <c r="AU3064" s="19"/>
      <c r="AV3064" s="19"/>
      <c r="AW3064" s="19"/>
      <c r="AX3064" s="19"/>
      <c r="AY3064" s="19"/>
      <c r="AZ3064" s="19"/>
      <c r="BA3064" s="19"/>
      <c r="BB3064" s="19"/>
      <c r="BC3064" s="19"/>
      <c r="BD3064" s="19"/>
      <c r="BE3064" s="19"/>
      <c r="BF3064" s="19"/>
      <c r="BG3064" s="19"/>
      <c r="BH3064" s="19"/>
      <c r="BI3064" s="19"/>
      <c r="BJ3064" s="19"/>
      <c r="BK3064" s="19"/>
      <c r="BL3064" s="19"/>
      <c r="BM3064" s="19"/>
      <c r="BN3064" s="19"/>
      <c r="BO3064" s="19"/>
      <c r="BP3064" s="19"/>
      <c r="BQ3064" s="19"/>
      <c r="BR3064" s="19"/>
      <c r="BS3064" s="19"/>
      <c r="BT3064" s="19"/>
      <c r="BU3064" s="19"/>
      <c r="BV3064" s="19"/>
      <c r="BW3064" s="19"/>
      <c r="BX3064" s="19"/>
      <c r="BY3064" s="19"/>
      <c r="BZ3064" s="19"/>
      <c r="CA3064" s="19"/>
      <c r="CB3064" s="19"/>
      <c r="CC3064" s="19"/>
      <c r="CD3064" s="19"/>
      <c r="CE3064" s="19"/>
      <c r="CF3064" s="19"/>
      <c r="CG3064" s="19"/>
      <c r="CH3064" s="19"/>
      <c r="CI3064" s="19"/>
      <c r="CJ3064" s="19"/>
      <c r="CK3064" s="19"/>
      <c r="CL3064" s="19"/>
      <c r="CM3064" s="19"/>
      <c r="CN3064" s="19"/>
      <c r="CO3064" s="19"/>
      <c r="CP3064" s="19"/>
      <c r="CQ3064" s="19"/>
      <c r="CR3064" s="19"/>
      <c r="CS3064" s="19"/>
      <c r="CT3064" s="19"/>
      <c r="CU3064" s="19"/>
      <c r="CV3064" s="19"/>
      <c r="CW3064" s="19"/>
      <c r="CX3064" s="19"/>
      <c r="CY3064" s="19"/>
      <c r="CZ3064" s="19"/>
      <c r="DA3064" s="19"/>
      <c r="DB3064" s="19"/>
      <c r="DC3064" s="19"/>
      <c r="DD3064" s="19"/>
      <c r="DE3064" s="19"/>
      <c r="DF3064" s="19"/>
      <c r="DG3064" s="19"/>
    </row>
    <row r="3065" spans="1:111" x14ac:dyDescent="0.25">
      <c r="A3065" s="35"/>
      <c r="B3065" s="35"/>
      <c r="C3065" s="35"/>
      <c r="D3065" s="35"/>
      <c r="E3065" s="107"/>
      <c r="H3065" s="35"/>
      <c r="I3065" s="35"/>
      <c r="J3065" s="35"/>
      <c r="K3065" s="35"/>
      <c r="L3065" s="35"/>
      <c r="M3065" s="35"/>
      <c r="N3065" s="35"/>
      <c r="O3065" s="35"/>
      <c r="V3065" s="19"/>
      <c r="W3065" s="19"/>
      <c r="X3065" s="19"/>
      <c r="Y3065" s="19"/>
      <c r="Z3065" s="19"/>
      <c r="AA3065" s="19"/>
      <c r="AB3065" s="19"/>
      <c r="AC3065" s="19"/>
      <c r="AD3065" s="19"/>
      <c r="AE3065" s="19"/>
      <c r="AF3065" s="19"/>
      <c r="AG3065" s="19"/>
      <c r="AH3065" s="19"/>
      <c r="AI3065" s="19"/>
      <c r="AJ3065" s="19"/>
      <c r="AK3065" s="19"/>
      <c r="AL3065" s="19"/>
      <c r="AM3065" s="19"/>
      <c r="AN3065" s="19"/>
      <c r="AO3065" s="19"/>
      <c r="AP3065" s="19"/>
      <c r="AQ3065" s="19"/>
      <c r="AR3065" s="19"/>
      <c r="AS3065" s="19"/>
      <c r="AT3065" s="19"/>
      <c r="AU3065" s="19"/>
      <c r="AV3065" s="19"/>
      <c r="AW3065" s="19"/>
      <c r="AX3065" s="19"/>
      <c r="AY3065" s="19"/>
      <c r="AZ3065" s="19"/>
      <c r="BA3065" s="19"/>
      <c r="BB3065" s="19"/>
      <c r="BC3065" s="19"/>
      <c r="BD3065" s="19"/>
      <c r="BE3065" s="19"/>
      <c r="BF3065" s="19"/>
      <c r="BG3065" s="19"/>
      <c r="BH3065" s="19"/>
      <c r="BI3065" s="19"/>
      <c r="BJ3065" s="19"/>
      <c r="BK3065" s="19"/>
      <c r="BL3065" s="19"/>
      <c r="BM3065" s="19"/>
      <c r="BN3065" s="19"/>
      <c r="BO3065" s="19"/>
      <c r="BP3065" s="19"/>
      <c r="BQ3065" s="19"/>
      <c r="BR3065" s="19"/>
      <c r="BS3065" s="19"/>
      <c r="BT3065" s="19"/>
      <c r="BU3065" s="19"/>
      <c r="BV3065" s="19"/>
      <c r="BW3065" s="19"/>
      <c r="BX3065" s="19"/>
      <c r="BY3065" s="19"/>
      <c r="BZ3065" s="19"/>
      <c r="CA3065" s="19"/>
      <c r="CB3065" s="19"/>
      <c r="CC3065" s="19"/>
      <c r="CD3065" s="19"/>
      <c r="CE3065" s="19"/>
      <c r="CF3065" s="19"/>
      <c r="CG3065" s="19"/>
      <c r="CH3065" s="19"/>
      <c r="CI3065" s="19"/>
      <c r="CJ3065" s="19"/>
      <c r="CK3065" s="19"/>
      <c r="CL3065" s="19"/>
      <c r="CM3065" s="19"/>
      <c r="CN3065" s="19"/>
      <c r="CO3065" s="19"/>
      <c r="CP3065" s="19"/>
      <c r="CQ3065" s="19"/>
      <c r="CR3065" s="19"/>
      <c r="CS3065" s="19"/>
      <c r="CT3065" s="19"/>
      <c r="CU3065" s="19"/>
      <c r="CV3065" s="19"/>
      <c r="CW3065" s="19"/>
      <c r="CX3065" s="19"/>
      <c r="CY3065" s="19"/>
      <c r="CZ3065" s="19"/>
      <c r="DA3065" s="19"/>
      <c r="DB3065" s="19"/>
      <c r="DC3065" s="19"/>
      <c r="DD3065" s="19"/>
      <c r="DE3065" s="19"/>
      <c r="DF3065" s="19"/>
      <c r="DG3065" s="19"/>
    </row>
    <row r="3066" spans="1:111" x14ac:dyDescent="0.25">
      <c r="A3066" s="35"/>
      <c r="B3066" s="35"/>
      <c r="C3066" s="35"/>
      <c r="D3066" s="35"/>
      <c r="E3066" s="107"/>
      <c r="H3066" s="35"/>
      <c r="I3066" s="35"/>
      <c r="J3066" s="35"/>
      <c r="K3066" s="35"/>
      <c r="L3066" s="35"/>
      <c r="M3066" s="35"/>
      <c r="N3066" s="35"/>
      <c r="O3066" s="35"/>
      <c r="V3066" s="19"/>
      <c r="W3066" s="19"/>
      <c r="X3066" s="19"/>
      <c r="Y3066" s="19"/>
      <c r="Z3066" s="19"/>
      <c r="AA3066" s="19"/>
      <c r="AB3066" s="19"/>
      <c r="AC3066" s="19"/>
      <c r="AD3066" s="19"/>
      <c r="AE3066" s="19"/>
      <c r="AF3066" s="19"/>
      <c r="AG3066" s="19"/>
      <c r="AH3066" s="19"/>
      <c r="AI3066" s="19"/>
      <c r="AJ3066" s="19"/>
      <c r="AK3066" s="19"/>
      <c r="AL3066" s="19"/>
      <c r="AM3066" s="19"/>
      <c r="AN3066" s="19"/>
      <c r="AO3066" s="19"/>
      <c r="AP3066" s="19"/>
      <c r="AQ3066" s="19"/>
      <c r="AR3066" s="19"/>
      <c r="AS3066" s="19"/>
      <c r="AT3066" s="19"/>
      <c r="AU3066" s="19"/>
      <c r="AV3066" s="19"/>
      <c r="AW3066" s="19"/>
      <c r="AX3066" s="19"/>
      <c r="AY3066" s="19"/>
      <c r="AZ3066" s="19"/>
      <c r="BA3066" s="19"/>
      <c r="BB3066" s="19"/>
      <c r="BC3066" s="19"/>
      <c r="BD3066" s="19"/>
      <c r="BE3066" s="19"/>
      <c r="BF3066" s="19"/>
      <c r="BG3066" s="19"/>
      <c r="BH3066" s="19"/>
      <c r="BI3066" s="19"/>
      <c r="BJ3066" s="19"/>
      <c r="BK3066" s="19"/>
      <c r="BL3066" s="19"/>
      <c r="BM3066" s="19"/>
      <c r="BN3066" s="19"/>
      <c r="BO3066" s="19"/>
      <c r="BP3066" s="19"/>
      <c r="BQ3066" s="19"/>
      <c r="BR3066" s="19"/>
      <c r="BS3066" s="19"/>
      <c r="BT3066" s="19"/>
      <c r="BU3066" s="19"/>
      <c r="BV3066" s="19"/>
      <c r="BW3066" s="19"/>
      <c r="BX3066" s="19"/>
      <c r="BY3066" s="19"/>
      <c r="BZ3066" s="19"/>
      <c r="CA3066" s="19"/>
      <c r="CB3066" s="19"/>
      <c r="CC3066" s="19"/>
      <c r="CD3066" s="19"/>
      <c r="CE3066" s="19"/>
      <c r="CF3066" s="19"/>
      <c r="CG3066" s="19"/>
      <c r="CH3066" s="19"/>
      <c r="CI3066" s="19"/>
      <c r="CJ3066" s="19"/>
      <c r="CK3066" s="19"/>
      <c r="CL3066" s="19"/>
      <c r="CM3066" s="19"/>
      <c r="CN3066" s="19"/>
      <c r="CO3066" s="19"/>
      <c r="CP3066" s="19"/>
      <c r="CQ3066" s="19"/>
      <c r="CR3066" s="19"/>
      <c r="CS3066" s="19"/>
      <c r="CT3066" s="19"/>
      <c r="CU3066" s="19"/>
      <c r="CV3066" s="19"/>
      <c r="CW3066" s="19"/>
      <c r="CX3066" s="19"/>
      <c r="CY3066" s="19"/>
      <c r="CZ3066" s="19"/>
      <c r="DA3066" s="19"/>
      <c r="DB3066" s="19"/>
      <c r="DC3066" s="19"/>
      <c r="DD3066" s="19"/>
      <c r="DE3066" s="19"/>
      <c r="DF3066" s="19"/>
      <c r="DG3066" s="19"/>
    </row>
    <row r="3067" spans="1:111" x14ac:dyDescent="0.25">
      <c r="A3067" s="35"/>
      <c r="B3067" s="35"/>
      <c r="C3067" s="35"/>
      <c r="D3067" s="35"/>
      <c r="E3067" s="107"/>
      <c r="H3067" s="35"/>
      <c r="I3067" s="35"/>
      <c r="J3067" s="35"/>
      <c r="K3067" s="35"/>
      <c r="L3067" s="35"/>
      <c r="M3067" s="35"/>
      <c r="N3067" s="35"/>
      <c r="O3067" s="35"/>
      <c r="V3067" s="19"/>
      <c r="W3067" s="19"/>
      <c r="X3067" s="19"/>
      <c r="Y3067" s="19"/>
      <c r="Z3067" s="19"/>
      <c r="AA3067" s="19"/>
      <c r="AB3067" s="19"/>
      <c r="AC3067" s="19"/>
      <c r="AD3067" s="19"/>
      <c r="AE3067" s="19"/>
      <c r="AF3067" s="19"/>
      <c r="AG3067" s="19"/>
      <c r="AH3067" s="19"/>
      <c r="AI3067" s="19"/>
      <c r="AJ3067" s="19"/>
      <c r="AK3067" s="19"/>
      <c r="AL3067" s="19"/>
      <c r="AM3067" s="19"/>
      <c r="AN3067" s="19"/>
      <c r="AO3067" s="19"/>
      <c r="AP3067" s="19"/>
      <c r="AQ3067" s="19"/>
      <c r="AR3067" s="19"/>
      <c r="AS3067" s="19"/>
      <c r="AT3067" s="19"/>
      <c r="AU3067" s="19"/>
      <c r="AV3067" s="19"/>
      <c r="AW3067" s="19"/>
      <c r="AX3067" s="19"/>
      <c r="AY3067" s="19"/>
      <c r="AZ3067" s="19"/>
      <c r="BA3067" s="19"/>
      <c r="BB3067" s="19"/>
      <c r="BC3067" s="19"/>
      <c r="BD3067" s="19"/>
      <c r="BE3067" s="19"/>
      <c r="BF3067" s="19"/>
      <c r="BG3067" s="19"/>
      <c r="BH3067" s="19"/>
      <c r="BI3067" s="19"/>
      <c r="BJ3067" s="19"/>
      <c r="BK3067" s="19"/>
      <c r="BL3067" s="19"/>
      <c r="BM3067" s="19"/>
      <c r="BN3067" s="19"/>
      <c r="BO3067" s="19"/>
      <c r="BP3067" s="19"/>
      <c r="BQ3067" s="19"/>
      <c r="BR3067" s="19"/>
      <c r="BS3067" s="19"/>
      <c r="BT3067" s="19"/>
      <c r="BU3067" s="19"/>
      <c r="BV3067" s="19"/>
      <c r="BW3067" s="19"/>
      <c r="BX3067" s="19"/>
      <c r="BY3067" s="19"/>
      <c r="BZ3067" s="19"/>
      <c r="CA3067" s="19"/>
      <c r="CB3067" s="19"/>
      <c r="CC3067" s="19"/>
      <c r="CD3067" s="19"/>
      <c r="CE3067" s="19"/>
      <c r="CF3067" s="19"/>
      <c r="CG3067" s="19"/>
      <c r="CH3067" s="19"/>
      <c r="CI3067" s="19"/>
      <c r="CJ3067" s="19"/>
      <c r="CK3067" s="19"/>
      <c r="CL3067" s="19"/>
      <c r="CM3067" s="19"/>
      <c r="CN3067" s="19"/>
      <c r="CO3067" s="19"/>
      <c r="CP3067" s="19"/>
      <c r="CQ3067" s="19"/>
      <c r="CR3067" s="19"/>
      <c r="CS3067" s="19"/>
      <c r="CT3067" s="19"/>
      <c r="CU3067" s="19"/>
      <c r="CV3067" s="19"/>
      <c r="CW3067" s="19"/>
      <c r="CX3067" s="19"/>
      <c r="CY3067" s="19"/>
      <c r="CZ3067" s="19"/>
      <c r="DA3067" s="19"/>
      <c r="DB3067" s="19"/>
      <c r="DC3067" s="19"/>
      <c r="DD3067" s="19"/>
      <c r="DE3067" s="19"/>
      <c r="DF3067" s="19"/>
      <c r="DG3067" s="19"/>
    </row>
    <row r="3068" spans="1:111" x14ac:dyDescent="0.25">
      <c r="A3068" s="35"/>
      <c r="B3068" s="35"/>
      <c r="C3068" s="35"/>
      <c r="D3068" s="35"/>
      <c r="E3068" s="107"/>
      <c r="H3068" s="35"/>
      <c r="I3068" s="35"/>
      <c r="J3068" s="35"/>
      <c r="K3068" s="35"/>
      <c r="L3068" s="35"/>
      <c r="M3068" s="35"/>
      <c r="N3068" s="35"/>
      <c r="O3068" s="35"/>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19"/>
      <c r="AY3068" s="19"/>
      <c r="AZ3068" s="19"/>
      <c r="BA3068" s="19"/>
      <c r="BB3068" s="19"/>
      <c r="BC3068" s="19"/>
      <c r="BD3068" s="19"/>
      <c r="BE3068" s="19"/>
      <c r="BF3068" s="19"/>
      <c r="BG3068" s="19"/>
      <c r="BH3068" s="19"/>
      <c r="BI3068" s="19"/>
      <c r="BJ3068" s="19"/>
      <c r="BK3068" s="19"/>
      <c r="BL3068" s="19"/>
      <c r="BM3068" s="19"/>
      <c r="BN3068" s="19"/>
      <c r="BO3068" s="19"/>
      <c r="BP3068" s="19"/>
      <c r="BQ3068" s="19"/>
      <c r="BR3068" s="19"/>
      <c r="BS3068" s="19"/>
      <c r="BT3068" s="19"/>
      <c r="BU3068" s="19"/>
      <c r="BV3068" s="19"/>
      <c r="BW3068" s="19"/>
      <c r="BX3068" s="19"/>
      <c r="BY3068" s="19"/>
      <c r="BZ3068" s="19"/>
      <c r="CA3068" s="19"/>
      <c r="CB3068" s="19"/>
      <c r="CC3068" s="19"/>
      <c r="CD3068" s="19"/>
      <c r="CE3068" s="19"/>
      <c r="CF3068" s="19"/>
      <c r="CG3068" s="19"/>
      <c r="CH3068" s="19"/>
      <c r="CI3068" s="19"/>
      <c r="CJ3068" s="19"/>
      <c r="CK3068" s="19"/>
      <c r="CL3068" s="19"/>
      <c r="CM3068" s="19"/>
      <c r="CN3068" s="19"/>
      <c r="CO3068" s="19"/>
      <c r="CP3068" s="19"/>
      <c r="CQ3068" s="19"/>
      <c r="CR3068" s="19"/>
      <c r="CS3068" s="19"/>
      <c r="CT3068" s="19"/>
      <c r="CU3068" s="19"/>
      <c r="CV3068" s="19"/>
      <c r="CW3068" s="19"/>
      <c r="CX3068" s="19"/>
      <c r="CY3068" s="19"/>
      <c r="CZ3068" s="19"/>
      <c r="DA3068" s="19"/>
      <c r="DB3068" s="19"/>
      <c r="DC3068" s="19"/>
      <c r="DD3068" s="19"/>
      <c r="DE3068" s="19"/>
      <c r="DF3068" s="19"/>
      <c r="DG3068" s="19"/>
    </row>
    <row r="3069" spans="1:111" x14ac:dyDescent="0.25">
      <c r="A3069" s="35"/>
      <c r="B3069" s="35"/>
      <c r="C3069" s="35"/>
      <c r="D3069" s="35"/>
      <c r="E3069" s="107"/>
      <c r="H3069" s="35"/>
      <c r="I3069" s="35"/>
      <c r="J3069" s="35"/>
      <c r="K3069" s="35"/>
      <c r="L3069" s="35"/>
      <c r="M3069" s="35"/>
      <c r="N3069" s="35"/>
      <c r="O3069" s="35"/>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c r="AT3069" s="19"/>
      <c r="AU3069" s="19"/>
      <c r="AV3069" s="19"/>
      <c r="AW3069" s="19"/>
      <c r="AX3069" s="19"/>
      <c r="AY3069" s="19"/>
      <c r="AZ3069" s="19"/>
      <c r="BA3069" s="19"/>
      <c r="BB3069" s="19"/>
      <c r="BC3069" s="19"/>
      <c r="BD3069" s="19"/>
      <c r="BE3069" s="19"/>
      <c r="BF3069" s="19"/>
      <c r="BG3069" s="19"/>
      <c r="BH3069" s="19"/>
      <c r="BI3069" s="19"/>
      <c r="BJ3069" s="19"/>
      <c r="BK3069" s="19"/>
      <c r="BL3069" s="19"/>
      <c r="BM3069" s="19"/>
      <c r="BN3069" s="19"/>
      <c r="BO3069" s="19"/>
      <c r="BP3069" s="19"/>
      <c r="BQ3069" s="19"/>
      <c r="BR3069" s="19"/>
      <c r="BS3069" s="19"/>
      <c r="BT3069" s="19"/>
      <c r="BU3069" s="19"/>
      <c r="BV3069" s="19"/>
      <c r="BW3069" s="19"/>
      <c r="BX3069" s="19"/>
      <c r="BY3069" s="19"/>
      <c r="BZ3069" s="19"/>
      <c r="CA3069" s="19"/>
      <c r="CB3069" s="19"/>
      <c r="CC3069" s="19"/>
      <c r="CD3069" s="19"/>
      <c r="CE3069" s="19"/>
      <c r="CF3069" s="19"/>
      <c r="CG3069" s="19"/>
      <c r="CH3069" s="19"/>
      <c r="CI3069" s="19"/>
      <c r="CJ3069" s="19"/>
      <c r="CK3069" s="19"/>
      <c r="CL3069" s="19"/>
      <c r="CM3069" s="19"/>
      <c r="CN3069" s="19"/>
      <c r="CO3069" s="19"/>
      <c r="CP3069" s="19"/>
      <c r="CQ3069" s="19"/>
      <c r="CR3069" s="19"/>
      <c r="CS3069" s="19"/>
      <c r="CT3069" s="19"/>
      <c r="CU3069" s="19"/>
      <c r="CV3069" s="19"/>
      <c r="CW3069" s="19"/>
      <c r="CX3069" s="19"/>
      <c r="CY3069" s="19"/>
      <c r="CZ3069" s="19"/>
      <c r="DA3069" s="19"/>
      <c r="DB3069" s="19"/>
      <c r="DC3069" s="19"/>
      <c r="DD3069" s="19"/>
      <c r="DE3069" s="19"/>
      <c r="DF3069" s="19"/>
      <c r="DG3069" s="19"/>
    </row>
    <row r="3070" spans="1:111" x14ac:dyDescent="0.25">
      <c r="A3070" s="35"/>
      <c r="B3070" s="35"/>
      <c r="C3070" s="35"/>
      <c r="D3070" s="35"/>
      <c r="E3070" s="107"/>
      <c r="H3070" s="35"/>
      <c r="I3070" s="35"/>
      <c r="J3070" s="35"/>
      <c r="K3070" s="35"/>
      <c r="L3070" s="35"/>
      <c r="M3070" s="35"/>
      <c r="N3070" s="35"/>
      <c r="O3070" s="35"/>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9"/>
      <c r="CE3070" s="19"/>
      <c r="CF3070" s="19"/>
      <c r="CG3070" s="19"/>
      <c r="CH3070" s="19"/>
      <c r="CI3070" s="19"/>
      <c r="CJ3070" s="19"/>
      <c r="CK3070" s="19"/>
      <c r="CL3070" s="19"/>
      <c r="CM3070" s="19"/>
      <c r="CN3070" s="19"/>
      <c r="CO3070" s="19"/>
      <c r="CP3070" s="19"/>
      <c r="CQ3070" s="19"/>
      <c r="CR3070" s="19"/>
      <c r="CS3070" s="19"/>
      <c r="CT3070" s="19"/>
      <c r="CU3070" s="19"/>
      <c r="CV3070" s="19"/>
      <c r="CW3070" s="19"/>
      <c r="CX3070" s="19"/>
      <c r="CY3070" s="19"/>
      <c r="CZ3070" s="19"/>
      <c r="DA3070" s="19"/>
      <c r="DB3070" s="19"/>
      <c r="DC3070" s="19"/>
      <c r="DD3070" s="19"/>
      <c r="DE3070" s="19"/>
      <c r="DF3070" s="19"/>
      <c r="DG3070" s="19"/>
    </row>
    <row r="3071" spans="1:111" x14ac:dyDescent="0.25">
      <c r="A3071" s="35"/>
      <c r="B3071" s="35"/>
      <c r="C3071" s="35"/>
      <c r="D3071" s="35"/>
      <c r="E3071" s="107"/>
      <c r="H3071" s="35"/>
      <c r="I3071" s="35"/>
      <c r="J3071" s="35"/>
      <c r="K3071" s="35"/>
      <c r="L3071" s="35"/>
      <c r="M3071" s="35"/>
      <c r="N3071" s="35"/>
      <c r="O3071" s="35"/>
      <c r="V3071" s="19"/>
      <c r="W3071" s="19"/>
      <c r="X3071" s="19"/>
      <c r="Y3071" s="19"/>
      <c r="Z3071" s="19"/>
      <c r="AA3071" s="19"/>
      <c r="AB3071" s="19"/>
      <c r="AC3071" s="19"/>
      <c r="AD3071" s="19"/>
      <c r="AE3071" s="19"/>
      <c r="AF3071" s="19"/>
      <c r="AG3071" s="19"/>
      <c r="AH3071" s="19"/>
      <c r="AI3071" s="19"/>
      <c r="AJ3071" s="19"/>
      <c r="AK3071" s="19"/>
      <c r="AL3071" s="19"/>
      <c r="AM3071" s="19"/>
      <c r="AN3071" s="19"/>
      <c r="AO3071" s="19"/>
      <c r="AP3071" s="19"/>
      <c r="AQ3071" s="19"/>
      <c r="AR3071" s="19"/>
      <c r="AS3071" s="19"/>
      <c r="AT3071" s="19"/>
      <c r="AU3071" s="19"/>
      <c r="AV3071" s="19"/>
      <c r="AW3071" s="19"/>
      <c r="AX3071" s="19"/>
      <c r="AY3071" s="19"/>
      <c r="AZ3071" s="19"/>
      <c r="BA3071" s="19"/>
      <c r="BB3071" s="19"/>
      <c r="BC3071" s="19"/>
      <c r="BD3071" s="19"/>
      <c r="BE3071" s="19"/>
      <c r="BF3071" s="19"/>
      <c r="BG3071" s="19"/>
      <c r="BH3071" s="19"/>
      <c r="BI3071" s="19"/>
      <c r="BJ3071" s="19"/>
      <c r="BK3071" s="19"/>
      <c r="BL3071" s="19"/>
      <c r="BM3071" s="19"/>
      <c r="BN3071" s="19"/>
      <c r="BO3071" s="19"/>
      <c r="BP3071" s="19"/>
      <c r="BQ3071" s="19"/>
      <c r="BR3071" s="19"/>
      <c r="BS3071" s="19"/>
      <c r="BT3071" s="19"/>
      <c r="BU3071" s="19"/>
      <c r="BV3071" s="19"/>
      <c r="BW3071" s="19"/>
      <c r="BX3071" s="19"/>
      <c r="BY3071" s="19"/>
      <c r="BZ3071" s="19"/>
      <c r="CA3071" s="19"/>
      <c r="CB3071" s="19"/>
      <c r="CC3071" s="19"/>
      <c r="CD3071" s="19"/>
      <c r="CE3071" s="19"/>
      <c r="CF3071" s="19"/>
      <c r="CG3071" s="19"/>
      <c r="CH3071" s="19"/>
      <c r="CI3071" s="19"/>
      <c r="CJ3071" s="19"/>
      <c r="CK3071" s="19"/>
      <c r="CL3071" s="19"/>
      <c r="CM3071" s="19"/>
      <c r="CN3071" s="19"/>
      <c r="CO3071" s="19"/>
      <c r="CP3071" s="19"/>
      <c r="CQ3071" s="19"/>
      <c r="CR3071" s="19"/>
      <c r="CS3071" s="19"/>
      <c r="CT3071" s="19"/>
      <c r="CU3071" s="19"/>
      <c r="CV3071" s="19"/>
      <c r="CW3071" s="19"/>
      <c r="CX3071" s="19"/>
      <c r="CY3071" s="19"/>
      <c r="CZ3071" s="19"/>
      <c r="DA3071" s="19"/>
      <c r="DB3071" s="19"/>
      <c r="DC3071" s="19"/>
      <c r="DD3071" s="19"/>
      <c r="DE3071" s="19"/>
      <c r="DF3071" s="19"/>
      <c r="DG3071" s="19"/>
    </row>
    <row r="3072" spans="1:111" x14ac:dyDescent="0.25">
      <c r="A3072" s="35"/>
      <c r="B3072" s="35"/>
      <c r="C3072" s="35"/>
      <c r="D3072" s="35"/>
      <c r="E3072" s="107"/>
      <c r="H3072" s="35"/>
      <c r="I3072" s="35"/>
      <c r="J3072" s="35"/>
      <c r="K3072" s="35"/>
      <c r="L3072" s="35"/>
      <c r="M3072" s="35"/>
      <c r="N3072" s="35"/>
      <c r="O3072" s="35"/>
      <c r="V3072" s="19"/>
      <c r="W3072" s="19"/>
      <c r="X3072" s="19"/>
      <c r="Y3072" s="19"/>
      <c r="Z3072" s="19"/>
      <c r="AA3072" s="19"/>
      <c r="AB3072" s="19"/>
      <c r="AC3072" s="19"/>
      <c r="AD3072" s="19"/>
      <c r="AE3072" s="19"/>
      <c r="AF3072" s="19"/>
      <c r="AG3072" s="19"/>
      <c r="AH3072" s="19"/>
      <c r="AI3072" s="19"/>
      <c r="AJ3072" s="19"/>
      <c r="AK3072" s="19"/>
      <c r="AL3072" s="19"/>
      <c r="AM3072" s="19"/>
      <c r="AN3072" s="19"/>
      <c r="AO3072" s="19"/>
      <c r="AP3072" s="19"/>
      <c r="AQ3072" s="19"/>
      <c r="AR3072" s="19"/>
      <c r="AS3072" s="19"/>
      <c r="AT3072" s="19"/>
      <c r="AU3072" s="19"/>
      <c r="AV3072" s="19"/>
      <c r="AW3072" s="19"/>
      <c r="AX3072" s="19"/>
      <c r="AY3072" s="19"/>
      <c r="AZ3072" s="19"/>
      <c r="BA3072" s="19"/>
      <c r="BB3072" s="19"/>
      <c r="BC3072" s="19"/>
      <c r="BD3072" s="19"/>
      <c r="BE3072" s="19"/>
      <c r="BF3072" s="19"/>
      <c r="BG3072" s="19"/>
      <c r="BH3072" s="19"/>
      <c r="BI3072" s="19"/>
      <c r="BJ3072" s="19"/>
      <c r="BK3072" s="19"/>
      <c r="BL3072" s="19"/>
      <c r="BM3072" s="19"/>
      <c r="BN3072" s="19"/>
      <c r="BO3072" s="19"/>
      <c r="BP3072" s="19"/>
      <c r="BQ3072" s="19"/>
      <c r="BR3072" s="19"/>
      <c r="BS3072" s="19"/>
      <c r="BT3072" s="19"/>
      <c r="BU3072" s="19"/>
      <c r="BV3072" s="19"/>
      <c r="BW3072" s="19"/>
      <c r="BX3072" s="19"/>
      <c r="BY3072" s="19"/>
      <c r="BZ3072" s="19"/>
      <c r="CA3072" s="19"/>
      <c r="CB3072" s="19"/>
      <c r="CC3072" s="19"/>
      <c r="CD3072" s="19"/>
      <c r="CE3072" s="19"/>
      <c r="CF3072" s="19"/>
      <c r="CG3072" s="19"/>
      <c r="CH3072" s="19"/>
      <c r="CI3072" s="19"/>
      <c r="CJ3072" s="19"/>
      <c r="CK3072" s="19"/>
      <c r="CL3072" s="19"/>
      <c r="CM3072" s="19"/>
      <c r="CN3072" s="19"/>
      <c r="CO3072" s="19"/>
      <c r="CP3072" s="19"/>
      <c r="CQ3072" s="19"/>
      <c r="CR3072" s="19"/>
      <c r="CS3072" s="19"/>
      <c r="CT3072" s="19"/>
      <c r="CU3072" s="19"/>
      <c r="CV3072" s="19"/>
      <c r="CW3072" s="19"/>
      <c r="CX3072" s="19"/>
      <c r="CY3072" s="19"/>
      <c r="CZ3072" s="19"/>
      <c r="DA3072" s="19"/>
      <c r="DB3072" s="19"/>
      <c r="DC3072" s="19"/>
      <c r="DD3072" s="19"/>
      <c r="DE3072" s="19"/>
      <c r="DF3072" s="19"/>
      <c r="DG3072" s="19"/>
    </row>
    <row r="3073" spans="1:111" x14ac:dyDescent="0.25">
      <c r="A3073" s="35"/>
      <c r="B3073" s="35"/>
      <c r="C3073" s="35"/>
      <c r="D3073" s="35"/>
      <c r="E3073" s="107"/>
      <c r="H3073" s="35"/>
      <c r="I3073" s="35"/>
      <c r="J3073" s="35"/>
      <c r="K3073" s="35"/>
      <c r="L3073" s="35"/>
      <c r="M3073" s="35"/>
      <c r="N3073" s="35"/>
      <c r="O3073" s="35"/>
      <c r="V3073" s="19"/>
      <c r="W3073" s="19"/>
      <c r="X3073" s="19"/>
      <c r="Y3073" s="19"/>
      <c r="Z3073" s="19"/>
      <c r="AA3073" s="19"/>
      <c r="AB3073" s="19"/>
      <c r="AC3073" s="19"/>
      <c r="AD3073" s="19"/>
      <c r="AE3073" s="19"/>
      <c r="AF3073" s="19"/>
      <c r="AG3073" s="19"/>
      <c r="AH3073" s="19"/>
      <c r="AI3073" s="19"/>
      <c r="AJ3073" s="19"/>
      <c r="AK3073" s="19"/>
      <c r="AL3073" s="19"/>
      <c r="AM3073" s="19"/>
      <c r="AN3073" s="19"/>
      <c r="AO3073" s="19"/>
      <c r="AP3073" s="19"/>
      <c r="AQ3073" s="19"/>
      <c r="AR3073" s="19"/>
      <c r="AS3073" s="19"/>
      <c r="AT3073" s="19"/>
      <c r="AU3073" s="19"/>
      <c r="AV3073" s="19"/>
      <c r="AW3073" s="19"/>
      <c r="AX3073" s="19"/>
      <c r="AY3073" s="19"/>
      <c r="AZ3073" s="19"/>
      <c r="BA3073" s="19"/>
      <c r="BB3073" s="19"/>
      <c r="BC3073" s="19"/>
      <c r="BD3073" s="19"/>
      <c r="BE3073" s="19"/>
      <c r="BF3073" s="19"/>
      <c r="BG3073" s="19"/>
      <c r="BH3073" s="19"/>
      <c r="BI3073" s="19"/>
      <c r="BJ3073" s="19"/>
      <c r="BK3073" s="19"/>
      <c r="BL3073" s="19"/>
      <c r="BM3073" s="19"/>
      <c r="BN3073" s="19"/>
      <c r="BO3073" s="19"/>
      <c r="BP3073" s="19"/>
      <c r="BQ3073" s="19"/>
      <c r="BR3073" s="19"/>
      <c r="BS3073" s="19"/>
      <c r="BT3073" s="19"/>
      <c r="BU3073" s="19"/>
      <c r="BV3073" s="19"/>
      <c r="BW3073" s="19"/>
      <c r="BX3073" s="19"/>
      <c r="BY3073" s="19"/>
      <c r="BZ3073" s="19"/>
      <c r="CA3073" s="19"/>
      <c r="CB3073" s="19"/>
      <c r="CC3073" s="19"/>
      <c r="CD3073" s="19"/>
      <c r="CE3073" s="19"/>
      <c r="CF3073" s="19"/>
      <c r="CG3073" s="19"/>
      <c r="CH3073" s="19"/>
      <c r="CI3073" s="19"/>
      <c r="CJ3073" s="19"/>
      <c r="CK3073" s="19"/>
      <c r="CL3073" s="19"/>
      <c r="CM3073" s="19"/>
      <c r="CN3073" s="19"/>
      <c r="CO3073" s="19"/>
      <c r="CP3073" s="19"/>
      <c r="CQ3073" s="19"/>
      <c r="CR3073" s="19"/>
      <c r="CS3073" s="19"/>
      <c r="CT3073" s="19"/>
      <c r="CU3073" s="19"/>
      <c r="CV3073" s="19"/>
      <c r="CW3073" s="19"/>
      <c r="CX3073" s="19"/>
      <c r="CY3073" s="19"/>
      <c r="CZ3073" s="19"/>
      <c r="DA3073" s="19"/>
      <c r="DB3073" s="19"/>
      <c r="DC3073" s="19"/>
      <c r="DD3073" s="19"/>
      <c r="DE3073" s="19"/>
      <c r="DF3073" s="19"/>
      <c r="DG3073" s="19"/>
    </row>
    <row r="3074" spans="1:111" x14ac:dyDescent="0.25">
      <c r="A3074" s="35"/>
      <c r="B3074" s="35"/>
      <c r="C3074" s="35"/>
      <c r="D3074" s="35"/>
      <c r="E3074" s="107"/>
      <c r="H3074" s="35"/>
      <c r="I3074" s="35"/>
      <c r="J3074" s="35"/>
      <c r="K3074" s="35"/>
      <c r="L3074" s="35"/>
      <c r="M3074" s="35"/>
      <c r="N3074" s="35"/>
      <c r="O3074" s="35"/>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c r="AT3074" s="19"/>
      <c r="AU3074" s="19"/>
      <c r="AV3074" s="19"/>
      <c r="AW3074" s="19"/>
      <c r="AX3074" s="19"/>
      <c r="AY3074" s="19"/>
      <c r="AZ3074" s="19"/>
      <c r="BA3074" s="19"/>
      <c r="BB3074" s="19"/>
      <c r="BC3074" s="19"/>
      <c r="BD3074" s="19"/>
      <c r="BE3074" s="19"/>
      <c r="BF3074" s="19"/>
      <c r="BG3074" s="19"/>
      <c r="BH3074" s="19"/>
      <c r="BI3074" s="19"/>
      <c r="BJ3074" s="19"/>
      <c r="BK3074" s="19"/>
      <c r="BL3074" s="19"/>
      <c r="BM3074" s="19"/>
      <c r="BN3074" s="19"/>
      <c r="BO3074" s="19"/>
      <c r="BP3074" s="19"/>
      <c r="BQ3074" s="19"/>
      <c r="BR3074" s="19"/>
      <c r="BS3074" s="19"/>
      <c r="BT3074" s="19"/>
      <c r="BU3074" s="19"/>
      <c r="BV3074" s="19"/>
      <c r="BW3074" s="19"/>
      <c r="BX3074" s="19"/>
      <c r="BY3074" s="19"/>
      <c r="BZ3074" s="19"/>
      <c r="CA3074" s="19"/>
      <c r="CB3074" s="19"/>
      <c r="CC3074" s="19"/>
      <c r="CD3074" s="19"/>
      <c r="CE3074" s="19"/>
      <c r="CF3074" s="19"/>
      <c r="CG3074" s="19"/>
      <c r="CH3074" s="19"/>
      <c r="CI3074" s="19"/>
      <c r="CJ3074" s="19"/>
      <c r="CK3074" s="19"/>
      <c r="CL3074" s="19"/>
      <c r="CM3074" s="19"/>
      <c r="CN3074" s="19"/>
      <c r="CO3074" s="19"/>
      <c r="CP3074" s="19"/>
      <c r="CQ3074" s="19"/>
      <c r="CR3074" s="19"/>
      <c r="CS3074" s="19"/>
      <c r="CT3074" s="19"/>
      <c r="CU3074" s="19"/>
      <c r="CV3074" s="19"/>
      <c r="CW3074" s="19"/>
      <c r="CX3074" s="19"/>
      <c r="CY3074" s="19"/>
      <c r="CZ3074" s="19"/>
      <c r="DA3074" s="19"/>
      <c r="DB3074" s="19"/>
      <c r="DC3074" s="19"/>
      <c r="DD3074" s="19"/>
      <c r="DE3074" s="19"/>
      <c r="DF3074" s="19"/>
      <c r="DG3074" s="19"/>
    </row>
    <row r="3075" spans="1:111" x14ac:dyDescent="0.25">
      <c r="A3075" s="35"/>
      <c r="B3075" s="35"/>
      <c r="C3075" s="35"/>
      <c r="D3075" s="35"/>
      <c r="E3075" s="107"/>
      <c r="H3075" s="35"/>
      <c r="I3075" s="35"/>
      <c r="J3075" s="35"/>
      <c r="K3075" s="35"/>
      <c r="L3075" s="35"/>
      <c r="M3075" s="35"/>
      <c r="N3075" s="35"/>
      <c r="O3075" s="35"/>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19"/>
      <c r="AT3075" s="19"/>
      <c r="AU3075" s="19"/>
      <c r="AV3075" s="19"/>
      <c r="AW3075" s="19"/>
      <c r="AX3075" s="19"/>
      <c r="AY3075" s="19"/>
      <c r="AZ3075" s="19"/>
      <c r="BA3075" s="19"/>
      <c r="BB3075" s="19"/>
      <c r="BC3075" s="19"/>
      <c r="BD3075" s="19"/>
      <c r="BE3075" s="19"/>
      <c r="BF3075" s="19"/>
      <c r="BG3075" s="19"/>
      <c r="BH3075" s="19"/>
      <c r="BI3075" s="19"/>
      <c r="BJ3075" s="19"/>
      <c r="BK3075" s="19"/>
      <c r="BL3075" s="19"/>
      <c r="BM3075" s="19"/>
      <c r="BN3075" s="19"/>
      <c r="BO3075" s="19"/>
      <c r="BP3075" s="19"/>
      <c r="BQ3075" s="19"/>
      <c r="BR3075" s="19"/>
      <c r="BS3075" s="19"/>
      <c r="BT3075" s="19"/>
      <c r="BU3075" s="19"/>
      <c r="BV3075" s="19"/>
      <c r="BW3075" s="19"/>
      <c r="BX3075" s="19"/>
      <c r="BY3075" s="19"/>
      <c r="BZ3075" s="19"/>
      <c r="CA3075" s="19"/>
      <c r="CB3075" s="19"/>
      <c r="CC3075" s="19"/>
      <c r="CD3075" s="19"/>
      <c r="CE3075" s="19"/>
      <c r="CF3075" s="19"/>
      <c r="CG3075" s="19"/>
      <c r="CH3075" s="19"/>
      <c r="CI3075" s="19"/>
      <c r="CJ3075" s="19"/>
      <c r="CK3075" s="19"/>
      <c r="CL3075" s="19"/>
      <c r="CM3075" s="19"/>
      <c r="CN3075" s="19"/>
      <c r="CO3075" s="19"/>
      <c r="CP3075" s="19"/>
      <c r="CQ3075" s="19"/>
      <c r="CR3075" s="19"/>
      <c r="CS3075" s="19"/>
      <c r="CT3075" s="19"/>
      <c r="CU3075" s="19"/>
      <c r="CV3075" s="19"/>
      <c r="CW3075" s="19"/>
      <c r="CX3075" s="19"/>
      <c r="CY3075" s="19"/>
      <c r="CZ3075" s="19"/>
      <c r="DA3075" s="19"/>
      <c r="DB3075" s="19"/>
      <c r="DC3075" s="19"/>
      <c r="DD3075" s="19"/>
      <c r="DE3075" s="19"/>
      <c r="DF3075" s="19"/>
      <c r="DG3075" s="19"/>
    </row>
    <row r="3076" spans="1:111" x14ac:dyDescent="0.25">
      <c r="A3076" s="35"/>
      <c r="B3076" s="35"/>
      <c r="C3076" s="35"/>
      <c r="D3076" s="35"/>
      <c r="E3076" s="107"/>
      <c r="H3076" s="35"/>
      <c r="I3076" s="35"/>
      <c r="J3076" s="35"/>
      <c r="K3076" s="35"/>
      <c r="L3076" s="35"/>
      <c r="M3076" s="35"/>
      <c r="N3076" s="35"/>
      <c r="O3076" s="35"/>
      <c r="V3076" s="19"/>
      <c r="W3076" s="19"/>
      <c r="X3076" s="19"/>
      <c r="Y3076" s="19"/>
      <c r="Z3076" s="19"/>
      <c r="AA3076" s="19"/>
      <c r="AB3076" s="19"/>
      <c r="AC3076" s="19"/>
      <c r="AD3076" s="19"/>
      <c r="AE3076" s="19"/>
      <c r="AF3076" s="19"/>
      <c r="AG3076" s="19"/>
      <c r="AH3076" s="19"/>
      <c r="AI3076" s="19"/>
      <c r="AJ3076" s="19"/>
      <c r="AK3076" s="19"/>
      <c r="AL3076" s="19"/>
      <c r="AM3076" s="19"/>
      <c r="AN3076" s="19"/>
      <c r="AO3076" s="19"/>
      <c r="AP3076" s="19"/>
      <c r="AQ3076" s="19"/>
      <c r="AR3076" s="19"/>
      <c r="AS3076" s="19"/>
      <c r="AT3076" s="19"/>
      <c r="AU3076" s="19"/>
      <c r="AV3076" s="19"/>
      <c r="AW3076" s="19"/>
      <c r="AX3076" s="19"/>
      <c r="AY3076" s="19"/>
      <c r="AZ3076" s="19"/>
      <c r="BA3076" s="19"/>
      <c r="BB3076" s="19"/>
      <c r="BC3076" s="19"/>
      <c r="BD3076" s="19"/>
      <c r="BE3076" s="19"/>
      <c r="BF3076" s="19"/>
      <c r="BG3076" s="19"/>
      <c r="BH3076" s="19"/>
      <c r="BI3076" s="19"/>
      <c r="BJ3076" s="19"/>
      <c r="BK3076" s="19"/>
      <c r="BL3076" s="19"/>
      <c r="BM3076" s="19"/>
      <c r="BN3076" s="19"/>
      <c r="BO3076" s="19"/>
      <c r="BP3076" s="19"/>
      <c r="BQ3076" s="19"/>
      <c r="BR3076" s="19"/>
      <c r="BS3076" s="19"/>
      <c r="BT3076" s="19"/>
      <c r="BU3076" s="19"/>
      <c r="BV3076" s="19"/>
      <c r="BW3076" s="19"/>
      <c r="BX3076" s="19"/>
      <c r="BY3076" s="19"/>
      <c r="BZ3076" s="19"/>
      <c r="CA3076" s="19"/>
      <c r="CB3076" s="19"/>
      <c r="CC3076" s="19"/>
      <c r="CD3076" s="19"/>
      <c r="CE3076" s="19"/>
      <c r="CF3076" s="19"/>
      <c r="CG3076" s="19"/>
      <c r="CH3076" s="19"/>
      <c r="CI3076" s="19"/>
      <c r="CJ3076" s="19"/>
      <c r="CK3076" s="19"/>
      <c r="CL3076" s="19"/>
      <c r="CM3076" s="19"/>
      <c r="CN3076" s="19"/>
      <c r="CO3076" s="19"/>
      <c r="CP3076" s="19"/>
      <c r="CQ3076" s="19"/>
      <c r="CR3076" s="19"/>
      <c r="CS3076" s="19"/>
      <c r="CT3076" s="19"/>
      <c r="CU3076" s="19"/>
      <c r="CV3076" s="19"/>
      <c r="CW3076" s="19"/>
      <c r="CX3076" s="19"/>
      <c r="CY3076" s="19"/>
      <c r="CZ3076" s="19"/>
      <c r="DA3076" s="19"/>
      <c r="DB3076" s="19"/>
      <c r="DC3076" s="19"/>
      <c r="DD3076" s="19"/>
      <c r="DE3076" s="19"/>
      <c r="DF3076" s="19"/>
      <c r="DG3076" s="19"/>
    </row>
    <row r="3077" spans="1:111" x14ac:dyDescent="0.25">
      <c r="A3077" s="35"/>
      <c r="B3077" s="35"/>
      <c r="C3077" s="35"/>
      <c r="D3077" s="35"/>
      <c r="E3077" s="107"/>
      <c r="H3077" s="35"/>
      <c r="I3077" s="35"/>
      <c r="J3077" s="35"/>
      <c r="K3077" s="35"/>
      <c r="L3077" s="35"/>
      <c r="M3077" s="35"/>
      <c r="N3077" s="35"/>
      <c r="O3077" s="35"/>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19"/>
      <c r="AY3077" s="19"/>
      <c r="AZ3077" s="19"/>
      <c r="BA3077" s="19"/>
      <c r="BB3077" s="19"/>
      <c r="BC3077" s="19"/>
      <c r="BD3077" s="19"/>
      <c r="BE3077" s="19"/>
      <c r="BF3077" s="19"/>
      <c r="BG3077" s="19"/>
      <c r="BH3077" s="19"/>
      <c r="BI3077" s="19"/>
      <c r="BJ3077" s="19"/>
      <c r="BK3077" s="19"/>
      <c r="BL3077" s="19"/>
      <c r="BM3077" s="19"/>
      <c r="BN3077" s="19"/>
      <c r="BO3077" s="19"/>
      <c r="BP3077" s="19"/>
      <c r="BQ3077" s="19"/>
      <c r="BR3077" s="19"/>
      <c r="BS3077" s="19"/>
      <c r="BT3077" s="19"/>
      <c r="BU3077" s="19"/>
      <c r="BV3077" s="19"/>
      <c r="BW3077" s="19"/>
      <c r="BX3077" s="19"/>
      <c r="BY3077" s="19"/>
      <c r="BZ3077" s="19"/>
      <c r="CA3077" s="19"/>
      <c r="CB3077" s="19"/>
      <c r="CC3077" s="19"/>
      <c r="CD3077" s="19"/>
      <c r="CE3077" s="19"/>
      <c r="CF3077" s="19"/>
      <c r="CG3077" s="19"/>
      <c r="CH3077" s="19"/>
      <c r="CI3077" s="19"/>
      <c r="CJ3077" s="19"/>
      <c r="CK3077" s="19"/>
      <c r="CL3077" s="19"/>
      <c r="CM3077" s="19"/>
      <c r="CN3077" s="19"/>
      <c r="CO3077" s="19"/>
      <c r="CP3077" s="19"/>
      <c r="CQ3077" s="19"/>
      <c r="CR3077" s="19"/>
      <c r="CS3077" s="19"/>
      <c r="CT3077" s="19"/>
      <c r="CU3077" s="19"/>
      <c r="CV3077" s="19"/>
      <c r="CW3077" s="19"/>
      <c r="CX3077" s="19"/>
      <c r="CY3077" s="19"/>
      <c r="CZ3077" s="19"/>
      <c r="DA3077" s="19"/>
      <c r="DB3077" s="19"/>
      <c r="DC3077" s="19"/>
      <c r="DD3077" s="19"/>
      <c r="DE3077" s="19"/>
      <c r="DF3077" s="19"/>
      <c r="DG3077" s="19"/>
    </row>
    <row r="3078" spans="1:111" x14ac:dyDescent="0.25">
      <c r="A3078" s="35"/>
      <c r="B3078" s="35"/>
      <c r="C3078" s="35"/>
      <c r="D3078" s="35"/>
      <c r="E3078" s="107"/>
      <c r="H3078" s="35"/>
      <c r="I3078" s="35"/>
      <c r="J3078" s="35"/>
      <c r="K3078" s="35"/>
      <c r="L3078" s="35"/>
      <c r="M3078" s="35"/>
      <c r="N3078" s="35"/>
      <c r="O3078" s="35"/>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9"/>
      <c r="CE3078" s="19"/>
      <c r="CF3078" s="19"/>
      <c r="CG3078" s="19"/>
      <c r="CH3078" s="19"/>
      <c r="CI3078" s="19"/>
      <c r="CJ3078" s="19"/>
      <c r="CK3078" s="19"/>
      <c r="CL3078" s="19"/>
      <c r="CM3078" s="19"/>
      <c r="CN3078" s="19"/>
      <c r="CO3078" s="19"/>
      <c r="CP3078" s="19"/>
      <c r="CQ3078" s="19"/>
      <c r="CR3078" s="19"/>
      <c r="CS3078" s="19"/>
      <c r="CT3078" s="19"/>
      <c r="CU3078" s="19"/>
      <c r="CV3078" s="19"/>
      <c r="CW3078" s="19"/>
      <c r="CX3078" s="19"/>
      <c r="CY3078" s="19"/>
      <c r="CZ3078" s="19"/>
      <c r="DA3078" s="19"/>
      <c r="DB3078" s="19"/>
      <c r="DC3078" s="19"/>
      <c r="DD3078" s="19"/>
      <c r="DE3078" s="19"/>
      <c r="DF3078" s="19"/>
      <c r="DG3078" s="19"/>
    </row>
    <row r="3079" spans="1:111" x14ac:dyDescent="0.25">
      <c r="A3079" s="35"/>
      <c r="B3079" s="35"/>
      <c r="C3079" s="35"/>
      <c r="D3079" s="35"/>
      <c r="E3079" s="107"/>
      <c r="H3079" s="35"/>
      <c r="I3079" s="35"/>
      <c r="J3079" s="35"/>
      <c r="K3079" s="35"/>
      <c r="L3079" s="35"/>
      <c r="M3079" s="35"/>
      <c r="N3079" s="35"/>
      <c r="O3079" s="35"/>
      <c r="V3079" s="19"/>
      <c r="W3079" s="19"/>
      <c r="X3079" s="19"/>
      <c r="Y3079" s="19"/>
      <c r="Z3079" s="19"/>
      <c r="AA3079" s="19"/>
      <c r="AB3079" s="19"/>
      <c r="AC3079" s="19"/>
      <c r="AD3079" s="19"/>
      <c r="AE3079" s="19"/>
      <c r="AF3079" s="19"/>
      <c r="AG3079" s="19"/>
      <c r="AH3079" s="19"/>
      <c r="AI3079" s="19"/>
      <c r="AJ3079" s="19"/>
      <c r="AK3079" s="19"/>
      <c r="AL3079" s="19"/>
      <c r="AM3079" s="19"/>
      <c r="AN3079" s="19"/>
      <c r="AO3079" s="19"/>
      <c r="AP3079" s="19"/>
      <c r="AQ3079" s="19"/>
      <c r="AR3079" s="19"/>
      <c r="AS3079" s="19"/>
      <c r="AT3079" s="19"/>
      <c r="AU3079" s="19"/>
      <c r="AV3079" s="19"/>
      <c r="AW3079" s="19"/>
      <c r="AX3079" s="19"/>
      <c r="AY3079" s="19"/>
      <c r="AZ3079" s="19"/>
      <c r="BA3079" s="19"/>
      <c r="BB3079" s="19"/>
      <c r="BC3079" s="19"/>
      <c r="BD3079" s="19"/>
      <c r="BE3079" s="19"/>
      <c r="BF3079" s="19"/>
      <c r="BG3079" s="19"/>
      <c r="BH3079" s="19"/>
      <c r="BI3079" s="19"/>
      <c r="BJ3079" s="19"/>
      <c r="BK3079" s="19"/>
      <c r="BL3079" s="19"/>
      <c r="BM3079" s="19"/>
      <c r="BN3079" s="19"/>
      <c r="BO3079" s="19"/>
      <c r="BP3079" s="19"/>
      <c r="BQ3079" s="19"/>
      <c r="BR3079" s="19"/>
      <c r="BS3079" s="19"/>
      <c r="BT3079" s="19"/>
      <c r="BU3079" s="19"/>
      <c r="BV3079" s="19"/>
      <c r="BW3079" s="19"/>
      <c r="BX3079" s="19"/>
      <c r="BY3079" s="19"/>
      <c r="BZ3079" s="19"/>
      <c r="CA3079" s="19"/>
      <c r="CB3079" s="19"/>
      <c r="CC3079" s="19"/>
      <c r="CD3079" s="19"/>
      <c r="CE3079" s="19"/>
      <c r="CF3079" s="19"/>
      <c r="CG3079" s="19"/>
      <c r="CH3079" s="19"/>
      <c r="CI3079" s="19"/>
      <c r="CJ3079" s="19"/>
      <c r="CK3079" s="19"/>
      <c r="CL3079" s="19"/>
      <c r="CM3079" s="19"/>
      <c r="CN3079" s="19"/>
      <c r="CO3079" s="19"/>
      <c r="CP3079" s="19"/>
      <c r="CQ3079" s="19"/>
      <c r="CR3079" s="19"/>
      <c r="CS3079" s="19"/>
      <c r="CT3079" s="19"/>
      <c r="CU3079" s="19"/>
      <c r="CV3079" s="19"/>
      <c r="CW3079" s="19"/>
      <c r="CX3079" s="19"/>
      <c r="CY3079" s="19"/>
      <c r="CZ3079" s="19"/>
      <c r="DA3079" s="19"/>
      <c r="DB3079" s="19"/>
      <c r="DC3079" s="19"/>
      <c r="DD3079" s="19"/>
      <c r="DE3079" s="19"/>
      <c r="DF3079" s="19"/>
      <c r="DG3079" s="19"/>
    </row>
    <row r="3080" spans="1:111" x14ac:dyDescent="0.25">
      <c r="A3080" s="35"/>
      <c r="B3080" s="35"/>
      <c r="C3080" s="35"/>
      <c r="D3080" s="35"/>
      <c r="E3080" s="107"/>
      <c r="H3080" s="35"/>
      <c r="I3080" s="35"/>
      <c r="J3080" s="35"/>
      <c r="K3080" s="35"/>
      <c r="L3080" s="35"/>
      <c r="M3080" s="35"/>
      <c r="N3080" s="35"/>
      <c r="O3080" s="35"/>
      <c r="V3080" s="19"/>
      <c r="W3080" s="19"/>
      <c r="X3080" s="19"/>
      <c r="Y3080" s="19"/>
      <c r="Z3080" s="19"/>
      <c r="AA3080" s="19"/>
      <c r="AB3080" s="19"/>
      <c r="AC3080" s="19"/>
      <c r="AD3080" s="19"/>
      <c r="AE3080" s="19"/>
      <c r="AF3080" s="19"/>
      <c r="AG3080" s="19"/>
      <c r="AH3080" s="19"/>
      <c r="AI3080" s="19"/>
      <c r="AJ3080" s="19"/>
      <c r="AK3080" s="19"/>
      <c r="AL3080" s="19"/>
      <c r="AM3080" s="19"/>
      <c r="AN3080" s="19"/>
      <c r="AO3080" s="19"/>
      <c r="AP3080" s="19"/>
      <c r="AQ3080" s="19"/>
      <c r="AR3080" s="19"/>
      <c r="AS3080" s="19"/>
      <c r="AT3080" s="19"/>
      <c r="AU3080" s="19"/>
      <c r="AV3080" s="19"/>
      <c r="AW3080" s="19"/>
      <c r="AX3080" s="19"/>
      <c r="AY3080" s="19"/>
      <c r="AZ3080" s="19"/>
      <c r="BA3080" s="19"/>
      <c r="BB3080" s="19"/>
      <c r="BC3080" s="19"/>
      <c r="BD3080" s="19"/>
      <c r="BE3080" s="19"/>
      <c r="BF3080" s="19"/>
      <c r="BG3080" s="19"/>
      <c r="BH3080" s="19"/>
      <c r="BI3080" s="19"/>
      <c r="BJ3080" s="19"/>
      <c r="BK3080" s="19"/>
      <c r="BL3080" s="19"/>
      <c r="BM3080" s="19"/>
      <c r="BN3080" s="19"/>
      <c r="BO3080" s="19"/>
      <c r="BP3080" s="19"/>
      <c r="BQ3080" s="19"/>
      <c r="BR3080" s="19"/>
      <c r="BS3080" s="19"/>
      <c r="BT3080" s="19"/>
      <c r="BU3080" s="19"/>
      <c r="BV3080" s="19"/>
      <c r="BW3080" s="19"/>
      <c r="BX3080" s="19"/>
      <c r="BY3080" s="19"/>
      <c r="BZ3080" s="19"/>
      <c r="CA3080" s="19"/>
      <c r="CB3080" s="19"/>
      <c r="CC3080" s="19"/>
      <c r="CD3080" s="19"/>
      <c r="CE3080" s="19"/>
      <c r="CF3080" s="19"/>
      <c r="CG3080" s="19"/>
      <c r="CH3080" s="19"/>
      <c r="CI3080" s="19"/>
      <c r="CJ3080" s="19"/>
      <c r="CK3080" s="19"/>
      <c r="CL3080" s="19"/>
      <c r="CM3080" s="19"/>
      <c r="CN3080" s="19"/>
      <c r="CO3080" s="19"/>
      <c r="CP3080" s="19"/>
      <c r="CQ3080" s="19"/>
      <c r="CR3080" s="19"/>
      <c r="CS3080" s="19"/>
      <c r="CT3080" s="19"/>
      <c r="CU3080" s="19"/>
      <c r="CV3080" s="19"/>
      <c r="CW3080" s="19"/>
      <c r="CX3080" s="19"/>
      <c r="CY3080" s="19"/>
      <c r="CZ3080" s="19"/>
      <c r="DA3080" s="19"/>
      <c r="DB3080" s="19"/>
      <c r="DC3080" s="19"/>
      <c r="DD3080" s="19"/>
      <c r="DE3080" s="19"/>
      <c r="DF3080" s="19"/>
      <c r="DG3080" s="19"/>
    </row>
    <row r="3081" spans="1:111" x14ac:dyDescent="0.25">
      <c r="A3081" s="35"/>
      <c r="B3081" s="35"/>
      <c r="C3081" s="35"/>
      <c r="D3081" s="35"/>
      <c r="E3081" s="107"/>
      <c r="H3081" s="35"/>
      <c r="I3081" s="35"/>
      <c r="J3081" s="35"/>
      <c r="K3081" s="35"/>
      <c r="L3081" s="35"/>
      <c r="M3081" s="35"/>
      <c r="N3081" s="35"/>
      <c r="O3081" s="35"/>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19"/>
      <c r="BW3081" s="19"/>
      <c r="BX3081" s="19"/>
      <c r="BY3081" s="19"/>
      <c r="BZ3081" s="19"/>
      <c r="CA3081" s="19"/>
      <c r="CB3081" s="19"/>
      <c r="CC3081" s="19"/>
      <c r="CD3081" s="19"/>
      <c r="CE3081" s="19"/>
      <c r="CF3081" s="19"/>
      <c r="CG3081" s="19"/>
      <c r="CH3081" s="19"/>
      <c r="CI3081" s="19"/>
      <c r="CJ3081" s="19"/>
      <c r="CK3081" s="19"/>
      <c r="CL3081" s="19"/>
      <c r="CM3081" s="19"/>
      <c r="CN3081" s="19"/>
      <c r="CO3081" s="19"/>
      <c r="CP3081" s="19"/>
      <c r="CQ3081" s="19"/>
      <c r="CR3081" s="19"/>
      <c r="CS3081" s="19"/>
      <c r="CT3081" s="19"/>
      <c r="CU3081" s="19"/>
      <c r="CV3081" s="19"/>
      <c r="CW3081" s="19"/>
      <c r="CX3081" s="19"/>
      <c r="CY3081" s="19"/>
      <c r="CZ3081" s="19"/>
      <c r="DA3081" s="19"/>
      <c r="DB3081" s="19"/>
      <c r="DC3081" s="19"/>
      <c r="DD3081" s="19"/>
      <c r="DE3081" s="19"/>
      <c r="DF3081" s="19"/>
      <c r="DG3081" s="19"/>
    </row>
    <row r="3082" spans="1:111" x14ac:dyDescent="0.25">
      <c r="A3082" s="35"/>
      <c r="B3082" s="35"/>
      <c r="C3082" s="35"/>
      <c r="D3082" s="35"/>
      <c r="E3082" s="107"/>
      <c r="H3082" s="35"/>
      <c r="I3082" s="35"/>
      <c r="J3082" s="35"/>
      <c r="K3082" s="35"/>
      <c r="L3082" s="35"/>
      <c r="M3082" s="35"/>
      <c r="N3082" s="35"/>
      <c r="O3082" s="35"/>
      <c r="V3082" s="19"/>
      <c r="W3082" s="19"/>
      <c r="X3082" s="19"/>
      <c r="Y3082" s="19"/>
      <c r="Z3082" s="19"/>
      <c r="AA3082" s="19"/>
      <c r="AB3082" s="19"/>
      <c r="AC3082" s="19"/>
      <c r="AD3082" s="19"/>
      <c r="AE3082" s="19"/>
      <c r="AF3082" s="19"/>
      <c r="AG3082" s="19"/>
      <c r="AH3082" s="19"/>
      <c r="AI3082" s="19"/>
      <c r="AJ3082" s="19"/>
      <c r="AK3082" s="19"/>
      <c r="AL3082" s="19"/>
      <c r="AM3082" s="19"/>
      <c r="AN3082" s="19"/>
      <c r="AO3082" s="19"/>
      <c r="AP3082" s="19"/>
      <c r="AQ3082" s="19"/>
      <c r="AR3082" s="19"/>
      <c r="AS3082" s="19"/>
      <c r="AT3082" s="19"/>
      <c r="AU3082" s="19"/>
      <c r="AV3082" s="19"/>
      <c r="AW3082" s="19"/>
      <c r="AX3082" s="19"/>
      <c r="AY3082" s="19"/>
      <c r="AZ3082" s="19"/>
      <c r="BA3082" s="19"/>
      <c r="BB3082" s="19"/>
      <c r="BC3082" s="19"/>
      <c r="BD3082" s="19"/>
      <c r="BE3082" s="19"/>
      <c r="BF3082" s="19"/>
      <c r="BG3082" s="19"/>
      <c r="BH3082" s="19"/>
      <c r="BI3082" s="19"/>
      <c r="BJ3082" s="19"/>
      <c r="BK3082" s="19"/>
      <c r="BL3082" s="19"/>
      <c r="BM3082" s="19"/>
      <c r="BN3082" s="19"/>
      <c r="BO3082" s="19"/>
      <c r="BP3082" s="19"/>
      <c r="BQ3082" s="19"/>
      <c r="BR3082" s="19"/>
      <c r="BS3082" s="19"/>
      <c r="BT3082" s="19"/>
      <c r="BU3082" s="19"/>
      <c r="BV3082" s="19"/>
      <c r="BW3082" s="19"/>
      <c r="BX3082" s="19"/>
      <c r="BY3082" s="19"/>
      <c r="BZ3082" s="19"/>
      <c r="CA3082" s="19"/>
      <c r="CB3082" s="19"/>
      <c r="CC3082" s="19"/>
      <c r="CD3082" s="19"/>
      <c r="CE3082" s="19"/>
      <c r="CF3082" s="19"/>
      <c r="CG3082" s="19"/>
      <c r="CH3082" s="19"/>
      <c r="CI3082" s="19"/>
      <c r="CJ3082" s="19"/>
      <c r="CK3082" s="19"/>
      <c r="CL3082" s="19"/>
      <c r="CM3082" s="19"/>
      <c r="CN3082" s="19"/>
      <c r="CO3082" s="19"/>
      <c r="CP3082" s="19"/>
      <c r="CQ3082" s="19"/>
      <c r="CR3082" s="19"/>
      <c r="CS3082" s="19"/>
      <c r="CT3082" s="19"/>
      <c r="CU3082" s="19"/>
      <c r="CV3082" s="19"/>
      <c r="CW3082" s="19"/>
      <c r="CX3082" s="19"/>
      <c r="CY3082" s="19"/>
      <c r="CZ3082" s="19"/>
      <c r="DA3082" s="19"/>
      <c r="DB3082" s="19"/>
      <c r="DC3082" s="19"/>
      <c r="DD3082" s="19"/>
      <c r="DE3082" s="19"/>
      <c r="DF3082" s="19"/>
      <c r="DG3082" s="19"/>
    </row>
    <row r="3083" spans="1:111" x14ac:dyDescent="0.25">
      <c r="A3083" s="35"/>
      <c r="B3083" s="35"/>
      <c r="C3083" s="35"/>
      <c r="D3083" s="35"/>
      <c r="E3083" s="107"/>
      <c r="H3083" s="35"/>
      <c r="I3083" s="35"/>
      <c r="J3083" s="35"/>
      <c r="K3083" s="35"/>
      <c r="L3083" s="35"/>
      <c r="M3083" s="35"/>
      <c r="N3083" s="35"/>
      <c r="O3083" s="35"/>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19"/>
      <c r="AT3083" s="19"/>
      <c r="AU3083" s="19"/>
      <c r="AV3083" s="19"/>
      <c r="AW3083" s="19"/>
      <c r="AX3083" s="19"/>
      <c r="AY3083" s="19"/>
      <c r="AZ3083" s="19"/>
      <c r="BA3083" s="19"/>
      <c r="BB3083" s="19"/>
      <c r="BC3083" s="19"/>
      <c r="BD3083" s="19"/>
      <c r="BE3083" s="19"/>
      <c r="BF3083" s="19"/>
      <c r="BG3083" s="19"/>
      <c r="BH3083" s="19"/>
      <c r="BI3083" s="19"/>
      <c r="BJ3083" s="19"/>
      <c r="BK3083" s="19"/>
      <c r="BL3083" s="19"/>
      <c r="BM3083" s="19"/>
      <c r="BN3083" s="19"/>
      <c r="BO3083" s="19"/>
      <c r="BP3083" s="19"/>
      <c r="BQ3083" s="19"/>
      <c r="BR3083" s="19"/>
      <c r="BS3083" s="19"/>
      <c r="BT3083" s="19"/>
      <c r="BU3083" s="19"/>
      <c r="BV3083" s="19"/>
      <c r="BW3083" s="19"/>
      <c r="BX3083" s="19"/>
      <c r="BY3083" s="19"/>
      <c r="BZ3083" s="19"/>
      <c r="CA3083" s="19"/>
      <c r="CB3083" s="19"/>
      <c r="CC3083" s="19"/>
      <c r="CD3083" s="19"/>
      <c r="CE3083" s="19"/>
      <c r="CF3083" s="19"/>
      <c r="CG3083" s="19"/>
      <c r="CH3083" s="19"/>
      <c r="CI3083" s="19"/>
      <c r="CJ3083" s="19"/>
      <c r="CK3083" s="19"/>
      <c r="CL3083" s="19"/>
      <c r="CM3083" s="19"/>
      <c r="CN3083" s="19"/>
      <c r="CO3083" s="19"/>
      <c r="CP3083" s="19"/>
      <c r="CQ3083" s="19"/>
      <c r="CR3083" s="19"/>
      <c r="CS3083" s="19"/>
      <c r="CT3083" s="19"/>
      <c r="CU3083" s="19"/>
      <c r="CV3083" s="19"/>
      <c r="CW3083" s="19"/>
      <c r="CX3083" s="19"/>
      <c r="CY3083" s="19"/>
      <c r="CZ3083" s="19"/>
      <c r="DA3083" s="19"/>
      <c r="DB3083" s="19"/>
      <c r="DC3083" s="19"/>
      <c r="DD3083" s="19"/>
      <c r="DE3083" s="19"/>
      <c r="DF3083" s="19"/>
      <c r="DG3083" s="19"/>
    </row>
    <row r="3084" spans="1:111" x14ac:dyDescent="0.25">
      <c r="A3084" s="35"/>
      <c r="B3084" s="35"/>
      <c r="C3084" s="35"/>
      <c r="D3084" s="35"/>
      <c r="E3084" s="107"/>
      <c r="H3084" s="35"/>
      <c r="I3084" s="35"/>
      <c r="J3084" s="35"/>
      <c r="K3084" s="35"/>
      <c r="L3084" s="35"/>
      <c r="M3084" s="35"/>
      <c r="N3084" s="35"/>
      <c r="O3084" s="35"/>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19"/>
      <c r="AT3084" s="19"/>
      <c r="AU3084" s="19"/>
      <c r="AV3084" s="19"/>
      <c r="AW3084" s="19"/>
      <c r="AX3084" s="19"/>
      <c r="AY3084" s="19"/>
      <c r="AZ3084" s="19"/>
      <c r="BA3084" s="19"/>
      <c r="BB3084" s="19"/>
      <c r="BC3084" s="19"/>
      <c r="BD3084" s="19"/>
      <c r="BE3084" s="19"/>
      <c r="BF3084" s="19"/>
      <c r="BG3084" s="19"/>
      <c r="BH3084" s="19"/>
      <c r="BI3084" s="19"/>
      <c r="BJ3084" s="19"/>
      <c r="BK3084" s="19"/>
      <c r="BL3084" s="19"/>
      <c r="BM3084" s="19"/>
      <c r="BN3084" s="19"/>
      <c r="BO3084" s="19"/>
      <c r="BP3084" s="19"/>
      <c r="BQ3084" s="19"/>
      <c r="BR3084" s="19"/>
      <c r="BS3084" s="19"/>
      <c r="BT3084" s="19"/>
      <c r="BU3084" s="19"/>
      <c r="BV3084" s="19"/>
      <c r="BW3084" s="19"/>
      <c r="BX3084" s="19"/>
      <c r="BY3084" s="19"/>
      <c r="BZ3084" s="19"/>
      <c r="CA3084" s="19"/>
      <c r="CB3084" s="19"/>
      <c r="CC3084" s="19"/>
      <c r="CD3084" s="19"/>
      <c r="CE3084" s="19"/>
      <c r="CF3084" s="19"/>
      <c r="CG3084" s="19"/>
      <c r="CH3084" s="19"/>
      <c r="CI3084" s="19"/>
      <c r="CJ3084" s="19"/>
      <c r="CK3084" s="19"/>
      <c r="CL3084" s="19"/>
      <c r="CM3084" s="19"/>
      <c r="CN3084" s="19"/>
      <c r="CO3084" s="19"/>
      <c r="CP3084" s="19"/>
      <c r="CQ3084" s="19"/>
      <c r="CR3084" s="19"/>
      <c r="CS3084" s="19"/>
      <c r="CT3084" s="19"/>
      <c r="CU3084" s="19"/>
      <c r="CV3084" s="19"/>
      <c r="CW3084" s="19"/>
      <c r="CX3084" s="19"/>
      <c r="CY3084" s="19"/>
      <c r="CZ3084" s="19"/>
      <c r="DA3084" s="19"/>
      <c r="DB3084" s="19"/>
      <c r="DC3084" s="19"/>
      <c r="DD3084" s="19"/>
      <c r="DE3084" s="19"/>
      <c r="DF3084" s="19"/>
      <c r="DG3084" s="19"/>
    </row>
    <row r="3085" spans="1:111" x14ac:dyDescent="0.25">
      <c r="A3085" s="35"/>
      <c r="B3085" s="35"/>
      <c r="C3085" s="35"/>
      <c r="D3085" s="35"/>
      <c r="E3085" s="107"/>
      <c r="H3085" s="35"/>
      <c r="I3085" s="35"/>
      <c r="J3085" s="35"/>
      <c r="K3085" s="35"/>
      <c r="L3085" s="35"/>
      <c r="M3085" s="35"/>
      <c r="N3085" s="35"/>
      <c r="O3085" s="35"/>
      <c r="V3085" s="19"/>
      <c r="W3085" s="19"/>
      <c r="X3085" s="19"/>
      <c r="Y3085" s="19"/>
      <c r="Z3085" s="19"/>
      <c r="AA3085" s="19"/>
      <c r="AB3085" s="19"/>
      <c r="AC3085" s="19"/>
      <c r="AD3085" s="19"/>
      <c r="AE3085" s="19"/>
      <c r="AF3085" s="19"/>
      <c r="AG3085" s="19"/>
      <c r="AH3085" s="19"/>
      <c r="AI3085" s="19"/>
      <c r="AJ3085" s="19"/>
      <c r="AK3085" s="19"/>
      <c r="AL3085" s="19"/>
      <c r="AM3085" s="19"/>
      <c r="AN3085" s="19"/>
      <c r="AO3085" s="19"/>
      <c r="AP3085" s="19"/>
      <c r="AQ3085" s="19"/>
      <c r="AR3085" s="19"/>
      <c r="AS3085" s="19"/>
      <c r="AT3085" s="19"/>
      <c r="AU3085" s="19"/>
      <c r="AV3085" s="19"/>
      <c r="AW3085" s="19"/>
      <c r="AX3085" s="19"/>
      <c r="AY3085" s="19"/>
      <c r="AZ3085" s="19"/>
      <c r="BA3085" s="19"/>
      <c r="BB3085" s="19"/>
      <c r="BC3085" s="19"/>
      <c r="BD3085" s="19"/>
      <c r="BE3085" s="19"/>
      <c r="BF3085" s="19"/>
      <c r="BG3085" s="19"/>
      <c r="BH3085" s="19"/>
      <c r="BI3085" s="19"/>
      <c r="BJ3085" s="19"/>
      <c r="BK3085" s="19"/>
      <c r="BL3085" s="19"/>
      <c r="BM3085" s="19"/>
      <c r="BN3085" s="19"/>
      <c r="BO3085" s="19"/>
      <c r="BP3085" s="19"/>
      <c r="BQ3085" s="19"/>
      <c r="BR3085" s="19"/>
      <c r="BS3085" s="19"/>
      <c r="BT3085" s="19"/>
      <c r="BU3085" s="19"/>
      <c r="BV3085" s="19"/>
      <c r="BW3085" s="19"/>
      <c r="BX3085" s="19"/>
      <c r="BY3085" s="19"/>
      <c r="BZ3085" s="19"/>
      <c r="CA3085" s="19"/>
      <c r="CB3085" s="19"/>
      <c r="CC3085" s="19"/>
      <c r="CD3085" s="19"/>
      <c r="CE3085" s="19"/>
      <c r="CF3085" s="19"/>
      <c r="CG3085" s="19"/>
      <c r="CH3085" s="19"/>
      <c r="CI3085" s="19"/>
      <c r="CJ3085" s="19"/>
      <c r="CK3085" s="19"/>
      <c r="CL3085" s="19"/>
      <c r="CM3085" s="19"/>
      <c r="CN3085" s="19"/>
      <c r="CO3085" s="19"/>
      <c r="CP3085" s="19"/>
      <c r="CQ3085" s="19"/>
      <c r="CR3085" s="19"/>
      <c r="CS3085" s="19"/>
      <c r="CT3085" s="19"/>
      <c r="CU3085" s="19"/>
      <c r="CV3085" s="19"/>
      <c r="CW3085" s="19"/>
      <c r="CX3085" s="19"/>
      <c r="CY3085" s="19"/>
      <c r="CZ3085" s="19"/>
      <c r="DA3085" s="19"/>
      <c r="DB3085" s="19"/>
      <c r="DC3085" s="19"/>
      <c r="DD3085" s="19"/>
      <c r="DE3085" s="19"/>
      <c r="DF3085" s="19"/>
      <c r="DG3085" s="19"/>
    </row>
    <row r="3086" spans="1:111" x14ac:dyDescent="0.25">
      <c r="A3086" s="35"/>
      <c r="B3086" s="35"/>
      <c r="C3086" s="35"/>
      <c r="D3086" s="35"/>
      <c r="E3086" s="107"/>
      <c r="H3086" s="35"/>
      <c r="I3086" s="35"/>
      <c r="J3086" s="35"/>
      <c r="K3086" s="35"/>
      <c r="L3086" s="35"/>
      <c r="M3086" s="35"/>
      <c r="N3086" s="35"/>
      <c r="O3086" s="35"/>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9"/>
      <c r="CE3086" s="19"/>
      <c r="CF3086" s="19"/>
      <c r="CG3086" s="19"/>
      <c r="CH3086" s="19"/>
      <c r="CI3086" s="19"/>
      <c r="CJ3086" s="19"/>
      <c r="CK3086" s="19"/>
      <c r="CL3086" s="19"/>
      <c r="CM3086" s="19"/>
      <c r="CN3086" s="19"/>
      <c r="CO3086" s="19"/>
      <c r="CP3086" s="19"/>
      <c r="CQ3086" s="19"/>
      <c r="CR3086" s="19"/>
      <c r="CS3086" s="19"/>
      <c r="CT3086" s="19"/>
      <c r="CU3086" s="19"/>
      <c r="CV3086" s="19"/>
      <c r="CW3086" s="19"/>
      <c r="CX3086" s="19"/>
      <c r="CY3086" s="19"/>
      <c r="CZ3086" s="19"/>
      <c r="DA3086" s="19"/>
      <c r="DB3086" s="19"/>
      <c r="DC3086" s="19"/>
      <c r="DD3086" s="19"/>
      <c r="DE3086" s="19"/>
      <c r="DF3086" s="19"/>
      <c r="DG3086" s="19"/>
    </row>
    <row r="3087" spans="1:111" x14ac:dyDescent="0.25">
      <c r="A3087" s="35"/>
      <c r="B3087" s="35"/>
      <c r="C3087" s="35"/>
      <c r="D3087" s="35"/>
      <c r="E3087" s="107"/>
      <c r="H3087" s="35"/>
      <c r="I3087" s="35"/>
      <c r="J3087" s="35"/>
      <c r="K3087" s="35"/>
      <c r="L3087" s="35"/>
      <c r="M3087" s="35"/>
      <c r="N3087" s="35"/>
      <c r="O3087" s="35"/>
      <c r="V3087" s="19"/>
      <c r="W3087" s="19"/>
      <c r="X3087" s="19"/>
      <c r="Y3087" s="19"/>
      <c r="Z3087" s="19"/>
      <c r="AA3087" s="19"/>
      <c r="AB3087" s="19"/>
      <c r="AC3087" s="19"/>
      <c r="AD3087" s="19"/>
      <c r="AE3087" s="19"/>
      <c r="AF3087" s="19"/>
      <c r="AG3087" s="19"/>
      <c r="AH3087" s="19"/>
      <c r="AI3087" s="19"/>
      <c r="AJ3087" s="19"/>
      <c r="AK3087" s="19"/>
      <c r="AL3087" s="19"/>
      <c r="AM3087" s="19"/>
      <c r="AN3087" s="19"/>
      <c r="AO3087" s="19"/>
      <c r="AP3087" s="19"/>
      <c r="AQ3087" s="19"/>
      <c r="AR3087" s="19"/>
      <c r="AS3087" s="19"/>
      <c r="AT3087" s="19"/>
      <c r="AU3087" s="19"/>
      <c r="AV3087" s="19"/>
      <c r="AW3087" s="19"/>
      <c r="AX3087" s="19"/>
      <c r="AY3087" s="19"/>
      <c r="AZ3087" s="19"/>
      <c r="BA3087" s="19"/>
      <c r="BB3087" s="19"/>
      <c r="BC3087" s="19"/>
      <c r="BD3087" s="19"/>
      <c r="BE3087" s="19"/>
      <c r="BF3087" s="19"/>
      <c r="BG3087" s="19"/>
      <c r="BH3087" s="19"/>
      <c r="BI3087" s="19"/>
      <c r="BJ3087" s="19"/>
      <c r="BK3087" s="19"/>
      <c r="BL3087" s="19"/>
      <c r="BM3087" s="19"/>
      <c r="BN3087" s="19"/>
      <c r="BO3087" s="19"/>
      <c r="BP3087" s="19"/>
      <c r="BQ3087" s="19"/>
      <c r="BR3087" s="19"/>
      <c r="BS3087" s="19"/>
      <c r="BT3087" s="19"/>
      <c r="BU3087" s="19"/>
      <c r="BV3087" s="19"/>
      <c r="BW3087" s="19"/>
      <c r="BX3087" s="19"/>
      <c r="BY3087" s="19"/>
      <c r="BZ3087" s="19"/>
      <c r="CA3087" s="19"/>
      <c r="CB3087" s="19"/>
      <c r="CC3087" s="19"/>
      <c r="CD3087" s="19"/>
      <c r="CE3087" s="19"/>
      <c r="CF3087" s="19"/>
      <c r="CG3087" s="19"/>
      <c r="CH3087" s="19"/>
      <c r="CI3087" s="19"/>
      <c r="CJ3087" s="19"/>
      <c r="CK3087" s="19"/>
      <c r="CL3087" s="19"/>
      <c r="CM3087" s="19"/>
      <c r="CN3087" s="19"/>
      <c r="CO3087" s="19"/>
      <c r="CP3087" s="19"/>
      <c r="CQ3087" s="19"/>
      <c r="CR3087" s="19"/>
      <c r="CS3087" s="19"/>
      <c r="CT3087" s="19"/>
      <c r="CU3087" s="19"/>
      <c r="CV3087" s="19"/>
      <c r="CW3087" s="19"/>
      <c r="CX3087" s="19"/>
      <c r="CY3087" s="19"/>
      <c r="CZ3087" s="19"/>
      <c r="DA3087" s="19"/>
      <c r="DB3087" s="19"/>
      <c r="DC3087" s="19"/>
      <c r="DD3087" s="19"/>
      <c r="DE3087" s="19"/>
      <c r="DF3087" s="19"/>
      <c r="DG3087" s="19"/>
    </row>
    <row r="3088" spans="1:111" x14ac:dyDescent="0.25">
      <c r="A3088" s="35"/>
      <c r="B3088" s="35"/>
      <c r="C3088" s="35"/>
      <c r="D3088" s="35"/>
      <c r="E3088" s="107"/>
      <c r="H3088" s="35"/>
      <c r="I3088" s="35"/>
      <c r="J3088" s="35"/>
      <c r="K3088" s="35"/>
      <c r="L3088" s="35"/>
      <c r="M3088" s="35"/>
      <c r="N3088" s="35"/>
      <c r="O3088" s="35"/>
      <c r="V3088" s="19"/>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c r="AW3088" s="19"/>
      <c r="AX3088" s="19"/>
      <c r="AY3088" s="19"/>
      <c r="AZ3088" s="19"/>
      <c r="BA3088" s="19"/>
      <c r="BB3088" s="19"/>
      <c r="BC3088" s="19"/>
      <c r="BD3088" s="19"/>
      <c r="BE3088" s="19"/>
      <c r="BF3088" s="19"/>
      <c r="BG3088" s="19"/>
      <c r="BH3088" s="19"/>
      <c r="BI3088" s="19"/>
      <c r="BJ3088" s="19"/>
      <c r="BK3088" s="19"/>
      <c r="BL3088" s="19"/>
      <c r="BM3088" s="19"/>
      <c r="BN3088" s="19"/>
      <c r="BO3088" s="19"/>
      <c r="BP3088" s="19"/>
      <c r="BQ3088" s="19"/>
      <c r="BR3088" s="19"/>
      <c r="BS3088" s="19"/>
      <c r="BT3088" s="19"/>
      <c r="BU3088" s="19"/>
      <c r="BV3088" s="19"/>
      <c r="BW3088" s="19"/>
      <c r="BX3088" s="19"/>
      <c r="BY3088" s="19"/>
      <c r="BZ3088" s="19"/>
      <c r="CA3088" s="19"/>
      <c r="CB3088" s="19"/>
      <c r="CC3088" s="19"/>
      <c r="CD3088" s="19"/>
      <c r="CE3088" s="19"/>
      <c r="CF3088" s="19"/>
      <c r="CG3088" s="19"/>
      <c r="CH3088" s="19"/>
      <c r="CI3088" s="19"/>
      <c r="CJ3088" s="19"/>
      <c r="CK3088" s="19"/>
      <c r="CL3088" s="19"/>
      <c r="CM3088" s="19"/>
      <c r="CN3088" s="19"/>
      <c r="CO3088" s="19"/>
      <c r="CP3088" s="19"/>
      <c r="CQ3088" s="19"/>
      <c r="CR3088" s="19"/>
      <c r="CS3088" s="19"/>
      <c r="CT3088" s="19"/>
      <c r="CU3088" s="19"/>
      <c r="CV3088" s="19"/>
      <c r="CW3088" s="19"/>
      <c r="CX3088" s="19"/>
      <c r="CY3088" s="19"/>
      <c r="CZ3088" s="19"/>
      <c r="DA3088" s="19"/>
      <c r="DB3088" s="19"/>
      <c r="DC3088" s="19"/>
      <c r="DD3088" s="19"/>
      <c r="DE3088" s="19"/>
      <c r="DF3088" s="19"/>
      <c r="DG3088" s="19"/>
    </row>
    <row r="3089" spans="1:111" x14ac:dyDescent="0.25">
      <c r="A3089" s="35"/>
      <c r="B3089" s="35"/>
      <c r="C3089" s="35"/>
      <c r="D3089" s="35"/>
      <c r="E3089" s="107"/>
      <c r="H3089" s="35"/>
      <c r="I3089" s="35"/>
      <c r="J3089" s="35"/>
      <c r="K3089" s="35"/>
      <c r="L3089" s="35"/>
      <c r="M3089" s="35"/>
      <c r="N3089" s="35"/>
      <c r="O3089" s="35"/>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19"/>
      <c r="BA3089" s="19"/>
      <c r="BB3089" s="19"/>
      <c r="BC3089" s="19"/>
      <c r="BD3089" s="19"/>
      <c r="BE3089" s="19"/>
      <c r="BF3089" s="19"/>
      <c r="BG3089" s="19"/>
      <c r="BH3089" s="19"/>
      <c r="BI3089" s="19"/>
      <c r="BJ3089" s="19"/>
      <c r="BK3089" s="19"/>
      <c r="BL3089" s="19"/>
      <c r="BM3089" s="19"/>
      <c r="BN3089" s="19"/>
      <c r="BO3089" s="19"/>
      <c r="BP3089" s="19"/>
      <c r="BQ3089" s="19"/>
      <c r="BR3089" s="19"/>
      <c r="BS3089" s="19"/>
      <c r="BT3089" s="19"/>
      <c r="BU3089" s="19"/>
      <c r="BV3089" s="19"/>
      <c r="BW3089" s="19"/>
      <c r="BX3089" s="19"/>
      <c r="BY3089" s="19"/>
      <c r="BZ3089" s="19"/>
      <c r="CA3089" s="19"/>
      <c r="CB3089" s="19"/>
      <c r="CC3089" s="19"/>
      <c r="CD3089" s="19"/>
      <c r="CE3089" s="19"/>
      <c r="CF3089" s="19"/>
      <c r="CG3089" s="19"/>
      <c r="CH3089" s="19"/>
      <c r="CI3089" s="19"/>
      <c r="CJ3089" s="19"/>
      <c r="CK3089" s="19"/>
      <c r="CL3089" s="19"/>
      <c r="CM3089" s="19"/>
      <c r="CN3089" s="19"/>
      <c r="CO3089" s="19"/>
      <c r="CP3089" s="19"/>
      <c r="CQ3089" s="19"/>
      <c r="CR3089" s="19"/>
      <c r="CS3089" s="19"/>
      <c r="CT3089" s="19"/>
      <c r="CU3089" s="19"/>
      <c r="CV3089" s="19"/>
      <c r="CW3089" s="19"/>
      <c r="CX3089" s="19"/>
      <c r="CY3089" s="19"/>
      <c r="CZ3089" s="19"/>
      <c r="DA3089" s="19"/>
      <c r="DB3089" s="19"/>
      <c r="DC3089" s="19"/>
      <c r="DD3089" s="19"/>
      <c r="DE3089" s="19"/>
      <c r="DF3089" s="19"/>
      <c r="DG3089" s="19"/>
    </row>
    <row r="3090" spans="1:111" x14ac:dyDescent="0.25">
      <c r="A3090" s="35"/>
      <c r="B3090" s="35"/>
      <c r="C3090" s="35"/>
      <c r="D3090" s="35"/>
      <c r="E3090" s="107"/>
      <c r="H3090" s="35"/>
      <c r="I3090" s="35"/>
      <c r="J3090" s="35"/>
      <c r="K3090" s="35"/>
      <c r="L3090" s="35"/>
      <c r="M3090" s="35"/>
      <c r="N3090" s="35"/>
      <c r="O3090" s="35"/>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19"/>
      <c r="BA3090" s="19"/>
      <c r="BB3090" s="19"/>
      <c r="BC3090" s="19"/>
      <c r="BD3090" s="19"/>
      <c r="BE3090" s="19"/>
      <c r="BF3090" s="19"/>
      <c r="BG3090" s="19"/>
      <c r="BH3090" s="19"/>
      <c r="BI3090" s="19"/>
      <c r="BJ3090" s="19"/>
      <c r="BK3090" s="19"/>
      <c r="BL3090" s="19"/>
      <c r="BM3090" s="19"/>
      <c r="BN3090" s="19"/>
      <c r="BO3090" s="19"/>
      <c r="BP3090" s="19"/>
      <c r="BQ3090" s="19"/>
      <c r="BR3090" s="19"/>
      <c r="BS3090" s="19"/>
      <c r="BT3090" s="19"/>
      <c r="BU3090" s="19"/>
      <c r="BV3090" s="19"/>
      <c r="BW3090" s="19"/>
      <c r="BX3090" s="19"/>
      <c r="BY3090" s="19"/>
      <c r="BZ3090" s="19"/>
      <c r="CA3090" s="19"/>
      <c r="CB3090" s="19"/>
      <c r="CC3090" s="19"/>
      <c r="CD3090" s="19"/>
      <c r="CE3090" s="19"/>
      <c r="CF3090" s="19"/>
      <c r="CG3090" s="19"/>
      <c r="CH3090" s="19"/>
      <c r="CI3090" s="19"/>
      <c r="CJ3090" s="19"/>
      <c r="CK3090" s="19"/>
      <c r="CL3090" s="19"/>
      <c r="CM3090" s="19"/>
      <c r="CN3090" s="19"/>
      <c r="CO3090" s="19"/>
      <c r="CP3090" s="19"/>
      <c r="CQ3090" s="19"/>
      <c r="CR3090" s="19"/>
      <c r="CS3090" s="19"/>
      <c r="CT3090" s="19"/>
      <c r="CU3090" s="19"/>
      <c r="CV3090" s="19"/>
      <c r="CW3090" s="19"/>
      <c r="CX3090" s="19"/>
      <c r="CY3090" s="19"/>
      <c r="CZ3090" s="19"/>
      <c r="DA3090" s="19"/>
      <c r="DB3090" s="19"/>
      <c r="DC3090" s="19"/>
      <c r="DD3090" s="19"/>
      <c r="DE3090" s="19"/>
      <c r="DF3090" s="19"/>
      <c r="DG3090" s="19"/>
    </row>
    <row r="3091" spans="1:111" x14ac:dyDescent="0.25">
      <c r="A3091" s="35"/>
      <c r="B3091" s="35"/>
      <c r="C3091" s="35"/>
      <c r="D3091" s="35"/>
      <c r="E3091" s="107"/>
      <c r="H3091" s="35"/>
      <c r="I3091" s="35"/>
      <c r="J3091" s="35"/>
      <c r="K3091" s="35"/>
      <c r="L3091" s="35"/>
      <c r="M3091" s="35"/>
      <c r="N3091" s="35"/>
      <c r="O3091" s="35"/>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c r="AV3091" s="19"/>
      <c r="AW3091" s="19"/>
      <c r="AX3091" s="19"/>
      <c r="AY3091" s="19"/>
      <c r="AZ3091" s="19"/>
      <c r="BA3091" s="19"/>
      <c r="BB3091" s="19"/>
      <c r="BC3091" s="19"/>
      <c r="BD3091" s="19"/>
      <c r="BE3091" s="19"/>
      <c r="BF3091" s="19"/>
      <c r="BG3091" s="19"/>
      <c r="BH3091" s="19"/>
      <c r="BI3091" s="19"/>
      <c r="BJ3091" s="19"/>
      <c r="BK3091" s="19"/>
      <c r="BL3091" s="19"/>
      <c r="BM3091" s="19"/>
      <c r="BN3091" s="19"/>
      <c r="BO3091" s="19"/>
      <c r="BP3091" s="19"/>
      <c r="BQ3091" s="19"/>
      <c r="BR3091" s="19"/>
      <c r="BS3091" s="19"/>
      <c r="BT3091" s="19"/>
      <c r="BU3091" s="19"/>
      <c r="BV3091" s="19"/>
      <c r="BW3091" s="19"/>
      <c r="BX3091" s="19"/>
      <c r="BY3091" s="19"/>
      <c r="BZ3091" s="19"/>
      <c r="CA3091" s="19"/>
      <c r="CB3091" s="19"/>
      <c r="CC3091" s="19"/>
      <c r="CD3091" s="19"/>
      <c r="CE3091" s="19"/>
      <c r="CF3091" s="19"/>
      <c r="CG3091" s="19"/>
      <c r="CH3091" s="19"/>
      <c r="CI3091" s="19"/>
      <c r="CJ3091" s="19"/>
      <c r="CK3091" s="19"/>
      <c r="CL3091" s="19"/>
      <c r="CM3091" s="19"/>
      <c r="CN3091" s="19"/>
      <c r="CO3091" s="19"/>
      <c r="CP3091" s="19"/>
      <c r="CQ3091" s="19"/>
      <c r="CR3091" s="19"/>
      <c r="CS3091" s="19"/>
      <c r="CT3091" s="19"/>
      <c r="CU3091" s="19"/>
      <c r="CV3091" s="19"/>
      <c r="CW3091" s="19"/>
      <c r="CX3091" s="19"/>
      <c r="CY3091" s="19"/>
      <c r="CZ3091" s="19"/>
      <c r="DA3091" s="19"/>
      <c r="DB3091" s="19"/>
      <c r="DC3091" s="19"/>
      <c r="DD3091" s="19"/>
      <c r="DE3091" s="19"/>
      <c r="DF3091" s="19"/>
      <c r="DG3091" s="19"/>
    </row>
    <row r="3092" spans="1:111" x14ac:dyDescent="0.25">
      <c r="A3092" s="35"/>
      <c r="B3092" s="35"/>
      <c r="C3092" s="35"/>
      <c r="D3092" s="35"/>
      <c r="E3092" s="107"/>
      <c r="H3092" s="35"/>
      <c r="I3092" s="35"/>
      <c r="J3092" s="35"/>
      <c r="K3092" s="35"/>
      <c r="L3092" s="35"/>
      <c r="M3092" s="35"/>
      <c r="N3092" s="35"/>
      <c r="O3092" s="35"/>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c r="AT3092" s="19"/>
      <c r="AU3092" s="19"/>
      <c r="AV3092" s="19"/>
      <c r="AW3092" s="19"/>
      <c r="AX3092" s="19"/>
      <c r="AY3092" s="19"/>
      <c r="AZ3092" s="19"/>
      <c r="BA3092" s="19"/>
      <c r="BB3092" s="19"/>
      <c r="BC3092" s="19"/>
      <c r="BD3092" s="19"/>
      <c r="BE3092" s="19"/>
      <c r="BF3092" s="19"/>
      <c r="BG3092" s="19"/>
      <c r="BH3092" s="19"/>
      <c r="BI3092" s="19"/>
      <c r="BJ3092" s="19"/>
      <c r="BK3092" s="19"/>
      <c r="BL3092" s="19"/>
      <c r="BM3092" s="19"/>
      <c r="BN3092" s="19"/>
      <c r="BO3092" s="19"/>
      <c r="BP3092" s="19"/>
      <c r="BQ3092" s="19"/>
      <c r="BR3092" s="19"/>
      <c r="BS3092" s="19"/>
      <c r="BT3092" s="19"/>
      <c r="BU3092" s="19"/>
      <c r="BV3092" s="19"/>
      <c r="BW3092" s="19"/>
      <c r="BX3092" s="19"/>
      <c r="BY3092" s="19"/>
      <c r="BZ3092" s="19"/>
      <c r="CA3092" s="19"/>
      <c r="CB3092" s="19"/>
      <c r="CC3092" s="19"/>
      <c r="CD3092" s="19"/>
      <c r="CE3092" s="19"/>
      <c r="CF3092" s="19"/>
      <c r="CG3092" s="19"/>
      <c r="CH3092" s="19"/>
      <c r="CI3092" s="19"/>
      <c r="CJ3092" s="19"/>
      <c r="CK3092" s="19"/>
      <c r="CL3092" s="19"/>
      <c r="CM3092" s="19"/>
      <c r="CN3092" s="19"/>
      <c r="CO3092" s="19"/>
      <c r="CP3092" s="19"/>
      <c r="CQ3092" s="19"/>
      <c r="CR3092" s="19"/>
      <c r="CS3092" s="19"/>
      <c r="CT3092" s="19"/>
      <c r="CU3092" s="19"/>
      <c r="CV3092" s="19"/>
      <c r="CW3092" s="19"/>
      <c r="CX3092" s="19"/>
      <c r="CY3092" s="19"/>
      <c r="CZ3092" s="19"/>
      <c r="DA3092" s="19"/>
      <c r="DB3092" s="19"/>
      <c r="DC3092" s="19"/>
      <c r="DD3092" s="19"/>
      <c r="DE3092" s="19"/>
      <c r="DF3092" s="19"/>
      <c r="DG3092" s="19"/>
    </row>
    <row r="3093" spans="1:111" x14ac:dyDescent="0.25">
      <c r="A3093" s="35"/>
      <c r="B3093" s="35"/>
      <c r="C3093" s="35"/>
      <c r="D3093" s="35"/>
      <c r="E3093" s="107"/>
      <c r="H3093" s="35"/>
      <c r="I3093" s="35"/>
      <c r="J3093" s="35"/>
      <c r="K3093" s="35"/>
      <c r="L3093" s="35"/>
      <c r="M3093" s="35"/>
      <c r="N3093" s="35"/>
      <c r="O3093" s="35"/>
      <c r="V3093" s="19"/>
      <c r="W3093" s="19"/>
      <c r="X3093" s="19"/>
      <c r="Y3093" s="19"/>
      <c r="Z3093" s="19"/>
      <c r="AA3093" s="19"/>
      <c r="AB3093" s="19"/>
      <c r="AC3093" s="19"/>
      <c r="AD3093" s="19"/>
      <c r="AE3093" s="19"/>
      <c r="AF3093" s="19"/>
      <c r="AG3093" s="19"/>
      <c r="AH3093" s="19"/>
      <c r="AI3093" s="19"/>
      <c r="AJ3093" s="19"/>
      <c r="AK3093" s="19"/>
      <c r="AL3093" s="19"/>
      <c r="AM3093" s="19"/>
      <c r="AN3093" s="19"/>
      <c r="AO3093" s="19"/>
      <c r="AP3093" s="19"/>
      <c r="AQ3093" s="19"/>
      <c r="AR3093" s="19"/>
      <c r="AS3093" s="19"/>
      <c r="AT3093" s="19"/>
      <c r="AU3093" s="19"/>
      <c r="AV3093" s="19"/>
      <c r="AW3093" s="19"/>
      <c r="AX3093" s="19"/>
      <c r="AY3093" s="19"/>
      <c r="AZ3093" s="19"/>
      <c r="BA3093" s="19"/>
      <c r="BB3093" s="19"/>
      <c r="BC3093" s="19"/>
      <c r="BD3093" s="19"/>
      <c r="BE3093" s="19"/>
      <c r="BF3093" s="19"/>
      <c r="BG3093" s="19"/>
      <c r="BH3093" s="19"/>
      <c r="BI3093" s="19"/>
      <c r="BJ3093" s="19"/>
      <c r="BK3093" s="19"/>
      <c r="BL3093" s="19"/>
      <c r="BM3093" s="19"/>
      <c r="BN3093" s="19"/>
      <c r="BO3093" s="19"/>
      <c r="BP3093" s="19"/>
      <c r="BQ3093" s="19"/>
      <c r="BR3093" s="19"/>
      <c r="BS3093" s="19"/>
      <c r="BT3093" s="19"/>
      <c r="BU3093" s="19"/>
      <c r="BV3093" s="19"/>
      <c r="BW3093" s="19"/>
      <c r="BX3093" s="19"/>
      <c r="BY3093" s="19"/>
      <c r="BZ3093" s="19"/>
      <c r="CA3093" s="19"/>
      <c r="CB3093" s="19"/>
      <c r="CC3093" s="19"/>
      <c r="CD3093" s="19"/>
      <c r="CE3093" s="19"/>
      <c r="CF3093" s="19"/>
      <c r="CG3093" s="19"/>
      <c r="CH3093" s="19"/>
      <c r="CI3093" s="19"/>
      <c r="CJ3093" s="19"/>
      <c r="CK3093" s="19"/>
      <c r="CL3093" s="19"/>
      <c r="CM3093" s="19"/>
      <c r="CN3093" s="19"/>
      <c r="CO3093" s="19"/>
      <c r="CP3093" s="19"/>
      <c r="CQ3093" s="19"/>
      <c r="CR3093" s="19"/>
      <c r="CS3093" s="19"/>
      <c r="CT3093" s="19"/>
      <c r="CU3093" s="19"/>
      <c r="CV3093" s="19"/>
      <c r="CW3093" s="19"/>
      <c r="CX3093" s="19"/>
      <c r="CY3093" s="19"/>
      <c r="CZ3093" s="19"/>
      <c r="DA3093" s="19"/>
      <c r="DB3093" s="19"/>
      <c r="DC3093" s="19"/>
      <c r="DD3093" s="19"/>
      <c r="DE3093" s="19"/>
      <c r="DF3093" s="19"/>
      <c r="DG3093" s="19"/>
    </row>
    <row r="3094" spans="1:111" x14ac:dyDescent="0.25">
      <c r="A3094" s="35"/>
      <c r="B3094" s="35"/>
      <c r="C3094" s="35"/>
      <c r="D3094" s="35"/>
      <c r="E3094" s="107"/>
      <c r="H3094" s="35"/>
      <c r="I3094" s="35"/>
      <c r="J3094" s="35"/>
      <c r="K3094" s="35"/>
      <c r="L3094" s="35"/>
      <c r="M3094" s="35"/>
      <c r="N3094" s="35"/>
      <c r="O3094" s="35"/>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9"/>
      <c r="CE3094" s="19"/>
      <c r="CF3094" s="19"/>
      <c r="CG3094" s="19"/>
      <c r="CH3094" s="19"/>
      <c r="CI3094" s="19"/>
      <c r="CJ3094" s="19"/>
      <c r="CK3094" s="19"/>
      <c r="CL3094" s="19"/>
      <c r="CM3094" s="19"/>
      <c r="CN3094" s="19"/>
      <c r="CO3094" s="19"/>
      <c r="CP3094" s="19"/>
      <c r="CQ3094" s="19"/>
      <c r="CR3094" s="19"/>
      <c r="CS3094" s="19"/>
      <c r="CT3094" s="19"/>
      <c r="CU3094" s="19"/>
      <c r="CV3094" s="19"/>
      <c r="CW3094" s="19"/>
      <c r="CX3094" s="19"/>
      <c r="CY3094" s="19"/>
      <c r="CZ3094" s="19"/>
      <c r="DA3094" s="19"/>
      <c r="DB3094" s="19"/>
      <c r="DC3094" s="19"/>
      <c r="DD3094" s="19"/>
      <c r="DE3094" s="19"/>
      <c r="DF3094" s="19"/>
      <c r="DG3094" s="19"/>
    </row>
    <row r="3095" spans="1:111" x14ac:dyDescent="0.25">
      <c r="A3095" s="35"/>
      <c r="B3095" s="35"/>
      <c r="C3095" s="35"/>
      <c r="D3095" s="35"/>
      <c r="E3095" s="107"/>
      <c r="H3095" s="35"/>
      <c r="I3095" s="35"/>
      <c r="J3095" s="35"/>
      <c r="K3095" s="35"/>
      <c r="L3095" s="35"/>
      <c r="M3095" s="35"/>
      <c r="N3095" s="35"/>
      <c r="O3095" s="35"/>
      <c r="V3095" s="19"/>
      <c r="W3095" s="19"/>
      <c r="X3095" s="19"/>
      <c r="Y3095" s="19"/>
      <c r="Z3095" s="19"/>
      <c r="AA3095" s="19"/>
      <c r="AB3095" s="19"/>
      <c r="AC3095" s="19"/>
      <c r="AD3095" s="19"/>
      <c r="AE3095" s="19"/>
      <c r="AF3095" s="19"/>
      <c r="AG3095" s="19"/>
      <c r="AH3095" s="19"/>
      <c r="AI3095" s="19"/>
      <c r="AJ3095" s="19"/>
      <c r="AK3095" s="19"/>
      <c r="AL3095" s="19"/>
      <c r="AM3095" s="19"/>
      <c r="AN3095" s="19"/>
      <c r="AO3095" s="19"/>
      <c r="AP3095" s="19"/>
      <c r="AQ3095" s="19"/>
      <c r="AR3095" s="19"/>
      <c r="AS3095" s="19"/>
      <c r="AT3095" s="19"/>
      <c r="AU3095" s="19"/>
      <c r="AV3095" s="19"/>
      <c r="AW3095" s="19"/>
      <c r="AX3095" s="19"/>
      <c r="AY3095" s="19"/>
      <c r="AZ3095" s="19"/>
      <c r="BA3095" s="19"/>
      <c r="BB3095" s="19"/>
      <c r="BC3095" s="19"/>
      <c r="BD3095" s="19"/>
      <c r="BE3095" s="19"/>
      <c r="BF3095" s="19"/>
      <c r="BG3095" s="19"/>
      <c r="BH3095" s="19"/>
      <c r="BI3095" s="19"/>
      <c r="BJ3095" s="19"/>
      <c r="BK3095" s="19"/>
      <c r="BL3095" s="19"/>
      <c r="BM3095" s="19"/>
      <c r="BN3095" s="19"/>
      <c r="BO3095" s="19"/>
      <c r="BP3095" s="19"/>
      <c r="BQ3095" s="19"/>
      <c r="BR3095" s="19"/>
      <c r="BS3095" s="19"/>
      <c r="BT3095" s="19"/>
      <c r="BU3095" s="19"/>
      <c r="BV3095" s="19"/>
      <c r="BW3095" s="19"/>
      <c r="BX3095" s="19"/>
      <c r="BY3095" s="19"/>
      <c r="BZ3095" s="19"/>
      <c r="CA3095" s="19"/>
      <c r="CB3095" s="19"/>
      <c r="CC3095" s="19"/>
      <c r="CD3095" s="19"/>
      <c r="CE3095" s="19"/>
      <c r="CF3095" s="19"/>
      <c r="CG3095" s="19"/>
      <c r="CH3095" s="19"/>
      <c r="CI3095" s="19"/>
      <c r="CJ3095" s="19"/>
      <c r="CK3095" s="19"/>
      <c r="CL3095" s="19"/>
      <c r="CM3095" s="19"/>
      <c r="CN3095" s="19"/>
      <c r="CO3095" s="19"/>
      <c r="CP3095" s="19"/>
      <c r="CQ3095" s="19"/>
      <c r="CR3095" s="19"/>
      <c r="CS3095" s="19"/>
      <c r="CT3095" s="19"/>
      <c r="CU3095" s="19"/>
      <c r="CV3095" s="19"/>
      <c r="CW3095" s="19"/>
      <c r="CX3095" s="19"/>
      <c r="CY3095" s="19"/>
      <c r="CZ3095" s="19"/>
      <c r="DA3095" s="19"/>
      <c r="DB3095" s="19"/>
      <c r="DC3095" s="19"/>
      <c r="DD3095" s="19"/>
      <c r="DE3095" s="19"/>
      <c r="DF3095" s="19"/>
      <c r="DG3095" s="19"/>
    </row>
    <row r="3096" spans="1:111" x14ac:dyDescent="0.25">
      <c r="A3096" s="35"/>
      <c r="B3096" s="35"/>
      <c r="C3096" s="35"/>
      <c r="D3096" s="35"/>
      <c r="E3096" s="107"/>
      <c r="H3096" s="35"/>
      <c r="I3096" s="35"/>
      <c r="J3096" s="35"/>
      <c r="K3096" s="35"/>
      <c r="L3096" s="35"/>
      <c r="M3096" s="35"/>
      <c r="N3096" s="35"/>
      <c r="O3096" s="35"/>
      <c r="V3096" s="19"/>
      <c r="W3096" s="19"/>
      <c r="X3096" s="19"/>
      <c r="Y3096" s="19"/>
      <c r="Z3096" s="19"/>
      <c r="AA3096" s="19"/>
      <c r="AB3096" s="19"/>
      <c r="AC3096" s="19"/>
      <c r="AD3096" s="19"/>
      <c r="AE3096" s="19"/>
      <c r="AF3096" s="19"/>
      <c r="AG3096" s="19"/>
      <c r="AH3096" s="19"/>
      <c r="AI3096" s="19"/>
      <c r="AJ3096" s="19"/>
      <c r="AK3096" s="19"/>
      <c r="AL3096" s="19"/>
      <c r="AM3096" s="19"/>
      <c r="AN3096" s="19"/>
      <c r="AO3096" s="19"/>
      <c r="AP3096" s="19"/>
      <c r="AQ3096" s="19"/>
      <c r="AR3096" s="19"/>
      <c r="AS3096" s="19"/>
      <c r="AT3096" s="19"/>
      <c r="AU3096" s="19"/>
      <c r="AV3096" s="19"/>
      <c r="AW3096" s="19"/>
      <c r="AX3096" s="19"/>
      <c r="AY3096" s="19"/>
      <c r="AZ3096" s="19"/>
      <c r="BA3096" s="19"/>
      <c r="BB3096" s="19"/>
      <c r="BC3096" s="19"/>
      <c r="BD3096" s="19"/>
      <c r="BE3096" s="19"/>
      <c r="BF3096" s="19"/>
      <c r="BG3096" s="19"/>
      <c r="BH3096" s="19"/>
      <c r="BI3096" s="19"/>
      <c r="BJ3096" s="19"/>
      <c r="BK3096" s="19"/>
      <c r="BL3096" s="19"/>
      <c r="BM3096" s="19"/>
      <c r="BN3096" s="19"/>
      <c r="BO3096" s="19"/>
      <c r="BP3096" s="19"/>
      <c r="BQ3096" s="19"/>
      <c r="BR3096" s="19"/>
      <c r="BS3096" s="19"/>
      <c r="BT3096" s="19"/>
      <c r="BU3096" s="19"/>
      <c r="BV3096" s="19"/>
      <c r="BW3096" s="19"/>
      <c r="BX3096" s="19"/>
      <c r="BY3096" s="19"/>
      <c r="BZ3096" s="19"/>
      <c r="CA3096" s="19"/>
      <c r="CB3096" s="19"/>
      <c r="CC3096" s="19"/>
      <c r="CD3096" s="19"/>
      <c r="CE3096" s="19"/>
      <c r="CF3096" s="19"/>
      <c r="CG3096" s="19"/>
      <c r="CH3096" s="19"/>
      <c r="CI3096" s="19"/>
      <c r="CJ3096" s="19"/>
      <c r="CK3096" s="19"/>
      <c r="CL3096" s="19"/>
      <c r="CM3096" s="19"/>
      <c r="CN3096" s="19"/>
      <c r="CO3096" s="19"/>
      <c r="CP3096" s="19"/>
      <c r="CQ3096" s="19"/>
      <c r="CR3096" s="19"/>
      <c r="CS3096" s="19"/>
      <c r="CT3096" s="19"/>
      <c r="CU3096" s="19"/>
      <c r="CV3096" s="19"/>
      <c r="CW3096" s="19"/>
      <c r="CX3096" s="19"/>
      <c r="CY3096" s="19"/>
      <c r="CZ3096" s="19"/>
      <c r="DA3096" s="19"/>
      <c r="DB3096" s="19"/>
      <c r="DC3096" s="19"/>
      <c r="DD3096" s="19"/>
      <c r="DE3096" s="19"/>
      <c r="DF3096" s="19"/>
      <c r="DG3096" s="19"/>
    </row>
    <row r="3097" spans="1:111" x14ac:dyDescent="0.25">
      <c r="A3097" s="35"/>
      <c r="B3097" s="35"/>
      <c r="C3097" s="35"/>
      <c r="D3097" s="35"/>
      <c r="E3097" s="107"/>
      <c r="H3097" s="35"/>
      <c r="I3097" s="35"/>
      <c r="J3097" s="35"/>
      <c r="K3097" s="35"/>
      <c r="L3097" s="35"/>
      <c r="M3097" s="35"/>
      <c r="N3097" s="35"/>
      <c r="O3097" s="35"/>
      <c r="V3097" s="19"/>
      <c r="W3097" s="19"/>
      <c r="X3097" s="19"/>
      <c r="Y3097" s="19"/>
      <c r="Z3097" s="19"/>
      <c r="AA3097" s="19"/>
      <c r="AB3097" s="19"/>
      <c r="AC3097" s="19"/>
      <c r="AD3097" s="19"/>
      <c r="AE3097" s="19"/>
      <c r="AF3097" s="19"/>
      <c r="AG3097" s="19"/>
      <c r="AH3097" s="19"/>
      <c r="AI3097" s="19"/>
      <c r="AJ3097" s="19"/>
      <c r="AK3097" s="19"/>
      <c r="AL3097" s="19"/>
      <c r="AM3097" s="19"/>
      <c r="AN3097" s="19"/>
      <c r="AO3097" s="19"/>
      <c r="AP3097" s="19"/>
      <c r="AQ3097" s="19"/>
      <c r="AR3097" s="19"/>
      <c r="AS3097" s="19"/>
      <c r="AT3097" s="19"/>
      <c r="AU3097" s="19"/>
      <c r="AV3097" s="19"/>
      <c r="AW3097" s="19"/>
      <c r="AX3097" s="19"/>
      <c r="AY3097" s="19"/>
      <c r="AZ3097" s="19"/>
      <c r="BA3097" s="19"/>
      <c r="BB3097" s="19"/>
      <c r="BC3097" s="19"/>
      <c r="BD3097" s="19"/>
      <c r="BE3097" s="19"/>
      <c r="BF3097" s="19"/>
      <c r="BG3097" s="19"/>
      <c r="BH3097" s="19"/>
      <c r="BI3097" s="19"/>
      <c r="BJ3097" s="19"/>
      <c r="BK3097" s="19"/>
      <c r="BL3097" s="19"/>
      <c r="BM3097" s="19"/>
      <c r="BN3097" s="19"/>
      <c r="BO3097" s="19"/>
      <c r="BP3097" s="19"/>
      <c r="BQ3097" s="19"/>
      <c r="BR3097" s="19"/>
      <c r="BS3097" s="19"/>
      <c r="BT3097" s="19"/>
      <c r="BU3097" s="19"/>
      <c r="BV3097" s="19"/>
      <c r="BW3097" s="19"/>
      <c r="BX3097" s="19"/>
      <c r="BY3097" s="19"/>
      <c r="BZ3097" s="19"/>
      <c r="CA3097" s="19"/>
      <c r="CB3097" s="19"/>
      <c r="CC3097" s="19"/>
      <c r="CD3097" s="19"/>
      <c r="CE3097" s="19"/>
      <c r="CF3097" s="19"/>
      <c r="CG3097" s="19"/>
      <c r="CH3097" s="19"/>
      <c r="CI3097" s="19"/>
      <c r="CJ3097" s="19"/>
      <c r="CK3097" s="19"/>
      <c r="CL3097" s="19"/>
      <c r="CM3097" s="19"/>
      <c r="CN3097" s="19"/>
      <c r="CO3097" s="19"/>
      <c r="CP3097" s="19"/>
      <c r="CQ3097" s="19"/>
      <c r="CR3097" s="19"/>
      <c r="CS3097" s="19"/>
      <c r="CT3097" s="19"/>
      <c r="CU3097" s="19"/>
      <c r="CV3097" s="19"/>
      <c r="CW3097" s="19"/>
      <c r="CX3097" s="19"/>
      <c r="CY3097" s="19"/>
      <c r="CZ3097" s="19"/>
      <c r="DA3097" s="19"/>
      <c r="DB3097" s="19"/>
      <c r="DC3097" s="19"/>
      <c r="DD3097" s="19"/>
      <c r="DE3097" s="19"/>
      <c r="DF3097" s="19"/>
      <c r="DG3097" s="19"/>
    </row>
    <row r="3098" spans="1:111" x14ac:dyDescent="0.25">
      <c r="A3098" s="35"/>
      <c r="B3098" s="35"/>
      <c r="C3098" s="35"/>
      <c r="D3098" s="35"/>
      <c r="E3098" s="107"/>
      <c r="H3098" s="35"/>
      <c r="I3098" s="35"/>
      <c r="J3098" s="35"/>
      <c r="K3098" s="35"/>
      <c r="L3098" s="35"/>
      <c r="M3098" s="35"/>
      <c r="N3098" s="35"/>
      <c r="O3098" s="35"/>
      <c r="V3098" s="19"/>
      <c r="W3098" s="19"/>
      <c r="X3098" s="19"/>
      <c r="Y3098" s="19"/>
      <c r="Z3098" s="19"/>
      <c r="AA3098" s="19"/>
      <c r="AB3098" s="19"/>
      <c r="AC3098" s="19"/>
      <c r="AD3098" s="19"/>
      <c r="AE3098" s="19"/>
      <c r="AF3098" s="19"/>
      <c r="AG3098" s="19"/>
      <c r="AH3098" s="19"/>
      <c r="AI3098" s="19"/>
      <c r="AJ3098" s="19"/>
      <c r="AK3098" s="19"/>
      <c r="AL3098" s="19"/>
      <c r="AM3098" s="19"/>
      <c r="AN3098" s="19"/>
      <c r="AO3098" s="19"/>
      <c r="AP3098" s="19"/>
      <c r="AQ3098" s="19"/>
      <c r="AR3098" s="19"/>
      <c r="AS3098" s="19"/>
      <c r="AT3098" s="19"/>
      <c r="AU3098" s="19"/>
      <c r="AV3098" s="19"/>
      <c r="AW3098" s="19"/>
      <c r="AX3098" s="19"/>
      <c r="AY3098" s="19"/>
      <c r="AZ3098" s="19"/>
      <c r="BA3098" s="19"/>
      <c r="BB3098" s="19"/>
      <c r="BC3098" s="19"/>
      <c r="BD3098" s="19"/>
      <c r="BE3098" s="19"/>
      <c r="BF3098" s="19"/>
      <c r="BG3098" s="19"/>
      <c r="BH3098" s="19"/>
      <c r="BI3098" s="19"/>
      <c r="BJ3098" s="19"/>
      <c r="BK3098" s="19"/>
      <c r="BL3098" s="19"/>
      <c r="BM3098" s="19"/>
      <c r="BN3098" s="19"/>
      <c r="BO3098" s="19"/>
      <c r="BP3098" s="19"/>
      <c r="BQ3098" s="19"/>
      <c r="BR3098" s="19"/>
      <c r="BS3098" s="19"/>
      <c r="BT3098" s="19"/>
      <c r="BU3098" s="19"/>
      <c r="BV3098" s="19"/>
      <c r="BW3098" s="19"/>
      <c r="BX3098" s="19"/>
      <c r="BY3098" s="19"/>
      <c r="BZ3098" s="19"/>
      <c r="CA3098" s="19"/>
      <c r="CB3098" s="19"/>
      <c r="CC3098" s="19"/>
      <c r="CD3098" s="19"/>
      <c r="CE3098" s="19"/>
      <c r="CF3098" s="19"/>
      <c r="CG3098" s="19"/>
      <c r="CH3098" s="19"/>
      <c r="CI3098" s="19"/>
      <c r="CJ3098" s="19"/>
      <c r="CK3098" s="19"/>
      <c r="CL3098" s="19"/>
      <c r="CM3098" s="19"/>
      <c r="CN3098" s="19"/>
      <c r="CO3098" s="19"/>
      <c r="CP3098" s="19"/>
      <c r="CQ3098" s="19"/>
      <c r="CR3098" s="19"/>
      <c r="CS3098" s="19"/>
      <c r="CT3098" s="19"/>
      <c r="CU3098" s="19"/>
      <c r="CV3098" s="19"/>
      <c r="CW3098" s="19"/>
      <c r="CX3098" s="19"/>
      <c r="CY3098" s="19"/>
      <c r="CZ3098" s="19"/>
      <c r="DA3098" s="19"/>
      <c r="DB3098" s="19"/>
      <c r="DC3098" s="19"/>
      <c r="DD3098" s="19"/>
      <c r="DE3098" s="19"/>
      <c r="DF3098" s="19"/>
      <c r="DG3098" s="19"/>
    </row>
    <row r="3099" spans="1:111" x14ac:dyDescent="0.25">
      <c r="A3099" s="35"/>
      <c r="B3099" s="35"/>
      <c r="C3099" s="35"/>
      <c r="D3099" s="35"/>
      <c r="E3099" s="107"/>
      <c r="H3099" s="35"/>
      <c r="I3099" s="35"/>
      <c r="J3099" s="35"/>
      <c r="K3099" s="35"/>
      <c r="L3099" s="35"/>
      <c r="M3099" s="35"/>
      <c r="N3099" s="35"/>
      <c r="O3099" s="35"/>
      <c r="V3099" s="19"/>
      <c r="W3099" s="19"/>
      <c r="X3099" s="19"/>
      <c r="Y3099" s="19"/>
      <c r="Z3099" s="19"/>
      <c r="AA3099" s="19"/>
      <c r="AB3099" s="19"/>
      <c r="AC3099" s="19"/>
      <c r="AD3099" s="19"/>
      <c r="AE3099" s="19"/>
      <c r="AF3099" s="19"/>
      <c r="AG3099" s="19"/>
      <c r="AH3099" s="19"/>
      <c r="AI3099" s="19"/>
      <c r="AJ3099" s="19"/>
      <c r="AK3099" s="19"/>
      <c r="AL3099" s="19"/>
      <c r="AM3099" s="19"/>
      <c r="AN3099" s="19"/>
      <c r="AO3099" s="19"/>
      <c r="AP3099" s="19"/>
      <c r="AQ3099" s="19"/>
      <c r="AR3099" s="19"/>
      <c r="AS3099" s="19"/>
      <c r="AT3099" s="19"/>
      <c r="AU3099" s="19"/>
      <c r="AV3099" s="19"/>
      <c r="AW3099" s="19"/>
      <c r="AX3099" s="19"/>
      <c r="AY3099" s="19"/>
      <c r="AZ3099" s="19"/>
      <c r="BA3099" s="19"/>
      <c r="BB3099" s="19"/>
      <c r="BC3099" s="19"/>
      <c r="BD3099" s="19"/>
      <c r="BE3099" s="19"/>
      <c r="BF3099" s="19"/>
      <c r="BG3099" s="19"/>
      <c r="BH3099" s="19"/>
      <c r="BI3099" s="19"/>
      <c r="BJ3099" s="19"/>
      <c r="BK3099" s="19"/>
      <c r="BL3099" s="19"/>
      <c r="BM3099" s="19"/>
      <c r="BN3099" s="19"/>
      <c r="BO3099" s="19"/>
      <c r="BP3099" s="19"/>
      <c r="BQ3099" s="19"/>
      <c r="BR3099" s="19"/>
      <c r="BS3099" s="19"/>
      <c r="BT3099" s="19"/>
      <c r="BU3099" s="19"/>
      <c r="BV3099" s="19"/>
      <c r="BW3099" s="19"/>
      <c r="BX3099" s="19"/>
      <c r="BY3099" s="19"/>
      <c r="BZ3099" s="19"/>
      <c r="CA3099" s="19"/>
      <c r="CB3099" s="19"/>
      <c r="CC3099" s="19"/>
      <c r="CD3099" s="19"/>
      <c r="CE3099" s="19"/>
      <c r="CF3099" s="19"/>
      <c r="CG3099" s="19"/>
      <c r="CH3099" s="19"/>
      <c r="CI3099" s="19"/>
      <c r="CJ3099" s="19"/>
      <c r="CK3099" s="19"/>
      <c r="CL3099" s="19"/>
      <c r="CM3099" s="19"/>
      <c r="CN3099" s="19"/>
      <c r="CO3099" s="19"/>
      <c r="CP3099" s="19"/>
      <c r="CQ3099" s="19"/>
      <c r="CR3099" s="19"/>
      <c r="CS3099" s="19"/>
      <c r="CT3099" s="19"/>
      <c r="CU3099" s="19"/>
      <c r="CV3099" s="19"/>
      <c r="CW3099" s="19"/>
      <c r="CX3099" s="19"/>
      <c r="CY3099" s="19"/>
      <c r="CZ3099" s="19"/>
      <c r="DA3099" s="19"/>
      <c r="DB3099" s="19"/>
      <c r="DC3099" s="19"/>
      <c r="DD3099" s="19"/>
      <c r="DE3099" s="19"/>
      <c r="DF3099" s="19"/>
      <c r="DG3099" s="19"/>
    </row>
    <row r="3100" spans="1:111" x14ac:dyDescent="0.25">
      <c r="A3100" s="35"/>
      <c r="B3100" s="35"/>
      <c r="C3100" s="35"/>
      <c r="D3100" s="35"/>
      <c r="E3100" s="107"/>
      <c r="H3100" s="35"/>
      <c r="I3100" s="35"/>
      <c r="J3100" s="35"/>
      <c r="K3100" s="35"/>
      <c r="L3100" s="35"/>
      <c r="M3100" s="35"/>
      <c r="N3100" s="35"/>
      <c r="O3100" s="35"/>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19"/>
      <c r="AY3100" s="19"/>
      <c r="AZ3100" s="19"/>
      <c r="BA3100" s="19"/>
      <c r="BB3100" s="19"/>
      <c r="BC3100" s="19"/>
      <c r="BD3100" s="19"/>
      <c r="BE3100" s="19"/>
      <c r="BF3100" s="19"/>
      <c r="BG3100" s="19"/>
      <c r="BH3100" s="19"/>
      <c r="BI3100" s="19"/>
      <c r="BJ3100" s="19"/>
      <c r="BK3100" s="19"/>
      <c r="BL3100" s="19"/>
      <c r="BM3100" s="19"/>
      <c r="BN3100" s="19"/>
      <c r="BO3100" s="19"/>
      <c r="BP3100" s="19"/>
      <c r="BQ3100" s="19"/>
      <c r="BR3100" s="19"/>
      <c r="BS3100" s="19"/>
      <c r="BT3100" s="19"/>
      <c r="BU3100" s="19"/>
      <c r="BV3100" s="19"/>
      <c r="BW3100" s="19"/>
      <c r="BX3100" s="19"/>
      <c r="BY3100" s="19"/>
      <c r="BZ3100" s="19"/>
      <c r="CA3100" s="19"/>
      <c r="CB3100" s="19"/>
      <c r="CC3100" s="19"/>
      <c r="CD3100" s="19"/>
      <c r="CE3100" s="19"/>
      <c r="CF3100" s="19"/>
      <c r="CG3100" s="19"/>
      <c r="CH3100" s="19"/>
      <c r="CI3100" s="19"/>
      <c r="CJ3100" s="19"/>
      <c r="CK3100" s="19"/>
      <c r="CL3100" s="19"/>
      <c r="CM3100" s="19"/>
      <c r="CN3100" s="19"/>
      <c r="CO3100" s="19"/>
      <c r="CP3100" s="19"/>
      <c r="CQ3100" s="19"/>
      <c r="CR3100" s="19"/>
      <c r="CS3100" s="19"/>
      <c r="CT3100" s="19"/>
      <c r="CU3100" s="19"/>
      <c r="CV3100" s="19"/>
      <c r="CW3100" s="19"/>
      <c r="CX3100" s="19"/>
      <c r="CY3100" s="19"/>
      <c r="CZ3100" s="19"/>
      <c r="DA3100" s="19"/>
      <c r="DB3100" s="19"/>
      <c r="DC3100" s="19"/>
      <c r="DD3100" s="19"/>
      <c r="DE3100" s="19"/>
      <c r="DF3100" s="19"/>
      <c r="DG3100" s="19"/>
    </row>
    <row r="3101" spans="1:111" x14ac:dyDescent="0.25">
      <c r="A3101" s="35"/>
      <c r="B3101" s="35"/>
      <c r="C3101" s="35"/>
      <c r="D3101" s="35"/>
      <c r="E3101" s="107"/>
      <c r="H3101" s="35"/>
      <c r="I3101" s="35"/>
      <c r="J3101" s="35"/>
      <c r="K3101" s="35"/>
      <c r="L3101" s="35"/>
      <c r="M3101" s="35"/>
      <c r="N3101" s="35"/>
      <c r="O3101" s="35"/>
      <c r="V3101" s="19"/>
      <c r="W3101" s="19"/>
      <c r="X3101" s="19"/>
      <c r="Y3101" s="19"/>
      <c r="Z3101" s="19"/>
      <c r="AA3101" s="19"/>
      <c r="AB3101" s="19"/>
      <c r="AC3101" s="19"/>
      <c r="AD3101" s="19"/>
      <c r="AE3101" s="19"/>
      <c r="AF3101" s="19"/>
      <c r="AG3101" s="19"/>
      <c r="AH3101" s="19"/>
      <c r="AI3101" s="19"/>
      <c r="AJ3101" s="19"/>
      <c r="AK3101" s="19"/>
      <c r="AL3101" s="19"/>
      <c r="AM3101" s="19"/>
      <c r="AN3101" s="19"/>
      <c r="AO3101" s="19"/>
      <c r="AP3101" s="19"/>
      <c r="AQ3101" s="19"/>
      <c r="AR3101" s="19"/>
      <c r="AS3101" s="19"/>
      <c r="AT3101" s="19"/>
      <c r="AU3101" s="19"/>
      <c r="AV3101" s="19"/>
      <c r="AW3101" s="19"/>
      <c r="AX3101" s="19"/>
      <c r="AY3101" s="19"/>
      <c r="AZ3101" s="19"/>
      <c r="BA3101" s="19"/>
      <c r="BB3101" s="19"/>
      <c r="BC3101" s="19"/>
      <c r="BD3101" s="19"/>
      <c r="BE3101" s="19"/>
      <c r="BF3101" s="19"/>
      <c r="BG3101" s="19"/>
      <c r="BH3101" s="19"/>
      <c r="BI3101" s="19"/>
      <c r="BJ3101" s="19"/>
      <c r="BK3101" s="19"/>
      <c r="BL3101" s="19"/>
      <c r="BM3101" s="19"/>
      <c r="BN3101" s="19"/>
      <c r="BO3101" s="19"/>
      <c r="BP3101" s="19"/>
      <c r="BQ3101" s="19"/>
      <c r="BR3101" s="19"/>
      <c r="BS3101" s="19"/>
      <c r="BT3101" s="19"/>
      <c r="BU3101" s="19"/>
      <c r="BV3101" s="19"/>
      <c r="BW3101" s="19"/>
      <c r="BX3101" s="19"/>
      <c r="BY3101" s="19"/>
      <c r="BZ3101" s="19"/>
      <c r="CA3101" s="19"/>
      <c r="CB3101" s="19"/>
      <c r="CC3101" s="19"/>
      <c r="CD3101" s="19"/>
      <c r="CE3101" s="19"/>
      <c r="CF3101" s="19"/>
      <c r="CG3101" s="19"/>
      <c r="CH3101" s="19"/>
      <c r="CI3101" s="19"/>
      <c r="CJ3101" s="19"/>
      <c r="CK3101" s="19"/>
      <c r="CL3101" s="19"/>
      <c r="CM3101" s="19"/>
      <c r="CN3101" s="19"/>
      <c r="CO3101" s="19"/>
      <c r="CP3101" s="19"/>
      <c r="CQ3101" s="19"/>
      <c r="CR3101" s="19"/>
      <c r="CS3101" s="19"/>
      <c r="CT3101" s="19"/>
      <c r="CU3101" s="19"/>
      <c r="CV3101" s="19"/>
      <c r="CW3101" s="19"/>
      <c r="CX3101" s="19"/>
      <c r="CY3101" s="19"/>
      <c r="CZ3101" s="19"/>
      <c r="DA3101" s="19"/>
      <c r="DB3101" s="19"/>
      <c r="DC3101" s="19"/>
      <c r="DD3101" s="19"/>
      <c r="DE3101" s="19"/>
      <c r="DF3101" s="19"/>
      <c r="DG3101" s="19"/>
    </row>
    <row r="3102" spans="1:111" x14ac:dyDescent="0.25">
      <c r="A3102" s="35"/>
      <c r="B3102" s="35"/>
      <c r="C3102" s="35"/>
      <c r="D3102" s="35"/>
      <c r="E3102" s="107"/>
      <c r="H3102" s="35"/>
      <c r="I3102" s="35"/>
      <c r="J3102" s="35"/>
      <c r="K3102" s="35"/>
      <c r="L3102" s="35"/>
      <c r="M3102" s="35"/>
      <c r="N3102" s="35"/>
      <c r="O3102" s="35"/>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9"/>
      <c r="CE3102" s="19"/>
      <c r="CF3102" s="19"/>
      <c r="CG3102" s="19"/>
      <c r="CH3102" s="19"/>
      <c r="CI3102" s="19"/>
      <c r="CJ3102" s="19"/>
      <c r="CK3102" s="19"/>
      <c r="CL3102" s="19"/>
      <c r="CM3102" s="19"/>
      <c r="CN3102" s="19"/>
      <c r="CO3102" s="19"/>
      <c r="CP3102" s="19"/>
      <c r="CQ3102" s="19"/>
      <c r="CR3102" s="19"/>
      <c r="CS3102" s="19"/>
      <c r="CT3102" s="19"/>
      <c r="CU3102" s="19"/>
      <c r="CV3102" s="19"/>
      <c r="CW3102" s="19"/>
      <c r="CX3102" s="19"/>
      <c r="CY3102" s="19"/>
      <c r="CZ3102" s="19"/>
      <c r="DA3102" s="19"/>
      <c r="DB3102" s="19"/>
      <c r="DC3102" s="19"/>
      <c r="DD3102" s="19"/>
      <c r="DE3102" s="19"/>
      <c r="DF3102" s="19"/>
      <c r="DG3102" s="19"/>
    </row>
    <row r="3103" spans="1:111" x14ac:dyDescent="0.25">
      <c r="A3103" s="35"/>
      <c r="B3103" s="35"/>
      <c r="C3103" s="35"/>
      <c r="D3103" s="35"/>
      <c r="E3103" s="107"/>
      <c r="H3103" s="35"/>
      <c r="I3103" s="35"/>
      <c r="J3103" s="35"/>
      <c r="K3103" s="35"/>
      <c r="L3103" s="35"/>
      <c r="M3103" s="35"/>
      <c r="N3103" s="35"/>
      <c r="O3103" s="35"/>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c r="AT3103" s="19"/>
      <c r="AU3103" s="19"/>
      <c r="AV3103" s="19"/>
      <c r="AW3103" s="19"/>
      <c r="AX3103" s="19"/>
      <c r="AY3103" s="19"/>
      <c r="AZ3103" s="19"/>
      <c r="BA3103" s="19"/>
      <c r="BB3103" s="19"/>
      <c r="BC3103" s="19"/>
      <c r="BD3103" s="19"/>
      <c r="BE3103" s="19"/>
      <c r="BF3103" s="19"/>
      <c r="BG3103" s="19"/>
      <c r="BH3103" s="19"/>
      <c r="BI3103" s="19"/>
      <c r="BJ3103" s="19"/>
      <c r="BK3103" s="19"/>
      <c r="BL3103" s="19"/>
      <c r="BM3103" s="19"/>
      <c r="BN3103" s="19"/>
      <c r="BO3103" s="19"/>
      <c r="BP3103" s="19"/>
      <c r="BQ3103" s="19"/>
      <c r="BR3103" s="19"/>
      <c r="BS3103" s="19"/>
      <c r="BT3103" s="19"/>
      <c r="BU3103" s="19"/>
      <c r="BV3103" s="19"/>
      <c r="BW3103" s="19"/>
      <c r="BX3103" s="19"/>
      <c r="BY3103" s="19"/>
      <c r="BZ3103" s="19"/>
      <c r="CA3103" s="19"/>
      <c r="CB3103" s="19"/>
      <c r="CC3103" s="19"/>
      <c r="CD3103" s="19"/>
      <c r="CE3103" s="19"/>
      <c r="CF3103" s="19"/>
      <c r="CG3103" s="19"/>
      <c r="CH3103" s="19"/>
      <c r="CI3103" s="19"/>
      <c r="CJ3103" s="19"/>
      <c r="CK3103" s="19"/>
      <c r="CL3103" s="19"/>
      <c r="CM3103" s="19"/>
      <c r="CN3103" s="19"/>
      <c r="CO3103" s="19"/>
      <c r="CP3103" s="19"/>
      <c r="CQ3103" s="19"/>
      <c r="CR3103" s="19"/>
      <c r="CS3103" s="19"/>
      <c r="CT3103" s="19"/>
      <c r="CU3103" s="19"/>
      <c r="CV3103" s="19"/>
      <c r="CW3103" s="19"/>
      <c r="CX3103" s="19"/>
      <c r="CY3103" s="19"/>
      <c r="CZ3103" s="19"/>
      <c r="DA3103" s="19"/>
      <c r="DB3103" s="19"/>
      <c r="DC3103" s="19"/>
      <c r="DD3103" s="19"/>
      <c r="DE3103" s="19"/>
      <c r="DF3103" s="19"/>
      <c r="DG3103" s="19"/>
    </row>
    <row r="3104" spans="1:111" x14ac:dyDescent="0.25">
      <c r="A3104" s="35"/>
      <c r="B3104" s="35"/>
      <c r="C3104" s="35"/>
      <c r="D3104" s="35"/>
      <c r="E3104" s="107"/>
      <c r="H3104" s="35"/>
      <c r="I3104" s="35"/>
      <c r="J3104" s="35"/>
      <c r="K3104" s="35"/>
      <c r="L3104" s="35"/>
      <c r="M3104" s="35"/>
      <c r="N3104" s="35"/>
      <c r="O3104" s="35"/>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19"/>
      <c r="AT3104" s="19"/>
      <c r="AU3104" s="19"/>
      <c r="AV3104" s="19"/>
      <c r="AW3104" s="19"/>
      <c r="AX3104" s="19"/>
      <c r="AY3104" s="19"/>
      <c r="AZ3104" s="19"/>
      <c r="BA3104" s="19"/>
      <c r="BB3104" s="19"/>
      <c r="BC3104" s="19"/>
      <c r="BD3104" s="19"/>
      <c r="BE3104" s="19"/>
      <c r="BF3104" s="19"/>
      <c r="BG3104" s="19"/>
      <c r="BH3104" s="19"/>
      <c r="BI3104" s="19"/>
      <c r="BJ3104" s="19"/>
      <c r="BK3104" s="19"/>
      <c r="BL3104" s="19"/>
      <c r="BM3104" s="19"/>
      <c r="BN3104" s="19"/>
      <c r="BO3104" s="19"/>
      <c r="BP3104" s="19"/>
      <c r="BQ3104" s="19"/>
      <c r="BR3104" s="19"/>
      <c r="BS3104" s="19"/>
      <c r="BT3104" s="19"/>
      <c r="BU3104" s="19"/>
      <c r="BV3104" s="19"/>
      <c r="BW3104" s="19"/>
      <c r="BX3104" s="19"/>
      <c r="BY3104" s="19"/>
      <c r="BZ3104" s="19"/>
      <c r="CA3104" s="19"/>
      <c r="CB3104" s="19"/>
      <c r="CC3104" s="19"/>
      <c r="CD3104" s="19"/>
      <c r="CE3104" s="19"/>
      <c r="CF3104" s="19"/>
      <c r="CG3104" s="19"/>
      <c r="CH3104" s="19"/>
      <c r="CI3104" s="19"/>
      <c r="CJ3104" s="19"/>
      <c r="CK3104" s="19"/>
      <c r="CL3104" s="19"/>
      <c r="CM3104" s="19"/>
      <c r="CN3104" s="19"/>
      <c r="CO3104" s="19"/>
      <c r="CP3104" s="19"/>
      <c r="CQ3104" s="19"/>
      <c r="CR3104" s="19"/>
      <c r="CS3104" s="19"/>
      <c r="CT3104" s="19"/>
      <c r="CU3104" s="19"/>
      <c r="CV3104" s="19"/>
      <c r="CW3104" s="19"/>
      <c r="CX3104" s="19"/>
      <c r="CY3104" s="19"/>
      <c r="CZ3104" s="19"/>
      <c r="DA3104" s="19"/>
      <c r="DB3104" s="19"/>
      <c r="DC3104" s="19"/>
      <c r="DD3104" s="19"/>
      <c r="DE3104" s="19"/>
      <c r="DF3104" s="19"/>
      <c r="DG3104" s="19"/>
    </row>
    <row r="3105" spans="1:111" x14ac:dyDescent="0.25">
      <c r="A3105" s="35"/>
      <c r="B3105" s="35"/>
      <c r="C3105" s="35"/>
      <c r="D3105" s="35"/>
      <c r="E3105" s="107"/>
      <c r="H3105" s="35"/>
      <c r="I3105" s="35"/>
      <c r="J3105" s="35"/>
      <c r="K3105" s="35"/>
      <c r="L3105" s="35"/>
      <c r="M3105" s="35"/>
      <c r="N3105" s="35"/>
      <c r="O3105" s="35"/>
      <c r="V3105" s="19"/>
      <c r="W3105" s="19"/>
      <c r="X3105" s="19"/>
      <c r="Y3105" s="19"/>
      <c r="Z3105" s="19"/>
      <c r="AA3105" s="19"/>
      <c r="AB3105" s="19"/>
      <c r="AC3105" s="19"/>
      <c r="AD3105" s="19"/>
      <c r="AE3105" s="19"/>
      <c r="AF3105" s="19"/>
      <c r="AG3105" s="19"/>
      <c r="AH3105" s="19"/>
      <c r="AI3105" s="19"/>
      <c r="AJ3105" s="19"/>
      <c r="AK3105" s="19"/>
      <c r="AL3105" s="19"/>
      <c r="AM3105" s="19"/>
      <c r="AN3105" s="19"/>
      <c r="AO3105" s="19"/>
      <c r="AP3105" s="19"/>
      <c r="AQ3105" s="19"/>
      <c r="AR3105" s="19"/>
      <c r="AS3105" s="19"/>
      <c r="AT3105" s="19"/>
      <c r="AU3105" s="19"/>
      <c r="AV3105" s="19"/>
      <c r="AW3105" s="19"/>
      <c r="AX3105" s="19"/>
      <c r="AY3105" s="19"/>
      <c r="AZ3105" s="19"/>
      <c r="BA3105" s="19"/>
      <c r="BB3105" s="19"/>
      <c r="BC3105" s="19"/>
      <c r="BD3105" s="19"/>
      <c r="BE3105" s="19"/>
      <c r="BF3105" s="19"/>
      <c r="BG3105" s="19"/>
      <c r="BH3105" s="19"/>
      <c r="BI3105" s="19"/>
      <c r="BJ3105" s="19"/>
      <c r="BK3105" s="19"/>
      <c r="BL3105" s="19"/>
      <c r="BM3105" s="19"/>
      <c r="BN3105" s="19"/>
      <c r="BO3105" s="19"/>
      <c r="BP3105" s="19"/>
      <c r="BQ3105" s="19"/>
      <c r="BR3105" s="19"/>
      <c r="BS3105" s="19"/>
      <c r="BT3105" s="19"/>
      <c r="BU3105" s="19"/>
      <c r="BV3105" s="19"/>
      <c r="BW3105" s="19"/>
      <c r="BX3105" s="19"/>
      <c r="BY3105" s="19"/>
      <c r="BZ3105" s="19"/>
      <c r="CA3105" s="19"/>
      <c r="CB3105" s="19"/>
      <c r="CC3105" s="19"/>
      <c r="CD3105" s="19"/>
      <c r="CE3105" s="19"/>
      <c r="CF3105" s="19"/>
      <c r="CG3105" s="19"/>
      <c r="CH3105" s="19"/>
      <c r="CI3105" s="19"/>
      <c r="CJ3105" s="19"/>
      <c r="CK3105" s="19"/>
      <c r="CL3105" s="19"/>
      <c r="CM3105" s="19"/>
      <c r="CN3105" s="19"/>
      <c r="CO3105" s="19"/>
      <c r="CP3105" s="19"/>
      <c r="CQ3105" s="19"/>
      <c r="CR3105" s="19"/>
      <c r="CS3105" s="19"/>
      <c r="CT3105" s="19"/>
      <c r="CU3105" s="19"/>
      <c r="CV3105" s="19"/>
      <c r="CW3105" s="19"/>
      <c r="CX3105" s="19"/>
      <c r="CY3105" s="19"/>
      <c r="CZ3105" s="19"/>
      <c r="DA3105" s="19"/>
      <c r="DB3105" s="19"/>
      <c r="DC3105" s="19"/>
      <c r="DD3105" s="19"/>
      <c r="DE3105" s="19"/>
      <c r="DF3105" s="19"/>
      <c r="DG3105" s="19"/>
    </row>
    <row r="3106" spans="1:111" x14ac:dyDescent="0.25">
      <c r="A3106" s="35"/>
      <c r="B3106" s="35"/>
      <c r="C3106" s="35"/>
      <c r="D3106" s="35"/>
      <c r="E3106" s="107"/>
      <c r="H3106" s="35"/>
      <c r="I3106" s="35"/>
      <c r="J3106" s="35"/>
      <c r="K3106" s="35"/>
      <c r="L3106" s="35"/>
      <c r="M3106" s="35"/>
      <c r="N3106" s="35"/>
      <c r="O3106" s="35"/>
      <c r="V3106" s="19"/>
      <c r="W3106" s="19"/>
      <c r="X3106" s="19"/>
      <c r="Y3106" s="19"/>
      <c r="Z3106" s="19"/>
      <c r="AA3106" s="19"/>
      <c r="AB3106" s="19"/>
      <c r="AC3106" s="19"/>
      <c r="AD3106" s="19"/>
      <c r="AE3106" s="19"/>
      <c r="AF3106" s="19"/>
      <c r="AG3106" s="19"/>
      <c r="AH3106" s="19"/>
      <c r="AI3106" s="19"/>
      <c r="AJ3106" s="19"/>
      <c r="AK3106" s="19"/>
      <c r="AL3106" s="19"/>
      <c r="AM3106" s="19"/>
      <c r="AN3106" s="19"/>
      <c r="AO3106" s="19"/>
      <c r="AP3106" s="19"/>
      <c r="AQ3106" s="19"/>
      <c r="AR3106" s="19"/>
      <c r="AS3106" s="19"/>
      <c r="AT3106" s="19"/>
      <c r="AU3106" s="19"/>
      <c r="AV3106" s="19"/>
      <c r="AW3106" s="19"/>
      <c r="AX3106" s="19"/>
      <c r="AY3106" s="19"/>
      <c r="AZ3106" s="19"/>
      <c r="BA3106" s="19"/>
      <c r="BB3106" s="19"/>
      <c r="BC3106" s="19"/>
      <c r="BD3106" s="19"/>
      <c r="BE3106" s="19"/>
      <c r="BF3106" s="19"/>
      <c r="BG3106" s="19"/>
      <c r="BH3106" s="19"/>
      <c r="BI3106" s="19"/>
      <c r="BJ3106" s="19"/>
      <c r="BK3106" s="19"/>
      <c r="BL3106" s="19"/>
      <c r="BM3106" s="19"/>
      <c r="BN3106" s="19"/>
      <c r="BO3106" s="19"/>
      <c r="BP3106" s="19"/>
      <c r="BQ3106" s="19"/>
      <c r="BR3106" s="19"/>
      <c r="BS3106" s="19"/>
      <c r="BT3106" s="19"/>
      <c r="BU3106" s="19"/>
      <c r="BV3106" s="19"/>
      <c r="BW3106" s="19"/>
      <c r="BX3106" s="19"/>
      <c r="BY3106" s="19"/>
      <c r="BZ3106" s="19"/>
      <c r="CA3106" s="19"/>
      <c r="CB3106" s="19"/>
      <c r="CC3106" s="19"/>
      <c r="CD3106" s="19"/>
      <c r="CE3106" s="19"/>
      <c r="CF3106" s="19"/>
      <c r="CG3106" s="19"/>
      <c r="CH3106" s="19"/>
      <c r="CI3106" s="19"/>
      <c r="CJ3106" s="19"/>
      <c r="CK3106" s="19"/>
      <c r="CL3106" s="19"/>
      <c r="CM3106" s="19"/>
      <c r="CN3106" s="19"/>
      <c r="CO3106" s="19"/>
      <c r="CP3106" s="19"/>
      <c r="CQ3106" s="19"/>
      <c r="CR3106" s="19"/>
      <c r="CS3106" s="19"/>
      <c r="CT3106" s="19"/>
      <c r="CU3106" s="19"/>
      <c r="CV3106" s="19"/>
      <c r="CW3106" s="19"/>
      <c r="CX3106" s="19"/>
      <c r="CY3106" s="19"/>
      <c r="CZ3106" s="19"/>
      <c r="DA3106" s="19"/>
      <c r="DB3106" s="19"/>
      <c r="DC3106" s="19"/>
      <c r="DD3106" s="19"/>
      <c r="DE3106" s="19"/>
      <c r="DF3106" s="19"/>
      <c r="DG3106" s="19"/>
    </row>
    <row r="3107" spans="1:111" x14ac:dyDescent="0.25">
      <c r="A3107" s="35"/>
      <c r="B3107" s="35"/>
      <c r="C3107" s="35"/>
      <c r="D3107" s="35"/>
      <c r="E3107" s="107"/>
      <c r="H3107" s="35"/>
      <c r="I3107" s="35"/>
      <c r="J3107" s="35"/>
      <c r="K3107" s="35"/>
      <c r="L3107" s="35"/>
      <c r="M3107" s="35"/>
      <c r="N3107" s="35"/>
      <c r="O3107" s="35"/>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c r="AT3107" s="19"/>
      <c r="AU3107" s="19"/>
      <c r="AV3107" s="19"/>
      <c r="AW3107" s="19"/>
      <c r="AX3107" s="19"/>
      <c r="AY3107" s="19"/>
      <c r="AZ3107" s="19"/>
      <c r="BA3107" s="19"/>
      <c r="BB3107" s="19"/>
      <c r="BC3107" s="19"/>
      <c r="BD3107" s="19"/>
      <c r="BE3107" s="19"/>
      <c r="BF3107" s="19"/>
      <c r="BG3107" s="19"/>
      <c r="BH3107" s="19"/>
      <c r="BI3107" s="19"/>
      <c r="BJ3107" s="19"/>
      <c r="BK3107" s="19"/>
      <c r="BL3107" s="19"/>
      <c r="BM3107" s="19"/>
      <c r="BN3107" s="19"/>
      <c r="BO3107" s="19"/>
      <c r="BP3107" s="19"/>
      <c r="BQ3107" s="19"/>
      <c r="BR3107" s="19"/>
      <c r="BS3107" s="19"/>
      <c r="BT3107" s="19"/>
      <c r="BU3107" s="19"/>
      <c r="BV3107" s="19"/>
      <c r="BW3107" s="19"/>
      <c r="BX3107" s="19"/>
      <c r="BY3107" s="19"/>
      <c r="BZ3107" s="19"/>
      <c r="CA3107" s="19"/>
      <c r="CB3107" s="19"/>
      <c r="CC3107" s="19"/>
      <c r="CD3107" s="19"/>
      <c r="CE3107" s="19"/>
      <c r="CF3107" s="19"/>
      <c r="CG3107" s="19"/>
      <c r="CH3107" s="19"/>
      <c r="CI3107" s="19"/>
      <c r="CJ3107" s="19"/>
      <c r="CK3107" s="19"/>
      <c r="CL3107" s="19"/>
      <c r="CM3107" s="19"/>
      <c r="CN3107" s="19"/>
      <c r="CO3107" s="19"/>
      <c r="CP3107" s="19"/>
      <c r="CQ3107" s="19"/>
      <c r="CR3107" s="19"/>
      <c r="CS3107" s="19"/>
      <c r="CT3107" s="19"/>
      <c r="CU3107" s="19"/>
      <c r="CV3107" s="19"/>
      <c r="CW3107" s="19"/>
      <c r="CX3107" s="19"/>
      <c r="CY3107" s="19"/>
      <c r="CZ3107" s="19"/>
      <c r="DA3107" s="19"/>
      <c r="DB3107" s="19"/>
      <c r="DC3107" s="19"/>
      <c r="DD3107" s="19"/>
      <c r="DE3107" s="19"/>
      <c r="DF3107" s="19"/>
      <c r="DG3107" s="19"/>
    </row>
    <row r="3108" spans="1:111" x14ac:dyDescent="0.25">
      <c r="A3108" s="35"/>
      <c r="B3108" s="35"/>
      <c r="C3108" s="35"/>
      <c r="D3108" s="35"/>
      <c r="E3108" s="107"/>
      <c r="H3108" s="35"/>
      <c r="I3108" s="35"/>
      <c r="J3108" s="35"/>
      <c r="K3108" s="35"/>
      <c r="L3108" s="35"/>
      <c r="M3108" s="35"/>
      <c r="N3108" s="35"/>
      <c r="O3108" s="35"/>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19"/>
      <c r="AT3108" s="19"/>
      <c r="AU3108" s="19"/>
      <c r="AV3108" s="19"/>
      <c r="AW3108" s="19"/>
      <c r="AX3108" s="19"/>
      <c r="AY3108" s="19"/>
      <c r="AZ3108" s="19"/>
      <c r="BA3108" s="19"/>
      <c r="BB3108" s="19"/>
      <c r="BC3108" s="19"/>
      <c r="BD3108" s="19"/>
      <c r="BE3108" s="19"/>
      <c r="BF3108" s="19"/>
      <c r="BG3108" s="19"/>
      <c r="BH3108" s="19"/>
      <c r="BI3108" s="19"/>
      <c r="BJ3108" s="19"/>
      <c r="BK3108" s="19"/>
      <c r="BL3108" s="19"/>
      <c r="BM3108" s="19"/>
      <c r="BN3108" s="19"/>
      <c r="BO3108" s="19"/>
      <c r="BP3108" s="19"/>
      <c r="BQ3108" s="19"/>
      <c r="BR3108" s="19"/>
      <c r="BS3108" s="19"/>
      <c r="BT3108" s="19"/>
      <c r="BU3108" s="19"/>
      <c r="BV3108" s="19"/>
      <c r="BW3108" s="19"/>
      <c r="BX3108" s="19"/>
      <c r="BY3108" s="19"/>
      <c r="BZ3108" s="19"/>
      <c r="CA3108" s="19"/>
      <c r="CB3108" s="19"/>
      <c r="CC3108" s="19"/>
      <c r="CD3108" s="19"/>
      <c r="CE3108" s="19"/>
      <c r="CF3108" s="19"/>
      <c r="CG3108" s="19"/>
      <c r="CH3108" s="19"/>
      <c r="CI3108" s="19"/>
      <c r="CJ3108" s="19"/>
      <c r="CK3108" s="19"/>
      <c r="CL3108" s="19"/>
      <c r="CM3108" s="19"/>
      <c r="CN3108" s="19"/>
      <c r="CO3108" s="19"/>
      <c r="CP3108" s="19"/>
      <c r="CQ3108" s="19"/>
      <c r="CR3108" s="19"/>
      <c r="CS3108" s="19"/>
      <c r="CT3108" s="19"/>
      <c r="CU3108" s="19"/>
      <c r="CV3108" s="19"/>
      <c r="CW3108" s="19"/>
      <c r="CX3108" s="19"/>
      <c r="CY3108" s="19"/>
      <c r="CZ3108" s="19"/>
      <c r="DA3108" s="19"/>
      <c r="DB3108" s="19"/>
      <c r="DC3108" s="19"/>
      <c r="DD3108" s="19"/>
      <c r="DE3108" s="19"/>
      <c r="DF3108" s="19"/>
      <c r="DG3108" s="19"/>
    </row>
    <row r="3109" spans="1:111" x14ac:dyDescent="0.25">
      <c r="A3109" s="35"/>
      <c r="B3109" s="35"/>
      <c r="C3109" s="35"/>
      <c r="D3109" s="35"/>
      <c r="E3109" s="107"/>
      <c r="H3109" s="35"/>
      <c r="I3109" s="35"/>
      <c r="J3109" s="35"/>
      <c r="K3109" s="35"/>
      <c r="L3109" s="35"/>
      <c r="M3109" s="35"/>
      <c r="N3109" s="35"/>
      <c r="O3109" s="35"/>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19"/>
      <c r="AY3109" s="19"/>
      <c r="AZ3109" s="19"/>
      <c r="BA3109" s="19"/>
      <c r="BB3109" s="19"/>
      <c r="BC3109" s="19"/>
      <c r="BD3109" s="19"/>
      <c r="BE3109" s="19"/>
      <c r="BF3109" s="19"/>
      <c r="BG3109" s="19"/>
      <c r="BH3109" s="19"/>
      <c r="BI3109" s="19"/>
      <c r="BJ3109" s="19"/>
      <c r="BK3109" s="19"/>
      <c r="BL3109" s="19"/>
      <c r="BM3109" s="19"/>
      <c r="BN3109" s="19"/>
      <c r="BO3109" s="19"/>
      <c r="BP3109" s="19"/>
      <c r="BQ3109" s="19"/>
      <c r="BR3109" s="19"/>
      <c r="BS3109" s="19"/>
      <c r="BT3109" s="19"/>
      <c r="BU3109" s="19"/>
      <c r="BV3109" s="19"/>
      <c r="BW3109" s="19"/>
      <c r="BX3109" s="19"/>
      <c r="BY3109" s="19"/>
      <c r="BZ3109" s="19"/>
      <c r="CA3109" s="19"/>
      <c r="CB3109" s="19"/>
      <c r="CC3109" s="19"/>
      <c r="CD3109" s="19"/>
      <c r="CE3109" s="19"/>
      <c r="CF3109" s="19"/>
      <c r="CG3109" s="19"/>
      <c r="CH3109" s="19"/>
      <c r="CI3109" s="19"/>
      <c r="CJ3109" s="19"/>
      <c r="CK3109" s="19"/>
      <c r="CL3109" s="19"/>
      <c r="CM3109" s="19"/>
      <c r="CN3109" s="19"/>
      <c r="CO3109" s="19"/>
      <c r="CP3109" s="19"/>
      <c r="CQ3109" s="19"/>
      <c r="CR3109" s="19"/>
      <c r="CS3109" s="19"/>
      <c r="CT3109" s="19"/>
      <c r="CU3109" s="19"/>
      <c r="CV3109" s="19"/>
      <c r="CW3109" s="19"/>
      <c r="CX3109" s="19"/>
      <c r="CY3109" s="19"/>
      <c r="CZ3109" s="19"/>
      <c r="DA3109" s="19"/>
      <c r="DB3109" s="19"/>
      <c r="DC3109" s="19"/>
      <c r="DD3109" s="19"/>
      <c r="DE3109" s="19"/>
      <c r="DF3109" s="19"/>
      <c r="DG3109" s="19"/>
    </row>
    <row r="3110" spans="1:111" x14ac:dyDescent="0.25">
      <c r="A3110" s="35"/>
      <c r="B3110" s="35"/>
      <c r="C3110" s="35"/>
      <c r="D3110" s="35"/>
      <c r="E3110" s="107"/>
      <c r="H3110" s="35"/>
      <c r="I3110" s="35"/>
      <c r="J3110" s="35"/>
      <c r="K3110" s="35"/>
      <c r="L3110" s="35"/>
      <c r="M3110" s="35"/>
      <c r="N3110" s="35"/>
      <c r="O3110" s="35"/>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c r="CE3110" s="19"/>
      <c r="CF3110" s="19"/>
      <c r="CG3110" s="19"/>
      <c r="CH3110" s="19"/>
      <c r="CI3110" s="19"/>
      <c r="CJ3110" s="19"/>
      <c r="CK3110" s="19"/>
      <c r="CL3110" s="19"/>
      <c r="CM3110" s="19"/>
      <c r="CN3110" s="19"/>
      <c r="CO3110" s="19"/>
      <c r="CP3110" s="19"/>
      <c r="CQ3110" s="19"/>
      <c r="CR3110" s="19"/>
      <c r="CS3110" s="19"/>
      <c r="CT3110" s="19"/>
      <c r="CU3110" s="19"/>
      <c r="CV3110" s="19"/>
      <c r="CW3110" s="19"/>
      <c r="CX3110" s="19"/>
      <c r="CY3110" s="19"/>
      <c r="CZ3110" s="19"/>
      <c r="DA3110" s="19"/>
      <c r="DB3110" s="19"/>
      <c r="DC3110" s="19"/>
      <c r="DD3110" s="19"/>
      <c r="DE3110" s="19"/>
      <c r="DF3110" s="19"/>
      <c r="DG3110" s="19"/>
    </row>
    <row r="3111" spans="1:111" x14ac:dyDescent="0.25">
      <c r="A3111" s="35"/>
      <c r="B3111" s="35"/>
      <c r="C3111" s="35"/>
      <c r="D3111" s="35"/>
      <c r="E3111" s="107"/>
      <c r="H3111" s="35"/>
      <c r="I3111" s="35"/>
      <c r="J3111" s="35"/>
      <c r="K3111" s="35"/>
      <c r="L3111" s="35"/>
      <c r="M3111" s="35"/>
      <c r="N3111" s="35"/>
      <c r="O3111" s="35"/>
      <c r="V3111" s="19"/>
      <c r="W3111" s="19"/>
      <c r="X3111" s="19"/>
      <c r="Y3111" s="19"/>
      <c r="Z3111" s="19"/>
      <c r="AA3111" s="19"/>
      <c r="AB3111" s="19"/>
      <c r="AC3111" s="19"/>
      <c r="AD3111" s="19"/>
      <c r="AE3111" s="19"/>
      <c r="AF3111" s="19"/>
      <c r="AG3111" s="19"/>
      <c r="AH3111" s="19"/>
      <c r="AI3111" s="19"/>
      <c r="AJ3111" s="19"/>
      <c r="AK3111" s="19"/>
      <c r="AL3111" s="19"/>
      <c r="AM3111" s="19"/>
      <c r="AN3111" s="19"/>
      <c r="AO3111" s="19"/>
      <c r="AP3111" s="19"/>
      <c r="AQ3111" s="19"/>
      <c r="AR3111" s="19"/>
      <c r="AS3111" s="19"/>
      <c r="AT3111" s="19"/>
      <c r="AU3111" s="19"/>
      <c r="AV3111" s="19"/>
      <c r="AW3111" s="19"/>
      <c r="AX3111" s="19"/>
      <c r="AY3111" s="19"/>
      <c r="AZ3111" s="19"/>
      <c r="BA3111" s="19"/>
      <c r="BB3111" s="19"/>
      <c r="BC3111" s="19"/>
      <c r="BD3111" s="19"/>
      <c r="BE3111" s="19"/>
      <c r="BF3111" s="19"/>
      <c r="BG3111" s="19"/>
      <c r="BH3111" s="19"/>
      <c r="BI3111" s="19"/>
      <c r="BJ3111" s="19"/>
      <c r="BK3111" s="19"/>
      <c r="BL3111" s="19"/>
      <c r="BM3111" s="19"/>
      <c r="BN3111" s="19"/>
      <c r="BO3111" s="19"/>
      <c r="BP3111" s="19"/>
      <c r="BQ3111" s="19"/>
      <c r="BR3111" s="19"/>
      <c r="BS3111" s="19"/>
      <c r="BT3111" s="19"/>
      <c r="BU3111" s="19"/>
      <c r="BV3111" s="19"/>
      <c r="BW3111" s="19"/>
      <c r="BX3111" s="19"/>
      <c r="BY3111" s="19"/>
      <c r="BZ3111" s="19"/>
      <c r="CA3111" s="19"/>
      <c r="CB3111" s="19"/>
      <c r="CC3111" s="19"/>
      <c r="CD3111" s="19"/>
      <c r="CE3111" s="19"/>
      <c r="CF3111" s="19"/>
      <c r="CG3111" s="19"/>
      <c r="CH3111" s="19"/>
      <c r="CI3111" s="19"/>
      <c r="CJ3111" s="19"/>
      <c r="CK3111" s="19"/>
      <c r="CL3111" s="19"/>
      <c r="CM3111" s="19"/>
      <c r="CN3111" s="19"/>
      <c r="CO3111" s="19"/>
      <c r="CP3111" s="19"/>
      <c r="CQ3111" s="19"/>
      <c r="CR3111" s="19"/>
      <c r="CS3111" s="19"/>
      <c r="CT3111" s="19"/>
      <c r="CU3111" s="19"/>
      <c r="CV3111" s="19"/>
      <c r="CW3111" s="19"/>
      <c r="CX3111" s="19"/>
      <c r="CY3111" s="19"/>
      <c r="CZ3111" s="19"/>
      <c r="DA3111" s="19"/>
      <c r="DB3111" s="19"/>
      <c r="DC3111" s="19"/>
      <c r="DD3111" s="19"/>
      <c r="DE3111" s="19"/>
      <c r="DF3111" s="19"/>
      <c r="DG3111" s="19"/>
    </row>
    <row r="3112" spans="1:111" x14ac:dyDescent="0.25">
      <c r="A3112" s="35"/>
      <c r="B3112" s="35"/>
      <c r="C3112" s="35"/>
      <c r="D3112" s="35"/>
      <c r="E3112" s="107"/>
      <c r="H3112" s="35"/>
      <c r="I3112" s="35"/>
      <c r="J3112" s="35"/>
      <c r="K3112" s="35"/>
      <c r="L3112" s="35"/>
      <c r="M3112" s="35"/>
      <c r="N3112" s="35"/>
      <c r="O3112" s="35"/>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19"/>
      <c r="AT3112" s="19"/>
      <c r="AU3112" s="19"/>
      <c r="AV3112" s="19"/>
      <c r="AW3112" s="19"/>
      <c r="AX3112" s="19"/>
      <c r="AY3112" s="19"/>
      <c r="AZ3112" s="19"/>
      <c r="BA3112" s="19"/>
      <c r="BB3112" s="19"/>
      <c r="BC3112" s="19"/>
      <c r="BD3112" s="19"/>
      <c r="BE3112" s="19"/>
      <c r="BF3112" s="19"/>
      <c r="BG3112" s="19"/>
      <c r="BH3112" s="19"/>
      <c r="BI3112" s="19"/>
      <c r="BJ3112" s="19"/>
      <c r="BK3112" s="19"/>
      <c r="BL3112" s="19"/>
      <c r="BM3112" s="19"/>
      <c r="BN3112" s="19"/>
      <c r="BO3112" s="19"/>
      <c r="BP3112" s="19"/>
      <c r="BQ3112" s="19"/>
      <c r="BR3112" s="19"/>
      <c r="BS3112" s="19"/>
      <c r="BT3112" s="19"/>
      <c r="BU3112" s="19"/>
      <c r="BV3112" s="19"/>
      <c r="BW3112" s="19"/>
      <c r="BX3112" s="19"/>
      <c r="BY3112" s="19"/>
      <c r="BZ3112" s="19"/>
      <c r="CA3112" s="19"/>
      <c r="CB3112" s="19"/>
      <c r="CC3112" s="19"/>
      <c r="CD3112" s="19"/>
      <c r="CE3112" s="19"/>
      <c r="CF3112" s="19"/>
      <c r="CG3112" s="19"/>
      <c r="CH3112" s="19"/>
      <c r="CI3112" s="19"/>
      <c r="CJ3112" s="19"/>
      <c r="CK3112" s="19"/>
      <c r="CL3112" s="19"/>
      <c r="CM3112" s="19"/>
      <c r="CN3112" s="19"/>
      <c r="CO3112" s="19"/>
      <c r="CP3112" s="19"/>
      <c r="CQ3112" s="19"/>
      <c r="CR3112" s="19"/>
      <c r="CS3112" s="19"/>
      <c r="CT3112" s="19"/>
      <c r="CU3112" s="19"/>
      <c r="CV3112" s="19"/>
      <c r="CW3112" s="19"/>
      <c r="CX3112" s="19"/>
      <c r="CY3112" s="19"/>
      <c r="CZ3112" s="19"/>
      <c r="DA3112" s="19"/>
      <c r="DB3112" s="19"/>
      <c r="DC3112" s="19"/>
      <c r="DD3112" s="19"/>
      <c r="DE3112" s="19"/>
      <c r="DF3112" s="19"/>
      <c r="DG3112" s="19"/>
    </row>
    <row r="3113" spans="1:111" x14ac:dyDescent="0.25">
      <c r="A3113" s="35"/>
      <c r="B3113" s="35"/>
      <c r="C3113" s="35"/>
      <c r="D3113" s="35"/>
      <c r="E3113" s="107"/>
      <c r="H3113" s="35"/>
      <c r="I3113" s="35"/>
      <c r="J3113" s="35"/>
      <c r="K3113" s="35"/>
      <c r="L3113" s="35"/>
      <c r="M3113" s="35"/>
      <c r="N3113" s="35"/>
      <c r="O3113" s="35"/>
      <c r="V3113" s="19"/>
      <c r="W3113" s="19"/>
      <c r="X3113" s="19"/>
      <c r="Y3113" s="19"/>
      <c r="Z3113" s="19"/>
      <c r="AA3113" s="19"/>
      <c r="AB3113" s="19"/>
      <c r="AC3113" s="19"/>
      <c r="AD3113" s="19"/>
      <c r="AE3113" s="19"/>
      <c r="AF3113" s="19"/>
      <c r="AG3113" s="19"/>
      <c r="AH3113" s="19"/>
      <c r="AI3113" s="19"/>
      <c r="AJ3113" s="19"/>
      <c r="AK3113" s="19"/>
      <c r="AL3113" s="19"/>
      <c r="AM3113" s="19"/>
      <c r="AN3113" s="19"/>
      <c r="AO3113" s="19"/>
      <c r="AP3113" s="19"/>
      <c r="AQ3113" s="19"/>
      <c r="AR3113" s="19"/>
      <c r="AS3113" s="19"/>
      <c r="AT3113" s="19"/>
      <c r="AU3113" s="19"/>
      <c r="AV3113" s="19"/>
      <c r="AW3113" s="19"/>
      <c r="AX3113" s="19"/>
      <c r="AY3113" s="19"/>
      <c r="AZ3113" s="19"/>
      <c r="BA3113" s="19"/>
      <c r="BB3113" s="19"/>
      <c r="BC3113" s="19"/>
      <c r="BD3113" s="19"/>
      <c r="BE3113" s="19"/>
      <c r="BF3113" s="19"/>
      <c r="BG3113" s="19"/>
      <c r="BH3113" s="19"/>
      <c r="BI3113" s="19"/>
      <c r="BJ3113" s="19"/>
      <c r="BK3113" s="19"/>
      <c r="BL3113" s="19"/>
      <c r="BM3113" s="19"/>
      <c r="BN3113" s="19"/>
      <c r="BO3113" s="19"/>
      <c r="BP3113" s="19"/>
      <c r="BQ3113" s="19"/>
      <c r="BR3113" s="19"/>
      <c r="BS3113" s="19"/>
      <c r="BT3113" s="19"/>
      <c r="BU3113" s="19"/>
      <c r="BV3113" s="19"/>
      <c r="BW3113" s="19"/>
      <c r="BX3113" s="19"/>
      <c r="BY3113" s="19"/>
      <c r="BZ3113" s="19"/>
      <c r="CA3113" s="19"/>
      <c r="CB3113" s="19"/>
      <c r="CC3113" s="19"/>
      <c r="CD3113" s="19"/>
      <c r="CE3113" s="19"/>
      <c r="CF3113" s="19"/>
      <c r="CG3113" s="19"/>
      <c r="CH3113" s="19"/>
      <c r="CI3113" s="19"/>
      <c r="CJ3113" s="19"/>
      <c r="CK3113" s="19"/>
      <c r="CL3113" s="19"/>
      <c r="CM3113" s="19"/>
      <c r="CN3113" s="19"/>
      <c r="CO3113" s="19"/>
      <c r="CP3113" s="19"/>
      <c r="CQ3113" s="19"/>
      <c r="CR3113" s="19"/>
      <c r="CS3113" s="19"/>
      <c r="CT3113" s="19"/>
      <c r="CU3113" s="19"/>
      <c r="CV3113" s="19"/>
      <c r="CW3113" s="19"/>
      <c r="CX3113" s="19"/>
      <c r="CY3113" s="19"/>
      <c r="CZ3113" s="19"/>
      <c r="DA3113" s="19"/>
      <c r="DB3113" s="19"/>
      <c r="DC3113" s="19"/>
      <c r="DD3113" s="19"/>
      <c r="DE3113" s="19"/>
      <c r="DF3113" s="19"/>
      <c r="DG3113" s="19"/>
    </row>
    <row r="3114" spans="1:111" x14ac:dyDescent="0.25">
      <c r="A3114" s="35"/>
      <c r="B3114" s="35"/>
      <c r="C3114" s="35"/>
      <c r="D3114" s="35"/>
      <c r="E3114" s="107"/>
      <c r="H3114" s="35"/>
      <c r="I3114" s="35"/>
      <c r="J3114" s="35"/>
      <c r="K3114" s="35"/>
      <c r="L3114" s="35"/>
      <c r="M3114" s="35"/>
      <c r="N3114" s="35"/>
      <c r="O3114" s="35"/>
      <c r="V3114" s="19"/>
      <c r="W3114" s="19"/>
      <c r="X3114" s="19"/>
      <c r="Y3114" s="19"/>
      <c r="Z3114" s="19"/>
      <c r="AA3114" s="19"/>
      <c r="AB3114" s="19"/>
      <c r="AC3114" s="19"/>
      <c r="AD3114" s="19"/>
      <c r="AE3114" s="19"/>
      <c r="AF3114" s="19"/>
      <c r="AG3114" s="19"/>
      <c r="AH3114" s="19"/>
      <c r="AI3114" s="19"/>
      <c r="AJ3114" s="19"/>
      <c r="AK3114" s="19"/>
      <c r="AL3114" s="19"/>
      <c r="AM3114" s="19"/>
      <c r="AN3114" s="19"/>
      <c r="AO3114" s="19"/>
      <c r="AP3114" s="19"/>
      <c r="AQ3114" s="19"/>
      <c r="AR3114" s="19"/>
      <c r="AS3114" s="19"/>
      <c r="AT3114" s="19"/>
      <c r="AU3114" s="19"/>
      <c r="AV3114" s="19"/>
      <c r="AW3114" s="19"/>
      <c r="AX3114" s="19"/>
      <c r="AY3114" s="19"/>
      <c r="AZ3114" s="19"/>
      <c r="BA3114" s="19"/>
      <c r="BB3114" s="19"/>
      <c r="BC3114" s="19"/>
      <c r="BD3114" s="19"/>
      <c r="BE3114" s="19"/>
      <c r="BF3114" s="19"/>
      <c r="BG3114" s="19"/>
      <c r="BH3114" s="19"/>
      <c r="BI3114" s="19"/>
      <c r="BJ3114" s="19"/>
      <c r="BK3114" s="19"/>
      <c r="BL3114" s="19"/>
      <c r="BM3114" s="19"/>
      <c r="BN3114" s="19"/>
      <c r="BO3114" s="19"/>
      <c r="BP3114" s="19"/>
      <c r="BQ3114" s="19"/>
      <c r="BR3114" s="19"/>
      <c r="BS3114" s="19"/>
      <c r="BT3114" s="19"/>
      <c r="BU3114" s="19"/>
      <c r="BV3114" s="19"/>
      <c r="BW3114" s="19"/>
      <c r="BX3114" s="19"/>
      <c r="BY3114" s="19"/>
      <c r="BZ3114" s="19"/>
      <c r="CA3114" s="19"/>
      <c r="CB3114" s="19"/>
      <c r="CC3114" s="19"/>
      <c r="CD3114" s="19"/>
      <c r="CE3114" s="19"/>
      <c r="CF3114" s="19"/>
      <c r="CG3114" s="19"/>
      <c r="CH3114" s="19"/>
      <c r="CI3114" s="19"/>
      <c r="CJ3114" s="19"/>
      <c r="CK3114" s="19"/>
      <c r="CL3114" s="19"/>
      <c r="CM3114" s="19"/>
      <c r="CN3114" s="19"/>
      <c r="CO3114" s="19"/>
      <c r="CP3114" s="19"/>
      <c r="CQ3114" s="19"/>
      <c r="CR3114" s="19"/>
      <c r="CS3114" s="19"/>
      <c r="CT3114" s="19"/>
      <c r="CU3114" s="19"/>
      <c r="CV3114" s="19"/>
      <c r="CW3114" s="19"/>
      <c r="CX3114" s="19"/>
      <c r="CY3114" s="19"/>
      <c r="CZ3114" s="19"/>
      <c r="DA3114" s="19"/>
      <c r="DB3114" s="19"/>
      <c r="DC3114" s="19"/>
      <c r="DD3114" s="19"/>
      <c r="DE3114" s="19"/>
      <c r="DF3114" s="19"/>
      <c r="DG3114" s="19"/>
    </row>
    <row r="3115" spans="1:111" x14ac:dyDescent="0.25">
      <c r="A3115" s="35"/>
      <c r="B3115" s="35"/>
      <c r="C3115" s="35"/>
      <c r="D3115" s="35"/>
      <c r="E3115" s="107"/>
      <c r="H3115" s="35"/>
      <c r="I3115" s="35"/>
      <c r="J3115" s="35"/>
      <c r="K3115" s="35"/>
      <c r="L3115" s="35"/>
      <c r="M3115" s="35"/>
      <c r="N3115" s="35"/>
      <c r="O3115" s="35"/>
      <c r="V3115" s="19"/>
      <c r="W3115" s="19"/>
      <c r="X3115" s="19"/>
      <c r="Y3115" s="19"/>
      <c r="Z3115" s="19"/>
      <c r="AA3115" s="19"/>
      <c r="AB3115" s="19"/>
      <c r="AC3115" s="19"/>
      <c r="AD3115" s="19"/>
      <c r="AE3115" s="19"/>
      <c r="AF3115" s="19"/>
      <c r="AG3115" s="19"/>
      <c r="AH3115" s="19"/>
      <c r="AI3115" s="19"/>
      <c r="AJ3115" s="19"/>
      <c r="AK3115" s="19"/>
      <c r="AL3115" s="19"/>
      <c r="AM3115" s="19"/>
      <c r="AN3115" s="19"/>
      <c r="AO3115" s="19"/>
      <c r="AP3115" s="19"/>
      <c r="AQ3115" s="19"/>
      <c r="AR3115" s="19"/>
      <c r="AS3115" s="19"/>
      <c r="AT3115" s="19"/>
      <c r="AU3115" s="19"/>
      <c r="AV3115" s="19"/>
      <c r="AW3115" s="19"/>
      <c r="AX3115" s="19"/>
      <c r="AY3115" s="19"/>
      <c r="AZ3115" s="19"/>
      <c r="BA3115" s="19"/>
      <c r="BB3115" s="19"/>
      <c r="BC3115" s="19"/>
      <c r="BD3115" s="19"/>
      <c r="BE3115" s="19"/>
      <c r="BF3115" s="19"/>
      <c r="BG3115" s="19"/>
      <c r="BH3115" s="19"/>
      <c r="BI3115" s="19"/>
      <c r="BJ3115" s="19"/>
      <c r="BK3115" s="19"/>
      <c r="BL3115" s="19"/>
      <c r="BM3115" s="19"/>
      <c r="BN3115" s="19"/>
      <c r="BO3115" s="19"/>
      <c r="BP3115" s="19"/>
      <c r="BQ3115" s="19"/>
      <c r="BR3115" s="19"/>
      <c r="BS3115" s="19"/>
      <c r="BT3115" s="19"/>
      <c r="BU3115" s="19"/>
      <c r="BV3115" s="19"/>
      <c r="BW3115" s="19"/>
      <c r="BX3115" s="19"/>
      <c r="BY3115" s="19"/>
      <c r="BZ3115" s="19"/>
      <c r="CA3115" s="19"/>
      <c r="CB3115" s="19"/>
      <c r="CC3115" s="19"/>
      <c r="CD3115" s="19"/>
      <c r="CE3115" s="19"/>
      <c r="CF3115" s="19"/>
      <c r="CG3115" s="19"/>
      <c r="CH3115" s="19"/>
      <c r="CI3115" s="19"/>
      <c r="CJ3115" s="19"/>
      <c r="CK3115" s="19"/>
      <c r="CL3115" s="19"/>
      <c r="CM3115" s="19"/>
      <c r="CN3115" s="19"/>
      <c r="CO3115" s="19"/>
      <c r="CP3115" s="19"/>
      <c r="CQ3115" s="19"/>
      <c r="CR3115" s="19"/>
      <c r="CS3115" s="19"/>
      <c r="CT3115" s="19"/>
      <c r="CU3115" s="19"/>
      <c r="CV3115" s="19"/>
      <c r="CW3115" s="19"/>
      <c r="CX3115" s="19"/>
      <c r="CY3115" s="19"/>
      <c r="CZ3115" s="19"/>
      <c r="DA3115" s="19"/>
      <c r="DB3115" s="19"/>
      <c r="DC3115" s="19"/>
      <c r="DD3115" s="19"/>
      <c r="DE3115" s="19"/>
      <c r="DF3115" s="19"/>
      <c r="DG3115" s="19"/>
    </row>
    <row r="3116" spans="1:111" x14ac:dyDescent="0.25">
      <c r="A3116" s="35"/>
      <c r="B3116" s="35"/>
      <c r="C3116" s="35"/>
      <c r="D3116" s="35"/>
      <c r="E3116" s="107"/>
      <c r="H3116" s="35"/>
      <c r="I3116" s="35"/>
      <c r="J3116" s="35"/>
      <c r="K3116" s="35"/>
      <c r="L3116" s="35"/>
      <c r="M3116" s="35"/>
      <c r="N3116" s="35"/>
      <c r="O3116" s="35"/>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c r="AT3116" s="19"/>
      <c r="AU3116" s="19"/>
      <c r="AV3116" s="19"/>
      <c r="AW3116" s="19"/>
      <c r="AX3116" s="19"/>
      <c r="AY3116" s="19"/>
      <c r="AZ3116" s="19"/>
      <c r="BA3116" s="19"/>
      <c r="BB3116" s="19"/>
      <c r="BC3116" s="19"/>
      <c r="BD3116" s="19"/>
      <c r="BE3116" s="19"/>
      <c r="BF3116" s="19"/>
      <c r="BG3116" s="19"/>
      <c r="BH3116" s="19"/>
      <c r="BI3116" s="19"/>
      <c r="BJ3116" s="19"/>
      <c r="BK3116" s="19"/>
      <c r="BL3116" s="19"/>
      <c r="BM3116" s="19"/>
      <c r="BN3116" s="19"/>
      <c r="BO3116" s="19"/>
      <c r="BP3116" s="19"/>
      <c r="BQ3116" s="19"/>
      <c r="BR3116" s="19"/>
      <c r="BS3116" s="19"/>
      <c r="BT3116" s="19"/>
      <c r="BU3116" s="19"/>
      <c r="BV3116" s="19"/>
      <c r="BW3116" s="19"/>
      <c r="BX3116" s="19"/>
      <c r="BY3116" s="19"/>
      <c r="BZ3116" s="19"/>
      <c r="CA3116" s="19"/>
      <c r="CB3116" s="19"/>
      <c r="CC3116" s="19"/>
      <c r="CD3116" s="19"/>
      <c r="CE3116" s="19"/>
      <c r="CF3116" s="19"/>
      <c r="CG3116" s="19"/>
      <c r="CH3116" s="19"/>
      <c r="CI3116" s="19"/>
      <c r="CJ3116" s="19"/>
      <c r="CK3116" s="19"/>
      <c r="CL3116" s="19"/>
      <c r="CM3116" s="19"/>
      <c r="CN3116" s="19"/>
      <c r="CO3116" s="19"/>
      <c r="CP3116" s="19"/>
      <c r="CQ3116" s="19"/>
      <c r="CR3116" s="19"/>
      <c r="CS3116" s="19"/>
      <c r="CT3116" s="19"/>
      <c r="CU3116" s="19"/>
      <c r="CV3116" s="19"/>
      <c r="CW3116" s="19"/>
      <c r="CX3116" s="19"/>
      <c r="CY3116" s="19"/>
      <c r="CZ3116" s="19"/>
      <c r="DA3116" s="19"/>
      <c r="DB3116" s="19"/>
      <c r="DC3116" s="19"/>
      <c r="DD3116" s="19"/>
      <c r="DE3116" s="19"/>
      <c r="DF3116" s="19"/>
      <c r="DG3116" s="19"/>
    </row>
    <row r="3117" spans="1:111" x14ac:dyDescent="0.25">
      <c r="A3117" s="35"/>
      <c r="B3117" s="35"/>
      <c r="C3117" s="35"/>
      <c r="D3117" s="35"/>
      <c r="E3117" s="107"/>
      <c r="H3117" s="35"/>
      <c r="I3117" s="35"/>
      <c r="J3117" s="35"/>
      <c r="K3117" s="35"/>
      <c r="L3117" s="35"/>
      <c r="M3117" s="35"/>
      <c r="N3117" s="35"/>
      <c r="O3117" s="35"/>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19"/>
      <c r="AT3117" s="19"/>
      <c r="AU3117" s="19"/>
      <c r="AV3117" s="19"/>
      <c r="AW3117" s="19"/>
      <c r="AX3117" s="19"/>
      <c r="AY3117" s="19"/>
      <c r="AZ3117" s="19"/>
      <c r="BA3117" s="19"/>
      <c r="BB3117" s="19"/>
      <c r="BC3117" s="19"/>
      <c r="BD3117" s="19"/>
      <c r="BE3117" s="19"/>
      <c r="BF3117" s="19"/>
      <c r="BG3117" s="19"/>
      <c r="BH3117" s="19"/>
      <c r="BI3117" s="19"/>
      <c r="BJ3117" s="19"/>
      <c r="BK3117" s="19"/>
      <c r="BL3117" s="19"/>
      <c r="BM3117" s="19"/>
      <c r="BN3117" s="19"/>
      <c r="BO3117" s="19"/>
      <c r="BP3117" s="19"/>
      <c r="BQ3117" s="19"/>
      <c r="BR3117" s="19"/>
      <c r="BS3117" s="19"/>
      <c r="BT3117" s="19"/>
      <c r="BU3117" s="19"/>
      <c r="BV3117" s="19"/>
      <c r="BW3117" s="19"/>
      <c r="BX3117" s="19"/>
      <c r="BY3117" s="19"/>
      <c r="BZ3117" s="19"/>
      <c r="CA3117" s="19"/>
      <c r="CB3117" s="19"/>
      <c r="CC3117" s="19"/>
      <c r="CD3117" s="19"/>
      <c r="CE3117" s="19"/>
      <c r="CF3117" s="19"/>
      <c r="CG3117" s="19"/>
      <c r="CH3117" s="19"/>
      <c r="CI3117" s="19"/>
      <c r="CJ3117" s="19"/>
      <c r="CK3117" s="19"/>
      <c r="CL3117" s="19"/>
      <c r="CM3117" s="19"/>
      <c r="CN3117" s="19"/>
      <c r="CO3117" s="19"/>
      <c r="CP3117" s="19"/>
      <c r="CQ3117" s="19"/>
      <c r="CR3117" s="19"/>
      <c r="CS3117" s="19"/>
      <c r="CT3117" s="19"/>
      <c r="CU3117" s="19"/>
      <c r="CV3117" s="19"/>
      <c r="CW3117" s="19"/>
      <c r="CX3117" s="19"/>
      <c r="CY3117" s="19"/>
      <c r="CZ3117" s="19"/>
      <c r="DA3117" s="19"/>
      <c r="DB3117" s="19"/>
      <c r="DC3117" s="19"/>
      <c r="DD3117" s="19"/>
      <c r="DE3117" s="19"/>
      <c r="DF3117" s="19"/>
      <c r="DG3117" s="19"/>
    </row>
    <row r="3118" spans="1:111" x14ac:dyDescent="0.25">
      <c r="A3118" s="35"/>
      <c r="B3118" s="35"/>
      <c r="C3118" s="35"/>
      <c r="D3118" s="35"/>
      <c r="E3118" s="107"/>
      <c r="H3118" s="35"/>
      <c r="I3118" s="35"/>
      <c r="J3118" s="35"/>
      <c r="K3118" s="35"/>
      <c r="L3118" s="35"/>
      <c r="M3118" s="35"/>
      <c r="N3118" s="35"/>
      <c r="O3118" s="35"/>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9"/>
      <c r="CE3118" s="19"/>
      <c r="CF3118" s="19"/>
      <c r="CG3118" s="19"/>
      <c r="CH3118" s="19"/>
      <c r="CI3118" s="19"/>
      <c r="CJ3118" s="19"/>
      <c r="CK3118" s="19"/>
      <c r="CL3118" s="19"/>
      <c r="CM3118" s="19"/>
      <c r="CN3118" s="19"/>
      <c r="CO3118" s="19"/>
      <c r="CP3118" s="19"/>
      <c r="CQ3118" s="19"/>
      <c r="CR3118" s="19"/>
      <c r="CS3118" s="19"/>
      <c r="CT3118" s="19"/>
      <c r="CU3118" s="19"/>
      <c r="CV3118" s="19"/>
      <c r="CW3118" s="19"/>
      <c r="CX3118" s="19"/>
      <c r="CY3118" s="19"/>
      <c r="CZ3118" s="19"/>
      <c r="DA3118" s="19"/>
      <c r="DB3118" s="19"/>
      <c r="DC3118" s="19"/>
      <c r="DD3118" s="19"/>
      <c r="DE3118" s="19"/>
      <c r="DF3118" s="19"/>
      <c r="DG3118" s="19"/>
    </row>
    <row r="3119" spans="1:111" x14ac:dyDescent="0.25">
      <c r="A3119" s="35"/>
      <c r="B3119" s="35"/>
      <c r="C3119" s="35"/>
      <c r="D3119" s="35"/>
      <c r="E3119" s="107"/>
      <c r="H3119" s="35"/>
      <c r="I3119" s="35"/>
      <c r="J3119" s="35"/>
      <c r="K3119" s="35"/>
      <c r="L3119" s="35"/>
      <c r="M3119" s="35"/>
      <c r="N3119" s="35"/>
      <c r="O3119" s="35"/>
      <c r="V3119" s="19"/>
      <c r="W3119" s="19"/>
      <c r="X3119" s="19"/>
      <c r="Y3119" s="19"/>
      <c r="Z3119" s="19"/>
      <c r="AA3119" s="19"/>
      <c r="AB3119" s="19"/>
      <c r="AC3119" s="19"/>
      <c r="AD3119" s="19"/>
      <c r="AE3119" s="19"/>
      <c r="AF3119" s="19"/>
      <c r="AG3119" s="19"/>
      <c r="AH3119" s="19"/>
      <c r="AI3119" s="19"/>
      <c r="AJ3119" s="19"/>
      <c r="AK3119" s="19"/>
      <c r="AL3119" s="19"/>
      <c r="AM3119" s="19"/>
      <c r="AN3119" s="19"/>
      <c r="AO3119" s="19"/>
      <c r="AP3119" s="19"/>
      <c r="AQ3119" s="19"/>
      <c r="AR3119" s="19"/>
      <c r="AS3119" s="19"/>
      <c r="AT3119" s="19"/>
      <c r="AU3119" s="19"/>
      <c r="AV3119" s="19"/>
      <c r="AW3119" s="19"/>
      <c r="AX3119" s="19"/>
      <c r="AY3119" s="19"/>
      <c r="AZ3119" s="19"/>
      <c r="BA3119" s="19"/>
      <c r="BB3119" s="19"/>
      <c r="BC3119" s="19"/>
      <c r="BD3119" s="19"/>
      <c r="BE3119" s="19"/>
      <c r="BF3119" s="19"/>
      <c r="BG3119" s="19"/>
      <c r="BH3119" s="19"/>
      <c r="BI3119" s="19"/>
      <c r="BJ3119" s="19"/>
      <c r="BK3119" s="19"/>
      <c r="BL3119" s="19"/>
      <c r="BM3119" s="19"/>
      <c r="BN3119" s="19"/>
      <c r="BO3119" s="19"/>
      <c r="BP3119" s="19"/>
      <c r="BQ3119" s="19"/>
      <c r="BR3119" s="19"/>
      <c r="BS3119" s="19"/>
      <c r="BT3119" s="19"/>
      <c r="BU3119" s="19"/>
      <c r="BV3119" s="19"/>
      <c r="BW3119" s="19"/>
      <c r="BX3119" s="19"/>
      <c r="BY3119" s="19"/>
      <c r="BZ3119" s="19"/>
      <c r="CA3119" s="19"/>
      <c r="CB3119" s="19"/>
      <c r="CC3119" s="19"/>
      <c r="CD3119" s="19"/>
      <c r="CE3119" s="19"/>
      <c r="CF3119" s="19"/>
      <c r="CG3119" s="19"/>
      <c r="CH3119" s="19"/>
      <c r="CI3119" s="19"/>
      <c r="CJ3119" s="19"/>
      <c r="CK3119" s="19"/>
      <c r="CL3119" s="19"/>
      <c r="CM3119" s="19"/>
      <c r="CN3119" s="19"/>
      <c r="CO3119" s="19"/>
      <c r="CP3119" s="19"/>
      <c r="CQ3119" s="19"/>
      <c r="CR3119" s="19"/>
      <c r="CS3119" s="19"/>
      <c r="CT3119" s="19"/>
      <c r="CU3119" s="19"/>
      <c r="CV3119" s="19"/>
      <c r="CW3119" s="19"/>
      <c r="CX3119" s="19"/>
      <c r="CY3119" s="19"/>
      <c r="CZ3119" s="19"/>
      <c r="DA3119" s="19"/>
      <c r="DB3119" s="19"/>
      <c r="DC3119" s="19"/>
      <c r="DD3119" s="19"/>
      <c r="DE3119" s="19"/>
      <c r="DF3119" s="19"/>
      <c r="DG3119" s="19"/>
    </row>
    <row r="3120" spans="1:111" x14ac:dyDescent="0.25">
      <c r="A3120" s="35"/>
      <c r="B3120" s="35"/>
      <c r="C3120" s="35"/>
      <c r="D3120" s="35"/>
      <c r="E3120" s="107"/>
      <c r="H3120" s="35"/>
      <c r="I3120" s="35"/>
      <c r="J3120" s="35"/>
      <c r="K3120" s="35"/>
      <c r="L3120" s="35"/>
      <c r="M3120" s="35"/>
      <c r="N3120" s="35"/>
      <c r="O3120" s="35"/>
      <c r="V3120" s="19"/>
      <c r="W3120" s="19"/>
      <c r="X3120" s="19"/>
      <c r="Y3120" s="19"/>
      <c r="Z3120" s="19"/>
      <c r="AA3120" s="19"/>
      <c r="AB3120" s="19"/>
      <c r="AC3120" s="19"/>
      <c r="AD3120" s="19"/>
      <c r="AE3120" s="19"/>
      <c r="AF3120" s="19"/>
      <c r="AG3120" s="19"/>
      <c r="AH3120" s="19"/>
      <c r="AI3120" s="19"/>
      <c r="AJ3120" s="19"/>
      <c r="AK3120" s="19"/>
      <c r="AL3120" s="19"/>
      <c r="AM3120" s="19"/>
      <c r="AN3120" s="19"/>
      <c r="AO3120" s="19"/>
      <c r="AP3120" s="19"/>
      <c r="AQ3120" s="19"/>
      <c r="AR3120" s="19"/>
      <c r="AS3120" s="19"/>
      <c r="AT3120" s="19"/>
      <c r="AU3120" s="19"/>
      <c r="AV3120" s="19"/>
      <c r="AW3120" s="19"/>
      <c r="AX3120" s="19"/>
      <c r="AY3120" s="19"/>
      <c r="AZ3120" s="19"/>
      <c r="BA3120" s="19"/>
      <c r="BB3120" s="19"/>
      <c r="BC3120" s="19"/>
      <c r="BD3120" s="19"/>
      <c r="BE3120" s="19"/>
      <c r="BF3120" s="19"/>
      <c r="BG3120" s="19"/>
      <c r="BH3120" s="19"/>
      <c r="BI3120" s="19"/>
      <c r="BJ3120" s="19"/>
      <c r="BK3120" s="19"/>
      <c r="BL3120" s="19"/>
      <c r="BM3120" s="19"/>
      <c r="BN3120" s="19"/>
      <c r="BO3120" s="19"/>
      <c r="BP3120" s="19"/>
      <c r="BQ3120" s="19"/>
      <c r="BR3120" s="19"/>
      <c r="BS3120" s="19"/>
      <c r="BT3120" s="19"/>
      <c r="BU3120" s="19"/>
      <c r="BV3120" s="19"/>
      <c r="BW3120" s="19"/>
      <c r="BX3120" s="19"/>
      <c r="BY3120" s="19"/>
      <c r="BZ3120" s="19"/>
      <c r="CA3120" s="19"/>
      <c r="CB3120" s="19"/>
      <c r="CC3120" s="19"/>
      <c r="CD3120" s="19"/>
      <c r="CE3120" s="19"/>
      <c r="CF3120" s="19"/>
      <c r="CG3120" s="19"/>
      <c r="CH3120" s="19"/>
      <c r="CI3120" s="19"/>
      <c r="CJ3120" s="19"/>
      <c r="CK3120" s="19"/>
      <c r="CL3120" s="19"/>
      <c r="CM3120" s="19"/>
      <c r="CN3120" s="19"/>
      <c r="CO3120" s="19"/>
      <c r="CP3120" s="19"/>
      <c r="CQ3120" s="19"/>
      <c r="CR3120" s="19"/>
      <c r="CS3120" s="19"/>
      <c r="CT3120" s="19"/>
      <c r="CU3120" s="19"/>
      <c r="CV3120" s="19"/>
      <c r="CW3120" s="19"/>
      <c r="CX3120" s="19"/>
      <c r="CY3120" s="19"/>
      <c r="CZ3120" s="19"/>
      <c r="DA3120" s="19"/>
      <c r="DB3120" s="19"/>
      <c r="DC3120" s="19"/>
      <c r="DD3120" s="19"/>
      <c r="DE3120" s="19"/>
      <c r="DF3120" s="19"/>
      <c r="DG3120" s="19"/>
    </row>
    <row r="3121" spans="1:111" x14ac:dyDescent="0.25">
      <c r="A3121" s="35"/>
      <c r="B3121" s="35"/>
      <c r="C3121" s="35"/>
      <c r="D3121" s="35"/>
      <c r="E3121" s="107"/>
      <c r="H3121" s="35"/>
      <c r="I3121" s="35"/>
      <c r="J3121" s="35"/>
      <c r="K3121" s="35"/>
      <c r="L3121" s="35"/>
      <c r="M3121" s="35"/>
      <c r="N3121" s="35"/>
      <c r="O3121" s="35"/>
      <c r="V3121" s="19"/>
      <c r="W3121" s="19"/>
      <c r="X3121" s="19"/>
      <c r="Y3121" s="19"/>
      <c r="Z3121" s="19"/>
      <c r="AA3121" s="19"/>
      <c r="AB3121" s="19"/>
      <c r="AC3121" s="19"/>
      <c r="AD3121" s="19"/>
      <c r="AE3121" s="19"/>
      <c r="AF3121" s="19"/>
      <c r="AG3121" s="19"/>
      <c r="AH3121" s="19"/>
      <c r="AI3121" s="19"/>
      <c r="AJ3121" s="19"/>
      <c r="AK3121" s="19"/>
      <c r="AL3121" s="19"/>
      <c r="AM3121" s="19"/>
      <c r="AN3121" s="19"/>
      <c r="AO3121" s="19"/>
      <c r="AP3121" s="19"/>
      <c r="AQ3121" s="19"/>
      <c r="AR3121" s="19"/>
      <c r="AS3121" s="19"/>
      <c r="AT3121" s="19"/>
      <c r="AU3121" s="19"/>
      <c r="AV3121" s="19"/>
      <c r="AW3121" s="19"/>
      <c r="AX3121" s="19"/>
      <c r="AY3121" s="19"/>
      <c r="AZ3121" s="19"/>
      <c r="BA3121" s="19"/>
      <c r="BB3121" s="19"/>
      <c r="BC3121" s="19"/>
      <c r="BD3121" s="19"/>
      <c r="BE3121" s="19"/>
      <c r="BF3121" s="19"/>
      <c r="BG3121" s="19"/>
      <c r="BH3121" s="19"/>
      <c r="BI3121" s="19"/>
      <c r="BJ3121" s="19"/>
      <c r="BK3121" s="19"/>
      <c r="BL3121" s="19"/>
      <c r="BM3121" s="19"/>
      <c r="BN3121" s="19"/>
      <c r="BO3121" s="19"/>
      <c r="BP3121" s="19"/>
      <c r="BQ3121" s="19"/>
      <c r="BR3121" s="19"/>
      <c r="BS3121" s="19"/>
      <c r="BT3121" s="19"/>
      <c r="BU3121" s="19"/>
      <c r="BV3121" s="19"/>
      <c r="BW3121" s="19"/>
      <c r="BX3121" s="19"/>
      <c r="BY3121" s="19"/>
      <c r="BZ3121" s="19"/>
      <c r="CA3121" s="19"/>
      <c r="CB3121" s="19"/>
      <c r="CC3121" s="19"/>
      <c r="CD3121" s="19"/>
      <c r="CE3121" s="19"/>
      <c r="CF3121" s="19"/>
      <c r="CG3121" s="19"/>
      <c r="CH3121" s="19"/>
      <c r="CI3121" s="19"/>
      <c r="CJ3121" s="19"/>
      <c r="CK3121" s="19"/>
      <c r="CL3121" s="19"/>
      <c r="CM3121" s="19"/>
      <c r="CN3121" s="19"/>
      <c r="CO3121" s="19"/>
      <c r="CP3121" s="19"/>
      <c r="CQ3121" s="19"/>
      <c r="CR3121" s="19"/>
      <c r="CS3121" s="19"/>
      <c r="CT3121" s="19"/>
      <c r="CU3121" s="19"/>
      <c r="CV3121" s="19"/>
      <c r="CW3121" s="19"/>
      <c r="CX3121" s="19"/>
      <c r="CY3121" s="19"/>
      <c r="CZ3121" s="19"/>
      <c r="DA3121" s="19"/>
      <c r="DB3121" s="19"/>
      <c r="DC3121" s="19"/>
      <c r="DD3121" s="19"/>
      <c r="DE3121" s="19"/>
      <c r="DF3121" s="19"/>
      <c r="DG3121" s="19"/>
    </row>
    <row r="3122" spans="1:111" x14ac:dyDescent="0.25">
      <c r="A3122" s="35"/>
      <c r="B3122" s="35"/>
      <c r="C3122" s="35"/>
      <c r="D3122" s="35"/>
      <c r="E3122" s="107"/>
      <c r="H3122" s="35"/>
      <c r="I3122" s="35"/>
      <c r="J3122" s="35"/>
      <c r="K3122" s="35"/>
      <c r="L3122" s="35"/>
      <c r="M3122" s="35"/>
      <c r="N3122" s="35"/>
      <c r="O3122" s="35"/>
      <c r="V3122" s="19"/>
      <c r="W3122" s="19"/>
      <c r="X3122" s="19"/>
      <c r="Y3122" s="19"/>
      <c r="Z3122" s="19"/>
      <c r="AA3122" s="19"/>
      <c r="AB3122" s="19"/>
      <c r="AC3122" s="19"/>
      <c r="AD3122" s="19"/>
      <c r="AE3122" s="19"/>
      <c r="AF3122" s="19"/>
      <c r="AG3122" s="19"/>
      <c r="AH3122" s="19"/>
      <c r="AI3122" s="19"/>
      <c r="AJ3122" s="19"/>
      <c r="AK3122" s="19"/>
      <c r="AL3122" s="19"/>
      <c r="AM3122" s="19"/>
      <c r="AN3122" s="19"/>
      <c r="AO3122" s="19"/>
      <c r="AP3122" s="19"/>
      <c r="AQ3122" s="19"/>
      <c r="AR3122" s="19"/>
      <c r="AS3122" s="19"/>
      <c r="AT3122" s="19"/>
      <c r="AU3122" s="19"/>
      <c r="AV3122" s="19"/>
      <c r="AW3122" s="19"/>
      <c r="AX3122" s="19"/>
      <c r="AY3122" s="19"/>
      <c r="AZ3122" s="19"/>
      <c r="BA3122" s="19"/>
      <c r="BB3122" s="19"/>
      <c r="BC3122" s="19"/>
      <c r="BD3122" s="19"/>
      <c r="BE3122" s="19"/>
      <c r="BF3122" s="19"/>
      <c r="BG3122" s="19"/>
      <c r="BH3122" s="19"/>
      <c r="BI3122" s="19"/>
      <c r="BJ3122" s="19"/>
      <c r="BK3122" s="19"/>
      <c r="BL3122" s="19"/>
      <c r="BM3122" s="19"/>
      <c r="BN3122" s="19"/>
      <c r="BO3122" s="19"/>
      <c r="BP3122" s="19"/>
      <c r="BQ3122" s="19"/>
      <c r="BR3122" s="19"/>
      <c r="BS3122" s="19"/>
      <c r="BT3122" s="19"/>
      <c r="BU3122" s="19"/>
      <c r="BV3122" s="19"/>
      <c r="BW3122" s="19"/>
      <c r="BX3122" s="19"/>
      <c r="BY3122" s="19"/>
      <c r="BZ3122" s="19"/>
      <c r="CA3122" s="19"/>
      <c r="CB3122" s="19"/>
      <c r="CC3122" s="19"/>
      <c r="CD3122" s="19"/>
      <c r="CE3122" s="19"/>
      <c r="CF3122" s="19"/>
      <c r="CG3122" s="19"/>
      <c r="CH3122" s="19"/>
      <c r="CI3122" s="19"/>
      <c r="CJ3122" s="19"/>
      <c r="CK3122" s="19"/>
      <c r="CL3122" s="19"/>
      <c r="CM3122" s="19"/>
      <c r="CN3122" s="19"/>
      <c r="CO3122" s="19"/>
      <c r="CP3122" s="19"/>
      <c r="CQ3122" s="19"/>
      <c r="CR3122" s="19"/>
      <c r="CS3122" s="19"/>
      <c r="CT3122" s="19"/>
      <c r="CU3122" s="19"/>
      <c r="CV3122" s="19"/>
      <c r="CW3122" s="19"/>
      <c r="CX3122" s="19"/>
      <c r="CY3122" s="19"/>
      <c r="CZ3122" s="19"/>
      <c r="DA3122" s="19"/>
      <c r="DB3122" s="19"/>
      <c r="DC3122" s="19"/>
      <c r="DD3122" s="19"/>
      <c r="DE3122" s="19"/>
      <c r="DF3122" s="19"/>
      <c r="DG3122" s="19"/>
    </row>
    <row r="3123" spans="1:111" x14ac:dyDescent="0.25">
      <c r="A3123" s="35"/>
      <c r="B3123" s="35"/>
      <c r="C3123" s="35"/>
      <c r="D3123" s="35"/>
      <c r="E3123" s="107"/>
      <c r="H3123" s="35"/>
      <c r="I3123" s="35"/>
      <c r="J3123" s="35"/>
      <c r="K3123" s="35"/>
      <c r="L3123" s="35"/>
      <c r="M3123" s="35"/>
      <c r="N3123" s="35"/>
      <c r="O3123" s="35"/>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c r="AT3123" s="19"/>
      <c r="AU3123" s="19"/>
      <c r="AV3123" s="19"/>
      <c r="AW3123" s="19"/>
      <c r="AX3123" s="19"/>
      <c r="AY3123" s="19"/>
      <c r="AZ3123" s="19"/>
      <c r="BA3123" s="19"/>
      <c r="BB3123" s="19"/>
      <c r="BC3123" s="19"/>
      <c r="BD3123" s="19"/>
      <c r="BE3123" s="19"/>
      <c r="BF3123" s="19"/>
      <c r="BG3123" s="19"/>
      <c r="BH3123" s="19"/>
      <c r="BI3123" s="19"/>
      <c r="BJ3123" s="19"/>
      <c r="BK3123" s="19"/>
      <c r="BL3123" s="19"/>
      <c r="BM3123" s="19"/>
      <c r="BN3123" s="19"/>
      <c r="BO3123" s="19"/>
      <c r="BP3123" s="19"/>
      <c r="BQ3123" s="19"/>
      <c r="BR3123" s="19"/>
      <c r="BS3123" s="19"/>
      <c r="BT3123" s="19"/>
      <c r="BU3123" s="19"/>
      <c r="BV3123" s="19"/>
      <c r="BW3123" s="19"/>
      <c r="BX3123" s="19"/>
      <c r="BY3123" s="19"/>
      <c r="BZ3123" s="19"/>
      <c r="CA3123" s="19"/>
      <c r="CB3123" s="19"/>
      <c r="CC3123" s="19"/>
      <c r="CD3123" s="19"/>
      <c r="CE3123" s="19"/>
      <c r="CF3123" s="19"/>
      <c r="CG3123" s="19"/>
      <c r="CH3123" s="19"/>
      <c r="CI3123" s="19"/>
      <c r="CJ3123" s="19"/>
      <c r="CK3123" s="19"/>
      <c r="CL3123" s="19"/>
      <c r="CM3123" s="19"/>
      <c r="CN3123" s="19"/>
      <c r="CO3123" s="19"/>
      <c r="CP3123" s="19"/>
      <c r="CQ3123" s="19"/>
      <c r="CR3123" s="19"/>
      <c r="CS3123" s="19"/>
      <c r="CT3123" s="19"/>
      <c r="CU3123" s="19"/>
      <c r="CV3123" s="19"/>
      <c r="CW3123" s="19"/>
      <c r="CX3123" s="19"/>
      <c r="CY3123" s="19"/>
      <c r="CZ3123" s="19"/>
      <c r="DA3123" s="19"/>
      <c r="DB3123" s="19"/>
      <c r="DC3123" s="19"/>
      <c r="DD3123" s="19"/>
      <c r="DE3123" s="19"/>
      <c r="DF3123" s="19"/>
      <c r="DG3123" s="19"/>
    </row>
    <row r="3124" spans="1:111" x14ac:dyDescent="0.25">
      <c r="A3124" s="35"/>
      <c r="B3124" s="35"/>
      <c r="C3124" s="35"/>
      <c r="D3124" s="35"/>
      <c r="E3124" s="107"/>
      <c r="H3124" s="35"/>
      <c r="I3124" s="35"/>
      <c r="J3124" s="35"/>
      <c r="K3124" s="35"/>
      <c r="L3124" s="35"/>
      <c r="M3124" s="35"/>
      <c r="N3124" s="35"/>
      <c r="O3124" s="35"/>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c r="AT3124" s="19"/>
      <c r="AU3124" s="19"/>
      <c r="AV3124" s="19"/>
      <c r="AW3124" s="19"/>
      <c r="AX3124" s="19"/>
      <c r="AY3124" s="19"/>
      <c r="AZ3124" s="19"/>
      <c r="BA3124" s="19"/>
      <c r="BB3124" s="19"/>
      <c r="BC3124" s="19"/>
      <c r="BD3124" s="19"/>
      <c r="BE3124" s="19"/>
      <c r="BF3124" s="19"/>
      <c r="BG3124" s="19"/>
      <c r="BH3124" s="19"/>
      <c r="BI3124" s="19"/>
      <c r="BJ3124" s="19"/>
      <c r="BK3124" s="19"/>
      <c r="BL3124" s="19"/>
      <c r="BM3124" s="19"/>
      <c r="BN3124" s="19"/>
      <c r="BO3124" s="19"/>
      <c r="BP3124" s="19"/>
      <c r="BQ3124" s="19"/>
      <c r="BR3124" s="19"/>
      <c r="BS3124" s="19"/>
      <c r="BT3124" s="19"/>
      <c r="BU3124" s="19"/>
      <c r="BV3124" s="19"/>
      <c r="BW3124" s="19"/>
      <c r="BX3124" s="19"/>
      <c r="BY3124" s="19"/>
      <c r="BZ3124" s="19"/>
      <c r="CA3124" s="19"/>
      <c r="CB3124" s="19"/>
      <c r="CC3124" s="19"/>
      <c r="CD3124" s="19"/>
      <c r="CE3124" s="19"/>
      <c r="CF3124" s="19"/>
      <c r="CG3124" s="19"/>
      <c r="CH3124" s="19"/>
      <c r="CI3124" s="19"/>
      <c r="CJ3124" s="19"/>
      <c r="CK3124" s="19"/>
      <c r="CL3124" s="19"/>
      <c r="CM3124" s="19"/>
      <c r="CN3124" s="19"/>
      <c r="CO3124" s="19"/>
      <c r="CP3124" s="19"/>
      <c r="CQ3124" s="19"/>
      <c r="CR3124" s="19"/>
      <c r="CS3124" s="19"/>
      <c r="CT3124" s="19"/>
      <c r="CU3124" s="19"/>
      <c r="CV3124" s="19"/>
      <c r="CW3124" s="19"/>
      <c r="CX3124" s="19"/>
      <c r="CY3124" s="19"/>
      <c r="CZ3124" s="19"/>
      <c r="DA3124" s="19"/>
      <c r="DB3124" s="19"/>
      <c r="DC3124" s="19"/>
      <c r="DD3124" s="19"/>
      <c r="DE3124" s="19"/>
      <c r="DF3124" s="19"/>
      <c r="DG3124" s="19"/>
    </row>
    <row r="3125" spans="1:111" x14ac:dyDescent="0.25">
      <c r="A3125" s="35"/>
      <c r="B3125" s="35"/>
      <c r="C3125" s="35"/>
      <c r="D3125" s="35"/>
      <c r="E3125" s="107"/>
      <c r="H3125" s="35"/>
      <c r="I3125" s="35"/>
      <c r="J3125" s="35"/>
      <c r="K3125" s="35"/>
      <c r="L3125" s="35"/>
      <c r="M3125" s="35"/>
      <c r="N3125" s="35"/>
      <c r="O3125" s="35"/>
      <c r="V3125" s="19"/>
      <c r="W3125" s="19"/>
      <c r="X3125" s="19"/>
      <c r="Y3125" s="19"/>
      <c r="Z3125" s="19"/>
      <c r="AA3125" s="19"/>
      <c r="AB3125" s="19"/>
      <c r="AC3125" s="19"/>
      <c r="AD3125" s="19"/>
      <c r="AE3125" s="19"/>
      <c r="AF3125" s="19"/>
      <c r="AG3125" s="19"/>
      <c r="AH3125" s="19"/>
      <c r="AI3125" s="19"/>
      <c r="AJ3125" s="19"/>
      <c r="AK3125" s="19"/>
      <c r="AL3125" s="19"/>
      <c r="AM3125" s="19"/>
      <c r="AN3125" s="19"/>
      <c r="AO3125" s="19"/>
      <c r="AP3125" s="19"/>
      <c r="AQ3125" s="19"/>
      <c r="AR3125" s="19"/>
      <c r="AS3125" s="19"/>
      <c r="AT3125" s="19"/>
      <c r="AU3125" s="19"/>
      <c r="AV3125" s="19"/>
      <c r="AW3125" s="19"/>
      <c r="AX3125" s="19"/>
      <c r="AY3125" s="19"/>
      <c r="AZ3125" s="19"/>
      <c r="BA3125" s="19"/>
      <c r="BB3125" s="19"/>
      <c r="BC3125" s="19"/>
      <c r="BD3125" s="19"/>
      <c r="BE3125" s="19"/>
      <c r="BF3125" s="19"/>
      <c r="BG3125" s="19"/>
      <c r="BH3125" s="19"/>
      <c r="BI3125" s="19"/>
      <c r="BJ3125" s="19"/>
      <c r="BK3125" s="19"/>
      <c r="BL3125" s="19"/>
      <c r="BM3125" s="19"/>
      <c r="BN3125" s="19"/>
      <c r="BO3125" s="19"/>
      <c r="BP3125" s="19"/>
      <c r="BQ3125" s="19"/>
      <c r="BR3125" s="19"/>
      <c r="BS3125" s="19"/>
      <c r="BT3125" s="19"/>
      <c r="BU3125" s="19"/>
      <c r="BV3125" s="19"/>
      <c r="BW3125" s="19"/>
      <c r="BX3125" s="19"/>
      <c r="BY3125" s="19"/>
      <c r="BZ3125" s="19"/>
      <c r="CA3125" s="19"/>
      <c r="CB3125" s="19"/>
      <c r="CC3125" s="19"/>
      <c r="CD3125" s="19"/>
      <c r="CE3125" s="19"/>
      <c r="CF3125" s="19"/>
      <c r="CG3125" s="19"/>
      <c r="CH3125" s="19"/>
      <c r="CI3125" s="19"/>
      <c r="CJ3125" s="19"/>
      <c r="CK3125" s="19"/>
      <c r="CL3125" s="19"/>
      <c r="CM3125" s="19"/>
      <c r="CN3125" s="19"/>
      <c r="CO3125" s="19"/>
      <c r="CP3125" s="19"/>
      <c r="CQ3125" s="19"/>
      <c r="CR3125" s="19"/>
      <c r="CS3125" s="19"/>
      <c r="CT3125" s="19"/>
      <c r="CU3125" s="19"/>
      <c r="CV3125" s="19"/>
      <c r="CW3125" s="19"/>
      <c r="CX3125" s="19"/>
      <c r="CY3125" s="19"/>
      <c r="CZ3125" s="19"/>
      <c r="DA3125" s="19"/>
      <c r="DB3125" s="19"/>
      <c r="DC3125" s="19"/>
      <c r="DD3125" s="19"/>
      <c r="DE3125" s="19"/>
      <c r="DF3125" s="19"/>
      <c r="DG3125" s="19"/>
    </row>
    <row r="3126" spans="1:111" x14ac:dyDescent="0.25">
      <c r="A3126" s="35"/>
      <c r="B3126" s="35"/>
      <c r="C3126" s="35"/>
      <c r="D3126" s="35"/>
      <c r="E3126" s="107"/>
      <c r="H3126" s="35"/>
      <c r="I3126" s="35"/>
      <c r="J3126" s="35"/>
      <c r="K3126" s="35"/>
      <c r="L3126" s="35"/>
      <c r="M3126" s="35"/>
      <c r="N3126" s="35"/>
      <c r="O3126" s="35"/>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9"/>
      <c r="CE3126" s="19"/>
      <c r="CF3126" s="19"/>
      <c r="CG3126" s="19"/>
      <c r="CH3126" s="19"/>
      <c r="CI3126" s="19"/>
      <c r="CJ3126" s="19"/>
      <c r="CK3126" s="19"/>
      <c r="CL3126" s="19"/>
      <c r="CM3126" s="19"/>
      <c r="CN3126" s="19"/>
      <c r="CO3126" s="19"/>
      <c r="CP3126" s="19"/>
      <c r="CQ3126" s="19"/>
      <c r="CR3126" s="19"/>
      <c r="CS3126" s="19"/>
      <c r="CT3126" s="19"/>
      <c r="CU3126" s="19"/>
      <c r="CV3126" s="19"/>
      <c r="CW3126" s="19"/>
      <c r="CX3126" s="19"/>
      <c r="CY3126" s="19"/>
      <c r="CZ3126" s="19"/>
      <c r="DA3126" s="19"/>
      <c r="DB3126" s="19"/>
      <c r="DC3126" s="19"/>
      <c r="DD3126" s="19"/>
      <c r="DE3126" s="19"/>
      <c r="DF3126" s="19"/>
      <c r="DG3126" s="19"/>
    </row>
    <row r="3127" spans="1:111" x14ac:dyDescent="0.25">
      <c r="A3127" s="35"/>
      <c r="B3127" s="35"/>
      <c r="C3127" s="35"/>
      <c r="D3127" s="35"/>
      <c r="E3127" s="107"/>
      <c r="H3127" s="35"/>
      <c r="I3127" s="35"/>
      <c r="J3127" s="35"/>
      <c r="K3127" s="35"/>
      <c r="L3127" s="35"/>
      <c r="M3127" s="35"/>
      <c r="N3127" s="35"/>
      <c r="O3127" s="35"/>
      <c r="V3127" s="19"/>
      <c r="W3127" s="19"/>
      <c r="X3127" s="19"/>
      <c r="Y3127" s="19"/>
      <c r="Z3127" s="19"/>
      <c r="AA3127" s="19"/>
      <c r="AB3127" s="19"/>
      <c r="AC3127" s="19"/>
      <c r="AD3127" s="19"/>
      <c r="AE3127" s="19"/>
      <c r="AF3127" s="19"/>
      <c r="AG3127" s="19"/>
      <c r="AH3127" s="19"/>
      <c r="AI3127" s="19"/>
      <c r="AJ3127" s="19"/>
      <c r="AK3127" s="19"/>
      <c r="AL3127" s="19"/>
      <c r="AM3127" s="19"/>
      <c r="AN3127" s="19"/>
      <c r="AO3127" s="19"/>
      <c r="AP3127" s="19"/>
      <c r="AQ3127" s="19"/>
      <c r="AR3127" s="19"/>
      <c r="AS3127" s="19"/>
      <c r="AT3127" s="19"/>
      <c r="AU3127" s="19"/>
      <c r="AV3127" s="19"/>
      <c r="AW3127" s="19"/>
      <c r="AX3127" s="19"/>
      <c r="AY3127" s="19"/>
      <c r="AZ3127" s="19"/>
      <c r="BA3127" s="19"/>
      <c r="BB3127" s="19"/>
      <c r="BC3127" s="19"/>
      <c r="BD3127" s="19"/>
      <c r="BE3127" s="19"/>
      <c r="BF3127" s="19"/>
      <c r="BG3127" s="19"/>
      <c r="BH3127" s="19"/>
      <c r="BI3127" s="19"/>
      <c r="BJ3127" s="19"/>
      <c r="BK3127" s="19"/>
      <c r="BL3127" s="19"/>
      <c r="BM3127" s="19"/>
      <c r="BN3127" s="19"/>
      <c r="BO3127" s="19"/>
      <c r="BP3127" s="19"/>
      <c r="BQ3127" s="19"/>
      <c r="BR3127" s="19"/>
      <c r="BS3127" s="19"/>
      <c r="BT3127" s="19"/>
      <c r="BU3127" s="19"/>
      <c r="BV3127" s="19"/>
      <c r="BW3127" s="19"/>
      <c r="BX3127" s="19"/>
      <c r="BY3127" s="19"/>
      <c r="BZ3127" s="19"/>
      <c r="CA3127" s="19"/>
      <c r="CB3127" s="19"/>
      <c r="CC3127" s="19"/>
      <c r="CD3127" s="19"/>
      <c r="CE3127" s="19"/>
      <c r="CF3127" s="19"/>
      <c r="CG3127" s="19"/>
      <c r="CH3127" s="19"/>
      <c r="CI3127" s="19"/>
      <c r="CJ3127" s="19"/>
      <c r="CK3127" s="19"/>
      <c r="CL3127" s="19"/>
      <c r="CM3127" s="19"/>
      <c r="CN3127" s="19"/>
      <c r="CO3127" s="19"/>
      <c r="CP3127" s="19"/>
      <c r="CQ3127" s="19"/>
      <c r="CR3127" s="19"/>
      <c r="CS3127" s="19"/>
      <c r="CT3127" s="19"/>
      <c r="CU3127" s="19"/>
      <c r="CV3127" s="19"/>
      <c r="CW3127" s="19"/>
      <c r="CX3127" s="19"/>
      <c r="CY3127" s="19"/>
      <c r="CZ3127" s="19"/>
      <c r="DA3127" s="19"/>
      <c r="DB3127" s="19"/>
      <c r="DC3127" s="19"/>
      <c r="DD3127" s="19"/>
      <c r="DE3127" s="19"/>
      <c r="DF3127" s="19"/>
      <c r="DG3127" s="19"/>
    </row>
    <row r="3128" spans="1:111" x14ac:dyDescent="0.25">
      <c r="A3128" s="35"/>
      <c r="B3128" s="35"/>
      <c r="C3128" s="35"/>
      <c r="D3128" s="35"/>
      <c r="E3128" s="107"/>
      <c r="H3128" s="35"/>
      <c r="I3128" s="35"/>
      <c r="J3128" s="35"/>
      <c r="K3128" s="35"/>
      <c r="L3128" s="35"/>
      <c r="M3128" s="35"/>
      <c r="N3128" s="35"/>
      <c r="O3128" s="35"/>
      <c r="V3128" s="19"/>
      <c r="W3128" s="19"/>
      <c r="X3128" s="19"/>
      <c r="Y3128" s="19"/>
      <c r="Z3128" s="19"/>
      <c r="AA3128" s="19"/>
      <c r="AB3128" s="19"/>
      <c r="AC3128" s="19"/>
      <c r="AD3128" s="19"/>
      <c r="AE3128" s="19"/>
      <c r="AF3128" s="19"/>
      <c r="AG3128" s="19"/>
      <c r="AH3128" s="19"/>
      <c r="AI3128" s="19"/>
      <c r="AJ3128" s="19"/>
      <c r="AK3128" s="19"/>
      <c r="AL3128" s="19"/>
      <c r="AM3128" s="19"/>
      <c r="AN3128" s="19"/>
      <c r="AO3128" s="19"/>
      <c r="AP3128" s="19"/>
      <c r="AQ3128" s="19"/>
      <c r="AR3128" s="19"/>
      <c r="AS3128" s="19"/>
      <c r="AT3128" s="19"/>
      <c r="AU3128" s="19"/>
      <c r="AV3128" s="19"/>
      <c r="AW3128" s="19"/>
      <c r="AX3128" s="19"/>
      <c r="AY3128" s="19"/>
      <c r="AZ3128" s="19"/>
      <c r="BA3128" s="19"/>
      <c r="BB3128" s="19"/>
      <c r="BC3128" s="19"/>
      <c r="BD3128" s="19"/>
      <c r="BE3128" s="19"/>
      <c r="BF3128" s="19"/>
      <c r="BG3128" s="19"/>
      <c r="BH3128" s="19"/>
      <c r="BI3128" s="19"/>
      <c r="BJ3128" s="19"/>
      <c r="BK3128" s="19"/>
      <c r="BL3128" s="19"/>
      <c r="BM3128" s="19"/>
      <c r="BN3128" s="19"/>
      <c r="BO3128" s="19"/>
      <c r="BP3128" s="19"/>
      <c r="BQ3128" s="19"/>
      <c r="BR3128" s="19"/>
      <c r="BS3128" s="19"/>
      <c r="BT3128" s="19"/>
      <c r="BU3128" s="19"/>
      <c r="BV3128" s="19"/>
      <c r="BW3128" s="19"/>
      <c r="BX3128" s="19"/>
      <c r="BY3128" s="19"/>
      <c r="BZ3128" s="19"/>
      <c r="CA3128" s="19"/>
      <c r="CB3128" s="19"/>
      <c r="CC3128" s="19"/>
      <c r="CD3128" s="19"/>
      <c r="CE3128" s="19"/>
      <c r="CF3128" s="19"/>
      <c r="CG3128" s="19"/>
      <c r="CH3128" s="19"/>
      <c r="CI3128" s="19"/>
      <c r="CJ3128" s="19"/>
      <c r="CK3128" s="19"/>
      <c r="CL3128" s="19"/>
      <c r="CM3128" s="19"/>
      <c r="CN3128" s="19"/>
      <c r="CO3128" s="19"/>
      <c r="CP3128" s="19"/>
      <c r="CQ3128" s="19"/>
      <c r="CR3128" s="19"/>
      <c r="CS3128" s="19"/>
      <c r="CT3128" s="19"/>
      <c r="CU3128" s="19"/>
      <c r="CV3128" s="19"/>
      <c r="CW3128" s="19"/>
      <c r="CX3128" s="19"/>
      <c r="CY3128" s="19"/>
      <c r="CZ3128" s="19"/>
      <c r="DA3128" s="19"/>
      <c r="DB3128" s="19"/>
      <c r="DC3128" s="19"/>
      <c r="DD3128" s="19"/>
      <c r="DE3128" s="19"/>
      <c r="DF3128" s="19"/>
      <c r="DG3128" s="19"/>
    </row>
    <row r="3129" spans="1:111" x14ac:dyDescent="0.25">
      <c r="A3129" s="35"/>
      <c r="B3129" s="35"/>
      <c r="C3129" s="35"/>
      <c r="D3129" s="35"/>
      <c r="E3129" s="107"/>
      <c r="H3129" s="35"/>
      <c r="I3129" s="35"/>
      <c r="J3129" s="35"/>
      <c r="K3129" s="35"/>
      <c r="L3129" s="35"/>
      <c r="M3129" s="35"/>
      <c r="N3129" s="35"/>
      <c r="O3129" s="35"/>
      <c r="V3129" s="19"/>
      <c r="W3129" s="19"/>
      <c r="X3129" s="19"/>
      <c r="Y3129" s="19"/>
      <c r="Z3129" s="19"/>
      <c r="AA3129" s="19"/>
      <c r="AB3129" s="19"/>
      <c r="AC3129" s="19"/>
      <c r="AD3129" s="19"/>
      <c r="AE3129" s="19"/>
      <c r="AF3129" s="19"/>
      <c r="AG3129" s="19"/>
      <c r="AH3129" s="19"/>
      <c r="AI3129" s="19"/>
      <c r="AJ3129" s="19"/>
      <c r="AK3129" s="19"/>
      <c r="AL3129" s="19"/>
      <c r="AM3129" s="19"/>
      <c r="AN3129" s="19"/>
      <c r="AO3129" s="19"/>
      <c r="AP3129" s="19"/>
      <c r="AQ3129" s="19"/>
      <c r="AR3129" s="19"/>
      <c r="AS3129" s="19"/>
      <c r="AT3129" s="19"/>
      <c r="AU3129" s="19"/>
      <c r="AV3129" s="19"/>
      <c r="AW3129" s="19"/>
      <c r="AX3129" s="19"/>
      <c r="AY3129" s="19"/>
      <c r="AZ3129" s="19"/>
      <c r="BA3129" s="19"/>
      <c r="BB3129" s="19"/>
      <c r="BC3129" s="19"/>
      <c r="BD3129" s="19"/>
      <c r="BE3129" s="19"/>
      <c r="BF3129" s="19"/>
      <c r="BG3129" s="19"/>
      <c r="BH3129" s="19"/>
      <c r="BI3129" s="19"/>
      <c r="BJ3129" s="19"/>
      <c r="BK3129" s="19"/>
      <c r="BL3129" s="19"/>
      <c r="BM3129" s="19"/>
      <c r="BN3129" s="19"/>
      <c r="BO3129" s="19"/>
      <c r="BP3129" s="19"/>
      <c r="BQ3129" s="19"/>
      <c r="BR3129" s="19"/>
      <c r="BS3129" s="19"/>
      <c r="BT3129" s="19"/>
      <c r="BU3129" s="19"/>
      <c r="BV3129" s="19"/>
      <c r="BW3129" s="19"/>
      <c r="BX3129" s="19"/>
      <c r="BY3129" s="19"/>
      <c r="BZ3129" s="19"/>
      <c r="CA3129" s="19"/>
      <c r="CB3129" s="19"/>
      <c r="CC3129" s="19"/>
      <c r="CD3129" s="19"/>
      <c r="CE3129" s="19"/>
      <c r="CF3129" s="19"/>
      <c r="CG3129" s="19"/>
      <c r="CH3129" s="19"/>
      <c r="CI3129" s="19"/>
      <c r="CJ3129" s="19"/>
      <c r="CK3129" s="19"/>
      <c r="CL3129" s="19"/>
      <c r="CM3129" s="19"/>
      <c r="CN3129" s="19"/>
      <c r="CO3129" s="19"/>
      <c r="CP3129" s="19"/>
      <c r="CQ3129" s="19"/>
      <c r="CR3129" s="19"/>
      <c r="CS3129" s="19"/>
      <c r="CT3129" s="19"/>
      <c r="CU3129" s="19"/>
      <c r="CV3129" s="19"/>
      <c r="CW3129" s="19"/>
      <c r="CX3129" s="19"/>
      <c r="CY3129" s="19"/>
      <c r="CZ3129" s="19"/>
      <c r="DA3129" s="19"/>
      <c r="DB3129" s="19"/>
      <c r="DC3129" s="19"/>
      <c r="DD3129" s="19"/>
      <c r="DE3129" s="19"/>
      <c r="DF3129" s="19"/>
      <c r="DG3129" s="19"/>
    </row>
    <row r="3130" spans="1:111" x14ac:dyDescent="0.25">
      <c r="A3130" s="35"/>
      <c r="B3130" s="35"/>
      <c r="C3130" s="35"/>
      <c r="D3130" s="35"/>
      <c r="E3130" s="107"/>
      <c r="H3130" s="35"/>
      <c r="I3130" s="35"/>
      <c r="J3130" s="35"/>
      <c r="K3130" s="35"/>
      <c r="L3130" s="35"/>
      <c r="M3130" s="35"/>
      <c r="N3130" s="35"/>
      <c r="O3130" s="35"/>
      <c r="V3130" s="19"/>
      <c r="W3130" s="19"/>
      <c r="X3130" s="19"/>
      <c r="Y3130" s="19"/>
      <c r="Z3130" s="19"/>
      <c r="AA3130" s="19"/>
      <c r="AB3130" s="19"/>
      <c r="AC3130" s="19"/>
      <c r="AD3130" s="19"/>
      <c r="AE3130" s="19"/>
      <c r="AF3130" s="19"/>
      <c r="AG3130" s="19"/>
      <c r="AH3130" s="19"/>
      <c r="AI3130" s="19"/>
      <c r="AJ3130" s="19"/>
      <c r="AK3130" s="19"/>
      <c r="AL3130" s="19"/>
      <c r="AM3130" s="19"/>
      <c r="AN3130" s="19"/>
      <c r="AO3130" s="19"/>
      <c r="AP3130" s="19"/>
      <c r="AQ3130" s="19"/>
      <c r="AR3130" s="19"/>
      <c r="AS3130" s="19"/>
      <c r="AT3130" s="19"/>
      <c r="AU3130" s="19"/>
      <c r="AV3130" s="19"/>
      <c r="AW3130" s="19"/>
      <c r="AX3130" s="19"/>
      <c r="AY3130" s="19"/>
      <c r="AZ3130" s="19"/>
      <c r="BA3130" s="19"/>
      <c r="BB3130" s="19"/>
      <c r="BC3130" s="19"/>
      <c r="BD3130" s="19"/>
      <c r="BE3130" s="19"/>
      <c r="BF3130" s="19"/>
      <c r="BG3130" s="19"/>
      <c r="BH3130" s="19"/>
      <c r="BI3130" s="19"/>
      <c r="BJ3130" s="19"/>
      <c r="BK3130" s="19"/>
      <c r="BL3130" s="19"/>
      <c r="BM3130" s="19"/>
      <c r="BN3130" s="19"/>
      <c r="BO3130" s="19"/>
      <c r="BP3130" s="19"/>
      <c r="BQ3130" s="19"/>
      <c r="BR3130" s="19"/>
      <c r="BS3130" s="19"/>
      <c r="BT3130" s="19"/>
      <c r="BU3130" s="19"/>
      <c r="BV3130" s="19"/>
      <c r="BW3130" s="19"/>
      <c r="BX3130" s="19"/>
      <c r="BY3130" s="19"/>
      <c r="BZ3130" s="19"/>
      <c r="CA3130" s="19"/>
      <c r="CB3130" s="19"/>
      <c r="CC3130" s="19"/>
      <c r="CD3130" s="19"/>
      <c r="CE3130" s="19"/>
      <c r="CF3130" s="19"/>
      <c r="CG3130" s="19"/>
      <c r="CH3130" s="19"/>
      <c r="CI3130" s="19"/>
      <c r="CJ3130" s="19"/>
      <c r="CK3130" s="19"/>
      <c r="CL3130" s="19"/>
      <c r="CM3130" s="19"/>
      <c r="CN3130" s="19"/>
      <c r="CO3130" s="19"/>
      <c r="CP3130" s="19"/>
      <c r="CQ3130" s="19"/>
      <c r="CR3130" s="19"/>
      <c r="CS3130" s="19"/>
      <c r="CT3130" s="19"/>
      <c r="CU3130" s="19"/>
      <c r="CV3130" s="19"/>
      <c r="CW3130" s="19"/>
      <c r="CX3130" s="19"/>
      <c r="CY3130" s="19"/>
      <c r="CZ3130" s="19"/>
      <c r="DA3130" s="19"/>
      <c r="DB3130" s="19"/>
      <c r="DC3130" s="19"/>
      <c r="DD3130" s="19"/>
      <c r="DE3130" s="19"/>
      <c r="DF3130" s="19"/>
      <c r="DG3130" s="19"/>
    </row>
    <row r="3131" spans="1:111" x14ac:dyDescent="0.25">
      <c r="A3131" s="35"/>
      <c r="B3131" s="35"/>
      <c r="C3131" s="35"/>
      <c r="D3131" s="35"/>
      <c r="E3131" s="107"/>
      <c r="H3131" s="35"/>
      <c r="I3131" s="35"/>
      <c r="J3131" s="35"/>
      <c r="K3131" s="35"/>
      <c r="L3131" s="35"/>
      <c r="M3131" s="35"/>
      <c r="N3131" s="35"/>
      <c r="O3131" s="35"/>
      <c r="V3131" s="19"/>
      <c r="W3131" s="19"/>
      <c r="X3131" s="19"/>
      <c r="Y3131" s="19"/>
      <c r="Z3131" s="19"/>
      <c r="AA3131" s="19"/>
      <c r="AB3131" s="19"/>
      <c r="AC3131" s="19"/>
      <c r="AD3131" s="19"/>
      <c r="AE3131" s="19"/>
      <c r="AF3131" s="19"/>
      <c r="AG3131" s="19"/>
      <c r="AH3131" s="19"/>
      <c r="AI3131" s="19"/>
      <c r="AJ3131" s="19"/>
      <c r="AK3131" s="19"/>
      <c r="AL3131" s="19"/>
      <c r="AM3131" s="19"/>
      <c r="AN3131" s="19"/>
      <c r="AO3131" s="19"/>
      <c r="AP3131" s="19"/>
      <c r="AQ3131" s="19"/>
      <c r="AR3131" s="19"/>
      <c r="AS3131" s="19"/>
      <c r="AT3131" s="19"/>
      <c r="AU3131" s="19"/>
      <c r="AV3131" s="19"/>
      <c r="AW3131" s="19"/>
      <c r="AX3131" s="19"/>
      <c r="AY3131" s="19"/>
      <c r="AZ3131" s="19"/>
      <c r="BA3131" s="19"/>
      <c r="BB3131" s="19"/>
      <c r="BC3131" s="19"/>
      <c r="BD3131" s="19"/>
      <c r="BE3131" s="19"/>
      <c r="BF3131" s="19"/>
      <c r="BG3131" s="19"/>
      <c r="BH3131" s="19"/>
      <c r="BI3131" s="19"/>
      <c r="BJ3131" s="19"/>
      <c r="BK3131" s="19"/>
      <c r="BL3131" s="19"/>
      <c r="BM3131" s="19"/>
      <c r="BN3131" s="19"/>
      <c r="BO3131" s="19"/>
      <c r="BP3131" s="19"/>
      <c r="BQ3131" s="19"/>
      <c r="BR3131" s="19"/>
      <c r="BS3131" s="19"/>
      <c r="BT3131" s="19"/>
      <c r="BU3131" s="19"/>
      <c r="BV3131" s="19"/>
      <c r="BW3131" s="19"/>
      <c r="BX3131" s="19"/>
      <c r="BY3131" s="19"/>
      <c r="BZ3131" s="19"/>
      <c r="CA3131" s="19"/>
      <c r="CB3131" s="19"/>
      <c r="CC3131" s="19"/>
      <c r="CD3131" s="19"/>
      <c r="CE3131" s="19"/>
      <c r="CF3131" s="19"/>
      <c r="CG3131" s="19"/>
      <c r="CH3131" s="19"/>
      <c r="CI3131" s="19"/>
      <c r="CJ3131" s="19"/>
      <c r="CK3131" s="19"/>
      <c r="CL3131" s="19"/>
      <c r="CM3131" s="19"/>
      <c r="CN3131" s="19"/>
      <c r="CO3131" s="19"/>
      <c r="CP3131" s="19"/>
      <c r="CQ3131" s="19"/>
      <c r="CR3131" s="19"/>
      <c r="CS3131" s="19"/>
      <c r="CT3131" s="19"/>
      <c r="CU3131" s="19"/>
      <c r="CV3131" s="19"/>
      <c r="CW3131" s="19"/>
      <c r="CX3131" s="19"/>
      <c r="CY3131" s="19"/>
      <c r="CZ3131" s="19"/>
      <c r="DA3131" s="19"/>
      <c r="DB3131" s="19"/>
      <c r="DC3131" s="19"/>
      <c r="DD3131" s="19"/>
      <c r="DE3131" s="19"/>
      <c r="DF3131" s="19"/>
      <c r="DG3131" s="19"/>
    </row>
    <row r="3132" spans="1:111" x14ac:dyDescent="0.25">
      <c r="A3132" s="35"/>
      <c r="B3132" s="35"/>
      <c r="C3132" s="35"/>
      <c r="D3132" s="35"/>
      <c r="E3132" s="107"/>
      <c r="H3132" s="35"/>
      <c r="I3132" s="35"/>
      <c r="J3132" s="35"/>
      <c r="K3132" s="35"/>
      <c r="L3132" s="35"/>
      <c r="M3132" s="35"/>
      <c r="N3132" s="35"/>
      <c r="O3132" s="35"/>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19"/>
      <c r="AY3132" s="19"/>
      <c r="AZ3132" s="19"/>
      <c r="BA3132" s="19"/>
      <c r="BB3132" s="19"/>
      <c r="BC3132" s="19"/>
      <c r="BD3132" s="19"/>
      <c r="BE3132" s="19"/>
      <c r="BF3132" s="19"/>
      <c r="BG3132" s="19"/>
      <c r="BH3132" s="19"/>
      <c r="BI3132" s="19"/>
      <c r="BJ3132" s="19"/>
      <c r="BK3132" s="19"/>
      <c r="BL3132" s="19"/>
      <c r="BM3132" s="19"/>
      <c r="BN3132" s="19"/>
      <c r="BO3132" s="19"/>
      <c r="BP3132" s="19"/>
      <c r="BQ3132" s="19"/>
      <c r="BR3132" s="19"/>
      <c r="BS3132" s="19"/>
      <c r="BT3132" s="19"/>
      <c r="BU3132" s="19"/>
      <c r="BV3132" s="19"/>
      <c r="BW3132" s="19"/>
      <c r="BX3132" s="19"/>
      <c r="BY3132" s="19"/>
      <c r="BZ3132" s="19"/>
      <c r="CA3132" s="19"/>
      <c r="CB3132" s="19"/>
      <c r="CC3132" s="19"/>
      <c r="CD3132" s="19"/>
      <c r="CE3132" s="19"/>
      <c r="CF3132" s="19"/>
      <c r="CG3132" s="19"/>
      <c r="CH3132" s="19"/>
      <c r="CI3132" s="19"/>
      <c r="CJ3132" s="19"/>
      <c r="CK3132" s="19"/>
      <c r="CL3132" s="19"/>
      <c r="CM3132" s="19"/>
      <c r="CN3132" s="19"/>
      <c r="CO3132" s="19"/>
      <c r="CP3132" s="19"/>
      <c r="CQ3132" s="19"/>
      <c r="CR3132" s="19"/>
      <c r="CS3132" s="19"/>
      <c r="CT3132" s="19"/>
      <c r="CU3132" s="19"/>
      <c r="CV3132" s="19"/>
      <c r="CW3132" s="19"/>
      <c r="CX3132" s="19"/>
      <c r="CY3132" s="19"/>
      <c r="CZ3132" s="19"/>
      <c r="DA3132" s="19"/>
      <c r="DB3132" s="19"/>
      <c r="DC3132" s="19"/>
      <c r="DD3132" s="19"/>
      <c r="DE3132" s="19"/>
      <c r="DF3132" s="19"/>
      <c r="DG3132" s="19"/>
    </row>
    <row r="3133" spans="1:111" x14ac:dyDescent="0.25">
      <c r="A3133" s="35"/>
      <c r="B3133" s="35"/>
      <c r="C3133" s="35"/>
      <c r="D3133" s="35"/>
      <c r="E3133" s="107"/>
      <c r="H3133" s="35"/>
      <c r="I3133" s="35"/>
      <c r="J3133" s="35"/>
      <c r="K3133" s="35"/>
      <c r="L3133" s="35"/>
      <c r="M3133" s="35"/>
      <c r="N3133" s="35"/>
      <c r="O3133" s="35"/>
      <c r="V3133" s="19"/>
      <c r="W3133" s="19"/>
      <c r="X3133" s="19"/>
      <c r="Y3133" s="19"/>
      <c r="Z3133" s="19"/>
      <c r="AA3133" s="19"/>
      <c r="AB3133" s="19"/>
      <c r="AC3133" s="19"/>
      <c r="AD3133" s="19"/>
      <c r="AE3133" s="19"/>
      <c r="AF3133" s="19"/>
      <c r="AG3133" s="19"/>
      <c r="AH3133" s="19"/>
      <c r="AI3133" s="19"/>
      <c r="AJ3133" s="19"/>
      <c r="AK3133" s="19"/>
      <c r="AL3133" s="19"/>
      <c r="AM3133" s="19"/>
      <c r="AN3133" s="19"/>
      <c r="AO3133" s="19"/>
      <c r="AP3133" s="19"/>
      <c r="AQ3133" s="19"/>
      <c r="AR3133" s="19"/>
      <c r="AS3133" s="19"/>
      <c r="AT3133" s="19"/>
      <c r="AU3133" s="19"/>
      <c r="AV3133" s="19"/>
      <c r="AW3133" s="19"/>
      <c r="AX3133" s="19"/>
      <c r="AY3133" s="19"/>
      <c r="AZ3133" s="19"/>
      <c r="BA3133" s="19"/>
      <c r="BB3133" s="19"/>
      <c r="BC3133" s="19"/>
      <c r="BD3133" s="19"/>
      <c r="BE3133" s="19"/>
      <c r="BF3133" s="19"/>
      <c r="BG3133" s="19"/>
      <c r="BH3133" s="19"/>
      <c r="BI3133" s="19"/>
      <c r="BJ3133" s="19"/>
      <c r="BK3133" s="19"/>
      <c r="BL3133" s="19"/>
      <c r="BM3133" s="19"/>
      <c r="BN3133" s="19"/>
      <c r="BO3133" s="19"/>
      <c r="BP3133" s="19"/>
      <c r="BQ3133" s="19"/>
      <c r="BR3133" s="19"/>
      <c r="BS3133" s="19"/>
      <c r="BT3133" s="19"/>
      <c r="BU3133" s="19"/>
      <c r="BV3133" s="19"/>
      <c r="BW3133" s="19"/>
      <c r="BX3133" s="19"/>
      <c r="BY3133" s="19"/>
      <c r="BZ3133" s="19"/>
      <c r="CA3133" s="19"/>
      <c r="CB3133" s="19"/>
      <c r="CC3133" s="19"/>
      <c r="CD3133" s="19"/>
      <c r="CE3133" s="19"/>
      <c r="CF3133" s="19"/>
      <c r="CG3133" s="19"/>
      <c r="CH3133" s="19"/>
      <c r="CI3133" s="19"/>
      <c r="CJ3133" s="19"/>
      <c r="CK3133" s="19"/>
      <c r="CL3133" s="19"/>
      <c r="CM3133" s="19"/>
      <c r="CN3133" s="19"/>
      <c r="CO3133" s="19"/>
      <c r="CP3133" s="19"/>
      <c r="CQ3133" s="19"/>
      <c r="CR3133" s="19"/>
      <c r="CS3133" s="19"/>
      <c r="CT3133" s="19"/>
      <c r="CU3133" s="19"/>
      <c r="CV3133" s="19"/>
      <c r="CW3133" s="19"/>
      <c r="CX3133" s="19"/>
      <c r="CY3133" s="19"/>
      <c r="CZ3133" s="19"/>
      <c r="DA3133" s="19"/>
      <c r="DB3133" s="19"/>
      <c r="DC3133" s="19"/>
      <c r="DD3133" s="19"/>
      <c r="DE3133" s="19"/>
      <c r="DF3133" s="19"/>
      <c r="DG3133" s="19"/>
    </row>
    <row r="3134" spans="1:111" x14ac:dyDescent="0.25">
      <c r="A3134" s="35"/>
      <c r="B3134" s="35"/>
      <c r="C3134" s="35"/>
      <c r="D3134" s="35"/>
      <c r="E3134" s="107"/>
      <c r="H3134" s="35"/>
      <c r="I3134" s="35"/>
      <c r="J3134" s="35"/>
      <c r="K3134" s="35"/>
      <c r="L3134" s="35"/>
      <c r="M3134" s="35"/>
      <c r="N3134" s="35"/>
      <c r="O3134" s="35"/>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9"/>
      <c r="CE3134" s="19"/>
      <c r="CF3134" s="19"/>
      <c r="CG3134" s="19"/>
      <c r="CH3134" s="19"/>
      <c r="CI3134" s="19"/>
      <c r="CJ3134" s="19"/>
      <c r="CK3134" s="19"/>
      <c r="CL3134" s="19"/>
      <c r="CM3134" s="19"/>
      <c r="CN3134" s="19"/>
      <c r="CO3134" s="19"/>
      <c r="CP3134" s="19"/>
      <c r="CQ3134" s="19"/>
      <c r="CR3134" s="19"/>
      <c r="CS3134" s="19"/>
      <c r="CT3134" s="19"/>
      <c r="CU3134" s="19"/>
      <c r="CV3134" s="19"/>
      <c r="CW3134" s="19"/>
      <c r="CX3134" s="19"/>
      <c r="CY3134" s="19"/>
      <c r="CZ3134" s="19"/>
      <c r="DA3134" s="19"/>
      <c r="DB3134" s="19"/>
      <c r="DC3134" s="19"/>
      <c r="DD3134" s="19"/>
      <c r="DE3134" s="19"/>
      <c r="DF3134" s="19"/>
      <c r="DG3134" s="19"/>
    </row>
    <row r="3135" spans="1:111" x14ac:dyDescent="0.25">
      <c r="A3135" s="35"/>
      <c r="B3135" s="35"/>
      <c r="C3135" s="35"/>
      <c r="D3135" s="35"/>
      <c r="E3135" s="107"/>
      <c r="H3135" s="35"/>
      <c r="I3135" s="35"/>
      <c r="J3135" s="35"/>
      <c r="K3135" s="35"/>
      <c r="L3135" s="35"/>
      <c r="M3135" s="35"/>
      <c r="N3135" s="35"/>
      <c r="O3135" s="35"/>
      <c r="V3135" s="19"/>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AQ3135" s="19"/>
      <c r="AR3135" s="19"/>
      <c r="AS3135" s="19"/>
      <c r="AT3135" s="19"/>
      <c r="AU3135" s="19"/>
      <c r="AV3135" s="19"/>
      <c r="AW3135" s="19"/>
      <c r="AX3135" s="19"/>
      <c r="AY3135" s="19"/>
      <c r="AZ3135" s="19"/>
      <c r="BA3135" s="19"/>
      <c r="BB3135" s="19"/>
      <c r="BC3135" s="19"/>
      <c r="BD3135" s="19"/>
      <c r="BE3135" s="19"/>
      <c r="BF3135" s="19"/>
      <c r="BG3135" s="19"/>
      <c r="BH3135" s="19"/>
      <c r="BI3135" s="19"/>
      <c r="BJ3135" s="19"/>
      <c r="BK3135" s="19"/>
      <c r="BL3135" s="19"/>
      <c r="BM3135" s="19"/>
      <c r="BN3135" s="19"/>
      <c r="BO3135" s="19"/>
      <c r="BP3135" s="19"/>
      <c r="BQ3135" s="19"/>
      <c r="BR3135" s="19"/>
      <c r="BS3135" s="19"/>
      <c r="BT3135" s="19"/>
      <c r="BU3135" s="19"/>
      <c r="BV3135" s="19"/>
      <c r="BW3135" s="19"/>
      <c r="BX3135" s="19"/>
      <c r="BY3135" s="19"/>
      <c r="BZ3135" s="19"/>
      <c r="CA3135" s="19"/>
      <c r="CB3135" s="19"/>
      <c r="CC3135" s="19"/>
      <c r="CD3135" s="19"/>
      <c r="CE3135" s="19"/>
      <c r="CF3135" s="19"/>
      <c r="CG3135" s="19"/>
      <c r="CH3135" s="19"/>
      <c r="CI3135" s="19"/>
      <c r="CJ3135" s="19"/>
      <c r="CK3135" s="19"/>
      <c r="CL3135" s="19"/>
      <c r="CM3135" s="19"/>
      <c r="CN3135" s="19"/>
      <c r="CO3135" s="19"/>
      <c r="CP3135" s="19"/>
      <c r="CQ3135" s="19"/>
      <c r="CR3135" s="19"/>
      <c r="CS3135" s="19"/>
      <c r="CT3135" s="19"/>
      <c r="CU3135" s="19"/>
      <c r="CV3135" s="19"/>
      <c r="CW3135" s="19"/>
      <c r="CX3135" s="19"/>
      <c r="CY3135" s="19"/>
      <c r="CZ3135" s="19"/>
      <c r="DA3135" s="19"/>
      <c r="DB3135" s="19"/>
      <c r="DC3135" s="19"/>
      <c r="DD3135" s="19"/>
      <c r="DE3135" s="19"/>
      <c r="DF3135" s="19"/>
      <c r="DG3135" s="19"/>
    </row>
    <row r="3136" spans="1:111" x14ac:dyDescent="0.25">
      <c r="A3136" s="35"/>
      <c r="B3136" s="35"/>
      <c r="C3136" s="35"/>
      <c r="D3136" s="35"/>
      <c r="E3136" s="107"/>
      <c r="H3136" s="35"/>
      <c r="I3136" s="35"/>
      <c r="J3136" s="35"/>
      <c r="K3136" s="35"/>
      <c r="L3136" s="35"/>
      <c r="M3136" s="35"/>
      <c r="N3136" s="35"/>
      <c r="O3136" s="35"/>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19"/>
      <c r="AY3136" s="19"/>
      <c r="AZ3136" s="19"/>
      <c r="BA3136" s="19"/>
      <c r="BB3136" s="19"/>
      <c r="BC3136" s="19"/>
      <c r="BD3136" s="19"/>
      <c r="BE3136" s="19"/>
      <c r="BF3136" s="19"/>
      <c r="BG3136" s="19"/>
      <c r="BH3136" s="19"/>
      <c r="BI3136" s="19"/>
      <c r="BJ3136" s="19"/>
      <c r="BK3136" s="19"/>
      <c r="BL3136" s="19"/>
      <c r="BM3136" s="19"/>
      <c r="BN3136" s="19"/>
      <c r="BO3136" s="19"/>
      <c r="BP3136" s="19"/>
      <c r="BQ3136" s="19"/>
      <c r="BR3136" s="19"/>
      <c r="BS3136" s="19"/>
      <c r="BT3136" s="19"/>
      <c r="BU3136" s="19"/>
      <c r="BV3136" s="19"/>
      <c r="BW3136" s="19"/>
      <c r="BX3136" s="19"/>
      <c r="BY3136" s="19"/>
      <c r="BZ3136" s="19"/>
      <c r="CA3136" s="19"/>
      <c r="CB3136" s="19"/>
      <c r="CC3136" s="19"/>
      <c r="CD3136" s="19"/>
      <c r="CE3136" s="19"/>
      <c r="CF3136" s="19"/>
      <c r="CG3136" s="19"/>
      <c r="CH3136" s="19"/>
      <c r="CI3136" s="19"/>
      <c r="CJ3136" s="19"/>
      <c r="CK3136" s="19"/>
      <c r="CL3136" s="19"/>
      <c r="CM3136" s="19"/>
      <c r="CN3136" s="19"/>
      <c r="CO3136" s="19"/>
      <c r="CP3136" s="19"/>
      <c r="CQ3136" s="19"/>
      <c r="CR3136" s="19"/>
      <c r="CS3136" s="19"/>
      <c r="CT3136" s="19"/>
      <c r="CU3136" s="19"/>
      <c r="CV3136" s="19"/>
      <c r="CW3136" s="19"/>
      <c r="CX3136" s="19"/>
      <c r="CY3136" s="19"/>
      <c r="CZ3136" s="19"/>
      <c r="DA3136" s="19"/>
      <c r="DB3136" s="19"/>
      <c r="DC3136" s="19"/>
      <c r="DD3136" s="19"/>
      <c r="DE3136" s="19"/>
      <c r="DF3136" s="19"/>
      <c r="DG3136" s="19"/>
    </row>
    <row r="3137" spans="1:111" x14ac:dyDescent="0.25">
      <c r="A3137" s="35"/>
      <c r="B3137" s="35"/>
      <c r="C3137" s="35"/>
      <c r="D3137" s="35"/>
      <c r="E3137" s="107"/>
      <c r="H3137" s="35"/>
      <c r="I3137" s="35"/>
      <c r="J3137" s="35"/>
      <c r="K3137" s="35"/>
      <c r="L3137" s="35"/>
      <c r="M3137" s="35"/>
      <c r="N3137" s="35"/>
      <c r="O3137" s="35"/>
      <c r="V3137" s="19"/>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AQ3137" s="19"/>
      <c r="AR3137" s="19"/>
      <c r="AS3137" s="19"/>
      <c r="AT3137" s="19"/>
      <c r="AU3137" s="19"/>
      <c r="AV3137" s="19"/>
      <c r="AW3137" s="19"/>
      <c r="AX3137" s="19"/>
      <c r="AY3137" s="19"/>
      <c r="AZ3137" s="19"/>
      <c r="BA3137" s="19"/>
      <c r="BB3137" s="19"/>
      <c r="BC3137" s="19"/>
      <c r="BD3137" s="19"/>
      <c r="BE3137" s="19"/>
      <c r="BF3137" s="19"/>
      <c r="BG3137" s="19"/>
      <c r="BH3137" s="19"/>
      <c r="BI3137" s="19"/>
      <c r="BJ3137" s="19"/>
      <c r="BK3137" s="19"/>
      <c r="BL3137" s="19"/>
      <c r="BM3137" s="19"/>
      <c r="BN3137" s="19"/>
      <c r="BO3137" s="19"/>
      <c r="BP3137" s="19"/>
      <c r="BQ3137" s="19"/>
      <c r="BR3137" s="19"/>
      <c r="BS3137" s="19"/>
      <c r="BT3137" s="19"/>
      <c r="BU3137" s="19"/>
      <c r="BV3137" s="19"/>
      <c r="BW3137" s="19"/>
      <c r="BX3137" s="19"/>
      <c r="BY3137" s="19"/>
      <c r="BZ3137" s="19"/>
      <c r="CA3137" s="19"/>
      <c r="CB3137" s="19"/>
      <c r="CC3137" s="19"/>
      <c r="CD3137" s="19"/>
      <c r="CE3137" s="19"/>
      <c r="CF3137" s="19"/>
      <c r="CG3137" s="19"/>
      <c r="CH3137" s="19"/>
      <c r="CI3137" s="19"/>
      <c r="CJ3137" s="19"/>
      <c r="CK3137" s="19"/>
      <c r="CL3137" s="19"/>
      <c r="CM3137" s="19"/>
      <c r="CN3137" s="19"/>
      <c r="CO3137" s="19"/>
      <c r="CP3137" s="19"/>
      <c r="CQ3137" s="19"/>
      <c r="CR3137" s="19"/>
      <c r="CS3137" s="19"/>
      <c r="CT3137" s="19"/>
      <c r="CU3137" s="19"/>
      <c r="CV3137" s="19"/>
      <c r="CW3137" s="19"/>
      <c r="CX3137" s="19"/>
      <c r="CY3137" s="19"/>
      <c r="CZ3137" s="19"/>
      <c r="DA3137" s="19"/>
      <c r="DB3137" s="19"/>
      <c r="DC3137" s="19"/>
      <c r="DD3137" s="19"/>
      <c r="DE3137" s="19"/>
      <c r="DF3137" s="19"/>
      <c r="DG3137" s="19"/>
    </row>
    <row r="3138" spans="1:111" x14ac:dyDescent="0.25">
      <c r="A3138" s="35"/>
      <c r="B3138" s="35"/>
      <c r="C3138" s="35"/>
      <c r="D3138" s="35"/>
      <c r="E3138" s="107"/>
      <c r="H3138" s="35"/>
      <c r="I3138" s="35"/>
      <c r="J3138" s="35"/>
      <c r="K3138" s="35"/>
      <c r="L3138" s="35"/>
      <c r="M3138" s="35"/>
      <c r="N3138" s="35"/>
      <c r="O3138" s="35"/>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19"/>
      <c r="AT3138" s="19"/>
      <c r="AU3138" s="19"/>
      <c r="AV3138" s="19"/>
      <c r="AW3138" s="19"/>
      <c r="AX3138" s="19"/>
      <c r="AY3138" s="19"/>
      <c r="AZ3138" s="19"/>
      <c r="BA3138" s="19"/>
      <c r="BB3138" s="19"/>
      <c r="BC3138" s="19"/>
      <c r="BD3138" s="19"/>
      <c r="BE3138" s="19"/>
      <c r="BF3138" s="19"/>
      <c r="BG3138" s="19"/>
      <c r="BH3138" s="19"/>
      <c r="BI3138" s="19"/>
      <c r="BJ3138" s="19"/>
      <c r="BK3138" s="19"/>
      <c r="BL3138" s="19"/>
      <c r="BM3138" s="19"/>
      <c r="BN3138" s="19"/>
      <c r="BO3138" s="19"/>
      <c r="BP3138" s="19"/>
      <c r="BQ3138" s="19"/>
      <c r="BR3138" s="19"/>
      <c r="BS3138" s="19"/>
      <c r="BT3138" s="19"/>
      <c r="BU3138" s="19"/>
      <c r="BV3138" s="19"/>
      <c r="BW3138" s="19"/>
      <c r="BX3138" s="19"/>
      <c r="BY3138" s="19"/>
      <c r="BZ3138" s="19"/>
      <c r="CA3138" s="19"/>
      <c r="CB3138" s="19"/>
      <c r="CC3138" s="19"/>
      <c r="CD3138" s="19"/>
      <c r="CE3138" s="19"/>
      <c r="CF3138" s="19"/>
      <c r="CG3138" s="19"/>
      <c r="CH3138" s="19"/>
      <c r="CI3138" s="19"/>
      <c r="CJ3138" s="19"/>
      <c r="CK3138" s="19"/>
      <c r="CL3138" s="19"/>
      <c r="CM3138" s="19"/>
      <c r="CN3138" s="19"/>
      <c r="CO3138" s="19"/>
      <c r="CP3138" s="19"/>
      <c r="CQ3138" s="19"/>
      <c r="CR3138" s="19"/>
      <c r="CS3138" s="19"/>
      <c r="CT3138" s="19"/>
      <c r="CU3138" s="19"/>
      <c r="CV3138" s="19"/>
      <c r="CW3138" s="19"/>
      <c r="CX3138" s="19"/>
      <c r="CY3138" s="19"/>
      <c r="CZ3138" s="19"/>
      <c r="DA3138" s="19"/>
      <c r="DB3138" s="19"/>
      <c r="DC3138" s="19"/>
      <c r="DD3138" s="19"/>
      <c r="DE3138" s="19"/>
      <c r="DF3138" s="19"/>
      <c r="DG3138" s="19"/>
    </row>
    <row r="3139" spans="1:111" x14ac:dyDescent="0.25">
      <c r="A3139" s="35"/>
      <c r="B3139" s="35"/>
      <c r="C3139" s="35"/>
      <c r="D3139" s="35"/>
      <c r="E3139" s="107"/>
      <c r="H3139" s="35"/>
      <c r="I3139" s="35"/>
      <c r="J3139" s="35"/>
      <c r="K3139" s="35"/>
      <c r="L3139" s="35"/>
      <c r="M3139" s="35"/>
      <c r="N3139" s="35"/>
      <c r="O3139" s="35"/>
      <c r="V3139" s="19"/>
      <c r="W3139" s="19"/>
      <c r="X3139" s="19"/>
      <c r="Y3139" s="19"/>
      <c r="Z3139" s="19"/>
      <c r="AA3139" s="19"/>
      <c r="AB3139" s="19"/>
      <c r="AC3139" s="19"/>
      <c r="AD3139" s="19"/>
      <c r="AE3139" s="19"/>
      <c r="AF3139" s="19"/>
      <c r="AG3139" s="19"/>
      <c r="AH3139" s="19"/>
      <c r="AI3139" s="19"/>
      <c r="AJ3139" s="19"/>
      <c r="AK3139" s="19"/>
      <c r="AL3139" s="19"/>
      <c r="AM3139" s="19"/>
      <c r="AN3139" s="19"/>
      <c r="AO3139" s="19"/>
      <c r="AP3139" s="19"/>
      <c r="AQ3139" s="19"/>
      <c r="AR3139" s="19"/>
      <c r="AS3139" s="19"/>
      <c r="AT3139" s="19"/>
      <c r="AU3139" s="19"/>
      <c r="AV3139" s="19"/>
      <c r="AW3139" s="19"/>
      <c r="AX3139" s="19"/>
      <c r="AY3139" s="19"/>
      <c r="AZ3139" s="19"/>
      <c r="BA3139" s="19"/>
      <c r="BB3139" s="19"/>
      <c r="BC3139" s="19"/>
      <c r="BD3139" s="19"/>
      <c r="BE3139" s="19"/>
      <c r="BF3139" s="19"/>
      <c r="BG3139" s="19"/>
      <c r="BH3139" s="19"/>
      <c r="BI3139" s="19"/>
      <c r="BJ3139" s="19"/>
      <c r="BK3139" s="19"/>
      <c r="BL3139" s="19"/>
      <c r="BM3139" s="19"/>
      <c r="BN3139" s="19"/>
      <c r="BO3139" s="19"/>
      <c r="BP3139" s="19"/>
      <c r="BQ3139" s="19"/>
      <c r="BR3139" s="19"/>
      <c r="BS3139" s="19"/>
      <c r="BT3139" s="19"/>
      <c r="BU3139" s="19"/>
      <c r="BV3139" s="19"/>
      <c r="BW3139" s="19"/>
      <c r="BX3139" s="19"/>
      <c r="BY3139" s="19"/>
      <c r="BZ3139" s="19"/>
      <c r="CA3139" s="19"/>
      <c r="CB3139" s="19"/>
      <c r="CC3139" s="19"/>
      <c r="CD3139" s="19"/>
      <c r="CE3139" s="19"/>
      <c r="CF3139" s="19"/>
      <c r="CG3139" s="19"/>
      <c r="CH3139" s="19"/>
      <c r="CI3139" s="19"/>
      <c r="CJ3139" s="19"/>
      <c r="CK3139" s="19"/>
      <c r="CL3139" s="19"/>
      <c r="CM3139" s="19"/>
      <c r="CN3139" s="19"/>
      <c r="CO3139" s="19"/>
      <c r="CP3139" s="19"/>
      <c r="CQ3139" s="19"/>
      <c r="CR3139" s="19"/>
      <c r="CS3139" s="19"/>
      <c r="CT3139" s="19"/>
      <c r="CU3139" s="19"/>
      <c r="CV3139" s="19"/>
      <c r="CW3139" s="19"/>
      <c r="CX3139" s="19"/>
      <c r="CY3139" s="19"/>
      <c r="CZ3139" s="19"/>
      <c r="DA3139" s="19"/>
      <c r="DB3139" s="19"/>
      <c r="DC3139" s="19"/>
      <c r="DD3139" s="19"/>
      <c r="DE3139" s="19"/>
      <c r="DF3139" s="19"/>
      <c r="DG3139" s="19"/>
    </row>
    <row r="3140" spans="1:111" x14ac:dyDescent="0.25">
      <c r="A3140" s="35"/>
      <c r="B3140" s="35"/>
      <c r="C3140" s="35"/>
      <c r="D3140" s="35"/>
      <c r="E3140" s="107"/>
      <c r="H3140" s="35"/>
      <c r="I3140" s="35"/>
      <c r="J3140" s="35"/>
      <c r="K3140" s="35"/>
      <c r="L3140" s="35"/>
      <c r="M3140" s="35"/>
      <c r="N3140" s="35"/>
      <c r="O3140" s="35"/>
      <c r="V3140" s="19"/>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AQ3140" s="19"/>
      <c r="AR3140" s="19"/>
      <c r="AS3140" s="19"/>
      <c r="AT3140" s="19"/>
      <c r="AU3140" s="19"/>
      <c r="AV3140" s="19"/>
      <c r="AW3140" s="19"/>
      <c r="AX3140" s="19"/>
      <c r="AY3140" s="19"/>
      <c r="AZ3140" s="19"/>
      <c r="BA3140" s="19"/>
      <c r="BB3140" s="19"/>
      <c r="BC3140" s="19"/>
      <c r="BD3140" s="19"/>
      <c r="BE3140" s="19"/>
      <c r="BF3140" s="19"/>
      <c r="BG3140" s="19"/>
      <c r="BH3140" s="19"/>
      <c r="BI3140" s="19"/>
      <c r="BJ3140" s="19"/>
      <c r="BK3140" s="19"/>
      <c r="BL3140" s="19"/>
      <c r="BM3140" s="19"/>
      <c r="BN3140" s="19"/>
      <c r="BO3140" s="19"/>
      <c r="BP3140" s="19"/>
      <c r="BQ3140" s="19"/>
      <c r="BR3140" s="19"/>
      <c r="BS3140" s="19"/>
      <c r="BT3140" s="19"/>
      <c r="BU3140" s="19"/>
      <c r="BV3140" s="19"/>
      <c r="BW3140" s="19"/>
      <c r="BX3140" s="19"/>
      <c r="BY3140" s="19"/>
      <c r="BZ3140" s="19"/>
      <c r="CA3140" s="19"/>
      <c r="CB3140" s="19"/>
      <c r="CC3140" s="19"/>
      <c r="CD3140" s="19"/>
      <c r="CE3140" s="19"/>
      <c r="CF3140" s="19"/>
      <c r="CG3140" s="19"/>
      <c r="CH3140" s="19"/>
      <c r="CI3140" s="19"/>
      <c r="CJ3140" s="19"/>
      <c r="CK3140" s="19"/>
      <c r="CL3140" s="19"/>
      <c r="CM3140" s="19"/>
      <c r="CN3140" s="19"/>
      <c r="CO3140" s="19"/>
      <c r="CP3140" s="19"/>
      <c r="CQ3140" s="19"/>
      <c r="CR3140" s="19"/>
      <c r="CS3140" s="19"/>
      <c r="CT3140" s="19"/>
      <c r="CU3140" s="19"/>
      <c r="CV3140" s="19"/>
      <c r="CW3140" s="19"/>
      <c r="CX3140" s="19"/>
      <c r="CY3140" s="19"/>
      <c r="CZ3140" s="19"/>
      <c r="DA3140" s="19"/>
      <c r="DB3140" s="19"/>
      <c r="DC3140" s="19"/>
      <c r="DD3140" s="19"/>
      <c r="DE3140" s="19"/>
      <c r="DF3140" s="19"/>
      <c r="DG3140" s="19"/>
    </row>
    <row r="3141" spans="1:111" x14ac:dyDescent="0.25">
      <c r="A3141" s="35"/>
      <c r="B3141" s="35"/>
      <c r="C3141" s="35"/>
      <c r="D3141" s="35"/>
      <c r="E3141" s="107"/>
      <c r="H3141" s="35"/>
      <c r="I3141" s="35"/>
      <c r="J3141" s="35"/>
      <c r="K3141" s="35"/>
      <c r="L3141" s="35"/>
      <c r="M3141" s="35"/>
      <c r="N3141" s="35"/>
      <c r="O3141" s="35"/>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19"/>
      <c r="AT3141" s="19"/>
      <c r="AU3141" s="19"/>
      <c r="AV3141" s="19"/>
      <c r="AW3141" s="19"/>
      <c r="AX3141" s="19"/>
      <c r="AY3141" s="19"/>
      <c r="AZ3141" s="19"/>
      <c r="BA3141" s="19"/>
      <c r="BB3141" s="19"/>
      <c r="BC3141" s="19"/>
      <c r="BD3141" s="19"/>
      <c r="BE3141" s="19"/>
      <c r="BF3141" s="19"/>
      <c r="BG3141" s="19"/>
      <c r="BH3141" s="19"/>
      <c r="BI3141" s="19"/>
      <c r="BJ3141" s="19"/>
      <c r="BK3141" s="19"/>
      <c r="BL3141" s="19"/>
      <c r="BM3141" s="19"/>
      <c r="BN3141" s="19"/>
      <c r="BO3141" s="19"/>
      <c r="BP3141" s="19"/>
      <c r="BQ3141" s="19"/>
      <c r="BR3141" s="19"/>
      <c r="BS3141" s="19"/>
      <c r="BT3141" s="19"/>
      <c r="BU3141" s="19"/>
      <c r="BV3141" s="19"/>
      <c r="BW3141" s="19"/>
      <c r="BX3141" s="19"/>
      <c r="BY3141" s="19"/>
      <c r="BZ3141" s="19"/>
      <c r="CA3141" s="19"/>
      <c r="CB3141" s="19"/>
      <c r="CC3141" s="19"/>
      <c r="CD3141" s="19"/>
      <c r="CE3141" s="19"/>
      <c r="CF3141" s="19"/>
      <c r="CG3141" s="19"/>
      <c r="CH3141" s="19"/>
      <c r="CI3141" s="19"/>
      <c r="CJ3141" s="19"/>
      <c r="CK3141" s="19"/>
      <c r="CL3141" s="19"/>
      <c r="CM3141" s="19"/>
      <c r="CN3141" s="19"/>
      <c r="CO3141" s="19"/>
      <c r="CP3141" s="19"/>
      <c r="CQ3141" s="19"/>
      <c r="CR3141" s="19"/>
      <c r="CS3141" s="19"/>
      <c r="CT3141" s="19"/>
      <c r="CU3141" s="19"/>
      <c r="CV3141" s="19"/>
      <c r="CW3141" s="19"/>
      <c r="CX3141" s="19"/>
      <c r="CY3141" s="19"/>
      <c r="CZ3141" s="19"/>
      <c r="DA3141" s="19"/>
      <c r="DB3141" s="19"/>
      <c r="DC3141" s="19"/>
      <c r="DD3141" s="19"/>
      <c r="DE3141" s="19"/>
      <c r="DF3141" s="19"/>
      <c r="DG3141" s="19"/>
    </row>
    <row r="3142" spans="1:111" x14ac:dyDescent="0.25">
      <c r="A3142" s="35"/>
      <c r="B3142" s="35"/>
      <c r="C3142" s="35"/>
      <c r="D3142" s="35"/>
      <c r="E3142" s="107"/>
      <c r="H3142" s="35"/>
      <c r="I3142" s="35"/>
      <c r="J3142" s="35"/>
      <c r="K3142" s="35"/>
      <c r="L3142" s="35"/>
      <c r="M3142" s="35"/>
      <c r="N3142" s="35"/>
      <c r="O3142" s="35"/>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9"/>
      <c r="CE3142" s="19"/>
      <c r="CF3142" s="19"/>
      <c r="CG3142" s="19"/>
      <c r="CH3142" s="19"/>
      <c r="CI3142" s="19"/>
      <c r="CJ3142" s="19"/>
      <c r="CK3142" s="19"/>
      <c r="CL3142" s="19"/>
      <c r="CM3142" s="19"/>
      <c r="CN3142" s="19"/>
      <c r="CO3142" s="19"/>
      <c r="CP3142" s="19"/>
      <c r="CQ3142" s="19"/>
      <c r="CR3142" s="19"/>
      <c r="CS3142" s="19"/>
      <c r="CT3142" s="19"/>
      <c r="CU3142" s="19"/>
      <c r="CV3142" s="19"/>
      <c r="CW3142" s="19"/>
      <c r="CX3142" s="19"/>
      <c r="CY3142" s="19"/>
      <c r="CZ3142" s="19"/>
      <c r="DA3142" s="19"/>
      <c r="DB3142" s="19"/>
      <c r="DC3142" s="19"/>
      <c r="DD3142" s="19"/>
      <c r="DE3142" s="19"/>
      <c r="DF3142" s="19"/>
      <c r="DG3142" s="19"/>
    </row>
    <row r="3143" spans="1:111" x14ac:dyDescent="0.25">
      <c r="A3143" s="35"/>
      <c r="B3143" s="35"/>
      <c r="C3143" s="35"/>
      <c r="D3143" s="35"/>
      <c r="E3143" s="107"/>
      <c r="H3143" s="35"/>
      <c r="I3143" s="35"/>
      <c r="J3143" s="35"/>
      <c r="K3143" s="35"/>
      <c r="L3143" s="35"/>
      <c r="M3143" s="35"/>
      <c r="N3143" s="35"/>
      <c r="O3143" s="35"/>
      <c r="V3143" s="19"/>
      <c r="W3143" s="19"/>
      <c r="X3143" s="19"/>
      <c r="Y3143" s="19"/>
      <c r="Z3143" s="19"/>
      <c r="AA3143" s="19"/>
      <c r="AB3143" s="19"/>
      <c r="AC3143" s="19"/>
      <c r="AD3143" s="19"/>
      <c r="AE3143" s="19"/>
      <c r="AF3143" s="19"/>
      <c r="AG3143" s="19"/>
      <c r="AH3143" s="19"/>
      <c r="AI3143" s="19"/>
      <c r="AJ3143" s="19"/>
      <c r="AK3143" s="19"/>
      <c r="AL3143" s="19"/>
      <c r="AM3143" s="19"/>
      <c r="AN3143" s="19"/>
      <c r="AO3143" s="19"/>
      <c r="AP3143" s="19"/>
      <c r="AQ3143" s="19"/>
      <c r="AR3143" s="19"/>
      <c r="AS3143" s="19"/>
      <c r="AT3143" s="19"/>
      <c r="AU3143" s="19"/>
      <c r="AV3143" s="19"/>
      <c r="AW3143" s="19"/>
      <c r="AX3143" s="19"/>
      <c r="AY3143" s="19"/>
      <c r="AZ3143" s="19"/>
      <c r="BA3143" s="19"/>
      <c r="BB3143" s="19"/>
      <c r="BC3143" s="19"/>
      <c r="BD3143" s="19"/>
      <c r="BE3143" s="19"/>
      <c r="BF3143" s="19"/>
      <c r="BG3143" s="19"/>
      <c r="BH3143" s="19"/>
      <c r="BI3143" s="19"/>
      <c r="BJ3143" s="19"/>
      <c r="BK3143" s="19"/>
      <c r="BL3143" s="19"/>
      <c r="BM3143" s="19"/>
      <c r="BN3143" s="19"/>
      <c r="BO3143" s="19"/>
      <c r="BP3143" s="19"/>
      <c r="BQ3143" s="19"/>
      <c r="BR3143" s="19"/>
      <c r="BS3143" s="19"/>
      <c r="BT3143" s="19"/>
      <c r="BU3143" s="19"/>
      <c r="BV3143" s="19"/>
      <c r="BW3143" s="19"/>
      <c r="BX3143" s="19"/>
      <c r="BY3143" s="19"/>
      <c r="BZ3143" s="19"/>
      <c r="CA3143" s="19"/>
      <c r="CB3143" s="19"/>
      <c r="CC3143" s="19"/>
      <c r="CD3143" s="19"/>
      <c r="CE3143" s="19"/>
      <c r="CF3143" s="19"/>
      <c r="CG3143" s="19"/>
      <c r="CH3143" s="19"/>
      <c r="CI3143" s="19"/>
      <c r="CJ3143" s="19"/>
      <c r="CK3143" s="19"/>
      <c r="CL3143" s="19"/>
      <c r="CM3143" s="19"/>
      <c r="CN3143" s="19"/>
      <c r="CO3143" s="19"/>
      <c r="CP3143" s="19"/>
      <c r="CQ3143" s="19"/>
      <c r="CR3143" s="19"/>
      <c r="CS3143" s="19"/>
      <c r="CT3143" s="19"/>
      <c r="CU3143" s="19"/>
      <c r="CV3143" s="19"/>
      <c r="CW3143" s="19"/>
      <c r="CX3143" s="19"/>
      <c r="CY3143" s="19"/>
      <c r="CZ3143" s="19"/>
      <c r="DA3143" s="19"/>
      <c r="DB3143" s="19"/>
      <c r="DC3143" s="19"/>
      <c r="DD3143" s="19"/>
      <c r="DE3143" s="19"/>
      <c r="DF3143" s="19"/>
      <c r="DG3143" s="19"/>
    </row>
    <row r="3144" spans="1:111" x14ac:dyDescent="0.25">
      <c r="A3144" s="35"/>
      <c r="B3144" s="35"/>
      <c r="C3144" s="35"/>
      <c r="D3144" s="35"/>
      <c r="E3144" s="107"/>
      <c r="H3144" s="35"/>
      <c r="I3144" s="35"/>
      <c r="J3144" s="35"/>
      <c r="K3144" s="35"/>
      <c r="L3144" s="35"/>
      <c r="M3144" s="35"/>
      <c r="N3144" s="35"/>
      <c r="O3144" s="35"/>
      <c r="V3144" s="19"/>
      <c r="W3144" s="19"/>
      <c r="X3144" s="19"/>
      <c r="Y3144" s="19"/>
      <c r="Z3144" s="19"/>
      <c r="AA3144" s="19"/>
      <c r="AB3144" s="19"/>
      <c r="AC3144" s="19"/>
      <c r="AD3144" s="19"/>
      <c r="AE3144" s="19"/>
      <c r="AF3144" s="19"/>
      <c r="AG3144" s="19"/>
      <c r="AH3144" s="19"/>
      <c r="AI3144" s="19"/>
      <c r="AJ3144" s="19"/>
      <c r="AK3144" s="19"/>
      <c r="AL3144" s="19"/>
      <c r="AM3144" s="19"/>
      <c r="AN3144" s="19"/>
      <c r="AO3144" s="19"/>
      <c r="AP3144" s="19"/>
      <c r="AQ3144" s="19"/>
      <c r="AR3144" s="19"/>
      <c r="AS3144" s="19"/>
      <c r="AT3144" s="19"/>
      <c r="AU3144" s="19"/>
      <c r="AV3144" s="19"/>
      <c r="AW3144" s="19"/>
      <c r="AX3144" s="19"/>
      <c r="AY3144" s="19"/>
      <c r="AZ3144" s="19"/>
      <c r="BA3144" s="19"/>
      <c r="BB3144" s="19"/>
      <c r="BC3144" s="19"/>
      <c r="BD3144" s="19"/>
      <c r="BE3144" s="19"/>
      <c r="BF3144" s="19"/>
      <c r="BG3144" s="19"/>
      <c r="BH3144" s="19"/>
      <c r="BI3144" s="19"/>
      <c r="BJ3144" s="19"/>
      <c r="BK3144" s="19"/>
      <c r="BL3144" s="19"/>
      <c r="BM3144" s="19"/>
      <c r="BN3144" s="19"/>
      <c r="BO3144" s="19"/>
      <c r="BP3144" s="19"/>
      <c r="BQ3144" s="19"/>
      <c r="BR3144" s="19"/>
      <c r="BS3144" s="19"/>
      <c r="BT3144" s="19"/>
      <c r="BU3144" s="19"/>
      <c r="BV3144" s="19"/>
      <c r="BW3144" s="19"/>
      <c r="BX3144" s="19"/>
      <c r="BY3144" s="19"/>
      <c r="BZ3144" s="19"/>
      <c r="CA3144" s="19"/>
      <c r="CB3144" s="19"/>
      <c r="CC3144" s="19"/>
      <c r="CD3144" s="19"/>
      <c r="CE3144" s="19"/>
      <c r="CF3144" s="19"/>
      <c r="CG3144" s="19"/>
      <c r="CH3144" s="19"/>
      <c r="CI3144" s="19"/>
      <c r="CJ3144" s="19"/>
      <c r="CK3144" s="19"/>
      <c r="CL3144" s="19"/>
      <c r="CM3144" s="19"/>
      <c r="CN3144" s="19"/>
      <c r="CO3144" s="19"/>
      <c r="CP3144" s="19"/>
      <c r="CQ3144" s="19"/>
      <c r="CR3144" s="19"/>
      <c r="CS3144" s="19"/>
      <c r="CT3144" s="19"/>
      <c r="CU3144" s="19"/>
      <c r="CV3144" s="19"/>
      <c r="CW3144" s="19"/>
      <c r="CX3144" s="19"/>
      <c r="CY3144" s="19"/>
      <c r="CZ3144" s="19"/>
      <c r="DA3144" s="19"/>
      <c r="DB3144" s="19"/>
      <c r="DC3144" s="19"/>
      <c r="DD3144" s="19"/>
      <c r="DE3144" s="19"/>
      <c r="DF3144" s="19"/>
      <c r="DG3144" s="19"/>
    </row>
    <row r="3145" spans="1:111" x14ac:dyDescent="0.25">
      <c r="A3145" s="35"/>
      <c r="B3145" s="35"/>
      <c r="C3145" s="35"/>
      <c r="D3145" s="35"/>
      <c r="E3145" s="107"/>
      <c r="H3145" s="35"/>
      <c r="I3145" s="35"/>
      <c r="J3145" s="35"/>
      <c r="K3145" s="35"/>
      <c r="L3145" s="35"/>
      <c r="M3145" s="35"/>
      <c r="N3145" s="35"/>
      <c r="O3145" s="35"/>
      <c r="V3145" s="19"/>
      <c r="W3145" s="19"/>
      <c r="X3145" s="19"/>
      <c r="Y3145" s="19"/>
      <c r="Z3145" s="19"/>
      <c r="AA3145" s="19"/>
      <c r="AB3145" s="19"/>
      <c r="AC3145" s="19"/>
      <c r="AD3145" s="19"/>
      <c r="AE3145" s="19"/>
      <c r="AF3145" s="19"/>
      <c r="AG3145" s="19"/>
      <c r="AH3145" s="19"/>
      <c r="AI3145" s="19"/>
      <c r="AJ3145" s="19"/>
      <c r="AK3145" s="19"/>
      <c r="AL3145" s="19"/>
      <c r="AM3145" s="19"/>
      <c r="AN3145" s="19"/>
      <c r="AO3145" s="19"/>
      <c r="AP3145" s="19"/>
      <c r="AQ3145" s="19"/>
      <c r="AR3145" s="19"/>
      <c r="AS3145" s="19"/>
      <c r="AT3145" s="19"/>
      <c r="AU3145" s="19"/>
      <c r="AV3145" s="19"/>
      <c r="AW3145" s="19"/>
      <c r="AX3145" s="19"/>
      <c r="AY3145" s="19"/>
      <c r="AZ3145" s="19"/>
      <c r="BA3145" s="19"/>
      <c r="BB3145" s="19"/>
      <c r="BC3145" s="19"/>
      <c r="BD3145" s="19"/>
      <c r="BE3145" s="19"/>
      <c r="BF3145" s="19"/>
      <c r="BG3145" s="19"/>
      <c r="BH3145" s="19"/>
      <c r="BI3145" s="19"/>
      <c r="BJ3145" s="19"/>
      <c r="BK3145" s="19"/>
      <c r="BL3145" s="19"/>
      <c r="BM3145" s="19"/>
      <c r="BN3145" s="19"/>
      <c r="BO3145" s="19"/>
      <c r="BP3145" s="19"/>
      <c r="BQ3145" s="19"/>
      <c r="BR3145" s="19"/>
      <c r="BS3145" s="19"/>
      <c r="BT3145" s="19"/>
      <c r="BU3145" s="19"/>
      <c r="BV3145" s="19"/>
      <c r="BW3145" s="19"/>
      <c r="BX3145" s="19"/>
      <c r="BY3145" s="19"/>
      <c r="BZ3145" s="19"/>
      <c r="CA3145" s="19"/>
      <c r="CB3145" s="19"/>
      <c r="CC3145" s="19"/>
      <c r="CD3145" s="19"/>
      <c r="CE3145" s="19"/>
      <c r="CF3145" s="19"/>
      <c r="CG3145" s="19"/>
      <c r="CH3145" s="19"/>
      <c r="CI3145" s="19"/>
      <c r="CJ3145" s="19"/>
      <c r="CK3145" s="19"/>
      <c r="CL3145" s="19"/>
      <c r="CM3145" s="19"/>
      <c r="CN3145" s="19"/>
      <c r="CO3145" s="19"/>
      <c r="CP3145" s="19"/>
      <c r="CQ3145" s="19"/>
      <c r="CR3145" s="19"/>
      <c r="CS3145" s="19"/>
      <c r="CT3145" s="19"/>
      <c r="CU3145" s="19"/>
      <c r="CV3145" s="19"/>
      <c r="CW3145" s="19"/>
      <c r="CX3145" s="19"/>
      <c r="CY3145" s="19"/>
      <c r="CZ3145" s="19"/>
      <c r="DA3145" s="19"/>
      <c r="DB3145" s="19"/>
      <c r="DC3145" s="19"/>
      <c r="DD3145" s="19"/>
      <c r="DE3145" s="19"/>
      <c r="DF3145" s="19"/>
      <c r="DG3145" s="19"/>
    </row>
    <row r="3146" spans="1:111" x14ac:dyDescent="0.25">
      <c r="A3146" s="35"/>
      <c r="B3146" s="35"/>
      <c r="C3146" s="35"/>
      <c r="D3146" s="35"/>
      <c r="E3146" s="107"/>
      <c r="H3146" s="35"/>
      <c r="I3146" s="35"/>
      <c r="J3146" s="35"/>
      <c r="K3146" s="35"/>
      <c r="L3146" s="35"/>
      <c r="M3146" s="35"/>
      <c r="N3146" s="35"/>
      <c r="O3146" s="35"/>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19"/>
      <c r="AY3146" s="19"/>
      <c r="AZ3146" s="19"/>
      <c r="BA3146" s="19"/>
      <c r="BB3146" s="19"/>
      <c r="BC3146" s="19"/>
      <c r="BD3146" s="19"/>
      <c r="BE3146" s="19"/>
      <c r="BF3146" s="19"/>
      <c r="BG3146" s="19"/>
      <c r="BH3146" s="19"/>
      <c r="BI3146" s="19"/>
      <c r="BJ3146" s="19"/>
      <c r="BK3146" s="19"/>
      <c r="BL3146" s="19"/>
      <c r="BM3146" s="19"/>
      <c r="BN3146" s="19"/>
      <c r="BO3146" s="19"/>
      <c r="BP3146" s="19"/>
      <c r="BQ3146" s="19"/>
      <c r="BR3146" s="19"/>
      <c r="BS3146" s="19"/>
      <c r="BT3146" s="19"/>
      <c r="BU3146" s="19"/>
      <c r="BV3146" s="19"/>
      <c r="BW3146" s="19"/>
      <c r="BX3146" s="19"/>
      <c r="BY3146" s="19"/>
      <c r="BZ3146" s="19"/>
      <c r="CA3146" s="19"/>
      <c r="CB3146" s="19"/>
      <c r="CC3146" s="19"/>
      <c r="CD3146" s="19"/>
      <c r="CE3146" s="19"/>
      <c r="CF3146" s="19"/>
      <c r="CG3146" s="19"/>
      <c r="CH3146" s="19"/>
      <c r="CI3146" s="19"/>
      <c r="CJ3146" s="19"/>
      <c r="CK3146" s="19"/>
      <c r="CL3146" s="19"/>
      <c r="CM3146" s="19"/>
      <c r="CN3146" s="19"/>
      <c r="CO3146" s="19"/>
      <c r="CP3146" s="19"/>
      <c r="CQ3146" s="19"/>
      <c r="CR3146" s="19"/>
      <c r="CS3146" s="19"/>
      <c r="CT3146" s="19"/>
      <c r="CU3146" s="19"/>
      <c r="CV3146" s="19"/>
      <c r="CW3146" s="19"/>
      <c r="CX3146" s="19"/>
      <c r="CY3146" s="19"/>
      <c r="CZ3146" s="19"/>
      <c r="DA3146" s="19"/>
      <c r="DB3146" s="19"/>
      <c r="DC3146" s="19"/>
      <c r="DD3146" s="19"/>
      <c r="DE3146" s="19"/>
      <c r="DF3146" s="19"/>
      <c r="DG3146" s="19"/>
    </row>
    <row r="3147" spans="1:111" x14ac:dyDescent="0.25">
      <c r="A3147" s="35"/>
      <c r="B3147" s="35"/>
      <c r="C3147" s="35"/>
      <c r="D3147" s="35"/>
      <c r="E3147" s="107"/>
      <c r="H3147" s="35"/>
      <c r="I3147" s="35"/>
      <c r="J3147" s="35"/>
      <c r="K3147" s="35"/>
      <c r="L3147" s="35"/>
      <c r="M3147" s="35"/>
      <c r="N3147" s="35"/>
      <c r="O3147" s="35"/>
      <c r="V3147" s="19"/>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AQ3147" s="19"/>
      <c r="AR3147" s="19"/>
      <c r="AS3147" s="19"/>
      <c r="AT3147" s="19"/>
      <c r="AU3147" s="19"/>
      <c r="AV3147" s="19"/>
      <c r="AW3147" s="19"/>
      <c r="AX3147" s="19"/>
      <c r="AY3147" s="19"/>
      <c r="AZ3147" s="19"/>
      <c r="BA3147" s="19"/>
      <c r="BB3147" s="19"/>
      <c r="BC3147" s="19"/>
      <c r="BD3147" s="19"/>
      <c r="BE3147" s="19"/>
      <c r="BF3147" s="19"/>
      <c r="BG3147" s="19"/>
      <c r="BH3147" s="19"/>
      <c r="BI3147" s="19"/>
      <c r="BJ3147" s="19"/>
      <c r="BK3147" s="19"/>
      <c r="BL3147" s="19"/>
      <c r="BM3147" s="19"/>
      <c r="BN3147" s="19"/>
      <c r="BO3147" s="19"/>
      <c r="BP3147" s="19"/>
      <c r="BQ3147" s="19"/>
      <c r="BR3147" s="19"/>
      <c r="BS3147" s="19"/>
      <c r="BT3147" s="19"/>
      <c r="BU3147" s="19"/>
      <c r="BV3147" s="19"/>
      <c r="BW3147" s="19"/>
      <c r="BX3147" s="19"/>
      <c r="BY3147" s="19"/>
      <c r="BZ3147" s="19"/>
      <c r="CA3147" s="19"/>
      <c r="CB3147" s="19"/>
      <c r="CC3147" s="19"/>
      <c r="CD3147" s="19"/>
      <c r="CE3147" s="19"/>
      <c r="CF3147" s="19"/>
      <c r="CG3147" s="19"/>
      <c r="CH3147" s="19"/>
      <c r="CI3147" s="19"/>
      <c r="CJ3147" s="19"/>
      <c r="CK3147" s="19"/>
      <c r="CL3147" s="19"/>
      <c r="CM3147" s="19"/>
      <c r="CN3147" s="19"/>
      <c r="CO3147" s="19"/>
      <c r="CP3147" s="19"/>
      <c r="CQ3147" s="19"/>
      <c r="CR3147" s="19"/>
      <c r="CS3147" s="19"/>
      <c r="CT3147" s="19"/>
      <c r="CU3147" s="19"/>
      <c r="CV3147" s="19"/>
      <c r="CW3147" s="19"/>
      <c r="CX3147" s="19"/>
      <c r="CY3147" s="19"/>
      <c r="CZ3147" s="19"/>
      <c r="DA3147" s="19"/>
      <c r="DB3147" s="19"/>
      <c r="DC3147" s="19"/>
      <c r="DD3147" s="19"/>
      <c r="DE3147" s="19"/>
      <c r="DF3147" s="19"/>
      <c r="DG3147" s="19"/>
    </row>
    <row r="3148" spans="1:111" x14ac:dyDescent="0.25">
      <c r="A3148" s="35"/>
      <c r="B3148" s="35"/>
      <c r="C3148" s="35"/>
      <c r="D3148" s="35"/>
      <c r="E3148" s="107"/>
      <c r="H3148" s="35"/>
      <c r="I3148" s="35"/>
      <c r="J3148" s="35"/>
      <c r="K3148" s="35"/>
      <c r="L3148" s="35"/>
      <c r="M3148" s="35"/>
      <c r="N3148" s="35"/>
      <c r="O3148" s="35"/>
      <c r="V3148" s="19"/>
      <c r="W3148" s="19"/>
      <c r="X3148" s="19"/>
      <c r="Y3148" s="19"/>
      <c r="Z3148" s="19"/>
      <c r="AA3148" s="19"/>
      <c r="AB3148" s="19"/>
      <c r="AC3148" s="19"/>
      <c r="AD3148" s="19"/>
      <c r="AE3148" s="19"/>
      <c r="AF3148" s="19"/>
      <c r="AG3148" s="19"/>
      <c r="AH3148" s="19"/>
      <c r="AI3148" s="19"/>
      <c r="AJ3148" s="19"/>
      <c r="AK3148" s="19"/>
      <c r="AL3148" s="19"/>
      <c r="AM3148" s="19"/>
      <c r="AN3148" s="19"/>
      <c r="AO3148" s="19"/>
      <c r="AP3148" s="19"/>
      <c r="AQ3148" s="19"/>
      <c r="AR3148" s="19"/>
      <c r="AS3148" s="19"/>
      <c r="AT3148" s="19"/>
      <c r="AU3148" s="19"/>
      <c r="AV3148" s="19"/>
      <c r="AW3148" s="19"/>
      <c r="AX3148" s="19"/>
      <c r="AY3148" s="19"/>
      <c r="AZ3148" s="19"/>
      <c r="BA3148" s="19"/>
      <c r="BB3148" s="19"/>
      <c r="BC3148" s="19"/>
      <c r="BD3148" s="19"/>
      <c r="BE3148" s="19"/>
      <c r="BF3148" s="19"/>
      <c r="BG3148" s="19"/>
      <c r="BH3148" s="19"/>
      <c r="BI3148" s="19"/>
      <c r="BJ3148" s="19"/>
      <c r="BK3148" s="19"/>
      <c r="BL3148" s="19"/>
      <c r="BM3148" s="19"/>
      <c r="BN3148" s="19"/>
      <c r="BO3148" s="19"/>
      <c r="BP3148" s="19"/>
      <c r="BQ3148" s="19"/>
      <c r="BR3148" s="19"/>
      <c r="BS3148" s="19"/>
      <c r="BT3148" s="19"/>
      <c r="BU3148" s="19"/>
      <c r="BV3148" s="19"/>
      <c r="BW3148" s="19"/>
      <c r="BX3148" s="19"/>
      <c r="BY3148" s="19"/>
      <c r="BZ3148" s="19"/>
      <c r="CA3148" s="19"/>
      <c r="CB3148" s="19"/>
      <c r="CC3148" s="19"/>
      <c r="CD3148" s="19"/>
      <c r="CE3148" s="19"/>
      <c r="CF3148" s="19"/>
      <c r="CG3148" s="19"/>
      <c r="CH3148" s="19"/>
      <c r="CI3148" s="19"/>
      <c r="CJ3148" s="19"/>
      <c r="CK3148" s="19"/>
      <c r="CL3148" s="19"/>
      <c r="CM3148" s="19"/>
      <c r="CN3148" s="19"/>
      <c r="CO3148" s="19"/>
      <c r="CP3148" s="19"/>
      <c r="CQ3148" s="19"/>
      <c r="CR3148" s="19"/>
      <c r="CS3148" s="19"/>
      <c r="CT3148" s="19"/>
      <c r="CU3148" s="19"/>
      <c r="CV3148" s="19"/>
      <c r="CW3148" s="19"/>
      <c r="CX3148" s="19"/>
      <c r="CY3148" s="19"/>
      <c r="CZ3148" s="19"/>
      <c r="DA3148" s="19"/>
      <c r="DB3148" s="19"/>
      <c r="DC3148" s="19"/>
      <c r="DD3148" s="19"/>
      <c r="DE3148" s="19"/>
      <c r="DF3148" s="19"/>
      <c r="DG3148" s="19"/>
    </row>
    <row r="3149" spans="1:111" x14ac:dyDescent="0.25">
      <c r="A3149" s="35"/>
      <c r="B3149" s="35"/>
      <c r="C3149" s="35"/>
      <c r="D3149" s="35"/>
      <c r="E3149" s="107"/>
      <c r="H3149" s="35"/>
      <c r="I3149" s="35"/>
      <c r="J3149" s="35"/>
      <c r="K3149" s="35"/>
      <c r="L3149" s="35"/>
      <c r="M3149" s="35"/>
      <c r="N3149" s="35"/>
      <c r="O3149" s="35"/>
      <c r="V3149" s="19"/>
      <c r="W3149" s="19"/>
      <c r="X3149" s="19"/>
      <c r="Y3149" s="19"/>
      <c r="Z3149" s="19"/>
      <c r="AA3149" s="19"/>
      <c r="AB3149" s="19"/>
      <c r="AC3149" s="19"/>
      <c r="AD3149" s="19"/>
      <c r="AE3149" s="19"/>
      <c r="AF3149" s="19"/>
      <c r="AG3149" s="19"/>
      <c r="AH3149" s="19"/>
      <c r="AI3149" s="19"/>
      <c r="AJ3149" s="19"/>
      <c r="AK3149" s="19"/>
      <c r="AL3149" s="19"/>
      <c r="AM3149" s="19"/>
      <c r="AN3149" s="19"/>
      <c r="AO3149" s="19"/>
      <c r="AP3149" s="19"/>
      <c r="AQ3149" s="19"/>
      <c r="AR3149" s="19"/>
      <c r="AS3149" s="19"/>
      <c r="AT3149" s="19"/>
      <c r="AU3149" s="19"/>
      <c r="AV3149" s="19"/>
      <c r="AW3149" s="19"/>
      <c r="AX3149" s="19"/>
      <c r="AY3149" s="19"/>
      <c r="AZ3149" s="19"/>
      <c r="BA3149" s="19"/>
      <c r="BB3149" s="19"/>
      <c r="BC3149" s="19"/>
      <c r="BD3149" s="19"/>
      <c r="BE3149" s="19"/>
      <c r="BF3149" s="19"/>
      <c r="BG3149" s="19"/>
      <c r="BH3149" s="19"/>
      <c r="BI3149" s="19"/>
      <c r="BJ3149" s="19"/>
      <c r="BK3149" s="19"/>
      <c r="BL3149" s="19"/>
      <c r="BM3149" s="19"/>
      <c r="BN3149" s="19"/>
      <c r="BO3149" s="19"/>
      <c r="BP3149" s="19"/>
      <c r="BQ3149" s="19"/>
      <c r="BR3149" s="19"/>
      <c r="BS3149" s="19"/>
      <c r="BT3149" s="19"/>
      <c r="BU3149" s="19"/>
      <c r="BV3149" s="19"/>
      <c r="BW3149" s="19"/>
      <c r="BX3149" s="19"/>
      <c r="BY3149" s="19"/>
      <c r="BZ3149" s="19"/>
      <c r="CA3149" s="19"/>
      <c r="CB3149" s="19"/>
      <c r="CC3149" s="19"/>
      <c r="CD3149" s="19"/>
      <c r="CE3149" s="19"/>
      <c r="CF3149" s="19"/>
      <c r="CG3149" s="19"/>
      <c r="CH3149" s="19"/>
      <c r="CI3149" s="19"/>
      <c r="CJ3149" s="19"/>
      <c r="CK3149" s="19"/>
      <c r="CL3149" s="19"/>
      <c r="CM3149" s="19"/>
      <c r="CN3149" s="19"/>
      <c r="CO3149" s="19"/>
      <c r="CP3149" s="19"/>
      <c r="CQ3149" s="19"/>
      <c r="CR3149" s="19"/>
      <c r="CS3149" s="19"/>
      <c r="CT3149" s="19"/>
      <c r="CU3149" s="19"/>
      <c r="CV3149" s="19"/>
      <c r="CW3149" s="19"/>
      <c r="CX3149" s="19"/>
      <c r="CY3149" s="19"/>
      <c r="CZ3149" s="19"/>
      <c r="DA3149" s="19"/>
      <c r="DB3149" s="19"/>
      <c r="DC3149" s="19"/>
      <c r="DD3149" s="19"/>
      <c r="DE3149" s="19"/>
      <c r="DF3149" s="19"/>
      <c r="DG3149" s="19"/>
    </row>
    <row r="3150" spans="1:111" x14ac:dyDescent="0.25">
      <c r="A3150" s="35"/>
      <c r="B3150" s="35"/>
      <c r="C3150" s="35"/>
      <c r="D3150" s="35"/>
      <c r="E3150" s="107"/>
      <c r="H3150" s="35"/>
      <c r="I3150" s="35"/>
      <c r="J3150" s="35"/>
      <c r="K3150" s="35"/>
      <c r="L3150" s="35"/>
      <c r="M3150" s="35"/>
      <c r="N3150" s="35"/>
      <c r="O3150" s="35"/>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9"/>
      <c r="CE3150" s="19"/>
      <c r="CF3150" s="19"/>
      <c r="CG3150" s="19"/>
      <c r="CH3150" s="19"/>
      <c r="CI3150" s="19"/>
      <c r="CJ3150" s="19"/>
      <c r="CK3150" s="19"/>
      <c r="CL3150" s="19"/>
      <c r="CM3150" s="19"/>
      <c r="CN3150" s="19"/>
      <c r="CO3150" s="19"/>
      <c r="CP3150" s="19"/>
      <c r="CQ3150" s="19"/>
      <c r="CR3150" s="19"/>
      <c r="CS3150" s="19"/>
      <c r="CT3150" s="19"/>
      <c r="CU3150" s="19"/>
      <c r="CV3150" s="19"/>
      <c r="CW3150" s="19"/>
      <c r="CX3150" s="19"/>
      <c r="CY3150" s="19"/>
      <c r="CZ3150" s="19"/>
      <c r="DA3150" s="19"/>
      <c r="DB3150" s="19"/>
      <c r="DC3150" s="19"/>
      <c r="DD3150" s="19"/>
      <c r="DE3150" s="19"/>
      <c r="DF3150" s="19"/>
      <c r="DG3150" s="19"/>
    </row>
    <row r="3151" spans="1:111" x14ac:dyDescent="0.25">
      <c r="A3151" s="35"/>
      <c r="B3151" s="35"/>
      <c r="C3151" s="35"/>
      <c r="D3151" s="35"/>
      <c r="E3151" s="107"/>
      <c r="H3151" s="35"/>
      <c r="I3151" s="35"/>
      <c r="J3151" s="35"/>
      <c r="K3151" s="35"/>
      <c r="L3151" s="35"/>
      <c r="M3151" s="35"/>
      <c r="N3151" s="35"/>
      <c r="O3151" s="35"/>
      <c r="V3151" s="19"/>
      <c r="W3151" s="19"/>
      <c r="X3151" s="19"/>
      <c r="Y3151" s="19"/>
      <c r="Z3151" s="19"/>
      <c r="AA3151" s="19"/>
      <c r="AB3151" s="19"/>
      <c r="AC3151" s="19"/>
      <c r="AD3151" s="19"/>
      <c r="AE3151" s="19"/>
      <c r="AF3151" s="19"/>
      <c r="AG3151" s="19"/>
      <c r="AH3151" s="19"/>
      <c r="AI3151" s="19"/>
      <c r="AJ3151" s="19"/>
      <c r="AK3151" s="19"/>
      <c r="AL3151" s="19"/>
      <c r="AM3151" s="19"/>
      <c r="AN3151" s="19"/>
      <c r="AO3151" s="19"/>
      <c r="AP3151" s="19"/>
      <c r="AQ3151" s="19"/>
      <c r="AR3151" s="19"/>
      <c r="AS3151" s="19"/>
      <c r="AT3151" s="19"/>
      <c r="AU3151" s="19"/>
      <c r="AV3151" s="19"/>
      <c r="AW3151" s="19"/>
      <c r="AX3151" s="19"/>
      <c r="AY3151" s="19"/>
      <c r="AZ3151" s="19"/>
      <c r="BA3151" s="19"/>
      <c r="BB3151" s="19"/>
      <c r="BC3151" s="19"/>
      <c r="BD3151" s="19"/>
      <c r="BE3151" s="19"/>
      <c r="BF3151" s="19"/>
      <c r="BG3151" s="19"/>
      <c r="BH3151" s="19"/>
      <c r="BI3151" s="19"/>
      <c r="BJ3151" s="19"/>
      <c r="BK3151" s="19"/>
      <c r="BL3151" s="19"/>
      <c r="BM3151" s="19"/>
      <c r="BN3151" s="19"/>
      <c r="BO3151" s="19"/>
      <c r="BP3151" s="19"/>
      <c r="BQ3151" s="19"/>
      <c r="BR3151" s="19"/>
      <c r="BS3151" s="19"/>
      <c r="BT3151" s="19"/>
      <c r="BU3151" s="19"/>
      <c r="BV3151" s="19"/>
      <c r="BW3151" s="19"/>
      <c r="BX3151" s="19"/>
      <c r="BY3151" s="19"/>
      <c r="BZ3151" s="19"/>
      <c r="CA3151" s="19"/>
      <c r="CB3151" s="19"/>
      <c r="CC3151" s="19"/>
      <c r="CD3151" s="19"/>
      <c r="CE3151" s="19"/>
      <c r="CF3151" s="19"/>
      <c r="CG3151" s="19"/>
      <c r="CH3151" s="19"/>
      <c r="CI3151" s="19"/>
      <c r="CJ3151" s="19"/>
      <c r="CK3151" s="19"/>
      <c r="CL3151" s="19"/>
      <c r="CM3151" s="19"/>
      <c r="CN3151" s="19"/>
      <c r="CO3151" s="19"/>
      <c r="CP3151" s="19"/>
      <c r="CQ3151" s="19"/>
      <c r="CR3151" s="19"/>
      <c r="CS3151" s="19"/>
      <c r="CT3151" s="19"/>
      <c r="CU3151" s="19"/>
      <c r="CV3151" s="19"/>
      <c r="CW3151" s="19"/>
      <c r="CX3151" s="19"/>
      <c r="CY3151" s="19"/>
      <c r="CZ3151" s="19"/>
      <c r="DA3151" s="19"/>
      <c r="DB3151" s="19"/>
      <c r="DC3151" s="19"/>
      <c r="DD3151" s="19"/>
      <c r="DE3151" s="19"/>
      <c r="DF3151" s="19"/>
      <c r="DG3151" s="19"/>
    </row>
    <row r="3152" spans="1:111" x14ac:dyDescent="0.25">
      <c r="A3152" s="35"/>
      <c r="B3152" s="35"/>
      <c r="C3152" s="35"/>
      <c r="D3152" s="35"/>
      <c r="E3152" s="107"/>
      <c r="H3152" s="35"/>
      <c r="I3152" s="35"/>
      <c r="J3152" s="35"/>
      <c r="K3152" s="35"/>
      <c r="L3152" s="35"/>
      <c r="M3152" s="35"/>
      <c r="N3152" s="35"/>
      <c r="O3152" s="35"/>
      <c r="V3152" s="19"/>
      <c r="W3152" s="19"/>
      <c r="X3152" s="19"/>
      <c r="Y3152" s="19"/>
      <c r="Z3152" s="19"/>
      <c r="AA3152" s="19"/>
      <c r="AB3152" s="19"/>
      <c r="AC3152" s="19"/>
      <c r="AD3152" s="19"/>
      <c r="AE3152" s="19"/>
      <c r="AF3152" s="19"/>
      <c r="AG3152" s="19"/>
      <c r="AH3152" s="19"/>
      <c r="AI3152" s="19"/>
      <c r="AJ3152" s="19"/>
      <c r="AK3152" s="19"/>
      <c r="AL3152" s="19"/>
      <c r="AM3152" s="19"/>
      <c r="AN3152" s="19"/>
      <c r="AO3152" s="19"/>
      <c r="AP3152" s="19"/>
      <c r="AQ3152" s="19"/>
      <c r="AR3152" s="19"/>
      <c r="AS3152" s="19"/>
      <c r="AT3152" s="19"/>
      <c r="AU3152" s="19"/>
      <c r="AV3152" s="19"/>
      <c r="AW3152" s="19"/>
      <c r="AX3152" s="19"/>
      <c r="AY3152" s="19"/>
      <c r="AZ3152" s="19"/>
      <c r="BA3152" s="19"/>
      <c r="BB3152" s="19"/>
      <c r="BC3152" s="19"/>
      <c r="BD3152" s="19"/>
      <c r="BE3152" s="19"/>
      <c r="BF3152" s="19"/>
      <c r="BG3152" s="19"/>
      <c r="BH3152" s="19"/>
      <c r="BI3152" s="19"/>
      <c r="BJ3152" s="19"/>
      <c r="BK3152" s="19"/>
      <c r="BL3152" s="19"/>
      <c r="BM3152" s="19"/>
      <c r="BN3152" s="19"/>
      <c r="BO3152" s="19"/>
      <c r="BP3152" s="19"/>
      <c r="BQ3152" s="19"/>
      <c r="BR3152" s="19"/>
      <c r="BS3152" s="19"/>
      <c r="BT3152" s="19"/>
      <c r="BU3152" s="19"/>
      <c r="BV3152" s="19"/>
      <c r="BW3152" s="19"/>
      <c r="BX3152" s="19"/>
      <c r="BY3152" s="19"/>
      <c r="BZ3152" s="19"/>
      <c r="CA3152" s="19"/>
      <c r="CB3152" s="19"/>
      <c r="CC3152" s="19"/>
      <c r="CD3152" s="19"/>
      <c r="CE3152" s="19"/>
      <c r="CF3152" s="19"/>
      <c r="CG3152" s="19"/>
      <c r="CH3152" s="19"/>
      <c r="CI3152" s="19"/>
      <c r="CJ3152" s="19"/>
      <c r="CK3152" s="19"/>
      <c r="CL3152" s="19"/>
      <c r="CM3152" s="19"/>
      <c r="CN3152" s="19"/>
      <c r="CO3152" s="19"/>
      <c r="CP3152" s="19"/>
      <c r="CQ3152" s="19"/>
      <c r="CR3152" s="19"/>
      <c r="CS3152" s="19"/>
      <c r="CT3152" s="19"/>
      <c r="CU3152" s="19"/>
      <c r="CV3152" s="19"/>
      <c r="CW3152" s="19"/>
      <c r="CX3152" s="19"/>
      <c r="CY3152" s="19"/>
      <c r="CZ3152" s="19"/>
      <c r="DA3152" s="19"/>
      <c r="DB3152" s="19"/>
      <c r="DC3152" s="19"/>
      <c r="DD3152" s="19"/>
      <c r="DE3152" s="19"/>
      <c r="DF3152" s="19"/>
      <c r="DG3152" s="19"/>
    </row>
    <row r="3153" spans="1:111" x14ac:dyDescent="0.25">
      <c r="A3153" s="35"/>
      <c r="B3153" s="35"/>
      <c r="C3153" s="35"/>
      <c r="D3153" s="35"/>
      <c r="E3153" s="107"/>
      <c r="H3153" s="35"/>
      <c r="I3153" s="35"/>
      <c r="J3153" s="35"/>
      <c r="K3153" s="35"/>
      <c r="L3153" s="35"/>
      <c r="M3153" s="35"/>
      <c r="N3153" s="35"/>
      <c r="O3153" s="35"/>
      <c r="V3153" s="19"/>
      <c r="W3153" s="19"/>
      <c r="X3153" s="19"/>
      <c r="Y3153" s="19"/>
      <c r="Z3153" s="19"/>
      <c r="AA3153" s="19"/>
      <c r="AB3153" s="19"/>
      <c r="AC3153" s="19"/>
      <c r="AD3153" s="19"/>
      <c r="AE3153" s="19"/>
      <c r="AF3153" s="19"/>
      <c r="AG3153" s="19"/>
      <c r="AH3153" s="19"/>
      <c r="AI3153" s="19"/>
      <c r="AJ3153" s="19"/>
      <c r="AK3153" s="19"/>
      <c r="AL3153" s="19"/>
      <c r="AM3153" s="19"/>
      <c r="AN3153" s="19"/>
      <c r="AO3153" s="19"/>
      <c r="AP3153" s="19"/>
      <c r="AQ3153" s="19"/>
      <c r="AR3153" s="19"/>
      <c r="AS3153" s="19"/>
      <c r="AT3153" s="19"/>
      <c r="AU3153" s="19"/>
      <c r="AV3153" s="19"/>
      <c r="AW3153" s="19"/>
      <c r="AX3153" s="19"/>
      <c r="AY3153" s="19"/>
      <c r="AZ3153" s="19"/>
      <c r="BA3153" s="19"/>
      <c r="BB3153" s="19"/>
      <c r="BC3153" s="19"/>
      <c r="BD3153" s="19"/>
      <c r="BE3153" s="19"/>
      <c r="BF3153" s="19"/>
      <c r="BG3153" s="19"/>
      <c r="BH3153" s="19"/>
      <c r="BI3153" s="19"/>
      <c r="BJ3153" s="19"/>
      <c r="BK3153" s="19"/>
      <c r="BL3153" s="19"/>
      <c r="BM3153" s="19"/>
      <c r="BN3153" s="19"/>
      <c r="BO3153" s="19"/>
      <c r="BP3153" s="19"/>
      <c r="BQ3153" s="19"/>
      <c r="BR3153" s="19"/>
      <c r="BS3153" s="19"/>
      <c r="BT3153" s="19"/>
      <c r="BU3153" s="19"/>
      <c r="BV3153" s="19"/>
      <c r="BW3153" s="19"/>
      <c r="BX3153" s="19"/>
      <c r="BY3153" s="19"/>
      <c r="BZ3153" s="19"/>
      <c r="CA3153" s="19"/>
      <c r="CB3153" s="19"/>
      <c r="CC3153" s="19"/>
      <c r="CD3153" s="19"/>
      <c r="CE3153" s="19"/>
      <c r="CF3153" s="19"/>
      <c r="CG3153" s="19"/>
      <c r="CH3153" s="19"/>
      <c r="CI3153" s="19"/>
      <c r="CJ3153" s="19"/>
      <c r="CK3153" s="19"/>
      <c r="CL3153" s="19"/>
      <c r="CM3153" s="19"/>
      <c r="CN3153" s="19"/>
      <c r="CO3153" s="19"/>
      <c r="CP3153" s="19"/>
      <c r="CQ3153" s="19"/>
      <c r="CR3153" s="19"/>
      <c r="CS3153" s="19"/>
      <c r="CT3153" s="19"/>
      <c r="CU3153" s="19"/>
      <c r="CV3153" s="19"/>
      <c r="CW3153" s="19"/>
      <c r="CX3153" s="19"/>
      <c r="CY3153" s="19"/>
      <c r="CZ3153" s="19"/>
      <c r="DA3153" s="19"/>
      <c r="DB3153" s="19"/>
      <c r="DC3153" s="19"/>
      <c r="DD3153" s="19"/>
      <c r="DE3153" s="19"/>
      <c r="DF3153" s="19"/>
      <c r="DG3153" s="19"/>
    </row>
    <row r="3154" spans="1:111" x14ac:dyDescent="0.25">
      <c r="A3154" s="35"/>
      <c r="B3154" s="35"/>
      <c r="C3154" s="35"/>
      <c r="D3154" s="35"/>
      <c r="E3154" s="107"/>
      <c r="H3154" s="35"/>
      <c r="I3154" s="35"/>
      <c r="J3154" s="35"/>
      <c r="K3154" s="35"/>
      <c r="L3154" s="35"/>
      <c r="M3154" s="35"/>
      <c r="N3154" s="35"/>
      <c r="O3154" s="35"/>
      <c r="V3154" s="19"/>
      <c r="W3154" s="19"/>
      <c r="X3154" s="19"/>
      <c r="Y3154" s="19"/>
      <c r="Z3154" s="19"/>
      <c r="AA3154" s="19"/>
      <c r="AB3154" s="19"/>
      <c r="AC3154" s="19"/>
      <c r="AD3154" s="19"/>
      <c r="AE3154" s="19"/>
      <c r="AF3154" s="19"/>
      <c r="AG3154" s="19"/>
      <c r="AH3154" s="19"/>
      <c r="AI3154" s="19"/>
      <c r="AJ3154" s="19"/>
      <c r="AK3154" s="19"/>
      <c r="AL3154" s="19"/>
      <c r="AM3154" s="19"/>
      <c r="AN3154" s="19"/>
      <c r="AO3154" s="19"/>
      <c r="AP3154" s="19"/>
      <c r="AQ3154" s="19"/>
      <c r="AR3154" s="19"/>
      <c r="AS3154" s="19"/>
      <c r="AT3154" s="19"/>
      <c r="AU3154" s="19"/>
      <c r="AV3154" s="19"/>
      <c r="AW3154" s="19"/>
      <c r="AX3154" s="19"/>
      <c r="AY3154" s="19"/>
      <c r="AZ3154" s="19"/>
      <c r="BA3154" s="19"/>
      <c r="BB3154" s="19"/>
      <c r="BC3154" s="19"/>
      <c r="BD3154" s="19"/>
      <c r="BE3154" s="19"/>
      <c r="BF3154" s="19"/>
      <c r="BG3154" s="19"/>
      <c r="BH3154" s="19"/>
      <c r="BI3154" s="19"/>
      <c r="BJ3154" s="19"/>
      <c r="BK3154" s="19"/>
      <c r="BL3154" s="19"/>
      <c r="BM3154" s="19"/>
      <c r="BN3154" s="19"/>
      <c r="BO3154" s="19"/>
      <c r="BP3154" s="19"/>
      <c r="BQ3154" s="19"/>
      <c r="BR3154" s="19"/>
      <c r="BS3154" s="19"/>
      <c r="BT3154" s="19"/>
      <c r="BU3154" s="19"/>
      <c r="BV3154" s="19"/>
      <c r="BW3154" s="19"/>
      <c r="BX3154" s="19"/>
      <c r="BY3154" s="19"/>
      <c r="BZ3154" s="19"/>
      <c r="CA3154" s="19"/>
      <c r="CB3154" s="19"/>
      <c r="CC3154" s="19"/>
      <c r="CD3154" s="19"/>
      <c r="CE3154" s="19"/>
      <c r="CF3154" s="19"/>
      <c r="CG3154" s="19"/>
      <c r="CH3154" s="19"/>
      <c r="CI3154" s="19"/>
      <c r="CJ3154" s="19"/>
      <c r="CK3154" s="19"/>
      <c r="CL3154" s="19"/>
      <c r="CM3154" s="19"/>
      <c r="CN3154" s="19"/>
      <c r="CO3154" s="19"/>
      <c r="CP3154" s="19"/>
      <c r="CQ3154" s="19"/>
      <c r="CR3154" s="19"/>
      <c r="CS3154" s="19"/>
      <c r="CT3154" s="19"/>
      <c r="CU3154" s="19"/>
      <c r="CV3154" s="19"/>
      <c r="CW3154" s="19"/>
      <c r="CX3154" s="19"/>
      <c r="CY3154" s="19"/>
      <c r="CZ3154" s="19"/>
      <c r="DA3154" s="19"/>
      <c r="DB3154" s="19"/>
      <c r="DC3154" s="19"/>
      <c r="DD3154" s="19"/>
      <c r="DE3154" s="19"/>
      <c r="DF3154" s="19"/>
      <c r="DG3154" s="19"/>
    </row>
    <row r="3155" spans="1:111" x14ac:dyDescent="0.25">
      <c r="A3155" s="35"/>
      <c r="B3155" s="35"/>
      <c r="C3155" s="35"/>
      <c r="D3155" s="35"/>
      <c r="E3155" s="107"/>
      <c r="H3155" s="35"/>
      <c r="I3155" s="35"/>
      <c r="J3155" s="35"/>
      <c r="K3155" s="35"/>
      <c r="L3155" s="35"/>
      <c r="M3155" s="35"/>
      <c r="N3155" s="35"/>
      <c r="O3155" s="35"/>
      <c r="V3155" s="19"/>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19"/>
      <c r="AT3155" s="19"/>
      <c r="AU3155" s="19"/>
      <c r="AV3155" s="19"/>
      <c r="AW3155" s="19"/>
      <c r="AX3155" s="19"/>
      <c r="AY3155" s="19"/>
      <c r="AZ3155" s="19"/>
      <c r="BA3155" s="19"/>
      <c r="BB3155" s="19"/>
      <c r="BC3155" s="19"/>
      <c r="BD3155" s="19"/>
      <c r="BE3155" s="19"/>
      <c r="BF3155" s="19"/>
      <c r="BG3155" s="19"/>
      <c r="BH3155" s="19"/>
      <c r="BI3155" s="19"/>
      <c r="BJ3155" s="19"/>
      <c r="BK3155" s="19"/>
      <c r="BL3155" s="19"/>
      <c r="BM3155" s="19"/>
      <c r="BN3155" s="19"/>
      <c r="BO3155" s="19"/>
      <c r="BP3155" s="19"/>
      <c r="BQ3155" s="19"/>
      <c r="BR3155" s="19"/>
      <c r="BS3155" s="19"/>
      <c r="BT3155" s="19"/>
      <c r="BU3155" s="19"/>
      <c r="BV3155" s="19"/>
      <c r="BW3155" s="19"/>
      <c r="BX3155" s="19"/>
      <c r="BY3155" s="19"/>
      <c r="BZ3155" s="19"/>
      <c r="CA3155" s="19"/>
      <c r="CB3155" s="19"/>
      <c r="CC3155" s="19"/>
      <c r="CD3155" s="19"/>
      <c r="CE3155" s="19"/>
      <c r="CF3155" s="19"/>
      <c r="CG3155" s="19"/>
      <c r="CH3155" s="19"/>
      <c r="CI3155" s="19"/>
      <c r="CJ3155" s="19"/>
      <c r="CK3155" s="19"/>
      <c r="CL3155" s="19"/>
      <c r="CM3155" s="19"/>
      <c r="CN3155" s="19"/>
      <c r="CO3155" s="19"/>
      <c r="CP3155" s="19"/>
      <c r="CQ3155" s="19"/>
      <c r="CR3155" s="19"/>
      <c r="CS3155" s="19"/>
      <c r="CT3155" s="19"/>
      <c r="CU3155" s="19"/>
      <c r="CV3155" s="19"/>
      <c r="CW3155" s="19"/>
      <c r="CX3155" s="19"/>
      <c r="CY3155" s="19"/>
      <c r="CZ3155" s="19"/>
      <c r="DA3155" s="19"/>
      <c r="DB3155" s="19"/>
      <c r="DC3155" s="19"/>
      <c r="DD3155" s="19"/>
      <c r="DE3155" s="19"/>
      <c r="DF3155" s="19"/>
      <c r="DG3155" s="19"/>
    </row>
    <row r="3156" spans="1:111" x14ac:dyDescent="0.25">
      <c r="A3156" s="35"/>
      <c r="B3156" s="35"/>
      <c r="C3156" s="35"/>
      <c r="D3156" s="35"/>
      <c r="E3156" s="107"/>
      <c r="H3156" s="35"/>
      <c r="I3156" s="35"/>
      <c r="J3156" s="35"/>
      <c r="K3156" s="35"/>
      <c r="L3156" s="35"/>
      <c r="M3156" s="35"/>
      <c r="N3156" s="35"/>
      <c r="O3156" s="35"/>
      <c r="V3156" s="19"/>
      <c r="W3156" s="19"/>
      <c r="X3156" s="19"/>
      <c r="Y3156" s="19"/>
      <c r="Z3156" s="19"/>
      <c r="AA3156" s="19"/>
      <c r="AB3156" s="19"/>
      <c r="AC3156" s="19"/>
      <c r="AD3156" s="19"/>
      <c r="AE3156" s="19"/>
      <c r="AF3156" s="19"/>
      <c r="AG3156" s="19"/>
      <c r="AH3156" s="19"/>
      <c r="AI3156" s="19"/>
      <c r="AJ3156" s="19"/>
      <c r="AK3156" s="19"/>
      <c r="AL3156" s="19"/>
      <c r="AM3156" s="19"/>
      <c r="AN3156" s="19"/>
      <c r="AO3156" s="19"/>
      <c r="AP3156" s="19"/>
      <c r="AQ3156" s="19"/>
      <c r="AR3156" s="19"/>
      <c r="AS3156" s="19"/>
      <c r="AT3156" s="19"/>
      <c r="AU3156" s="19"/>
      <c r="AV3156" s="19"/>
      <c r="AW3156" s="19"/>
      <c r="AX3156" s="19"/>
      <c r="AY3156" s="19"/>
      <c r="AZ3156" s="19"/>
      <c r="BA3156" s="19"/>
      <c r="BB3156" s="19"/>
      <c r="BC3156" s="19"/>
      <c r="BD3156" s="19"/>
      <c r="BE3156" s="19"/>
      <c r="BF3156" s="19"/>
      <c r="BG3156" s="19"/>
      <c r="BH3156" s="19"/>
      <c r="BI3156" s="19"/>
      <c r="BJ3156" s="19"/>
      <c r="BK3156" s="19"/>
      <c r="BL3156" s="19"/>
      <c r="BM3156" s="19"/>
      <c r="BN3156" s="19"/>
      <c r="BO3156" s="19"/>
      <c r="BP3156" s="19"/>
      <c r="BQ3156" s="19"/>
      <c r="BR3156" s="19"/>
      <c r="BS3156" s="19"/>
      <c r="BT3156" s="19"/>
      <c r="BU3156" s="19"/>
      <c r="BV3156" s="19"/>
      <c r="BW3156" s="19"/>
      <c r="BX3156" s="19"/>
      <c r="BY3156" s="19"/>
      <c r="BZ3156" s="19"/>
      <c r="CA3156" s="19"/>
      <c r="CB3156" s="19"/>
      <c r="CC3156" s="19"/>
      <c r="CD3156" s="19"/>
      <c r="CE3156" s="19"/>
      <c r="CF3156" s="19"/>
      <c r="CG3156" s="19"/>
      <c r="CH3156" s="19"/>
      <c r="CI3156" s="19"/>
      <c r="CJ3156" s="19"/>
      <c r="CK3156" s="19"/>
      <c r="CL3156" s="19"/>
      <c r="CM3156" s="19"/>
      <c r="CN3156" s="19"/>
      <c r="CO3156" s="19"/>
      <c r="CP3156" s="19"/>
      <c r="CQ3156" s="19"/>
      <c r="CR3156" s="19"/>
      <c r="CS3156" s="19"/>
      <c r="CT3156" s="19"/>
      <c r="CU3156" s="19"/>
      <c r="CV3156" s="19"/>
      <c r="CW3156" s="19"/>
      <c r="CX3156" s="19"/>
      <c r="CY3156" s="19"/>
      <c r="CZ3156" s="19"/>
      <c r="DA3156" s="19"/>
      <c r="DB3156" s="19"/>
      <c r="DC3156" s="19"/>
      <c r="DD3156" s="19"/>
      <c r="DE3156" s="19"/>
      <c r="DF3156" s="19"/>
      <c r="DG3156" s="19"/>
    </row>
    <row r="3157" spans="1:111" x14ac:dyDescent="0.25">
      <c r="A3157" s="35"/>
      <c r="B3157" s="35"/>
      <c r="C3157" s="35"/>
      <c r="D3157" s="35"/>
      <c r="E3157" s="107"/>
      <c r="H3157" s="35"/>
      <c r="I3157" s="35"/>
      <c r="J3157" s="35"/>
      <c r="K3157" s="35"/>
      <c r="L3157" s="35"/>
      <c r="M3157" s="35"/>
      <c r="N3157" s="35"/>
      <c r="O3157" s="35"/>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19"/>
      <c r="AT3157" s="19"/>
      <c r="AU3157" s="19"/>
      <c r="AV3157" s="19"/>
      <c r="AW3157" s="19"/>
      <c r="AX3157" s="19"/>
      <c r="AY3157" s="19"/>
      <c r="AZ3157" s="19"/>
      <c r="BA3157" s="19"/>
      <c r="BB3157" s="19"/>
      <c r="BC3157" s="19"/>
      <c r="BD3157" s="19"/>
      <c r="BE3157" s="19"/>
      <c r="BF3157" s="19"/>
      <c r="BG3157" s="19"/>
      <c r="BH3157" s="19"/>
      <c r="BI3157" s="19"/>
      <c r="BJ3157" s="19"/>
      <c r="BK3157" s="19"/>
      <c r="BL3157" s="19"/>
      <c r="BM3157" s="19"/>
      <c r="BN3157" s="19"/>
      <c r="BO3157" s="19"/>
      <c r="BP3157" s="19"/>
      <c r="BQ3157" s="19"/>
      <c r="BR3157" s="19"/>
      <c r="BS3157" s="19"/>
      <c r="BT3157" s="19"/>
      <c r="BU3157" s="19"/>
      <c r="BV3157" s="19"/>
      <c r="BW3157" s="19"/>
      <c r="BX3157" s="19"/>
      <c r="BY3157" s="19"/>
      <c r="BZ3157" s="19"/>
      <c r="CA3157" s="19"/>
      <c r="CB3157" s="19"/>
      <c r="CC3157" s="19"/>
      <c r="CD3157" s="19"/>
      <c r="CE3157" s="19"/>
      <c r="CF3157" s="19"/>
      <c r="CG3157" s="19"/>
      <c r="CH3157" s="19"/>
      <c r="CI3157" s="19"/>
      <c r="CJ3157" s="19"/>
      <c r="CK3157" s="19"/>
      <c r="CL3157" s="19"/>
      <c r="CM3157" s="19"/>
      <c r="CN3157" s="19"/>
      <c r="CO3157" s="19"/>
      <c r="CP3157" s="19"/>
      <c r="CQ3157" s="19"/>
      <c r="CR3157" s="19"/>
      <c r="CS3157" s="19"/>
      <c r="CT3157" s="19"/>
      <c r="CU3157" s="19"/>
      <c r="CV3157" s="19"/>
      <c r="CW3157" s="19"/>
      <c r="CX3157" s="19"/>
      <c r="CY3157" s="19"/>
      <c r="CZ3157" s="19"/>
      <c r="DA3157" s="19"/>
      <c r="DB3157" s="19"/>
      <c r="DC3157" s="19"/>
      <c r="DD3157" s="19"/>
      <c r="DE3157" s="19"/>
      <c r="DF3157" s="19"/>
      <c r="DG3157" s="19"/>
    </row>
    <row r="3158" spans="1:111" x14ac:dyDescent="0.25">
      <c r="A3158" s="35"/>
      <c r="B3158" s="35"/>
      <c r="C3158" s="35"/>
      <c r="D3158" s="35"/>
      <c r="E3158" s="107"/>
      <c r="H3158" s="35"/>
      <c r="I3158" s="35"/>
      <c r="J3158" s="35"/>
      <c r="K3158" s="35"/>
      <c r="L3158" s="35"/>
      <c r="M3158" s="35"/>
      <c r="N3158" s="35"/>
      <c r="O3158" s="35"/>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9"/>
      <c r="CE3158" s="19"/>
      <c r="CF3158" s="19"/>
      <c r="CG3158" s="19"/>
      <c r="CH3158" s="19"/>
      <c r="CI3158" s="19"/>
      <c r="CJ3158" s="19"/>
      <c r="CK3158" s="19"/>
      <c r="CL3158" s="19"/>
      <c r="CM3158" s="19"/>
      <c r="CN3158" s="19"/>
      <c r="CO3158" s="19"/>
      <c r="CP3158" s="19"/>
      <c r="CQ3158" s="19"/>
      <c r="CR3158" s="19"/>
      <c r="CS3158" s="19"/>
      <c r="CT3158" s="19"/>
      <c r="CU3158" s="19"/>
      <c r="CV3158" s="19"/>
      <c r="CW3158" s="19"/>
      <c r="CX3158" s="19"/>
      <c r="CY3158" s="19"/>
      <c r="CZ3158" s="19"/>
      <c r="DA3158" s="19"/>
      <c r="DB3158" s="19"/>
      <c r="DC3158" s="19"/>
      <c r="DD3158" s="19"/>
      <c r="DE3158" s="19"/>
      <c r="DF3158" s="19"/>
      <c r="DG3158" s="19"/>
    </row>
    <row r="3159" spans="1:111" x14ac:dyDescent="0.25">
      <c r="A3159" s="35"/>
      <c r="B3159" s="35"/>
      <c r="C3159" s="35"/>
      <c r="D3159" s="35"/>
      <c r="E3159" s="107"/>
      <c r="H3159" s="35"/>
      <c r="I3159" s="35"/>
      <c r="J3159" s="35"/>
      <c r="K3159" s="35"/>
      <c r="L3159" s="35"/>
      <c r="M3159" s="35"/>
      <c r="N3159" s="35"/>
      <c r="O3159" s="35"/>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c r="AT3159" s="19"/>
      <c r="AU3159" s="19"/>
      <c r="AV3159" s="19"/>
      <c r="AW3159" s="19"/>
      <c r="AX3159" s="19"/>
      <c r="AY3159" s="19"/>
      <c r="AZ3159" s="19"/>
      <c r="BA3159" s="19"/>
      <c r="BB3159" s="19"/>
      <c r="BC3159" s="19"/>
      <c r="BD3159" s="19"/>
      <c r="BE3159" s="19"/>
      <c r="BF3159" s="19"/>
      <c r="BG3159" s="19"/>
      <c r="BH3159" s="19"/>
      <c r="BI3159" s="19"/>
      <c r="BJ3159" s="19"/>
      <c r="BK3159" s="19"/>
      <c r="BL3159" s="19"/>
      <c r="BM3159" s="19"/>
      <c r="BN3159" s="19"/>
      <c r="BO3159" s="19"/>
      <c r="BP3159" s="19"/>
      <c r="BQ3159" s="19"/>
      <c r="BR3159" s="19"/>
      <c r="BS3159" s="19"/>
      <c r="BT3159" s="19"/>
      <c r="BU3159" s="19"/>
      <c r="BV3159" s="19"/>
      <c r="BW3159" s="19"/>
      <c r="BX3159" s="19"/>
      <c r="BY3159" s="19"/>
      <c r="BZ3159" s="19"/>
      <c r="CA3159" s="19"/>
      <c r="CB3159" s="19"/>
      <c r="CC3159" s="19"/>
      <c r="CD3159" s="19"/>
      <c r="CE3159" s="19"/>
      <c r="CF3159" s="19"/>
      <c r="CG3159" s="19"/>
      <c r="CH3159" s="19"/>
      <c r="CI3159" s="19"/>
      <c r="CJ3159" s="19"/>
      <c r="CK3159" s="19"/>
      <c r="CL3159" s="19"/>
      <c r="CM3159" s="19"/>
      <c r="CN3159" s="19"/>
      <c r="CO3159" s="19"/>
      <c r="CP3159" s="19"/>
      <c r="CQ3159" s="19"/>
      <c r="CR3159" s="19"/>
      <c r="CS3159" s="19"/>
      <c r="CT3159" s="19"/>
      <c r="CU3159" s="19"/>
      <c r="CV3159" s="19"/>
      <c r="CW3159" s="19"/>
      <c r="CX3159" s="19"/>
      <c r="CY3159" s="19"/>
      <c r="CZ3159" s="19"/>
      <c r="DA3159" s="19"/>
      <c r="DB3159" s="19"/>
      <c r="DC3159" s="19"/>
      <c r="DD3159" s="19"/>
      <c r="DE3159" s="19"/>
      <c r="DF3159" s="19"/>
      <c r="DG3159" s="19"/>
    </row>
    <row r="3160" spans="1:111" x14ac:dyDescent="0.25">
      <c r="A3160" s="35"/>
      <c r="B3160" s="35"/>
      <c r="C3160" s="35"/>
      <c r="D3160" s="35"/>
      <c r="E3160" s="107"/>
      <c r="H3160" s="35"/>
      <c r="I3160" s="35"/>
      <c r="J3160" s="35"/>
      <c r="K3160" s="35"/>
      <c r="L3160" s="35"/>
      <c r="M3160" s="35"/>
      <c r="N3160" s="35"/>
      <c r="O3160" s="35"/>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c r="AT3160" s="19"/>
      <c r="AU3160" s="19"/>
      <c r="AV3160" s="19"/>
      <c r="AW3160" s="19"/>
      <c r="AX3160" s="19"/>
      <c r="AY3160" s="19"/>
      <c r="AZ3160" s="19"/>
      <c r="BA3160" s="19"/>
      <c r="BB3160" s="19"/>
      <c r="BC3160" s="19"/>
      <c r="BD3160" s="19"/>
      <c r="BE3160" s="19"/>
      <c r="BF3160" s="19"/>
      <c r="BG3160" s="19"/>
      <c r="BH3160" s="19"/>
      <c r="BI3160" s="19"/>
      <c r="BJ3160" s="19"/>
      <c r="BK3160" s="19"/>
      <c r="BL3160" s="19"/>
      <c r="BM3160" s="19"/>
      <c r="BN3160" s="19"/>
      <c r="BO3160" s="19"/>
      <c r="BP3160" s="19"/>
      <c r="BQ3160" s="19"/>
      <c r="BR3160" s="19"/>
      <c r="BS3160" s="19"/>
      <c r="BT3160" s="19"/>
      <c r="BU3160" s="19"/>
      <c r="BV3160" s="19"/>
      <c r="BW3160" s="19"/>
      <c r="BX3160" s="19"/>
      <c r="BY3160" s="19"/>
      <c r="BZ3160" s="19"/>
      <c r="CA3160" s="19"/>
      <c r="CB3160" s="19"/>
      <c r="CC3160" s="19"/>
      <c r="CD3160" s="19"/>
      <c r="CE3160" s="19"/>
      <c r="CF3160" s="19"/>
      <c r="CG3160" s="19"/>
      <c r="CH3160" s="19"/>
      <c r="CI3160" s="19"/>
      <c r="CJ3160" s="19"/>
      <c r="CK3160" s="19"/>
      <c r="CL3160" s="19"/>
      <c r="CM3160" s="19"/>
      <c r="CN3160" s="19"/>
      <c r="CO3160" s="19"/>
      <c r="CP3160" s="19"/>
      <c r="CQ3160" s="19"/>
      <c r="CR3160" s="19"/>
      <c r="CS3160" s="19"/>
      <c r="CT3160" s="19"/>
      <c r="CU3160" s="19"/>
      <c r="CV3160" s="19"/>
      <c r="CW3160" s="19"/>
      <c r="CX3160" s="19"/>
      <c r="CY3160" s="19"/>
      <c r="CZ3160" s="19"/>
      <c r="DA3160" s="19"/>
      <c r="DB3160" s="19"/>
      <c r="DC3160" s="19"/>
      <c r="DD3160" s="19"/>
      <c r="DE3160" s="19"/>
      <c r="DF3160" s="19"/>
      <c r="DG3160" s="19"/>
    </row>
    <row r="3161" spans="1:111" x14ac:dyDescent="0.25">
      <c r="A3161" s="35"/>
      <c r="B3161" s="35"/>
      <c r="C3161" s="35"/>
      <c r="D3161" s="35"/>
      <c r="E3161" s="107"/>
      <c r="H3161" s="35"/>
      <c r="I3161" s="35"/>
      <c r="J3161" s="35"/>
      <c r="K3161" s="35"/>
      <c r="L3161" s="35"/>
      <c r="M3161" s="35"/>
      <c r="N3161" s="35"/>
      <c r="O3161" s="35"/>
      <c r="V3161" s="19"/>
      <c r="W3161" s="19"/>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19"/>
      <c r="AT3161" s="19"/>
      <c r="AU3161" s="19"/>
      <c r="AV3161" s="19"/>
      <c r="AW3161" s="19"/>
      <c r="AX3161" s="19"/>
      <c r="AY3161" s="19"/>
      <c r="AZ3161" s="19"/>
      <c r="BA3161" s="19"/>
      <c r="BB3161" s="19"/>
      <c r="BC3161" s="19"/>
      <c r="BD3161" s="19"/>
      <c r="BE3161" s="19"/>
      <c r="BF3161" s="19"/>
      <c r="BG3161" s="19"/>
      <c r="BH3161" s="19"/>
      <c r="BI3161" s="19"/>
      <c r="BJ3161" s="19"/>
      <c r="BK3161" s="19"/>
      <c r="BL3161" s="19"/>
      <c r="BM3161" s="19"/>
      <c r="BN3161" s="19"/>
      <c r="BO3161" s="19"/>
      <c r="BP3161" s="19"/>
      <c r="BQ3161" s="19"/>
      <c r="BR3161" s="19"/>
      <c r="BS3161" s="19"/>
      <c r="BT3161" s="19"/>
      <c r="BU3161" s="19"/>
      <c r="BV3161" s="19"/>
      <c r="BW3161" s="19"/>
      <c r="BX3161" s="19"/>
      <c r="BY3161" s="19"/>
      <c r="BZ3161" s="19"/>
      <c r="CA3161" s="19"/>
      <c r="CB3161" s="19"/>
      <c r="CC3161" s="19"/>
      <c r="CD3161" s="19"/>
      <c r="CE3161" s="19"/>
      <c r="CF3161" s="19"/>
      <c r="CG3161" s="19"/>
      <c r="CH3161" s="19"/>
      <c r="CI3161" s="19"/>
      <c r="CJ3161" s="19"/>
      <c r="CK3161" s="19"/>
      <c r="CL3161" s="19"/>
      <c r="CM3161" s="19"/>
      <c r="CN3161" s="19"/>
      <c r="CO3161" s="19"/>
      <c r="CP3161" s="19"/>
      <c r="CQ3161" s="19"/>
      <c r="CR3161" s="19"/>
      <c r="CS3161" s="19"/>
      <c r="CT3161" s="19"/>
      <c r="CU3161" s="19"/>
      <c r="CV3161" s="19"/>
      <c r="CW3161" s="19"/>
      <c r="CX3161" s="19"/>
      <c r="CY3161" s="19"/>
      <c r="CZ3161" s="19"/>
      <c r="DA3161" s="19"/>
      <c r="DB3161" s="19"/>
      <c r="DC3161" s="19"/>
      <c r="DD3161" s="19"/>
      <c r="DE3161" s="19"/>
      <c r="DF3161" s="19"/>
      <c r="DG3161" s="19"/>
    </row>
    <row r="3162" spans="1:111" x14ac:dyDescent="0.25">
      <c r="A3162" s="35"/>
      <c r="B3162" s="35"/>
      <c r="C3162" s="35"/>
      <c r="D3162" s="35"/>
      <c r="E3162" s="107"/>
      <c r="H3162" s="35"/>
      <c r="I3162" s="35"/>
      <c r="J3162" s="35"/>
      <c r="K3162" s="35"/>
      <c r="L3162" s="35"/>
      <c r="M3162" s="35"/>
      <c r="N3162" s="35"/>
      <c r="O3162" s="35"/>
      <c r="V3162" s="19"/>
      <c r="W3162" s="19"/>
      <c r="X3162" s="19"/>
      <c r="Y3162" s="19"/>
      <c r="Z3162" s="19"/>
      <c r="AA3162" s="19"/>
      <c r="AB3162" s="19"/>
      <c r="AC3162" s="19"/>
      <c r="AD3162" s="19"/>
      <c r="AE3162" s="19"/>
      <c r="AF3162" s="19"/>
      <c r="AG3162" s="19"/>
      <c r="AH3162" s="19"/>
      <c r="AI3162" s="19"/>
      <c r="AJ3162" s="19"/>
      <c r="AK3162" s="19"/>
      <c r="AL3162" s="19"/>
      <c r="AM3162" s="19"/>
      <c r="AN3162" s="19"/>
      <c r="AO3162" s="19"/>
      <c r="AP3162" s="19"/>
      <c r="AQ3162" s="19"/>
      <c r="AR3162" s="19"/>
      <c r="AS3162" s="19"/>
      <c r="AT3162" s="19"/>
      <c r="AU3162" s="19"/>
      <c r="AV3162" s="19"/>
      <c r="AW3162" s="19"/>
      <c r="AX3162" s="19"/>
      <c r="AY3162" s="19"/>
      <c r="AZ3162" s="19"/>
      <c r="BA3162" s="19"/>
      <c r="BB3162" s="19"/>
      <c r="BC3162" s="19"/>
      <c r="BD3162" s="19"/>
      <c r="BE3162" s="19"/>
      <c r="BF3162" s="19"/>
      <c r="BG3162" s="19"/>
      <c r="BH3162" s="19"/>
      <c r="BI3162" s="19"/>
      <c r="BJ3162" s="19"/>
      <c r="BK3162" s="19"/>
      <c r="BL3162" s="19"/>
      <c r="BM3162" s="19"/>
      <c r="BN3162" s="19"/>
      <c r="BO3162" s="19"/>
      <c r="BP3162" s="19"/>
      <c r="BQ3162" s="19"/>
      <c r="BR3162" s="19"/>
      <c r="BS3162" s="19"/>
      <c r="BT3162" s="19"/>
      <c r="BU3162" s="19"/>
      <c r="BV3162" s="19"/>
      <c r="BW3162" s="19"/>
      <c r="BX3162" s="19"/>
      <c r="BY3162" s="19"/>
      <c r="BZ3162" s="19"/>
      <c r="CA3162" s="19"/>
      <c r="CB3162" s="19"/>
      <c r="CC3162" s="19"/>
      <c r="CD3162" s="19"/>
      <c r="CE3162" s="19"/>
      <c r="CF3162" s="19"/>
      <c r="CG3162" s="19"/>
      <c r="CH3162" s="19"/>
      <c r="CI3162" s="19"/>
      <c r="CJ3162" s="19"/>
      <c r="CK3162" s="19"/>
      <c r="CL3162" s="19"/>
      <c r="CM3162" s="19"/>
      <c r="CN3162" s="19"/>
      <c r="CO3162" s="19"/>
      <c r="CP3162" s="19"/>
      <c r="CQ3162" s="19"/>
      <c r="CR3162" s="19"/>
      <c r="CS3162" s="19"/>
      <c r="CT3162" s="19"/>
      <c r="CU3162" s="19"/>
      <c r="CV3162" s="19"/>
      <c r="CW3162" s="19"/>
      <c r="CX3162" s="19"/>
      <c r="CY3162" s="19"/>
      <c r="CZ3162" s="19"/>
      <c r="DA3162" s="19"/>
      <c r="DB3162" s="19"/>
      <c r="DC3162" s="19"/>
      <c r="DD3162" s="19"/>
      <c r="DE3162" s="19"/>
      <c r="DF3162" s="19"/>
      <c r="DG3162" s="19"/>
    </row>
    <row r="3163" spans="1:111" x14ac:dyDescent="0.25">
      <c r="A3163" s="35"/>
      <c r="B3163" s="35"/>
      <c r="C3163" s="35"/>
      <c r="D3163" s="35"/>
      <c r="E3163" s="107"/>
      <c r="H3163" s="35"/>
      <c r="I3163" s="35"/>
      <c r="J3163" s="35"/>
      <c r="K3163" s="35"/>
      <c r="L3163" s="35"/>
      <c r="M3163" s="35"/>
      <c r="N3163" s="35"/>
      <c r="O3163" s="35"/>
      <c r="V3163" s="19"/>
      <c r="W3163" s="19"/>
      <c r="X3163" s="19"/>
      <c r="Y3163" s="19"/>
      <c r="Z3163" s="19"/>
      <c r="AA3163" s="19"/>
      <c r="AB3163" s="19"/>
      <c r="AC3163" s="19"/>
      <c r="AD3163" s="19"/>
      <c r="AE3163" s="19"/>
      <c r="AF3163" s="19"/>
      <c r="AG3163" s="19"/>
      <c r="AH3163" s="19"/>
      <c r="AI3163" s="19"/>
      <c r="AJ3163" s="19"/>
      <c r="AK3163" s="19"/>
      <c r="AL3163" s="19"/>
      <c r="AM3163" s="19"/>
      <c r="AN3163" s="19"/>
      <c r="AO3163" s="19"/>
      <c r="AP3163" s="19"/>
      <c r="AQ3163" s="19"/>
      <c r="AR3163" s="19"/>
      <c r="AS3163" s="19"/>
      <c r="AT3163" s="19"/>
      <c r="AU3163" s="19"/>
      <c r="AV3163" s="19"/>
      <c r="AW3163" s="19"/>
      <c r="AX3163" s="19"/>
      <c r="AY3163" s="19"/>
      <c r="AZ3163" s="19"/>
      <c r="BA3163" s="19"/>
      <c r="BB3163" s="19"/>
      <c r="BC3163" s="19"/>
      <c r="BD3163" s="19"/>
      <c r="BE3163" s="19"/>
      <c r="BF3163" s="19"/>
      <c r="BG3163" s="19"/>
      <c r="BH3163" s="19"/>
      <c r="BI3163" s="19"/>
      <c r="BJ3163" s="19"/>
      <c r="BK3163" s="19"/>
      <c r="BL3163" s="19"/>
      <c r="BM3163" s="19"/>
      <c r="BN3163" s="19"/>
      <c r="BO3163" s="19"/>
      <c r="BP3163" s="19"/>
      <c r="BQ3163" s="19"/>
      <c r="BR3163" s="19"/>
      <c r="BS3163" s="19"/>
      <c r="BT3163" s="19"/>
      <c r="BU3163" s="19"/>
      <c r="BV3163" s="19"/>
      <c r="BW3163" s="19"/>
      <c r="BX3163" s="19"/>
      <c r="BY3163" s="19"/>
      <c r="BZ3163" s="19"/>
      <c r="CA3163" s="19"/>
      <c r="CB3163" s="19"/>
      <c r="CC3163" s="19"/>
      <c r="CD3163" s="19"/>
      <c r="CE3163" s="19"/>
      <c r="CF3163" s="19"/>
      <c r="CG3163" s="19"/>
      <c r="CH3163" s="19"/>
      <c r="CI3163" s="19"/>
      <c r="CJ3163" s="19"/>
      <c r="CK3163" s="19"/>
      <c r="CL3163" s="19"/>
      <c r="CM3163" s="19"/>
      <c r="CN3163" s="19"/>
      <c r="CO3163" s="19"/>
      <c r="CP3163" s="19"/>
      <c r="CQ3163" s="19"/>
      <c r="CR3163" s="19"/>
      <c r="CS3163" s="19"/>
      <c r="CT3163" s="19"/>
      <c r="CU3163" s="19"/>
      <c r="CV3163" s="19"/>
      <c r="CW3163" s="19"/>
      <c r="CX3163" s="19"/>
      <c r="CY3163" s="19"/>
      <c r="CZ3163" s="19"/>
      <c r="DA3163" s="19"/>
      <c r="DB3163" s="19"/>
      <c r="DC3163" s="19"/>
      <c r="DD3163" s="19"/>
      <c r="DE3163" s="19"/>
      <c r="DF3163" s="19"/>
      <c r="DG3163" s="19"/>
    </row>
    <row r="3164" spans="1:111" x14ac:dyDescent="0.25">
      <c r="A3164" s="35"/>
      <c r="B3164" s="35"/>
      <c r="C3164" s="35"/>
      <c r="D3164" s="35"/>
      <c r="E3164" s="107"/>
      <c r="H3164" s="35"/>
      <c r="I3164" s="35"/>
      <c r="J3164" s="35"/>
      <c r="K3164" s="35"/>
      <c r="L3164" s="35"/>
      <c r="M3164" s="35"/>
      <c r="N3164" s="35"/>
      <c r="O3164" s="35"/>
      <c r="V3164" s="19"/>
      <c r="W3164" s="19"/>
      <c r="X3164" s="19"/>
      <c r="Y3164" s="19"/>
      <c r="Z3164" s="19"/>
      <c r="AA3164" s="19"/>
      <c r="AB3164" s="19"/>
      <c r="AC3164" s="19"/>
      <c r="AD3164" s="19"/>
      <c r="AE3164" s="19"/>
      <c r="AF3164" s="19"/>
      <c r="AG3164" s="19"/>
      <c r="AH3164" s="19"/>
      <c r="AI3164" s="19"/>
      <c r="AJ3164" s="19"/>
      <c r="AK3164" s="19"/>
      <c r="AL3164" s="19"/>
      <c r="AM3164" s="19"/>
      <c r="AN3164" s="19"/>
      <c r="AO3164" s="19"/>
      <c r="AP3164" s="19"/>
      <c r="AQ3164" s="19"/>
      <c r="AR3164" s="19"/>
      <c r="AS3164" s="19"/>
      <c r="AT3164" s="19"/>
      <c r="AU3164" s="19"/>
      <c r="AV3164" s="19"/>
      <c r="AW3164" s="19"/>
      <c r="AX3164" s="19"/>
      <c r="AY3164" s="19"/>
      <c r="AZ3164" s="19"/>
      <c r="BA3164" s="19"/>
      <c r="BB3164" s="19"/>
      <c r="BC3164" s="19"/>
      <c r="BD3164" s="19"/>
      <c r="BE3164" s="19"/>
      <c r="BF3164" s="19"/>
      <c r="BG3164" s="19"/>
      <c r="BH3164" s="19"/>
      <c r="BI3164" s="19"/>
      <c r="BJ3164" s="19"/>
      <c r="BK3164" s="19"/>
      <c r="BL3164" s="19"/>
      <c r="BM3164" s="19"/>
      <c r="BN3164" s="19"/>
      <c r="BO3164" s="19"/>
      <c r="BP3164" s="19"/>
      <c r="BQ3164" s="19"/>
      <c r="BR3164" s="19"/>
      <c r="BS3164" s="19"/>
      <c r="BT3164" s="19"/>
      <c r="BU3164" s="19"/>
      <c r="BV3164" s="19"/>
      <c r="BW3164" s="19"/>
      <c r="BX3164" s="19"/>
      <c r="BY3164" s="19"/>
      <c r="BZ3164" s="19"/>
      <c r="CA3164" s="19"/>
      <c r="CB3164" s="19"/>
      <c r="CC3164" s="19"/>
      <c r="CD3164" s="19"/>
      <c r="CE3164" s="19"/>
      <c r="CF3164" s="19"/>
      <c r="CG3164" s="19"/>
      <c r="CH3164" s="19"/>
      <c r="CI3164" s="19"/>
      <c r="CJ3164" s="19"/>
      <c r="CK3164" s="19"/>
      <c r="CL3164" s="19"/>
      <c r="CM3164" s="19"/>
      <c r="CN3164" s="19"/>
      <c r="CO3164" s="19"/>
      <c r="CP3164" s="19"/>
      <c r="CQ3164" s="19"/>
      <c r="CR3164" s="19"/>
      <c r="CS3164" s="19"/>
      <c r="CT3164" s="19"/>
      <c r="CU3164" s="19"/>
      <c r="CV3164" s="19"/>
      <c r="CW3164" s="19"/>
      <c r="CX3164" s="19"/>
      <c r="CY3164" s="19"/>
      <c r="CZ3164" s="19"/>
      <c r="DA3164" s="19"/>
      <c r="DB3164" s="19"/>
      <c r="DC3164" s="19"/>
      <c r="DD3164" s="19"/>
      <c r="DE3164" s="19"/>
      <c r="DF3164" s="19"/>
      <c r="DG3164" s="19"/>
    </row>
    <row r="3165" spans="1:111" x14ac:dyDescent="0.25">
      <c r="A3165" s="35"/>
      <c r="B3165" s="35"/>
      <c r="C3165" s="35"/>
      <c r="D3165" s="35"/>
      <c r="E3165" s="107"/>
      <c r="H3165" s="35"/>
      <c r="I3165" s="35"/>
      <c r="J3165" s="35"/>
      <c r="K3165" s="35"/>
      <c r="L3165" s="35"/>
      <c r="M3165" s="35"/>
      <c r="N3165" s="35"/>
      <c r="O3165" s="35"/>
      <c r="V3165" s="19"/>
      <c r="W3165" s="19"/>
      <c r="X3165" s="19"/>
      <c r="Y3165" s="19"/>
      <c r="Z3165" s="19"/>
      <c r="AA3165" s="19"/>
      <c r="AB3165" s="19"/>
      <c r="AC3165" s="19"/>
      <c r="AD3165" s="19"/>
      <c r="AE3165" s="19"/>
      <c r="AF3165" s="19"/>
      <c r="AG3165" s="19"/>
      <c r="AH3165" s="19"/>
      <c r="AI3165" s="19"/>
      <c r="AJ3165" s="19"/>
      <c r="AK3165" s="19"/>
      <c r="AL3165" s="19"/>
      <c r="AM3165" s="19"/>
      <c r="AN3165" s="19"/>
      <c r="AO3165" s="19"/>
      <c r="AP3165" s="19"/>
      <c r="AQ3165" s="19"/>
      <c r="AR3165" s="19"/>
      <c r="AS3165" s="19"/>
      <c r="AT3165" s="19"/>
      <c r="AU3165" s="19"/>
      <c r="AV3165" s="19"/>
      <c r="AW3165" s="19"/>
      <c r="AX3165" s="19"/>
      <c r="AY3165" s="19"/>
      <c r="AZ3165" s="19"/>
      <c r="BA3165" s="19"/>
      <c r="BB3165" s="19"/>
      <c r="BC3165" s="19"/>
      <c r="BD3165" s="19"/>
      <c r="BE3165" s="19"/>
      <c r="BF3165" s="19"/>
      <c r="BG3165" s="19"/>
      <c r="BH3165" s="19"/>
      <c r="BI3165" s="19"/>
      <c r="BJ3165" s="19"/>
      <c r="BK3165" s="19"/>
      <c r="BL3165" s="19"/>
      <c r="BM3165" s="19"/>
      <c r="BN3165" s="19"/>
      <c r="BO3165" s="19"/>
      <c r="BP3165" s="19"/>
      <c r="BQ3165" s="19"/>
      <c r="BR3165" s="19"/>
      <c r="BS3165" s="19"/>
      <c r="BT3165" s="19"/>
      <c r="BU3165" s="19"/>
      <c r="BV3165" s="19"/>
      <c r="BW3165" s="19"/>
      <c r="BX3165" s="19"/>
      <c r="BY3165" s="19"/>
      <c r="BZ3165" s="19"/>
      <c r="CA3165" s="19"/>
      <c r="CB3165" s="19"/>
      <c r="CC3165" s="19"/>
      <c r="CD3165" s="19"/>
      <c r="CE3165" s="19"/>
      <c r="CF3165" s="19"/>
      <c r="CG3165" s="19"/>
      <c r="CH3165" s="19"/>
      <c r="CI3165" s="19"/>
      <c r="CJ3165" s="19"/>
      <c r="CK3165" s="19"/>
      <c r="CL3165" s="19"/>
      <c r="CM3165" s="19"/>
      <c r="CN3165" s="19"/>
      <c r="CO3165" s="19"/>
      <c r="CP3165" s="19"/>
      <c r="CQ3165" s="19"/>
      <c r="CR3165" s="19"/>
      <c r="CS3165" s="19"/>
      <c r="CT3165" s="19"/>
      <c r="CU3165" s="19"/>
      <c r="CV3165" s="19"/>
      <c r="CW3165" s="19"/>
      <c r="CX3165" s="19"/>
      <c r="CY3165" s="19"/>
      <c r="CZ3165" s="19"/>
      <c r="DA3165" s="19"/>
      <c r="DB3165" s="19"/>
      <c r="DC3165" s="19"/>
      <c r="DD3165" s="19"/>
      <c r="DE3165" s="19"/>
      <c r="DF3165" s="19"/>
      <c r="DG3165" s="19"/>
    </row>
    <row r="3166" spans="1:111" x14ac:dyDescent="0.25">
      <c r="A3166" s="35"/>
      <c r="B3166" s="35"/>
      <c r="C3166" s="35"/>
      <c r="D3166" s="35"/>
      <c r="E3166" s="107"/>
      <c r="H3166" s="35"/>
      <c r="I3166" s="35"/>
      <c r="J3166" s="35"/>
      <c r="K3166" s="35"/>
      <c r="L3166" s="35"/>
      <c r="M3166" s="35"/>
      <c r="N3166" s="35"/>
      <c r="O3166" s="35"/>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9"/>
      <c r="CE3166" s="19"/>
      <c r="CF3166" s="19"/>
      <c r="CG3166" s="19"/>
      <c r="CH3166" s="19"/>
      <c r="CI3166" s="19"/>
      <c r="CJ3166" s="19"/>
      <c r="CK3166" s="19"/>
      <c r="CL3166" s="19"/>
      <c r="CM3166" s="19"/>
      <c r="CN3166" s="19"/>
      <c r="CO3166" s="19"/>
      <c r="CP3166" s="19"/>
      <c r="CQ3166" s="19"/>
      <c r="CR3166" s="19"/>
      <c r="CS3166" s="19"/>
      <c r="CT3166" s="19"/>
      <c r="CU3166" s="19"/>
      <c r="CV3166" s="19"/>
      <c r="CW3166" s="19"/>
      <c r="CX3166" s="19"/>
      <c r="CY3166" s="19"/>
      <c r="CZ3166" s="19"/>
      <c r="DA3166" s="19"/>
      <c r="DB3166" s="19"/>
      <c r="DC3166" s="19"/>
      <c r="DD3166" s="19"/>
      <c r="DE3166" s="19"/>
      <c r="DF3166" s="19"/>
      <c r="DG3166" s="19"/>
    </row>
    <row r="3167" spans="1:111" x14ac:dyDescent="0.25">
      <c r="A3167" s="35"/>
      <c r="B3167" s="35"/>
      <c r="C3167" s="35"/>
      <c r="D3167" s="35"/>
      <c r="E3167" s="107"/>
      <c r="H3167" s="35"/>
      <c r="I3167" s="35"/>
      <c r="J3167" s="35"/>
      <c r="K3167" s="35"/>
      <c r="L3167" s="35"/>
      <c r="M3167" s="35"/>
      <c r="N3167" s="35"/>
      <c r="O3167" s="35"/>
      <c r="V3167" s="19"/>
      <c r="W3167" s="19"/>
      <c r="X3167" s="19"/>
      <c r="Y3167" s="19"/>
      <c r="Z3167" s="19"/>
      <c r="AA3167" s="19"/>
      <c r="AB3167" s="19"/>
      <c r="AC3167" s="19"/>
      <c r="AD3167" s="19"/>
      <c r="AE3167" s="19"/>
      <c r="AF3167" s="19"/>
      <c r="AG3167" s="19"/>
      <c r="AH3167" s="19"/>
      <c r="AI3167" s="19"/>
      <c r="AJ3167" s="19"/>
      <c r="AK3167" s="19"/>
      <c r="AL3167" s="19"/>
      <c r="AM3167" s="19"/>
      <c r="AN3167" s="19"/>
      <c r="AO3167" s="19"/>
      <c r="AP3167" s="19"/>
      <c r="AQ3167" s="19"/>
      <c r="AR3167" s="19"/>
      <c r="AS3167" s="19"/>
      <c r="AT3167" s="19"/>
      <c r="AU3167" s="19"/>
      <c r="AV3167" s="19"/>
      <c r="AW3167" s="19"/>
      <c r="AX3167" s="19"/>
      <c r="AY3167" s="19"/>
      <c r="AZ3167" s="19"/>
      <c r="BA3167" s="19"/>
      <c r="BB3167" s="19"/>
      <c r="BC3167" s="19"/>
      <c r="BD3167" s="19"/>
      <c r="BE3167" s="19"/>
      <c r="BF3167" s="19"/>
      <c r="BG3167" s="19"/>
      <c r="BH3167" s="19"/>
      <c r="BI3167" s="19"/>
      <c r="BJ3167" s="19"/>
      <c r="BK3167" s="19"/>
      <c r="BL3167" s="19"/>
      <c r="BM3167" s="19"/>
      <c r="BN3167" s="19"/>
      <c r="BO3167" s="19"/>
      <c r="BP3167" s="19"/>
      <c r="BQ3167" s="19"/>
      <c r="BR3167" s="19"/>
      <c r="BS3167" s="19"/>
      <c r="BT3167" s="19"/>
      <c r="BU3167" s="19"/>
      <c r="BV3167" s="19"/>
      <c r="BW3167" s="19"/>
      <c r="BX3167" s="19"/>
      <c r="BY3167" s="19"/>
      <c r="BZ3167" s="19"/>
      <c r="CA3167" s="19"/>
      <c r="CB3167" s="19"/>
      <c r="CC3167" s="19"/>
      <c r="CD3167" s="19"/>
      <c r="CE3167" s="19"/>
      <c r="CF3167" s="19"/>
      <c r="CG3167" s="19"/>
      <c r="CH3167" s="19"/>
      <c r="CI3167" s="19"/>
      <c r="CJ3167" s="19"/>
      <c r="CK3167" s="19"/>
      <c r="CL3167" s="19"/>
      <c r="CM3167" s="19"/>
      <c r="CN3167" s="19"/>
      <c r="CO3167" s="19"/>
      <c r="CP3167" s="19"/>
      <c r="CQ3167" s="19"/>
      <c r="CR3167" s="19"/>
      <c r="CS3167" s="19"/>
      <c r="CT3167" s="19"/>
      <c r="CU3167" s="19"/>
      <c r="CV3167" s="19"/>
      <c r="CW3167" s="19"/>
      <c r="CX3167" s="19"/>
      <c r="CY3167" s="19"/>
      <c r="CZ3167" s="19"/>
      <c r="DA3167" s="19"/>
      <c r="DB3167" s="19"/>
      <c r="DC3167" s="19"/>
      <c r="DD3167" s="19"/>
      <c r="DE3167" s="19"/>
      <c r="DF3167" s="19"/>
      <c r="DG3167" s="19"/>
    </row>
    <row r="3168" spans="1:111" x14ac:dyDescent="0.25">
      <c r="A3168" s="35"/>
      <c r="B3168" s="35"/>
      <c r="C3168" s="35"/>
      <c r="D3168" s="35"/>
      <c r="E3168" s="107"/>
      <c r="H3168" s="35"/>
      <c r="I3168" s="35"/>
      <c r="J3168" s="35"/>
      <c r="K3168" s="35"/>
      <c r="L3168" s="35"/>
      <c r="M3168" s="35"/>
      <c r="N3168" s="35"/>
      <c r="O3168" s="35"/>
      <c r="V3168" s="19"/>
      <c r="W3168" s="19"/>
      <c r="X3168" s="19"/>
      <c r="Y3168" s="19"/>
      <c r="Z3168" s="19"/>
      <c r="AA3168" s="19"/>
      <c r="AB3168" s="19"/>
      <c r="AC3168" s="19"/>
      <c r="AD3168" s="19"/>
      <c r="AE3168" s="19"/>
      <c r="AF3168" s="19"/>
      <c r="AG3168" s="19"/>
      <c r="AH3168" s="19"/>
      <c r="AI3168" s="19"/>
      <c r="AJ3168" s="19"/>
      <c r="AK3168" s="19"/>
      <c r="AL3168" s="19"/>
      <c r="AM3168" s="19"/>
      <c r="AN3168" s="19"/>
      <c r="AO3168" s="19"/>
      <c r="AP3168" s="19"/>
      <c r="AQ3168" s="19"/>
      <c r="AR3168" s="19"/>
      <c r="AS3168" s="19"/>
      <c r="AT3168" s="19"/>
      <c r="AU3168" s="19"/>
      <c r="AV3168" s="19"/>
      <c r="AW3168" s="19"/>
      <c r="AX3168" s="19"/>
      <c r="AY3168" s="19"/>
      <c r="AZ3168" s="19"/>
      <c r="BA3168" s="19"/>
      <c r="BB3168" s="19"/>
      <c r="BC3168" s="19"/>
      <c r="BD3168" s="19"/>
      <c r="BE3168" s="19"/>
      <c r="BF3168" s="19"/>
      <c r="BG3168" s="19"/>
      <c r="BH3168" s="19"/>
      <c r="BI3168" s="19"/>
      <c r="BJ3168" s="19"/>
      <c r="BK3168" s="19"/>
      <c r="BL3168" s="19"/>
      <c r="BM3168" s="19"/>
      <c r="BN3168" s="19"/>
      <c r="BO3168" s="19"/>
      <c r="BP3168" s="19"/>
      <c r="BQ3168" s="19"/>
      <c r="BR3168" s="19"/>
      <c r="BS3168" s="19"/>
      <c r="BT3168" s="19"/>
      <c r="BU3168" s="19"/>
      <c r="BV3168" s="19"/>
      <c r="BW3168" s="19"/>
      <c r="BX3168" s="19"/>
      <c r="BY3168" s="19"/>
      <c r="BZ3168" s="19"/>
      <c r="CA3168" s="19"/>
      <c r="CB3168" s="19"/>
      <c r="CC3168" s="19"/>
      <c r="CD3168" s="19"/>
      <c r="CE3168" s="19"/>
      <c r="CF3168" s="19"/>
      <c r="CG3168" s="19"/>
      <c r="CH3168" s="19"/>
      <c r="CI3168" s="19"/>
      <c r="CJ3168" s="19"/>
      <c r="CK3168" s="19"/>
      <c r="CL3168" s="19"/>
      <c r="CM3168" s="19"/>
      <c r="CN3168" s="19"/>
      <c r="CO3168" s="19"/>
      <c r="CP3168" s="19"/>
      <c r="CQ3168" s="19"/>
      <c r="CR3168" s="19"/>
      <c r="CS3168" s="19"/>
      <c r="CT3168" s="19"/>
      <c r="CU3168" s="19"/>
      <c r="CV3168" s="19"/>
      <c r="CW3168" s="19"/>
      <c r="CX3168" s="19"/>
      <c r="CY3168" s="19"/>
      <c r="CZ3168" s="19"/>
      <c r="DA3168" s="19"/>
      <c r="DB3168" s="19"/>
      <c r="DC3168" s="19"/>
      <c r="DD3168" s="19"/>
      <c r="DE3168" s="19"/>
      <c r="DF3168" s="19"/>
      <c r="DG3168" s="19"/>
    </row>
    <row r="3169" spans="1:111" x14ac:dyDescent="0.25">
      <c r="A3169" s="35"/>
      <c r="B3169" s="35"/>
      <c r="C3169" s="35"/>
      <c r="D3169" s="35"/>
      <c r="E3169" s="107"/>
      <c r="H3169" s="35"/>
      <c r="I3169" s="35"/>
      <c r="J3169" s="35"/>
      <c r="K3169" s="35"/>
      <c r="L3169" s="35"/>
      <c r="M3169" s="35"/>
      <c r="N3169" s="35"/>
      <c r="O3169" s="35"/>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19"/>
      <c r="AY3169" s="19"/>
      <c r="AZ3169" s="19"/>
      <c r="BA3169" s="19"/>
      <c r="BB3169" s="19"/>
      <c r="BC3169" s="19"/>
      <c r="BD3169" s="19"/>
      <c r="BE3169" s="19"/>
      <c r="BF3169" s="19"/>
      <c r="BG3169" s="19"/>
      <c r="BH3169" s="19"/>
      <c r="BI3169" s="19"/>
      <c r="BJ3169" s="19"/>
      <c r="BK3169" s="19"/>
      <c r="BL3169" s="19"/>
      <c r="BM3169" s="19"/>
      <c r="BN3169" s="19"/>
      <c r="BO3169" s="19"/>
      <c r="BP3169" s="19"/>
      <c r="BQ3169" s="19"/>
      <c r="BR3169" s="19"/>
      <c r="BS3169" s="19"/>
      <c r="BT3169" s="19"/>
      <c r="BU3169" s="19"/>
      <c r="BV3169" s="19"/>
      <c r="BW3169" s="19"/>
      <c r="BX3169" s="19"/>
      <c r="BY3169" s="19"/>
      <c r="BZ3169" s="19"/>
      <c r="CA3169" s="19"/>
      <c r="CB3169" s="19"/>
      <c r="CC3169" s="19"/>
      <c r="CD3169" s="19"/>
      <c r="CE3169" s="19"/>
      <c r="CF3169" s="19"/>
      <c r="CG3169" s="19"/>
      <c r="CH3169" s="19"/>
      <c r="CI3169" s="19"/>
      <c r="CJ3169" s="19"/>
      <c r="CK3169" s="19"/>
      <c r="CL3169" s="19"/>
      <c r="CM3169" s="19"/>
      <c r="CN3169" s="19"/>
      <c r="CO3169" s="19"/>
      <c r="CP3169" s="19"/>
      <c r="CQ3169" s="19"/>
      <c r="CR3169" s="19"/>
      <c r="CS3169" s="19"/>
      <c r="CT3169" s="19"/>
      <c r="CU3169" s="19"/>
      <c r="CV3169" s="19"/>
      <c r="CW3169" s="19"/>
      <c r="CX3169" s="19"/>
      <c r="CY3169" s="19"/>
      <c r="CZ3169" s="19"/>
      <c r="DA3169" s="19"/>
      <c r="DB3169" s="19"/>
      <c r="DC3169" s="19"/>
      <c r="DD3169" s="19"/>
      <c r="DE3169" s="19"/>
      <c r="DF3169" s="19"/>
      <c r="DG3169" s="19"/>
    </row>
    <row r="3170" spans="1:111" x14ac:dyDescent="0.25">
      <c r="A3170" s="35"/>
      <c r="B3170" s="35"/>
      <c r="C3170" s="35"/>
      <c r="D3170" s="35"/>
      <c r="E3170" s="107"/>
      <c r="H3170" s="35"/>
      <c r="I3170" s="35"/>
      <c r="J3170" s="35"/>
      <c r="K3170" s="35"/>
      <c r="L3170" s="35"/>
      <c r="M3170" s="35"/>
      <c r="N3170" s="35"/>
      <c r="O3170" s="35"/>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c r="AT3170" s="19"/>
      <c r="AU3170" s="19"/>
      <c r="AV3170" s="19"/>
      <c r="AW3170" s="19"/>
      <c r="AX3170" s="19"/>
      <c r="AY3170" s="19"/>
      <c r="AZ3170" s="19"/>
      <c r="BA3170" s="19"/>
      <c r="BB3170" s="19"/>
      <c r="BC3170" s="19"/>
      <c r="BD3170" s="19"/>
      <c r="BE3170" s="19"/>
      <c r="BF3170" s="19"/>
      <c r="BG3170" s="19"/>
      <c r="BH3170" s="19"/>
      <c r="BI3170" s="19"/>
      <c r="BJ3170" s="19"/>
      <c r="BK3170" s="19"/>
      <c r="BL3170" s="19"/>
      <c r="BM3170" s="19"/>
      <c r="BN3170" s="19"/>
      <c r="BO3170" s="19"/>
      <c r="BP3170" s="19"/>
      <c r="BQ3170" s="19"/>
      <c r="BR3170" s="19"/>
      <c r="BS3170" s="19"/>
      <c r="BT3170" s="19"/>
      <c r="BU3170" s="19"/>
      <c r="BV3170" s="19"/>
      <c r="BW3170" s="19"/>
      <c r="BX3170" s="19"/>
      <c r="BY3170" s="19"/>
      <c r="BZ3170" s="19"/>
      <c r="CA3170" s="19"/>
      <c r="CB3170" s="19"/>
      <c r="CC3170" s="19"/>
      <c r="CD3170" s="19"/>
      <c r="CE3170" s="19"/>
      <c r="CF3170" s="19"/>
      <c r="CG3170" s="19"/>
      <c r="CH3170" s="19"/>
      <c r="CI3170" s="19"/>
      <c r="CJ3170" s="19"/>
      <c r="CK3170" s="19"/>
      <c r="CL3170" s="19"/>
      <c r="CM3170" s="19"/>
      <c r="CN3170" s="19"/>
      <c r="CO3170" s="19"/>
      <c r="CP3170" s="19"/>
      <c r="CQ3170" s="19"/>
      <c r="CR3170" s="19"/>
      <c r="CS3170" s="19"/>
      <c r="CT3170" s="19"/>
      <c r="CU3170" s="19"/>
      <c r="CV3170" s="19"/>
      <c r="CW3170" s="19"/>
      <c r="CX3170" s="19"/>
      <c r="CY3170" s="19"/>
      <c r="CZ3170" s="19"/>
      <c r="DA3170" s="19"/>
      <c r="DB3170" s="19"/>
      <c r="DC3170" s="19"/>
      <c r="DD3170" s="19"/>
      <c r="DE3170" s="19"/>
      <c r="DF3170" s="19"/>
      <c r="DG3170" s="19"/>
    </row>
    <row r="3171" spans="1:111" x14ac:dyDescent="0.25">
      <c r="A3171" s="35"/>
      <c r="B3171" s="35"/>
      <c r="C3171" s="35"/>
      <c r="D3171" s="35"/>
      <c r="E3171" s="107"/>
      <c r="H3171" s="35"/>
      <c r="I3171" s="35"/>
      <c r="J3171" s="35"/>
      <c r="K3171" s="35"/>
      <c r="L3171" s="35"/>
      <c r="M3171" s="35"/>
      <c r="N3171" s="35"/>
      <c r="O3171" s="35"/>
      <c r="V3171" s="19"/>
      <c r="W3171" s="19"/>
      <c r="X3171" s="19"/>
      <c r="Y3171" s="19"/>
      <c r="Z3171" s="19"/>
      <c r="AA3171" s="19"/>
      <c r="AB3171" s="19"/>
      <c r="AC3171" s="19"/>
      <c r="AD3171" s="19"/>
      <c r="AE3171" s="19"/>
      <c r="AF3171" s="19"/>
      <c r="AG3171" s="19"/>
      <c r="AH3171" s="19"/>
      <c r="AI3171" s="19"/>
      <c r="AJ3171" s="19"/>
      <c r="AK3171" s="19"/>
      <c r="AL3171" s="19"/>
      <c r="AM3171" s="19"/>
      <c r="AN3171" s="19"/>
      <c r="AO3171" s="19"/>
      <c r="AP3171" s="19"/>
      <c r="AQ3171" s="19"/>
      <c r="AR3171" s="19"/>
      <c r="AS3171" s="19"/>
      <c r="AT3171" s="19"/>
      <c r="AU3171" s="19"/>
      <c r="AV3171" s="19"/>
      <c r="AW3171" s="19"/>
      <c r="AX3171" s="19"/>
      <c r="AY3171" s="19"/>
      <c r="AZ3171" s="19"/>
      <c r="BA3171" s="19"/>
      <c r="BB3171" s="19"/>
      <c r="BC3171" s="19"/>
      <c r="BD3171" s="19"/>
      <c r="BE3171" s="19"/>
      <c r="BF3171" s="19"/>
      <c r="BG3171" s="19"/>
      <c r="BH3171" s="19"/>
      <c r="BI3171" s="19"/>
      <c r="BJ3171" s="19"/>
      <c r="BK3171" s="19"/>
      <c r="BL3171" s="19"/>
      <c r="BM3171" s="19"/>
      <c r="BN3171" s="19"/>
      <c r="BO3171" s="19"/>
      <c r="BP3171" s="19"/>
      <c r="BQ3171" s="19"/>
      <c r="BR3171" s="19"/>
      <c r="BS3171" s="19"/>
      <c r="BT3171" s="19"/>
      <c r="BU3171" s="19"/>
      <c r="BV3171" s="19"/>
      <c r="BW3171" s="19"/>
      <c r="BX3171" s="19"/>
      <c r="BY3171" s="19"/>
      <c r="BZ3171" s="19"/>
      <c r="CA3171" s="19"/>
      <c r="CB3171" s="19"/>
      <c r="CC3171" s="19"/>
      <c r="CD3171" s="19"/>
      <c r="CE3171" s="19"/>
      <c r="CF3171" s="19"/>
      <c r="CG3171" s="19"/>
      <c r="CH3171" s="19"/>
      <c r="CI3171" s="19"/>
      <c r="CJ3171" s="19"/>
      <c r="CK3171" s="19"/>
      <c r="CL3171" s="19"/>
      <c r="CM3171" s="19"/>
      <c r="CN3171" s="19"/>
      <c r="CO3171" s="19"/>
      <c r="CP3171" s="19"/>
      <c r="CQ3171" s="19"/>
      <c r="CR3171" s="19"/>
      <c r="CS3171" s="19"/>
      <c r="CT3171" s="19"/>
      <c r="CU3171" s="19"/>
      <c r="CV3171" s="19"/>
      <c r="CW3171" s="19"/>
      <c r="CX3171" s="19"/>
      <c r="CY3171" s="19"/>
      <c r="CZ3171" s="19"/>
      <c r="DA3171" s="19"/>
      <c r="DB3171" s="19"/>
      <c r="DC3171" s="19"/>
      <c r="DD3171" s="19"/>
      <c r="DE3171" s="19"/>
      <c r="DF3171" s="19"/>
      <c r="DG3171" s="19"/>
    </row>
    <row r="3172" spans="1:111" x14ac:dyDescent="0.25">
      <c r="A3172" s="35"/>
      <c r="B3172" s="35"/>
      <c r="C3172" s="35"/>
      <c r="D3172" s="35"/>
      <c r="E3172" s="107"/>
      <c r="H3172" s="35"/>
      <c r="I3172" s="35"/>
      <c r="J3172" s="35"/>
      <c r="K3172" s="35"/>
      <c r="L3172" s="35"/>
      <c r="M3172" s="35"/>
      <c r="N3172" s="35"/>
      <c r="O3172" s="35"/>
      <c r="V3172" s="19"/>
      <c r="W3172" s="19"/>
      <c r="X3172" s="19"/>
      <c r="Y3172" s="19"/>
      <c r="Z3172" s="19"/>
      <c r="AA3172" s="19"/>
      <c r="AB3172" s="19"/>
      <c r="AC3172" s="19"/>
      <c r="AD3172" s="19"/>
      <c r="AE3172" s="19"/>
      <c r="AF3172" s="19"/>
      <c r="AG3172" s="19"/>
      <c r="AH3172" s="19"/>
      <c r="AI3172" s="19"/>
      <c r="AJ3172" s="19"/>
      <c r="AK3172" s="19"/>
      <c r="AL3172" s="19"/>
      <c r="AM3172" s="19"/>
      <c r="AN3172" s="19"/>
      <c r="AO3172" s="19"/>
      <c r="AP3172" s="19"/>
      <c r="AQ3172" s="19"/>
      <c r="AR3172" s="19"/>
      <c r="AS3172" s="19"/>
      <c r="AT3172" s="19"/>
      <c r="AU3172" s="19"/>
      <c r="AV3172" s="19"/>
      <c r="AW3172" s="19"/>
      <c r="AX3172" s="19"/>
      <c r="AY3172" s="19"/>
      <c r="AZ3172" s="19"/>
      <c r="BA3172" s="19"/>
      <c r="BB3172" s="19"/>
      <c r="BC3172" s="19"/>
      <c r="BD3172" s="19"/>
      <c r="BE3172" s="19"/>
      <c r="BF3172" s="19"/>
      <c r="BG3172" s="19"/>
      <c r="BH3172" s="19"/>
      <c r="BI3172" s="19"/>
      <c r="BJ3172" s="19"/>
      <c r="BK3172" s="19"/>
      <c r="BL3172" s="19"/>
      <c r="BM3172" s="19"/>
      <c r="BN3172" s="19"/>
      <c r="BO3172" s="19"/>
      <c r="BP3172" s="19"/>
      <c r="BQ3172" s="19"/>
      <c r="BR3172" s="19"/>
      <c r="BS3172" s="19"/>
      <c r="BT3172" s="19"/>
      <c r="BU3172" s="19"/>
      <c r="BV3172" s="19"/>
      <c r="BW3172" s="19"/>
      <c r="BX3172" s="19"/>
      <c r="BY3172" s="19"/>
      <c r="BZ3172" s="19"/>
      <c r="CA3172" s="19"/>
      <c r="CB3172" s="19"/>
      <c r="CC3172" s="19"/>
      <c r="CD3172" s="19"/>
      <c r="CE3172" s="19"/>
      <c r="CF3172" s="19"/>
      <c r="CG3172" s="19"/>
      <c r="CH3172" s="19"/>
      <c r="CI3172" s="19"/>
      <c r="CJ3172" s="19"/>
      <c r="CK3172" s="19"/>
      <c r="CL3172" s="19"/>
      <c r="CM3172" s="19"/>
      <c r="CN3172" s="19"/>
      <c r="CO3172" s="19"/>
      <c r="CP3172" s="19"/>
      <c r="CQ3172" s="19"/>
      <c r="CR3172" s="19"/>
      <c r="CS3172" s="19"/>
      <c r="CT3172" s="19"/>
      <c r="CU3172" s="19"/>
      <c r="CV3172" s="19"/>
      <c r="CW3172" s="19"/>
      <c r="CX3172" s="19"/>
      <c r="CY3172" s="19"/>
      <c r="CZ3172" s="19"/>
      <c r="DA3172" s="19"/>
      <c r="DB3172" s="19"/>
      <c r="DC3172" s="19"/>
      <c r="DD3172" s="19"/>
      <c r="DE3172" s="19"/>
      <c r="DF3172" s="19"/>
      <c r="DG3172" s="19"/>
    </row>
    <row r="3173" spans="1:111" x14ac:dyDescent="0.25">
      <c r="A3173" s="35"/>
      <c r="B3173" s="35"/>
      <c r="C3173" s="35"/>
      <c r="D3173" s="35"/>
      <c r="E3173" s="107"/>
      <c r="H3173" s="35"/>
      <c r="I3173" s="35"/>
      <c r="J3173" s="35"/>
      <c r="K3173" s="35"/>
      <c r="L3173" s="35"/>
      <c r="M3173" s="35"/>
      <c r="N3173" s="35"/>
      <c r="O3173" s="35"/>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19"/>
      <c r="AT3173" s="19"/>
      <c r="AU3173" s="19"/>
      <c r="AV3173" s="19"/>
      <c r="AW3173" s="19"/>
      <c r="AX3173" s="19"/>
      <c r="AY3173" s="19"/>
      <c r="AZ3173" s="19"/>
      <c r="BA3173" s="19"/>
      <c r="BB3173" s="19"/>
      <c r="BC3173" s="19"/>
      <c r="BD3173" s="19"/>
      <c r="BE3173" s="19"/>
      <c r="BF3173" s="19"/>
      <c r="BG3173" s="19"/>
      <c r="BH3173" s="19"/>
      <c r="BI3173" s="19"/>
      <c r="BJ3173" s="19"/>
      <c r="BK3173" s="19"/>
      <c r="BL3173" s="19"/>
      <c r="BM3173" s="19"/>
      <c r="BN3173" s="19"/>
      <c r="BO3173" s="19"/>
      <c r="BP3173" s="19"/>
      <c r="BQ3173" s="19"/>
      <c r="BR3173" s="19"/>
      <c r="BS3173" s="19"/>
      <c r="BT3173" s="19"/>
      <c r="BU3173" s="19"/>
      <c r="BV3173" s="19"/>
      <c r="BW3173" s="19"/>
      <c r="BX3173" s="19"/>
      <c r="BY3173" s="19"/>
      <c r="BZ3173" s="19"/>
      <c r="CA3173" s="19"/>
      <c r="CB3173" s="19"/>
      <c r="CC3173" s="19"/>
      <c r="CD3173" s="19"/>
      <c r="CE3173" s="19"/>
      <c r="CF3173" s="19"/>
      <c r="CG3173" s="19"/>
      <c r="CH3173" s="19"/>
      <c r="CI3173" s="19"/>
      <c r="CJ3173" s="19"/>
      <c r="CK3173" s="19"/>
      <c r="CL3173" s="19"/>
      <c r="CM3173" s="19"/>
      <c r="CN3173" s="19"/>
      <c r="CO3173" s="19"/>
      <c r="CP3173" s="19"/>
      <c r="CQ3173" s="19"/>
      <c r="CR3173" s="19"/>
      <c r="CS3173" s="19"/>
      <c r="CT3173" s="19"/>
      <c r="CU3173" s="19"/>
      <c r="CV3173" s="19"/>
      <c r="CW3173" s="19"/>
      <c r="CX3173" s="19"/>
      <c r="CY3173" s="19"/>
      <c r="CZ3173" s="19"/>
      <c r="DA3173" s="19"/>
      <c r="DB3173" s="19"/>
      <c r="DC3173" s="19"/>
      <c r="DD3173" s="19"/>
      <c r="DE3173" s="19"/>
      <c r="DF3173" s="19"/>
      <c r="DG3173" s="19"/>
    </row>
    <row r="3174" spans="1:111" x14ac:dyDescent="0.25">
      <c r="A3174" s="35"/>
      <c r="B3174" s="35"/>
      <c r="C3174" s="35"/>
      <c r="D3174" s="35"/>
      <c r="E3174" s="107"/>
      <c r="H3174" s="35"/>
      <c r="I3174" s="35"/>
      <c r="J3174" s="35"/>
      <c r="K3174" s="35"/>
      <c r="L3174" s="35"/>
      <c r="M3174" s="35"/>
      <c r="N3174" s="35"/>
      <c r="O3174" s="35"/>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9"/>
      <c r="CE3174" s="19"/>
      <c r="CF3174" s="19"/>
      <c r="CG3174" s="19"/>
      <c r="CH3174" s="19"/>
      <c r="CI3174" s="19"/>
      <c r="CJ3174" s="19"/>
      <c r="CK3174" s="19"/>
      <c r="CL3174" s="19"/>
      <c r="CM3174" s="19"/>
      <c r="CN3174" s="19"/>
      <c r="CO3174" s="19"/>
      <c r="CP3174" s="19"/>
      <c r="CQ3174" s="19"/>
      <c r="CR3174" s="19"/>
      <c r="CS3174" s="19"/>
      <c r="CT3174" s="19"/>
      <c r="CU3174" s="19"/>
      <c r="CV3174" s="19"/>
      <c r="CW3174" s="19"/>
      <c r="CX3174" s="19"/>
      <c r="CY3174" s="19"/>
      <c r="CZ3174" s="19"/>
      <c r="DA3174" s="19"/>
      <c r="DB3174" s="19"/>
      <c r="DC3174" s="19"/>
      <c r="DD3174" s="19"/>
      <c r="DE3174" s="19"/>
      <c r="DF3174" s="19"/>
      <c r="DG3174" s="19"/>
    </row>
    <row r="3175" spans="1:111" x14ac:dyDescent="0.25">
      <c r="A3175" s="35"/>
      <c r="B3175" s="35"/>
      <c r="C3175" s="35"/>
      <c r="D3175" s="35"/>
      <c r="E3175" s="107"/>
      <c r="H3175" s="35"/>
      <c r="I3175" s="35"/>
      <c r="J3175" s="35"/>
      <c r="K3175" s="35"/>
      <c r="L3175" s="35"/>
      <c r="M3175" s="35"/>
      <c r="N3175" s="35"/>
      <c r="O3175" s="35"/>
      <c r="V3175" s="19"/>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AQ3175" s="19"/>
      <c r="AR3175" s="19"/>
      <c r="AS3175" s="19"/>
      <c r="AT3175" s="19"/>
      <c r="AU3175" s="19"/>
      <c r="AV3175" s="19"/>
      <c r="AW3175" s="19"/>
      <c r="AX3175" s="19"/>
      <c r="AY3175" s="19"/>
      <c r="AZ3175" s="19"/>
      <c r="BA3175" s="19"/>
      <c r="BB3175" s="19"/>
      <c r="BC3175" s="19"/>
      <c r="BD3175" s="19"/>
      <c r="BE3175" s="19"/>
      <c r="BF3175" s="19"/>
      <c r="BG3175" s="19"/>
      <c r="BH3175" s="19"/>
      <c r="BI3175" s="19"/>
      <c r="BJ3175" s="19"/>
      <c r="BK3175" s="19"/>
      <c r="BL3175" s="19"/>
      <c r="BM3175" s="19"/>
      <c r="BN3175" s="19"/>
      <c r="BO3175" s="19"/>
      <c r="BP3175" s="19"/>
      <c r="BQ3175" s="19"/>
      <c r="BR3175" s="19"/>
      <c r="BS3175" s="19"/>
      <c r="BT3175" s="19"/>
      <c r="BU3175" s="19"/>
      <c r="BV3175" s="19"/>
      <c r="BW3175" s="19"/>
      <c r="BX3175" s="19"/>
      <c r="BY3175" s="19"/>
      <c r="BZ3175" s="19"/>
      <c r="CA3175" s="19"/>
      <c r="CB3175" s="19"/>
      <c r="CC3175" s="19"/>
      <c r="CD3175" s="19"/>
      <c r="CE3175" s="19"/>
      <c r="CF3175" s="19"/>
      <c r="CG3175" s="19"/>
      <c r="CH3175" s="19"/>
      <c r="CI3175" s="19"/>
      <c r="CJ3175" s="19"/>
      <c r="CK3175" s="19"/>
      <c r="CL3175" s="19"/>
      <c r="CM3175" s="19"/>
      <c r="CN3175" s="19"/>
      <c r="CO3175" s="19"/>
      <c r="CP3175" s="19"/>
      <c r="CQ3175" s="19"/>
      <c r="CR3175" s="19"/>
      <c r="CS3175" s="19"/>
      <c r="CT3175" s="19"/>
      <c r="CU3175" s="19"/>
      <c r="CV3175" s="19"/>
      <c r="CW3175" s="19"/>
      <c r="CX3175" s="19"/>
      <c r="CY3175" s="19"/>
      <c r="CZ3175" s="19"/>
      <c r="DA3175" s="19"/>
      <c r="DB3175" s="19"/>
      <c r="DC3175" s="19"/>
      <c r="DD3175" s="19"/>
      <c r="DE3175" s="19"/>
      <c r="DF3175" s="19"/>
      <c r="DG3175" s="19"/>
    </row>
    <row r="3176" spans="1:111" x14ac:dyDescent="0.25">
      <c r="A3176" s="35"/>
      <c r="B3176" s="35"/>
      <c r="C3176" s="35"/>
      <c r="D3176" s="35"/>
      <c r="E3176" s="107"/>
      <c r="H3176" s="35"/>
      <c r="I3176" s="35"/>
      <c r="J3176" s="35"/>
      <c r="K3176" s="35"/>
      <c r="L3176" s="35"/>
      <c r="M3176" s="35"/>
      <c r="N3176" s="35"/>
      <c r="O3176" s="35"/>
      <c r="V3176" s="19"/>
      <c r="W3176" s="19"/>
      <c r="X3176" s="19"/>
      <c r="Y3176" s="19"/>
      <c r="Z3176" s="19"/>
      <c r="AA3176" s="19"/>
      <c r="AB3176" s="19"/>
      <c r="AC3176" s="19"/>
      <c r="AD3176" s="19"/>
      <c r="AE3176" s="19"/>
      <c r="AF3176" s="19"/>
      <c r="AG3176" s="19"/>
      <c r="AH3176" s="19"/>
      <c r="AI3176" s="19"/>
      <c r="AJ3176" s="19"/>
      <c r="AK3176" s="19"/>
      <c r="AL3176" s="19"/>
      <c r="AM3176" s="19"/>
      <c r="AN3176" s="19"/>
      <c r="AO3176" s="19"/>
      <c r="AP3176" s="19"/>
      <c r="AQ3176" s="19"/>
      <c r="AR3176" s="19"/>
      <c r="AS3176" s="19"/>
      <c r="AT3176" s="19"/>
      <c r="AU3176" s="19"/>
      <c r="AV3176" s="19"/>
      <c r="AW3176" s="19"/>
      <c r="AX3176" s="19"/>
      <c r="AY3176" s="19"/>
      <c r="AZ3176" s="19"/>
      <c r="BA3176" s="19"/>
      <c r="BB3176" s="19"/>
      <c r="BC3176" s="19"/>
      <c r="BD3176" s="19"/>
      <c r="BE3176" s="19"/>
      <c r="BF3176" s="19"/>
      <c r="BG3176" s="19"/>
      <c r="BH3176" s="19"/>
      <c r="BI3176" s="19"/>
      <c r="BJ3176" s="19"/>
      <c r="BK3176" s="19"/>
      <c r="BL3176" s="19"/>
      <c r="BM3176" s="19"/>
      <c r="BN3176" s="19"/>
      <c r="BO3176" s="19"/>
      <c r="BP3176" s="19"/>
      <c r="BQ3176" s="19"/>
      <c r="BR3176" s="19"/>
      <c r="BS3176" s="19"/>
      <c r="BT3176" s="19"/>
      <c r="BU3176" s="19"/>
      <c r="BV3176" s="19"/>
      <c r="BW3176" s="19"/>
      <c r="BX3176" s="19"/>
      <c r="BY3176" s="19"/>
      <c r="BZ3176" s="19"/>
      <c r="CA3176" s="19"/>
      <c r="CB3176" s="19"/>
      <c r="CC3176" s="19"/>
      <c r="CD3176" s="19"/>
      <c r="CE3176" s="19"/>
      <c r="CF3176" s="19"/>
      <c r="CG3176" s="19"/>
      <c r="CH3176" s="19"/>
      <c r="CI3176" s="19"/>
      <c r="CJ3176" s="19"/>
      <c r="CK3176" s="19"/>
      <c r="CL3176" s="19"/>
      <c r="CM3176" s="19"/>
      <c r="CN3176" s="19"/>
      <c r="CO3176" s="19"/>
      <c r="CP3176" s="19"/>
      <c r="CQ3176" s="19"/>
      <c r="CR3176" s="19"/>
      <c r="CS3176" s="19"/>
      <c r="CT3176" s="19"/>
      <c r="CU3176" s="19"/>
      <c r="CV3176" s="19"/>
      <c r="CW3176" s="19"/>
      <c r="CX3176" s="19"/>
      <c r="CY3176" s="19"/>
      <c r="CZ3176" s="19"/>
      <c r="DA3176" s="19"/>
      <c r="DB3176" s="19"/>
      <c r="DC3176" s="19"/>
      <c r="DD3176" s="19"/>
      <c r="DE3176" s="19"/>
      <c r="DF3176" s="19"/>
      <c r="DG3176" s="19"/>
    </row>
  </sheetData>
  <mergeCells count="410">
    <mergeCell ref="P2934:P2935"/>
    <mergeCell ref="B10:F10"/>
    <mergeCell ref="H10:K10"/>
    <mergeCell ref="L10:O10"/>
    <mergeCell ref="D395:D400"/>
    <mergeCell ref="D401:D406"/>
    <mergeCell ref="A11:A406"/>
    <mergeCell ref="B11:B406"/>
    <mergeCell ref="C11:C394"/>
    <mergeCell ref="D11:D198"/>
    <mergeCell ref="D199:D394"/>
    <mergeCell ref="C395:C406"/>
    <mergeCell ref="A1833:A1834"/>
    <mergeCell ref="B1833:B1834"/>
    <mergeCell ref="C1833:C1834"/>
    <mergeCell ref="D431:D1813"/>
    <mergeCell ref="E1809:E1810"/>
    <mergeCell ref="A407:A1829"/>
    <mergeCell ref="B407:B1829"/>
    <mergeCell ref="C407:C1813"/>
    <mergeCell ref="D407:D430"/>
    <mergeCell ref="C1814:C1829"/>
    <mergeCell ref="D1814:D1821"/>
    <mergeCell ref="E407:F419"/>
    <mergeCell ref="N3:O3"/>
    <mergeCell ref="A4:O4"/>
    <mergeCell ref="D8:D9"/>
    <mergeCell ref="G8:G9"/>
    <mergeCell ref="H8:K8"/>
    <mergeCell ref="L8:O8"/>
    <mergeCell ref="A8:A9"/>
    <mergeCell ref="B8:B9"/>
    <mergeCell ref="C8:C9"/>
    <mergeCell ref="B1835:F1835"/>
    <mergeCell ref="H1835:K1835"/>
    <mergeCell ref="L1835:O1835"/>
    <mergeCell ref="D1833:D1834"/>
    <mergeCell ref="G1833:G1834"/>
    <mergeCell ref="H1833:K1833"/>
    <mergeCell ref="L1833:O1833"/>
    <mergeCell ref="D1822:D1829"/>
    <mergeCell ref="A1830:G1830"/>
    <mergeCell ref="D1907:D1944"/>
    <mergeCell ref="D1945:D1950"/>
    <mergeCell ref="A1951:A2332"/>
    <mergeCell ref="B1951:B2332"/>
    <mergeCell ref="C1951:C2266"/>
    <mergeCell ref="D1951:D2022"/>
    <mergeCell ref="A1836:A1950"/>
    <mergeCell ref="B1836:B1950"/>
    <mergeCell ref="C1836:C1906"/>
    <mergeCell ref="D1836:D1879"/>
    <mergeCell ref="D1880:D1906"/>
    <mergeCell ref="C1907:C1950"/>
    <mergeCell ref="D2023:D2266"/>
    <mergeCell ref="C2267:C2332"/>
    <mergeCell ref="D2267:D2313"/>
    <mergeCell ref="D2314:D2332"/>
    <mergeCell ref="G2336:G2337"/>
    <mergeCell ref="H2336:K2336"/>
    <mergeCell ref="L2336:O2336"/>
    <mergeCell ref="E2324:F2328"/>
    <mergeCell ref="E2314:F2323"/>
    <mergeCell ref="E2300:F2309"/>
    <mergeCell ref="H2338:K2338"/>
    <mergeCell ref="L2338:O2338"/>
    <mergeCell ref="A2333:G2333"/>
    <mergeCell ref="A2335:F2335"/>
    <mergeCell ref="G2335:O2335"/>
    <mergeCell ref="A2336:A2337"/>
    <mergeCell ref="B2336:B2337"/>
    <mergeCell ref="C2336:C2337"/>
    <mergeCell ref="D2336:D2337"/>
    <mergeCell ref="E2336:E2337"/>
    <mergeCell ref="A2339:A2350"/>
    <mergeCell ref="B2339:B2350"/>
    <mergeCell ref="C2339:C2344"/>
    <mergeCell ref="D2339:D2341"/>
    <mergeCell ref="D2342:D2344"/>
    <mergeCell ref="C2345:C2350"/>
    <mergeCell ref="D2345:D2347"/>
    <mergeCell ref="D2348:D2350"/>
    <mergeCell ref="F2336:F2337"/>
    <mergeCell ref="B2338:F2338"/>
    <mergeCell ref="A2368:A2369"/>
    <mergeCell ref="B2368:B2369"/>
    <mergeCell ref="C2368:C2369"/>
    <mergeCell ref="A2351:A2362"/>
    <mergeCell ref="B2351:B2362"/>
    <mergeCell ref="C2351:C2356"/>
    <mergeCell ref="D2351:D2353"/>
    <mergeCell ref="D2354:D2356"/>
    <mergeCell ref="C2357:C2362"/>
    <mergeCell ref="D2357:D2359"/>
    <mergeCell ref="D2360:D2362"/>
    <mergeCell ref="A2366:O2366"/>
    <mergeCell ref="B2370:F2370"/>
    <mergeCell ref="H2370:K2370"/>
    <mergeCell ref="L2370:O2370"/>
    <mergeCell ref="D2368:D2369"/>
    <mergeCell ref="E2368:E2369"/>
    <mergeCell ref="F2368:F2369"/>
    <mergeCell ref="G2368:G2369"/>
    <mergeCell ref="H2368:K2368"/>
    <mergeCell ref="L2368:O2368"/>
    <mergeCell ref="D2395:D2400"/>
    <mergeCell ref="C2401:C2412"/>
    <mergeCell ref="D2401:D2406"/>
    <mergeCell ref="D2407:D2412"/>
    <mergeCell ref="B2413:B2418"/>
    <mergeCell ref="C2413:C2418"/>
    <mergeCell ref="D2413:D2418"/>
    <mergeCell ref="A2371:A2448"/>
    <mergeCell ref="B2371:B2394"/>
    <mergeCell ref="C2371:C2382"/>
    <mergeCell ref="D2371:D2376"/>
    <mergeCell ref="D2377:D2382"/>
    <mergeCell ref="C2383:C2394"/>
    <mergeCell ref="D2383:D2388"/>
    <mergeCell ref="D2389:D2394"/>
    <mergeCell ref="B2395:B2412"/>
    <mergeCell ref="C2395:C2400"/>
    <mergeCell ref="B2419:B2430"/>
    <mergeCell ref="C2419:C2424"/>
    <mergeCell ref="D2419:D2424"/>
    <mergeCell ref="C2425:C2430"/>
    <mergeCell ref="D2425:D2430"/>
    <mergeCell ref="B2431:B2448"/>
    <mergeCell ref="C2431:C2436"/>
    <mergeCell ref="D2431:D2436"/>
    <mergeCell ref="D2437:D2442"/>
    <mergeCell ref="E2461:E2463"/>
    <mergeCell ref="E2464:E2465"/>
    <mergeCell ref="E2466:E2467"/>
    <mergeCell ref="D2471:D2476"/>
    <mergeCell ref="A2477:G2477"/>
    <mergeCell ref="D2443:D2448"/>
    <mergeCell ref="A2449:A2476"/>
    <mergeCell ref="B2449:B2476"/>
    <mergeCell ref="C2449:C2460"/>
    <mergeCell ref="D2449:D2454"/>
    <mergeCell ref="D2455:D2460"/>
    <mergeCell ref="C2461:C2476"/>
    <mergeCell ref="D2461:D2470"/>
    <mergeCell ref="E2490:F2493"/>
    <mergeCell ref="E2488:F2489"/>
    <mergeCell ref="E2484:F2487"/>
    <mergeCell ref="H2482:K2482"/>
    <mergeCell ref="L2482:O2482"/>
    <mergeCell ref="D2480:D2481"/>
    <mergeCell ref="G2480:G2481"/>
    <mergeCell ref="H2480:K2480"/>
    <mergeCell ref="L2480:O2480"/>
    <mergeCell ref="E2480:F2481"/>
    <mergeCell ref="E2532:F2534"/>
    <mergeCell ref="E2494:E2495"/>
    <mergeCell ref="D2497:D2502"/>
    <mergeCell ref="C2503:C2523"/>
    <mergeCell ref="D2503:D2513"/>
    <mergeCell ref="E2513:E2514"/>
    <mergeCell ref="D2518:D2523"/>
    <mergeCell ref="E2506:F2512"/>
    <mergeCell ref="E2503:F2505"/>
    <mergeCell ref="B2550:B2561"/>
    <mergeCell ref="C2550:C2555"/>
    <mergeCell ref="D2550:D2555"/>
    <mergeCell ref="C2556:C2561"/>
    <mergeCell ref="D2556:D2561"/>
    <mergeCell ref="B2524:B2543"/>
    <mergeCell ref="C2524:C2529"/>
    <mergeCell ref="D2524:D2529"/>
    <mergeCell ref="C2530:C2543"/>
    <mergeCell ref="D2530:D2537"/>
    <mergeCell ref="C2606:C2622"/>
    <mergeCell ref="D2606:D2615"/>
    <mergeCell ref="D2616:D2622"/>
    <mergeCell ref="B2580:B2622"/>
    <mergeCell ref="C2580:C2605"/>
    <mergeCell ref="D2580:D2597"/>
    <mergeCell ref="D2599:D2601"/>
    <mergeCell ref="E2606:F2607"/>
    <mergeCell ref="E2601:F2602"/>
    <mergeCell ref="E2599:F2600"/>
    <mergeCell ref="E2594:F2595"/>
    <mergeCell ref="E2591:F2593"/>
    <mergeCell ref="E2583:F2590"/>
    <mergeCell ref="E2580:F2582"/>
    <mergeCell ref="E2609:F2612"/>
    <mergeCell ref="E2634:E2635"/>
    <mergeCell ref="G2634:G2635"/>
    <mergeCell ref="H2634:K2634"/>
    <mergeCell ref="L2634:O2634"/>
    <mergeCell ref="B2636:F2636"/>
    <mergeCell ref="H2636:K2636"/>
    <mergeCell ref="L2636:O2636"/>
    <mergeCell ref="A2630:G2630"/>
    <mergeCell ref="A2633:F2633"/>
    <mergeCell ref="G2633:O2633"/>
    <mergeCell ref="A2634:A2635"/>
    <mergeCell ref="B2634:B2635"/>
    <mergeCell ref="C2634:C2635"/>
    <mergeCell ref="D2634:D2635"/>
    <mergeCell ref="D2661:D2666"/>
    <mergeCell ref="C2667:C2678"/>
    <mergeCell ref="D2667:D2672"/>
    <mergeCell ref="D2673:D2678"/>
    <mergeCell ref="B2679:B2684"/>
    <mergeCell ref="C2679:C2684"/>
    <mergeCell ref="D2679:D2684"/>
    <mergeCell ref="A2637:A2714"/>
    <mergeCell ref="B2637:B2660"/>
    <mergeCell ref="C2637:C2648"/>
    <mergeCell ref="D2637:D2642"/>
    <mergeCell ref="D2643:D2648"/>
    <mergeCell ref="C2649:C2660"/>
    <mergeCell ref="D2649:D2654"/>
    <mergeCell ref="D2655:D2660"/>
    <mergeCell ref="B2661:B2678"/>
    <mergeCell ref="C2661:C2666"/>
    <mergeCell ref="B2685:B2696"/>
    <mergeCell ref="C2685:C2690"/>
    <mergeCell ref="D2685:D2690"/>
    <mergeCell ref="C2691:C2696"/>
    <mergeCell ref="D2691:D2696"/>
    <mergeCell ref="B2697:B2714"/>
    <mergeCell ref="C2697:C2702"/>
    <mergeCell ref="D2697:D2702"/>
    <mergeCell ref="C2703:C2714"/>
    <mergeCell ref="D2703:D2708"/>
    <mergeCell ref="D2709:D2714"/>
    <mergeCell ref="A2715:A2738"/>
    <mergeCell ref="B2715:B2738"/>
    <mergeCell ref="C2715:C2726"/>
    <mergeCell ref="D2715:D2720"/>
    <mergeCell ref="D2721:D2726"/>
    <mergeCell ref="C2727:C2738"/>
    <mergeCell ref="D2727:D2732"/>
    <mergeCell ref="D2733:D2738"/>
    <mergeCell ref="L2742:O2742"/>
    <mergeCell ref="B2744:F2744"/>
    <mergeCell ref="H2744:K2744"/>
    <mergeCell ref="L2744:O2744"/>
    <mergeCell ref="A2741:F2741"/>
    <mergeCell ref="G2741:O2741"/>
    <mergeCell ref="A2742:A2743"/>
    <mergeCell ref="B2742:B2743"/>
    <mergeCell ref="C2742:C2743"/>
    <mergeCell ref="D2742:D2743"/>
    <mergeCell ref="E2742:E2743"/>
    <mergeCell ref="G2742:G2743"/>
    <mergeCell ref="H2742:K2742"/>
    <mergeCell ref="D2769:D2774"/>
    <mergeCell ref="C2775:C2786"/>
    <mergeCell ref="D2775:D2780"/>
    <mergeCell ref="D2781:D2786"/>
    <mergeCell ref="B2787:B2792"/>
    <mergeCell ref="C2787:C2792"/>
    <mergeCell ref="D2787:D2792"/>
    <mergeCell ref="A2745:A2822"/>
    <mergeCell ref="B2745:B2768"/>
    <mergeCell ref="C2745:C2756"/>
    <mergeCell ref="D2745:D2750"/>
    <mergeCell ref="D2751:D2756"/>
    <mergeCell ref="C2757:C2768"/>
    <mergeCell ref="D2757:D2762"/>
    <mergeCell ref="D2763:D2768"/>
    <mergeCell ref="B2769:B2786"/>
    <mergeCell ref="C2769:C2774"/>
    <mergeCell ref="B2793:B2804"/>
    <mergeCell ref="C2793:C2798"/>
    <mergeCell ref="D2793:D2798"/>
    <mergeCell ref="C2799:C2804"/>
    <mergeCell ref="D2799:D2804"/>
    <mergeCell ref="B2805:B2822"/>
    <mergeCell ref="C2805:C2810"/>
    <mergeCell ref="A2888:C2889"/>
    <mergeCell ref="E2888:F2889"/>
    <mergeCell ref="D2805:D2810"/>
    <mergeCell ref="C2811:C2822"/>
    <mergeCell ref="D2811:D2816"/>
    <mergeCell ref="D2817:D2822"/>
    <mergeCell ref="A2823:A2846"/>
    <mergeCell ref="B2823:B2846"/>
    <mergeCell ref="C2823:C2834"/>
    <mergeCell ref="D2823:D2828"/>
    <mergeCell ref="D2829:D2834"/>
    <mergeCell ref="C2835:C2846"/>
    <mergeCell ref="D2835:D2840"/>
    <mergeCell ref="D2841:D2846"/>
    <mergeCell ref="A2847:G2847"/>
    <mergeCell ref="A2887:O2887"/>
    <mergeCell ref="D2907:D2918"/>
    <mergeCell ref="D2919:D2923"/>
    <mergeCell ref="E2911:F2917"/>
    <mergeCell ref="E2907:F2908"/>
    <mergeCell ref="E2899:F2900"/>
    <mergeCell ref="G2888:G2889"/>
    <mergeCell ref="H2888:K2888"/>
    <mergeCell ref="L2888:O2888"/>
    <mergeCell ref="H2890:K2890"/>
    <mergeCell ref="L2890:O2890"/>
    <mergeCell ref="D2888:D2889"/>
    <mergeCell ref="I2989:J2989"/>
    <mergeCell ref="I2992:J2992"/>
    <mergeCell ref="I2994:J2994"/>
    <mergeCell ref="D2973:D2975"/>
    <mergeCell ref="F2973:F2978"/>
    <mergeCell ref="D2976:D2978"/>
    <mergeCell ref="D2979:D2981"/>
    <mergeCell ref="F2979:F2984"/>
    <mergeCell ref="D2982:D2984"/>
    <mergeCell ref="A2989:E2989"/>
    <mergeCell ref="A2992:E2992"/>
    <mergeCell ref="A2994:E2994"/>
    <mergeCell ref="D2961:D2963"/>
    <mergeCell ref="E2626:F2626"/>
    <mergeCell ref="E2618:F2619"/>
    <mergeCell ref="A2367:O2367"/>
    <mergeCell ref="B2623:B2629"/>
    <mergeCell ref="C2623:C2629"/>
    <mergeCell ref="A2936:C2936"/>
    <mergeCell ref="D2936:F2936"/>
    <mergeCell ref="H2936:K2936"/>
    <mergeCell ref="L2936:O2936"/>
    <mergeCell ref="A2934:C2935"/>
    <mergeCell ref="D2934:E2935"/>
    <mergeCell ref="F2934:F2935"/>
    <mergeCell ref="G2934:G2935"/>
    <mergeCell ref="H2934:K2934"/>
    <mergeCell ref="L2934:O2934"/>
    <mergeCell ref="D2924:D2928"/>
    <mergeCell ref="N2924:O2924"/>
    <mergeCell ref="A2929:G2929"/>
    <mergeCell ref="A2891:C2906"/>
    <mergeCell ref="D2891:D2895"/>
    <mergeCell ref="D2896:D2901"/>
    <mergeCell ref="D2902:D2906"/>
    <mergeCell ref="A2907:C2928"/>
    <mergeCell ref="D2544:D2549"/>
    <mergeCell ref="E320:F390"/>
    <mergeCell ref="A2999:D2999"/>
    <mergeCell ref="F2961:F2966"/>
    <mergeCell ref="D2964:D2966"/>
    <mergeCell ref="D2967:D2969"/>
    <mergeCell ref="F2967:F2972"/>
    <mergeCell ref="D2970:D2972"/>
    <mergeCell ref="A2937:C2960"/>
    <mergeCell ref="D2937:D2939"/>
    <mergeCell ref="F2937:F2942"/>
    <mergeCell ref="D2940:D2942"/>
    <mergeCell ref="D2943:D2945"/>
    <mergeCell ref="F2943:F2948"/>
    <mergeCell ref="D2946:D2948"/>
    <mergeCell ref="D2949:D2951"/>
    <mergeCell ref="F2949:F2954"/>
    <mergeCell ref="D2952:D2954"/>
    <mergeCell ref="E1893:F1902"/>
    <mergeCell ref="D2623:D2629"/>
    <mergeCell ref="D2955:D2957"/>
    <mergeCell ref="F2955:F2960"/>
    <mergeCell ref="D2958:D2960"/>
    <mergeCell ref="A2961:C2984"/>
    <mergeCell ref="E2023:F2135"/>
    <mergeCell ref="E1961:F2018"/>
    <mergeCell ref="E1951:F1960"/>
    <mergeCell ref="E1939:F1940"/>
    <mergeCell ref="E1907:F1938"/>
    <mergeCell ref="A2580:A2629"/>
    <mergeCell ref="D2568:D2573"/>
    <mergeCell ref="D2574:D2579"/>
    <mergeCell ref="A2483:A2579"/>
    <mergeCell ref="B2483:B2523"/>
    <mergeCell ref="C2483:C2502"/>
    <mergeCell ref="D2483:D2496"/>
    <mergeCell ref="B2562:B2579"/>
    <mergeCell ref="C2562:C2567"/>
    <mergeCell ref="D2562:D2567"/>
    <mergeCell ref="C2568:C2579"/>
    <mergeCell ref="B2482:F2482"/>
    <mergeCell ref="C2437:C2448"/>
    <mergeCell ref="A2480:A2481"/>
    <mergeCell ref="B2480:B2481"/>
    <mergeCell ref="C2480:C2481"/>
    <mergeCell ref="D2538:D2543"/>
    <mergeCell ref="B2544:B2549"/>
    <mergeCell ref="C2544:C2549"/>
    <mergeCell ref="A2479:O2479"/>
    <mergeCell ref="A1832:O1832"/>
    <mergeCell ref="A7:O7"/>
    <mergeCell ref="A6:O6"/>
    <mergeCell ref="M1:O2"/>
    <mergeCell ref="A2933:O2933"/>
    <mergeCell ref="E199:F319"/>
    <mergeCell ref="E127:F194"/>
    <mergeCell ref="E11:F126"/>
    <mergeCell ref="E8:F9"/>
    <mergeCell ref="A2890:C2890"/>
    <mergeCell ref="D2890:F2890"/>
    <mergeCell ref="E1880:F1892"/>
    <mergeCell ref="E1853:F1875"/>
    <mergeCell ref="E1836:F1852"/>
    <mergeCell ref="E1833:F1834"/>
    <mergeCell ref="E1822:F1824"/>
    <mergeCell ref="E1814:F1816"/>
    <mergeCell ref="E1296:F1808"/>
    <mergeCell ref="E431:F1295"/>
    <mergeCell ref="E420:F426"/>
    <mergeCell ref="E2267:F2299"/>
    <mergeCell ref="E2262:F2263"/>
    <mergeCell ref="E2136:F2261"/>
  </mergeCells>
  <pageMargins left="0.9055118110236221" right="0" top="0.55118110236220474" bottom="0.55118110236220474" header="0.31496062992125984" footer="0.31496062992125984"/>
  <pageSetup paperSize="8" scale="58" fitToHeight="2" orientation="landscape" horizontalDpi="180" verticalDpi="180" r:id="rId1"/>
  <headerFooter>
    <oddFooter>Страница  &amp;P из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6</vt:i4>
      </vt:variant>
    </vt:vector>
  </HeadingPairs>
  <TitlesOfParts>
    <vt:vector size="10" baseType="lpstr">
      <vt:lpstr>Приложение 1</vt:lpstr>
      <vt:lpstr>Приложение 2</vt:lpstr>
      <vt:lpstr>Приложение 3</vt:lpstr>
      <vt:lpstr>Приложение 5</vt:lpstr>
      <vt:lpstr>'Приложение 1'!Заголовки_для_печати</vt:lpstr>
      <vt:lpstr>'Приложение 5'!Заголовки_для_печати</vt:lpstr>
      <vt:lpstr>'Приложение 1'!Область_печати</vt:lpstr>
      <vt:lpstr>'Приложение 2'!Область_печати</vt:lpstr>
      <vt:lpstr>'Приложение 3'!Область_печати</vt:lpstr>
      <vt:lpstr>'Приложение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2020-10-19T12:41:32Z</dcterms:modified>
</cp:coreProperties>
</file>